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firstSheet="4" activeTab="7"/>
  </bookViews>
  <sheets>
    <sheet name="1989" sheetId="91" r:id="rId1"/>
    <sheet name="1992" sheetId="92" r:id="rId2"/>
    <sheet name="1996" sheetId="93" r:id="rId3"/>
    <sheet name="2000" sheetId="94" r:id="rId4"/>
    <sheet name="2004" sheetId="95" r:id="rId5"/>
    <sheet name="2008" sheetId="96" r:id="rId6"/>
    <sheet name="2012" sheetId="97" r:id="rId7"/>
    <sheet name="2016" sheetId="98" r:id="rId8"/>
  </sheets>
  <calcPr calcId="145621"/>
</workbook>
</file>

<file path=xl/calcChain.xml><?xml version="1.0" encoding="utf-8"?>
<calcChain xmlns="http://schemas.openxmlformats.org/spreadsheetml/2006/main">
  <c r="G285" i="98" l="1"/>
  <c r="G284" i="98"/>
  <c r="G283" i="98"/>
  <c r="G282" i="98"/>
  <c r="B285" i="98"/>
  <c r="B284" i="98"/>
  <c r="B283" i="98"/>
  <c r="B282" i="98"/>
  <c r="A286" i="98"/>
  <c r="A285" i="98"/>
  <c r="A284" i="98"/>
  <c r="A283" i="98"/>
  <c r="A282" i="98"/>
  <c r="G1" i="98" l="1"/>
  <c r="G25" i="97"/>
  <c r="G24" i="97"/>
  <c r="G23" i="97"/>
  <c r="G22" i="97"/>
  <c r="G21" i="97"/>
  <c r="G20" i="97"/>
  <c r="G19" i="97"/>
  <c r="G18" i="97"/>
  <c r="G17" i="97"/>
  <c r="G16" i="97"/>
  <c r="G15" i="97"/>
  <c r="G14" i="97"/>
  <c r="G13" i="97"/>
  <c r="G12" i="97"/>
  <c r="G11" i="97"/>
  <c r="G10" i="97"/>
  <c r="G9" i="97"/>
  <c r="G8" i="97"/>
  <c r="G7" i="97"/>
  <c r="G6" i="97"/>
  <c r="G5" i="97"/>
  <c r="G4" i="97"/>
  <c r="G3" i="97"/>
  <c r="G2" i="97"/>
  <c r="G1" i="97"/>
  <c r="G29" i="96"/>
  <c r="G28" i="96"/>
  <c r="G27" i="96"/>
  <c r="G26" i="96"/>
  <c r="G25" i="96"/>
  <c r="G24" i="96"/>
  <c r="G23" i="96"/>
  <c r="G22" i="96"/>
  <c r="G21" i="96"/>
  <c r="G20" i="96"/>
  <c r="G19" i="96"/>
  <c r="G18" i="96"/>
  <c r="G17" i="96"/>
  <c r="G16" i="96"/>
  <c r="G15" i="96"/>
  <c r="G14" i="96"/>
  <c r="G13" i="96"/>
  <c r="G12" i="96"/>
  <c r="G11" i="96"/>
  <c r="G10" i="96"/>
  <c r="G9" i="96"/>
  <c r="G8" i="96"/>
  <c r="G7" i="96"/>
  <c r="G6" i="96"/>
  <c r="G5" i="96"/>
  <c r="G4" i="96"/>
  <c r="G3" i="96"/>
  <c r="G2" i="96"/>
  <c r="G1" i="96"/>
  <c r="G25" i="95"/>
  <c r="G24" i="95"/>
  <c r="G23" i="95"/>
  <c r="G22" i="95"/>
  <c r="G21" i="95"/>
  <c r="G20" i="95"/>
  <c r="G19" i="95"/>
  <c r="G18" i="95"/>
  <c r="G17" i="95"/>
  <c r="G16" i="95"/>
  <c r="G15" i="95"/>
  <c r="G14" i="95"/>
  <c r="G13" i="95"/>
  <c r="G12" i="95"/>
  <c r="G11" i="95"/>
  <c r="G10" i="95"/>
  <c r="G9" i="95"/>
  <c r="G8" i="95"/>
  <c r="G7" i="95"/>
  <c r="G6" i="95"/>
  <c r="G5" i="95"/>
  <c r="G4" i="95"/>
  <c r="G3" i="95"/>
  <c r="G2" i="95"/>
  <c r="G1" i="95"/>
  <c r="G25" i="94"/>
  <c r="G24" i="94"/>
  <c r="G23" i="94"/>
  <c r="G22" i="94"/>
  <c r="G21" i="94"/>
  <c r="G20" i="94"/>
  <c r="G19" i="94"/>
  <c r="G18" i="94"/>
  <c r="G17" i="94"/>
  <c r="G16" i="94"/>
  <c r="G15" i="94"/>
  <c r="G14" i="94"/>
  <c r="G13" i="94"/>
  <c r="G12" i="94"/>
  <c r="G11" i="94"/>
  <c r="G10" i="94"/>
  <c r="G9" i="94"/>
  <c r="G8" i="94"/>
  <c r="G7" i="94"/>
  <c r="G6" i="94"/>
  <c r="G5" i="94"/>
  <c r="G4" i="94"/>
  <c r="G3" i="94"/>
  <c r="G2" i="94"/>
  <c r="G1" i="94"/>
  <c r="G25" i="93"/>
  <c r="G24" i="93"/>
  <c r="G23" i="93"/>
  <c r="G22" i="93"/>
  <c r="G21" i="93"/>
  <c r="G20" i="93"/>
  <c r="G19" i="93"/>
  <c r="G18" i="93"/>
  <c r="G17" i="93"/>
  <c r="G16" i="93"/>
  <c r="G15" i="93"/>
  <c r="G14" i="93"/>
  <c r="G13" i="93"/>
  <c r="G12" i="93"/>
  <c r="G11" i="93"/>
  <c r="G10" i="93"/>
  <c r="G9" i="93"/>
  <c r="G8" i="93"/>
  <c r="G7" i="93"/>
  <c r="G6" i="93"/>
  <c r="G5" i="93"/>
  <c r="G4" i="93"/>
  <c r="G3" i="93"/>
  <c r="G2" i="93"/>
  <c r="G1" i="93"/>
  <c r="G25" i="92"/>
  <c r="G24" i="92"/>
  <c r="G23" i="92"/>
  <c r="G22" i="92"/>
  <c r="G21" i="92"/>
  <c r="G20" i="92"/>
  <c r="G19" i="92"/>
  <c r="G18" i="92"/>
  <c r="G17" i="92"/>
  <c r="G16" i="92"/>
  <c r="G15" i="92"/>
  <c r="G14" i="92"/>
  <c r="G13" i="92"/>
  <c r="G12" i="92"/>
  <c r="G11" i="92"/>
  <c r="G10" i="92"/>
  <c r="G9" i="92"/>
  <c r="G8" i="92"/>
  <c r="G7" i="92"/>
  <c r="G6" i="92"/>
  <c r="G5" i="92"/>
  <c r="G4" i="92"/>
  <c r="G3" i="92"/>
  <c r="G2" i="92"/>
  <c r="G1" i="92"/>
  <c r="G25" i="91"/>
  <c r="G24" i="91"/>
  <c r="G23" i="91"/>
  <c r="G22" i="91"/>
  <c r="G21" i="91"/>
  <c r="G20" i="91"/>
  <c r="G19" i="91"/>
  <c r="G18" i="91"/>
  <c r="G17" i="91"/>
  <c r="G16" i="91"/>
  <c r="G15" i="91"/>
  <c r="G14" i="91"/>
  <c r="G13" i="91"/>
  <c r="G12" i="91"/>
  <c r="G11" i="91"/>
  <c r="G10" i="91"/>
  <c r="G9" i="91"/>
  <c r="G8" i="91"/>
  <c r="G7" i="91"/>
  <c r="G6" i="91"/>
  <c r="G5" i="91"/>
  <c r="G4" i="91"/>
  <c r="G3" i="91"/>
  <c r="G2" i="91"/>
  <c r="G1" i="91"/>
  <c r="B79" i="98" l="1"/>
  <c r="B78" i="98"/>
  <c r="B77" i="98"/>
  <c r="B76" i="98"/>
  <c r="B75" i="98"/>
  <c r="B74" i="98"/>
  <c r="B73" i="98"/>
  <c r="B72" i="98"/>
  <c r="B71" i="98"/>
  <c r="B70" i="98"/>
  <c r="B69" i="98"/>
  <c r="B68" i="98"/>
  <c r="B67" i="98"/>
  <c r="B66" i="98"/>
  <c r="B65" i="98"/>
  <c r="B64" i="98"/>
  <c r="B63" i="98"/>
  <c r="B62" i="98"/>
  <c r="B61" i="98"/>
  <c r="B60" i="98"/>
  <c r="B59" i="98"/>
  <c r="B58" i="98"/>
  <c r="B57" i="98"/>
  <c r="B56" i="98"/>
  <c r="B55" i="98"/>
  <c r="B54" i="98"/>
  <c r="B53" i="98"/>
  <c r="B52" i="98"/>
  <c r="B51" i="98"/>
  <c r="B50" i="98"/>
  <c r="B49" i="98"/>
  <c r="B48" i="98"/>
  <c r="B47" i="98"/>
  <c r="B46" i="98"/>
  <c r="B45" i="98"/>
  <c r="B44" i="98"/>
  <c r="B43" i="98"/>
  <c r="B42" i="98"/>
  <c r="B41" i="98"/>
  <c r="B40" i="98"/>
  <c r="B39" i="98"/>
  <c r="B38" i="98"/>
  <c r="B37" i="98"/>
  <c r="B36" i="98"/>
  <c r="B35" i="98"/>
  <c r="B34" i="98"/>
  <c r="B33" i="98"/>
  <c r="B32" i="98"/>
  <c r="B31" i="98"/>
  <c r="B30" i="98"/>
  <c r="B29" i="98"/>
  <c r="B28" i="98"/>
  <c r="A82" i="98"/>
  <c r="G301" i="97"/>
  <c r="G300" i="97"/>
  <c r="G299" i="97"/>
  <c r="G298" i="97"/>
  <c r="B301" i="97"/>
  <c r="B300" i="97"/>
  <c r="B299" i="97"/>
  <c r="B298" i="97"/>
  <c r="A301" i="97"/>
  <c r="A300" i="97"/>
  <c r="A299" i="97"/>
  <c r="A298" i="97"/>
  <c r="G277" i="97"/>
  <c r="G276" i="97"/>
  <c r="G275" i="97"/>
  <c r="G274" i="97"/>
  <c r="B277" i="97"/>
  <c r="B276" i="97"/>
  <c r="B275" i="97"/>
  <c r="B274" i="97"/>
  <c r="A278" i="97"/>
  <c r="A277" i="97"/>
  <c r="A276" i="97"/>
  <c r="A275" i="97"/>
  <c r="A274" i="97"/>
  <c r="B79" i="97"/>
  <c r="B78" i="97"/>
  <c r="B77" i="97"/>
  <c r="B76" i="97"/>
  <c r="B75" i="97"/>
  <c r="B74" i="97"/>
  <c r="B73" i="97"/>
  <c r="B72" i="97"/>
  <c r="B71" i="97"/>
  <c r="B70" i="97"/>
  <c r="B69" i="97"/>
  <c r="B68" i="97"/>
  <c r="B67" i="97"/>
  <c r="B66" i="97"/>
  <c r="B65" i="97"/>
  <c r="B64" i="97"/>
  <c r="B63" i="97"/>
  <c r="B62" i="97"/>
  <c r="B61" i="97"/>
  <c r="B60" i="97"/>
  <c r="B59" i="97"/>
  <c r="B58" i="97"/>
  <c r="B57" i="97"/>
  <c r="B56" i="97"/>
  <c r="B55" i="97"/>
  <c r="B54" i="97"/>
  <c r="B53" i="97"/>
  <c r="B52" i="97"/>
  <c r="B51" i="97"/>
  <c r="B50" i="97"/>
  <c r="B49" i="97"/>
  <c r="B48" i="97"/>
  <c r="B47" i="97"/>
  <c r="B46" i="97"/>
  <c r="B45" i="97"/>
  <c r="B44" i="97"/>
  <c r="B43" i="97"/>
  <c r="B42" i="97"/>
  <c r="B41" i="97"/>
  <c r="B40" i="97"/>
  <c r="B39" i="97"/>
  <c r="B38" i="97"/>
  <c r="B37" i="97"/>
  <c r="B36" i="97"/>
  <c r="B35" i="97"/>
  <c r="B34" i="97"/>
  <c r="B33" i="97"/>
  <c r="B32" i="97"/>
  <c r="B31" i="97"/>
  <c r="B30" i="97"/>
  <c r="B29" i="97"/>
  <c r="B28" i="97"/>
  <c r="A83" i="98" l="1"/>
  <c r="G81" i="98"/>
  <c r="D29" i="98"/>
  <c r="D30" i="98" s="1"/>
  <c r="D31" i="98" s="1"/>
  <c r="D32" i="98" s="1"/>
  <c r="D33" i="98" s="1"/>
  <c r="D34" i="98" s="1"/>
  <c r="D35" i="98" s="1"/>
  <c r="D36" i="98" s="1"/>
  <c r="D37" i="98" s="1"/>
  <c r="D38" i="98" s="1"/>
  <c r="D39" i="98" s="1"/>
  <c r="D40" i="98" s="1"/>
  <c r="D41" i="98" s="1"/>
  <c r="D42" i="98" s="1"/>
  <c r="D43" i="98" s="1"/>
  <c r="D44" i="98" s="1"/>
  <c r="D45" i="98" s="1"/>
  <c r="D46" i="98" s="1"/>
  <c r="D47" i="98" s="1"/>
  <c r="D48" i="98" s="1"/>
  <c r="D49" i="98" s="1"/>
  <c r="D50" i="98" s="1"/>
  <c r="D51" i="98" s="1"/>
  <c r="G27" i="98"/>
  <c r="B3" i="98"/>
  <c r="B4" i="98" s="1"/>
  <c r="B5" i="98" s="1"/>
  <c r="B6" i="98" s="1"/>
  <c r="B7" i="98" s="1"/>
  <c r="B8" i="98" s="1"/>
  <c r="B9" i="98" s="1"/>
  <c r="B10" i="98" s="1"/>
  <c r="B11" i="98" s="1"/>
  <c r="B12" i="98" s="1"/>
  <c r="B13" i="98" s="1"/>
  <c r="B14" i="98" s="1"/>
  <c r="B15" i="98" s="1"/>
  <c r="B16" i="98" s="1"/>
  <c r="B17" i="98" s="1"/>
  <c r="A82" i="97"/>
  <c r="A83" i="97" s="1"/>
  <c r="A28" i="97"/>
  <c r="A2" i="97"/>
  <c r="A3" i="97" s="1"/>
  <c r="A4" i="97" s="1"/>
  <c r="A5" i="97" s="1"/>
  <c r="A6" i="97" s="1"/>
  <c r="A7" i="97" s="1"/>
  <c r="A8" i="97" s="1"/>
  <c r="A9" i="97" s="1"/>
  <c r="A10" i="97" s="1"/>
  <c r="A11" i="97" s="1"/>
  <c r="A12" i="97" s="1"/>
  <c r="A13" i="97" s="1"/>
  <c r="A14" i="97" s="1"/>
  <c r="A15" i="97" s="1"/>
  <c r="A16" i="97" s="1"/>
  <c r="A17" i="97" s="1"/>
  <c r="A18" i="97" s="1"/>
  <c r="A19" i="97" s="1"/>
  <c r="A20" i="97" s="1"/>
  <c r="A21" i="97" s="1"/>
  <c r="A22" i="97" s="1"/>
  <c r="A23" i="97" s="1"/>
  <c r="A24" i="97" s="1"/>
  <c r="A25" i="97" s="1"/>
  <c r="A2" i="98" s="1"/>
  <c r="G81" i="97"/>
  <c r="D29" i="97"/>
  <c r="D30" i="97" s="1"/>
  <c r="D31" i="97" s="1"/>
  <c r="D32" i="97" s="1"/>
  <c r="D33" i="97" s="1"/>
  <c r="D34" i="97" s="1"/>
  <c r="D35" i="97" s="1"/>
  <c r="D36" i="97" s="1"/>
  <c r="D37" i="97" s="1"/>
  <c r="D38" i="97" s="1"/>
  <c r="D39" i="97" s="1"/>
  <c r="D40" i="97" s="1"/>
  <c r="D41" i="97" s="1"/>
  <c r="D42" i="97" s="1"/>
  <c r="D43" i="97" s="1"/>
  <c r="D44" i="97" s="1"/>
  <c r="D45" i="97" s="1"/>
  <c r="D46" i="97" s="1"/>
  <c r="D47" i="97" s="1"/>
  <c r="D48" i="97" s="1"/>
  <c r="D49" i="97" s="1"/>
  <c r="D50" i="97" s="1"/>
  <c r="D51" i="97" s="1"/>
  <c r="G27" i="97"/>
  <c r="B3" i="97"/>
  <c r="B4" i="97" s="1"/>
  <c r="B5" i="97" s="1"/>
  <c r="B6" i="97" s="1"/>
  <c r="B7" i="97" s="1"/>
  <c r="B8" i="97" s="1"/>
  <c r="B9" i="97" s="1"/>
  <c r="B10" i="97" s="1"/>
  <c r="B11" i="97" s="1"/>
  <c r="B12" i="97" s="1"/>
  <c r="B13" i="97" s="1"/>
  <c r="B14" i="97" s="1"/>
  <c r="B15" i="97" s="1"/>
  <c r="B16" i="97" s="1"/>
  <c r="B17" i="97" s="1"/>
  <c r="A3" i="98" l="1"/>
  <c r="G2" i="98"/>
  <c r="B22" i="98"/>
  <c r="B23" i="98" s="1"/>
  <c r="B24" i="98" s="1"/>
  <c r="B25" i="98" s="1"/>
  <c r="B18" i="98"/>
  <c r="B19" i="98" s="1"/>
  <c r="B20" i="98" s="1"/>
  <c r="B21" i="98" s="1"/>
  <c r="D68" i="98"/>
  <c r="D69" i="98" s="1"/>
  <c r="D70" i="98" s="1"/>
  <c r="D71" i="98" s="1"/>
  <c r="D72" i="98" s="1"/>
  <c r="D73" i="98" s="1"/>
  <c r="D74" i="98" s="1"/>
  <c r="D75" i="98" s="1"/>
  <c r="D76" i="98" s="1"/>
  <c r="D77" i="98" s="1"/>
  <c r="D78" i="98" s="1"/>
  <c r="D79" i="98" s="1"/>
  <c r="D52" i="98"/>
  <c r="D53" i="98" s="1"/>
  <c r="D54" i="98" s="1"/>
  <c r="D55" i="98" s="1"/>
  <c r="D56" i="98" s="1"/>
  <c r="D57" i="98" s="1"/>
  <c r="D58" i="98" s="1"/>
  <c r="D59" i="98" s="1"/>
  <c r="D60" i="98" s="1"/>
  <c r="D61" i="98" s="1"/>
  <c r="D62" i="98" s="1"/>
  <c r="D63" i="98" s="1"/>
  <c r="D64" i="98" s="1"/>
  <c r="D65" i="98" s="1"/>
  <c r="D66" i="98" s="1"/>
  <c r="D67" i="98" s="1"/>
  <c r="A84" i="98"/>
  <c r="B22" i="97"/>
  <c r="B23" i="97" s="1"/>
  <c r="B24" i="97" s="1"/>
  <c r="B25" i="97" s="1"/>
  <c r="B18" i="97"/>
  <c r="B19" i="97" s="1"/>
  <c r="B20" i="97" s="1"/>
  <c r="B21" i="97" s="1"/>
  <c r="D68" i="97"/>
  <c r="D69" i="97" s="1"/>
  <c r="D70" i="97" s="1"/>
  <c r="D71" i="97" s="1"/>
  <c r="D72" i="97" s="1"/>
  <c r="D73" i="97" s="1"/>
  <c r="D74" i="97" s="1"/>
  <c r="D75" i="97" s="1"/>
  <c r="D52" i="97"/>
  <c r="D53" i="97" s="1"/>
  <c r="D54" i="97" s="1"/>
  <c r="D55" i="97" s="1"/>
  <c r="D56" i="97" s="1"/>
  <c r="D57" i="97" s="1"/>
  <c r="D58" i="97" s="1"/>
  <c r="D59" i="97" s="1"/>
  <c r="D60" i="97" s="1"/>
  <c r="D61" i="97" s="1"/>
  <c r="D62" i="97" s="1"/>
  <c r="D63" i="97" s="1"/>
  <c r="D64" i="97" s="1"/>
  <c r="D65" i="97" s="1"/>
  <c r="D66" i="97" s="1"/>
  <c r="D67" i="97" s="1"/>
  <c r="B82" i="97"/>
  <c r="A29" i="97"/>
  <c r="G28" i="97"/>
  <c r="A84" i="97"/>
  <c r="G82" i="97"/>
  <c r="G323" i="96"/>
  <c r="G322" i="96"/>
  <c r="G321" i="96"/>
  <c r="G320" i="96"/>
  <c r="G319" i="96"/>
  <c r="G318" i="96"/>
  <c r="B320" i="96"/>
  <c r="B323" i="96" s="1"/>
  <c r="B319" i="96"/>
  <c r="B322" i="96" s="1"/>
  <c r="B318" i="96"/>
  <c r="B321" i="96" s="1"/>
  <c r="A323" i="96"/>
  <c r="A322" i="96"/>
  <c r="A321" i="96"/>
  <c r="A320" i="96"/>
  <c r="A319" i="96"/>
  <c r="A318" i="96"/>
  <c r="G309" i="96"/>
  <c r="G308" i="96"/>
  <c r="G307" i="96"/>
  <c r="G306" i="96"/>
  <c r="B309" i="96"/>
  <c r="B308" i="96"/>
  <c r="B307" i="96"/>
  <c r="B306" i="96"/>
  <c r="A310" i="96"/>
  <c r="A309" i="96"/>
  <c r="A308" i="96"/>
  <c r="A307" i="96"/>
  <c r="A306" i="96"/>
  <c r="B87" i="96"/>
  <c r="B86" i="96"/>
  <c r="B85" i="96"/>
  <c r="B84" i="96"/>
  <c r="B83" i="96"/>
  <c r="B82" i="96"/>
  <c r="B81" i="96"/>
  <c r="B80" i="96"/>
  <c r="B79" i="96"/>
  <c r="B78" i="96"/>
  <c r="B77" i="96"/>
  <c r="B76" i="96"/>
  <c r="B75" i="96"/>
  <c r="B74" i="96"/>
  <c r="B73" i="96"/>
  <c r="B72" i="96"/>
  <c r="B71" i="96"/>
  <c r="B70" i="96"/>
  <c r="B69" i="96"/>
  <c r="B68" i="96"/>
  <c r="B67" i="96"/>
  <c r="B66" i="96"/>
  <c r="B65" i="96"/>
  <c r="B64" i="96"/>
  <c r="B63" i="96"/>
  <c r="B62" i="96"/>
  <c r="B61" i="96"/>
  <c r="B60" i="96"/>
  <c r="B59" i="96"/>
  <c r="B58" i="96"/>
  <c r="B57" i="96"/>
  <c r="B56" i="96"/>
  <c r="B55" i="96"/>
  <c r="B54" i="96"/>
  <c r="B53" i="96"/>
  <c r="B52" i="96"/>
  <c r="B51" i="96"/>
  <c r="B50" i="96"/>
  <c r="B49" i="96"/>
  <c r="B48" i="96"/>
  <c r="B47" i="96"/>
  <c r="B46" i="96"/>
  <c r="B45" i="96"/>
  <c r="B44" i="96"/>
  <c r="B43" i="96"/>
  <c r="B42" i="96"/>
  <c r="B41" i="96"/>
  <c r="B40" i="96"/>
  <c r="B39" i="96"/>
  <c r="B38" i="96"/>
  <c r="B37" i="96"/>
  <c r="B36" i="96"/>
  <c r="B35" i="96"/>
  <c r="B34" i="96"/>
  <c r="B33" i="96"/>
  <c r="B32" i="96"/>
  <c r="D56" i="96"/>
  <c r="D57" i="96" s="1"/>
  <c r="D58" i="96" s="1"/>
  <c r="D59" i="96" s="1"/>
  <c r="D60" i="96" s="1"/>
  <c r="D61" i="96" s="1"/>
  <c r="D62" i="96" s="1"/>
  <c r="D63" i="96" s="1"/>
  <c r="D64" i="96" s="1"/>
  <c r="D65" i="96" s="1"/>
  <c r="D66" i="96" s="1"/>
  <c r="D67" i="96" s="1"/>
  <c r="D68" i="96" s="1"/>
  <c r="D69" i="96" s="1"/>
  <c r="D70" i="96" s="1"/>
  <c r="D71" i="96" s="1"/>
  <c r="A90" i="96"/>
  <c r="A91" i="96" s="1"/>
  <c r="A92" i="96" s="1"/>
  <c r="A32" i="96"/>
  <c r="A2" i="96"/>
  <c r="A3" i="96" s="1"/>
  <c r="A4" i="96" s="1"/>
  <c r="A5" i="96" s="1"/>
  <c r="A6" i="96" s="1"/>
  <c r="A7" i="96" s="1"/>
  <c r="A8" i="96" s="1"/>
  <c r="A9" i="96" s="1"/>
  <c r="A10" i="96" s="1"/>
  <c r="A11" i="96" s="1"/>
  <c r="A12" i="96" s="1"/>
  <c r="A13" i="96" s="1"/>
  <c r="A14" i="96" s="1"/>
  <c r="A15" i="96" s="1"/>
  <c r="A16" i="96" s="1"/>
  <c r="A17" i="96" s="1"/>
  <c r="A18" i="96" s="1"/>
  <c r="A19" i="96" s="1"/>
  <c r="A20" i="96" s="1"/>
  <c r="A21" i="96" s="1"/>
  <c r="A22" i="96" s="1"/>
  <c r="G223" i="95"/>
  <c r="G222" i="95"/>
  <c r="G221" i="95"/>
  <c r="G220" i="95"/>
  <c r="G219" i="95"/>
  <c r="G218" i="95"/>
  <c r="B223" i="95"/>
  <c r="B222" i="95"/>
  <c r="B221" i="95"/>
  <c r="B220" i="95"/>
  <c r="B219" i="95"/>
  <c r="B218" i="95"/>
  <c r="A224" i="95"/>
  <c r="A223" i="95"/>
  <c r="A222" i="95"/>
  <c r="A221" i="95"/>
  <c r="A220" i="95"/>
  <c r="A219" i="95"/>
  <c r="A218" i="95"/>
  <c r="G89" i="96"/>
  <c r="D33" i="96"/>
  <c r="D34" i="96" s="1"/>
  <c r="D35" i="96" s="1"/>
  <c r="D36" i="96" s="1"/>
  <c r="D37" i="96" s="1"/>
  <c r="D38" i="96" s="1"/>
  <c r="D39" i="96" s="1"/>
  <c r="D40" i="96" s="1"/>
  <c r="D41" i="96" s="1"/>
  <c r="D42" i="96" s="1"/>
  <c r="D43" i="96" s="1"/>
  <c r="D44" i="96" s="1"/>
  <c r="D45" i="96" s="1"/>
  <c r="D46" i="96" s="1"/>
  <c r="D47" i="96" s="1"/>
  <c r="D48" i="96" s="1"/>
  <c r="D49" i="96" s="1"/>
  <c r="D50" i="96" s="1"/>
  <c r="D51" i="96" s="1"/>
  <c r="D52" i="96" s="1"/>
  <c r="D53" i="96" s="1"/>
  <c r="D54" i="96" s="1"/>
  <c r="D55" i="96" s="1"/>
  <c r="D72" i="96" s="1"/>
  <c r="D73" i="96" s="1"/>
  <c r="D74" i="96" s="1"/>
  <c r="D75" i="96" s="1"/>
  <c r="D76" i="96" s="1"/>
  <c r="D77" i="96" s="1"/>
  <c r="D78" i="96" s="1"/>
  <c r="D79" i="96" s="1"/>
  <c r="D80" i="96" s="1"/>
  <c r="D81" i="96" s="1"/>
  <c r="D82" i="96" s="1"/>
  <c r="D83" i="96" s="1"/>
  <c r="D84" i="96" s="1"/>
  <c r="D85" i="96" s="1"/>
  <c r="D86" i="96" s="1"/>
  <c r="D87" i="96" s="1"/>
  <c r="B90" i="96"/>
  <c r="B93" i="96" s="1"/>
  <c r="G31" i="96"/>
  <c r="B3" i="96"/>
  <c r="B4" i="96" s="1"/>
  <c r="B5" i="96" s="1"/>
  <c r="B6" i="96" s="1"/>
  <c r="B7" i="96" s="1"/>
  <c r="B8" i="96" s="1"/>
  <c r="B9" i="96" s="1"/>
  <c r="B10" i="96" s="1"/>
  <c r="B11" i="96" s="1"/>
  <c r="B12" i="96" s="1"/>
  <c r="B13" i="96" s="1"/>
  <c r="B14" i="96" s="1"/>
  <c r="B15" i="96" s="1"/>
  <c r="B16" i="96" s="1"/>
  <c r="B17" i="96" s="1"/>
  <c r="B22" i="96" s="1"/>
  <c r="B23" i="96" s="1"/>
  <c r="B24" i="96" s="1"/>
  <c r="B25" i="96" s="1"/>
  <c r="B26" i="96" s="1"/>
  <c r="B27" i="96" s="1"/>
  <c r="B28" i="96" s="1"/>
  <c r="B29" i="96" s="1"/>
  <c r="B67" i="95"/>
  <c r="B66" i="95"/>
  <c r="B65" i="95"/>
  <c r="B64" i="95"/>
  <c r="B63" i="95"/>
  <c r="B62" i="95"/>
  <c r="B61" i="95"/>
  <c r="B60" i="95"/>
  <c r="B59" i="95"/>
  <c r="B58" i="95"/>
  <c r="B57" i="95"/>
  <c r="B56" i="95"/>
  <c r="B55" i="95"/>
  <c r="B54" i="95"/>
  <c r="B53" i="95"/>
  <c r="B52" i="95"/>
  <c r="B51" i="95"/>
  <c r="B50" i="95"/>
  <c r="B49" i="95"/>
  <c r="B48" i="95"/>
  <c r="B47" i="95"/>
  <c r="B46" i="95"/>
  <c r="B45" i="95"/>
  <c r="B44" i="95"/>
  <c r="B43" i="95"/>
  <c r="B42" i="95"/>
  <c r="B41" i="95"/>
  <c r="B40" i="95"/>
  <c r="B39" i="95"/>
  <c r="B38" i="95"/>
  <c r="B37" i="95"/>
  <c r="B36" i="95"/>
  <c r="B35" i="95"/>
  <c r="B34" i="95"/>
  <c r="B33" i="95"/>
  <c r="B32" i="95"/>
  <c r="B31" i="95"/>
  <c r="B30" i="95"/>
  <c r="B29" i="95"/>
  <c r="B28" i="95"/>
  <c r="A70" i="95"/>
  <c r="A28" i="95"/>
  <c r="A2" i="95"/>
  <c r="G69" i="95"/>
  <c r="D29" i="95"/>
  <c r="D30" i="95" s="1"/>
  <c r="D31" i="95" s="1"/>
  <c r="D32" i="95" s="1"/>
  <c r="D33" i="95" s="1"/>
  <c r="D34" i="95" s="1"/>
  <c r="D35" i="95" s="1"/>
  <c r="D36" i="95" s="1"/>
  <c r="D37" i="95" s="1"/>
  <c r="D38" i="95" s="1"/>
  <c r="D39" i="95" s="1"/>
  <c r="D40" i="95" s="1"/>
  <c r="D41" i="95" s="1"/>
  <c r="D42" i="95" s="1"/>
  <c r="D43" i="95" s="1"/>
  <c r="D44" i="95" s="1"/>
  <c r="D45" i="95" s="1"/>
  <c r="D46" i="95" s="1"/>
  <c r="D47" i="95" s="1"/>
  <c r="D48" i="95" s="1"/>
  <c r="D49" i="95" s="1"/>
  <c r="D50" i="95" s="1"/>
  <c r="D51" i="95" s="1"/>
  <c r="D52" i="95" s="1"/>
  <c r="D53" i="95" s="1"/>
  <c r="D54" i="95" s="1"/>
  <c r="D55" i="95" s="1"/>
  <c r="D56" i="95" s="1"/>
  <c r="D57" i="95" s="1"/>
  <c r="D58" i="95" s="1"/>
  <c r="D59" i="95" s="1"/>
  <c r="D60" i="95" s="1"/>
  <c r="D61" i="95" s="1"/>
  <c r="D62" i="95" s="1"/>
  <c r="D63" i="95" s="1"/>
  <c r="D64" i="95" s="1"/>
  <c r="D65" i="95" s="1"/>
  <c r="D66" i="95" s="1"/>
  <c r="D67" i="95" s="1"/>
  <c r="B70" i="95"/>
  <c r="G27" i="95"/>
  <c r="B3" i="95"/>
  <c r="B4" i="95" s="1"/>
  <c r="B5" i="95" s="1"/>
  <c r="B6" i="95" s="1"/>
  <c r="B7" i="95" s="1"/>
  <c r="B8" i="95" s="1"/>
  <c r="B9" i="95" s="1"/>
  <c r="B10" i="95" s="1"/>
  <c r="B11" i="95" s="1"/>
  <c r="B12" i="95" s="1"/>
  <c r="B13" i="95" s="1"/>
  <c r="B14" i="95" s="1"/>
  <c r="B15" i="95" s="1"/>
  <c r="B16" i="95" s="1"/>
  <c r="B17" i="95" s="1"/>
  <c r="B18" i="95" s="1"/>
  <c r="B19" i="95" s="1"/>
  <c r="B20" i="95" s="1"/>
  <c r="B21" i="95" s="1"/>
  <c r="B22" i="95" s="1"/>
  <c r="B23" i="95" s="1"/>
  <c r="B24" i="95" s="1"/>
  <c r="B25" i="95" s="1"/>
  <c r="A3" i="95"/>
  <c r="A4" i="95" s="1"/>
  <c r="A5" i="95" s="1"/>
  <c r="A6" i="95" s="1"/>
  <c r="A7" i="95" s="1"/>
  <c r="A8" i="95" s="1"/>
  <c r="A9" i="95" s="1"/>
  <c r="A10" i="95" s="1"/>
  <c r="A11" i="95" s="1"/>
  <c r="A12" i="95" s="1"/>
  <c r="A13" i="95" s="1"/>
  <c r="A14" i="95" s="1"/>
  <c r="A15" i="95" s="1"/>
  <c r="A16" i="95" s="1"/>
  <c r="A17" i="95" s="1"/>
  <c r="A18" i="95" s="1"/>
  <c r="A19" i="95" s="1"/>
  <c r="A20" i="95" s="1"/>
  <c r="A21" i="95" s="1"/>
  <c r="A22" i="95" s="1"/>
  <c r="A23" i="95" s="1"/>
  <c r="A24" i="95" s="1"/>
  <c r="A25" i="95" s="1"/>
  <c r="B67" i="94"/>
  <c r="B66" i="94"/>
  <c r="B65" i="94"/>
  <c r="B64" i="94"/>
  <c r="B63" i="94"/>
  <c r="B62" i="94"/>
  <c r="B61" i="94"/>
  <c r="B60" i="94"/>
  <c r="B59" i="94"/>
  <c r="B58" i="94"/>
  <c r="B57" i="94"/>
  <c r="B56" i="94"/>
  <c r="B55" i="94"/>
  <c r="B54" i="94"/>
  <c r="B53" i="94"/>
  <c r="B52" i="94"/>
  <c r="B51" i="94"/>
  <c r="B50" i="94"/>
  <c r="B49" i="94"/>
  <c r="B48" i="94"/>
  <c r="B47" i="94"/>
  <c r="B46" i="94"/>
  <c r="B41" i="94"/>
  <c r="B40" i="94"/>
  <c r="B45" i="94"/>
  <c r="B44" i="94"/>
  <c r="B43" i="94"/>
  <c r="B42" i="94"/>
  <c r="B38" i="94"/>
  <c r="B37" i="94"/>
  <c r="B36" i="94"/>
  <c r="B35" i="94"/>
  <c r="B34" i="94"/>
  <c r="B39" i="94"/>
  <c r="B33" i="94"/>
  <c r="B32" i="94"/>
  <c r="B31" i="94"/>
  <c r="B30" i="94"/>
  <c r="B29" i="94"/>
  <c r="B28" i="94"/>
  <c r="A70" i="94"/>
  <c r="A71" i="94" s="1"/>
  <c r="A72" i="94" s="1"/>
  <c r="A28" i="94"/>
  <c r="A2" i="94"/>
  <c r="A3" i="94" s="1"/>
  <c r="A4" i="94" s="1"/>
  <c r="A5" i="94" s="1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A18" i="94" s="1"/>
  <c r="A19" i="94" s="1"/>
  <c r="A20" i="94" s="1"/>
  <c r="A21" i="94" s="1"/>
  <c r="A22" i="94" s="1"/>
  <c r="A23" i="94" s="1"/>
  <c r="A24" i="94" s="1"/>
  <c r="A25" i="94" s="1"/>
  <c r="G69" i="94"/>
  <c r="D29" i="94"/>
  <c r="D30" i="94" s="1"/>
  <c r="D31" i="94" s="1"/>
  <c r="D32" i="94" s="1"/>
  <c r="D33" i="94" s="1"/>
  <c r="D34" i="94" s="1"/>
  <c r="D35" i="94" s="1"/>
  <c r="D36" i="94" s="1"/>
  <c r="D37" i="94" s="1"/>
  <c r="D38" i="94" s="1"/>
  <c r="D39" i="94" s="1"/>
  <c r="D40" i="94" s="1"/>
  <c r="D41" i="94" s="1"/>
  <c r="D42" i="94" s="1"/>
  <c r="D43" i="94" s="1"/>
  <c r="D44" i="94" s="1"/>
  <c r="D45" i="94" s="1"/>
  <c r="D46" i="94" s="1"/>
  <c r="D47" i="94" s="1"/>
  <c r="D48" i="94" s="1"/>
  <c r="D49" i="94" s="1"/>
  <c r="D50" i="94" s="1"/>
  <c r="D51" i="94" s="1"/>
  <c r="D52" i="94" s="1"/>
  <c r="D53" i="94" s="1"/>
  <c r="D54" i="94" s="1"/>
  <c r="D55" i="94" s="1"/>
  <c r="D56" i="94" s="1"/>
  <c r="D57" i="94" s="1"/>
  <c r="D58" i="94" s="1"/>
  <c r="D59" i="94" s="1"/>
  <c r="D60" i="94" s="1"/>
  <c r="D61" i="94" s="1"/>
  <c r="D62" i="94" s="1"/>
  <c r="D63" i="94" s="1"/>
  <c r="D64" i="94" s="1"/>
  <c r="D65" i="94" s="1"/>
  <c r="D66" i="94" s="1"/>
  <c r="D67" i="94" s="1"/>
  <c r="A29" i="94"/>
  <c r="G29" i="94" s="1"/>
  <c r="B70" i="94"/>
  <c r="G27" i="94"/>
  <c r="B3" i="94"/>
  <c r="B4" i="94" s="1"/>
  <c r="B5" i="94" s="1"/>
  <c r="B6" i="94" s="1"/>
  <c r="B7" i="94" s="1"/>
  <c r="B8" i="94" s="1"/>
  <c r="B9" i="94" s="1"/>
  <c r="B10" i="94" s="1"/>
  <c r="B11" i="94" s="1"/>
  <c r="B12" i="94" s="1"/>
  <c r="B13" i="94" s="1"/>
  <c r="B14" i="94" s="1"/>
  <c r="B15" i="94" s="1"/>
  <c r="B16" i="94" s="1"/>
  <c r="B17" i="94" s="1"/>
  <c r="B18" i="94" s="1"/>
  <c r="B19" i="94" s="1"/>
  <c r="B20" i="94" s="1"/>
  <c r="B21" i="94" s="1"/>
  <c r="B22" i="94" s="1"/>
  <c r="B23" i="94" s="1"/>
  <c r="B24" i="94" s="1"/>
  <c r="B25" i="94" s="1"/>
  <c r="B67" i="92"/>
  <c r="B66" i="92"/>
  <c r="B65" i="92"/>
  <c r="B64" i="92"/>
  <c r="B63" i="92"/>
  <c r="B62" i="92"/>
  <c r="B61" i="92"/>
  <c r="B60" i="92"/>
  <c r="B59" i="92"/>
  <c r="B58" i="92"/>
  <c r="B57" i="92"/>
  <c r="B56" i="92"/>
  <c r="B55" i="92"/>
  <c r="B54" i="92"/>
  <c r="B53" i="92"/>
  <c r="B52" i="92"/>
  <c r="B47" i="92"/>
  <c r="B46" i="92"/>
  <c r="B51" i="92"/>
  <c r="B50" i="92"/>
  <c r="B49" i="92"/>
  <c r="B48" i="92"/>
  <c r="B45" i="92"/>
  <c r="B44" i="92"/>
  <c r="B43" i="92"/>
  <c r="B42" i="92"/>
  <c r="B41" i="92"/>
  <c r="B40" i="92"/>
  <c r="B37" i="92"/>
  <c r="B36" i="92"/>
  <c r="B35" i="92"/>
  <c r="B34" i="92"/>
  <c r="B39" i="92"/>
  <c r="B38" i="92"/>
  <c r="B33" i="92"/>
  <c r="B32" i="92"/>
  <c r="B31" i="92"/>
  <c r="B30" i="92"/>
  <c r="B29" i="92"/>
  <c r="B28" i="92"/>
  <c r="B67" i="93"/>
  <c r="B66" i="93"/>
  <c r="B65" i="93"/>
  <c r="B64" i="93"/>
  <c r="B63" i="93"/>
  <c r="B62" i="93"/>
  <c r="B61" i="93"/>
  <c r="B60" i="93"/>
  <c r="B59" i="93"/>
  <c r="B58" i="93"/>
  <c r="B57" i="93"/>
  <c r="B56" i="93"/>
  <c r="B55" i="93"/>
  <c r="B54" i="93"/>
  <c r="B53" i="93"/>
  <c r="B52" i="93"/>
  <c r="B51" i="93"/>
  <c r="B50" i="93"/>
  <c r="B49" i="93"/>
  <c r="B48" i="93"/>
  <c r="B47" i="93"/>
  <c r="B46" i="93"/>
  <c r="B45" i="93"/>
  <c r="B44" i="93"/>
  <c r="B43" i="93"/>
  <c r="B42" i="93"/>
  <c r="B41" i="93"/>
  <c r="B40" i="93"/>
  <c r="B39" i="93"/>
  <c r="B38" i="93"/>
  <c r="B37" i="93"/>
  <c r="B36" i="93"/>
  <c r="B35" i="93"/>
  <c r="B34" i="93"/>
  <c r="B33" i="93"/>
  <c r="B32" i="93"/>
  <c r="B31" i="93"/>
  <c r="B30" i="93"/>
  <c r="B29" i="93"/>
  <c r="B28" i="93"/>
  <c r="G28" i="93" s="1"/>
  <c r="A70" i="93"/>
  <c r="A71" i="93" s="1"/>
  <c r="A72" i="93" s="1"/>
  <c r="A28" i="93"/>
  <c r="B70" i="93" s="1"/>
  <c r="B73" i="93" s="1"/>
  <c r="A2" i="93"/>
  <c r="G69" i="93"/>
  <c r="D29" i="93"/>
  <c r="D30" i="93" s="1"/>
  <c r="D31" i="93" s="1"/>
  <c r="D32" i="93" s="1"/>
  <c r="D33" i="93" s="1"/>
  <c r="D34" i="93" s="1"/>
  <c r="D35" i="93" s="1"/>
  <c r="D36" i="93" s="1"/>
  <c r="D37" i="93" s="1"/>
  <c r="D38" i="93" s="1"/>
  <c r="D39" i="93" s="1"/>
  <c r="D40" i="93" s="1"/>
  <c r="D41" i="93" s="1"/>
  <c r="D42" i="93" s="1"/>
  <c r="D43" i="93" s="1"/>
  <c r="D44" i="93" s="1"/>
  <c r="D45" i="93" s="1"/>
  <c r="D46" i="93" s="1"/>
  <c r="D47" i="93" s="1"/>
  <c r="D48" i="93" s="1"/>
  <c r="D49" i="93" s="1"/>
  <c r="D50" i="93" s="1"/>
  <c r="D51" i="93" s="1"/>
  <c r="D52" i="93" s="1"/>
  <c r="D53" i="93" s="1"/>
  <c r="D54" i="93" s="1"/>
  <c r="D55" i="93" s="1"/>
  <c r="D56" i="93" s="1"/>
  <c r="D57" i="93" s="1"/>
  <c r="D58" i="93" s="1"/>
  <c r="D59" i="93" s="1"/>
  <c r="D60" i="93" s="1"/>
  <c r="D61" i="93" s="1"/>
  <c r="D62" i="93" s="1"/>
  <c r="D63" i="93" s="1"/>
  <c r="D64" i="93" s="1"/>
  <c r="D65" i="93" s="1"/>
  <c r="D66" i="93" s="1"/>
  <c r="D67" i="93" s="1"/>
  <c r="A29" i="93"/>
  <c r="G29" i="93" s="1"/>
  <c r="G27" i="93"/>
  <c r="B3" i="93"/>
  <c r="B4" i="93" s="1"/>
  <c r="B5" i="93" s="1"/>
  <c r="B6" i="93" s="1"/>
  <c r="B7" i="93" s="1"/>
  <c r="B8" i="93" s="1"/>
  <c r="B9" i="93" s="1"/>
  <c r="B10" i="93" s="1"/>
  <c r="B11" i="93" s="1"/>
  <c r="B12" i="93" s="1"/>
  <c r="B13" i="93" s="1"/>
  <c r="B14" i="93" s="1"/>
  <c r="B15" i="93" s="1"/>
  <c r="B16" i="93" s="1"/>
  <c r="B17" i="93" s="1"/>
  <c r="B18" i="93" s="1"/>
  <c r="B19" i="93" s="1"/>
  <c r="B20" i="93" s="1"/>
  <c r="B21" i="93" s="1"/>
  <c r="B22" i="93" s="1"/>
  <c r="B23" i="93" s="1"/>
  <c r="B24" i="93" s="1"/>
  <c r="B25" i="93" s="1"/>
  <c r="A3" i="93"/>
  <c r="A4" i="93" s="1"/>
  <c r="A5" i="93" s="1"/>
  <c r="A6" i="93" s="1"/>
  <c r="A7" i="93" s="1"/>
  <c r="A8" i="93" s="1"/>
  <c r="A9" i="93" s="1"/>
  <c r="A10" i="93" s="1"/>
  <c r="A11" i="93" s="1"/>
  <c r="A12" i="93" s="1"/>
  <c r="A13" i="93" s="1"/>
  <c r="A14" i="93" s="1"/>
  <c r="A15" i="93" s="1"/>
  <c r="A16" i="93" s="1"/>
  <c r="A17" i="93" s="1"/>
  <c r="A18" i="93" s="1"/>
  <c r="A19" i="93" s="1"/>
  <c r="A20" i="93" s="1"/>
  <c r="A21" i="93" s="1"/>
  <c r="A22" i="93" s="1"/>
  <c r="A23" i="93" s="1"/>
  <c r="A24" i="93" s="1"/>
  <c r="A25" i="93" s="1"/>
  <c r="A226" i="92"/>
  <c r="A70" i="92"/>
  <c r="A71" i="92" s="1"/>
  <c r="A72" i="92" s="1"/>
  <c r="A28" i="92"/>
  <c r="A29" i="92" s="1"/>
  <c r="A30" i="92" s="1"/>
  <c r="A2" i="92"/>
  <c r="B70" i="92"/>
  <c r="B73" i="92" s="1"/>
  <c r="G69" i="92"/>
  <c r="D29" i="92"/>
  <c r="D30" i="92" s="1"/>
  <c r="D31" i="92" s="1"/>
  <c r="D32" i="92" s="1"/>
  <c r="D33" i="92" s="1"/>
  <c r="D34" i="92" s="1"/>
  <c r="D35" i="92" s="1"/>
  <c r="D36" i="92" s="1"/>
  <c r="D37" i="92" s="1"/>
  <c r="D38" i="92" s="1"/>
  <c r="D39" i="92" s="1"/>
  <c r="D40" i="92" s="1"/>
  <c r="D41" i="92" s="1"/>
  <c r="D42" i="92" s="1"/>
  <c r="D43" i="92" s="1"/>
  <c r="D44" i="92" s="1"/>
  <c r="D45" i="92" s="1"/>
  <c r="D46" i="92" s="1"/>
  <c r="D47" i="92" s="1"/>
  <c r="D48" i="92" s="1"/>
  <c r="D49" i="92" s="1"/>
  <c r="D50" i="92" s="1"/>
  <c r="D51" i="92" s="1"/>
  <c r="D52" i="92" s="1"/>
  <c r="D53" i="92" s="1"/>
  <c r="D54" i="92" s="1"/>
  <c r="D55" i="92" s="1"/>
  <c r="D56" i="92" s="1"/>
  <c r="D57" i="92" s="1"/>
  <c r="D58" i="92" s="1"/>
  <c r="D59" i="92" s="1"/>
  <c r="D60" i="92" s="1"/>
  <c r="D61" i="92" s="1"/>
  <c r="D62" i="92" s="1"/>
  <c r="D63" i="92" s="1"/>
  <c r="D64" i="92" s="1"/>
  <c r="D65" i="92" s="1"/>
  <c r="D66" i="92" s="1"/>
  <c r="D67" i="92" s="1"/>
  <c r="G27" i="92"/>
  <c r="B3" i="92"/>
  <c r="B4" i="92" s="1"/>
  <c r="B5" i="92" s="1"/>
  <c r="B6" i="92" s="1"/>
  <c r="B7" i="92" s="1"/>
  <c r="B8" i="92" s="1"/>
  <c r="B9" i="92" s="1"/>
  <c r="B10" i="92" s="1"/>
  <c r="B11" i="92" s="1"/>
  <c r="B12" i="92" s="1"/>
  <c r="B13" i="92" s="1"/>
  <c r="B14" i="92" s="1"/>
  <c r="B15" i="92" s="1"/>
  <c r="B16" i="92" s="1"/>
  <c r="B17" i="92" s="1"/>
  <c r="B18" i="92" s="1"/>
  <c r="B19" i="92" s="1"/>
  <c r="B20" i="92" s="1"/>
  <c r="B21" i="92" s="1"/>
  <c r="B22" i="92" s="1"/>
  <c r="B23" i="92" s="1"/>
  <c r="B24" i="92" s="1"/>
  <c r="B25" i="92" s="1"/>
  <c r="A4" i="98" l="1"/>
  <c r="G3" i="98"/>
  <c r="A85" i="98"/>
  <c r="D76" i="97"/>
  <c r="D77" i="97" s="1"/>
  <c r="D78" i="97" s="1"/>
  <c r="D79" i="97" s="1"/>
  <c r="A30" i="97"/>
  <c r="G29" i="97"/>
  <c r="A85" i="97"/>
  <c r="B86" i="97"/>
  <c r="B84" i="97"/>
  <c r="G84" i="97" s="1"/>
  <c r="B85" i="97"/>
  <c r="B83" i="97"/>
  <c r="G83" i="97" s="1"/>
  <c r="B18" i="96"/>
  <c r="B19" i="96" s="1"/>
  <c r="B20" i="96" s="1"/>
  <c r="B21" i="96" s="1"/>
  <c r="A23" i="96"/>
  <c r="A24" i="96" s="1"/>
  <c r="A25" i="96" s="1"/>
  <c r="A26" i="96" s="1"/>
  <c r="A27" i="96" s="1"/>
  <c r="A28" i="96" s="1"/>
  <c r="A29" i="96" s="1"/>
  <c r="A93" i="96"/>
  <c r="A33" i="96"/>
  <c r="G90" i="96"/>
  <c r="B94" i="96"/>
  <c r="B92" i="96"/>
  <c r="G92" i="96" s="1"/>
  <c r="G32" i="96"/>
  <c r="B91" i="96"/>
  <c r="G91" i="96" s="1"/>
  <c r="A29" i="95"/>
  <c r="B73" i="95"/>
  <c r="B71" i="95"/>
  <c r="B74" i="95"/>
  <c r="B72" i="95"/>
  <c r="G28" i="95"/>
  <c r="G70" i="95"/>
  <c r="A71" i="95"/>
  <c r="B73" i="94"/>
  <c r="B71" i="94"/>
  <c r="G71" i="94" s="1"/>
  <c r="B74" i="94"/>
  <c r="B72" i="94"/>
  <c r="G72" i="94" s="1"/>
  <c r="A30" i="94"/>
  <c r="G70" i="94"/>
  <c r="G28" i="94"/>
  <c r="A73" i="94"/>
  <c r="G70" i="93"/>
  <c r="A30" i="93"/>
  <c r="G72" i="93"/>
  <c r="A73" i="93"/>
  <c r="G71" i="93"/>
  <c r="B72" i="93"/>
  <c r="B74" i="93"/>
  <c r="B71" i="93"/>
  <c r="G28" i="92"/>
  <c r="G70" i="92"/>
  <c r="A31" i="92"/>
  <c r="G30" i="92"/>
  <c r="A73" i="92"/>
  <c r="G29" i="92"/>
  <c r="B72" i="92"/>
  <c r="G72" i="92" s="1"/>
  <c r="B74" i="92"/>
  <c r="B71" i="92"/>
  <c r="G71" i="92" s="1"/>
  <c r="G235" i="91"/>
  <c r="G234" i="91"/>
  <c r="G233" i="91"/>
  <c r="G232" i="91"/>
  <c r="B235" i="91"/>
  <c r="B234" i="91"/>
  <c r="B233" i="91"/>
  <c r="B232" i="91"/>
  <c r="A236" i="91"/>
  <c r="A235" i="91"/>
  <c r="A234" i="91"/>
  <c r="A233" i="91"/>
  <c r="A232" i="91"/>
  <c r="A5" i="98" l="1"/>
  <c r="G4" i="98"/>
  <c r="A86" i="98"/>
  <c r="B90" i="97"/>
  <c r="B88" i="97"/>
  <c r="B89" i="97"/>
  <c r="B87" i="97"/>
  <c r="G85" i="97"/>
  <c r="A86" i="97"/>
  <c r="A31" i="97"/>
  <c r="G30" i="97"/>
  <c r="B98" i="96"/>
  <c r="B96" i="96"/>
  <c r="B95" i="96"/>
  <c r="B97" i="96"/>
  <c r="G33" i="96"/>
  <c r="A34" i="96"/>
  <c r="G93" i="96"/>
  <c r="A94" i="96"/>
  <c r="A72" i="95"/>
  <c r="G71" i="95"/>
  <c r="B77" i="95"/>
  <c r="B75" i="95"/>
  <c r="B78" i="95"/>
  <c r="B76" i="95"/>
  <c r="G29" i="95"/>
  <c r="A30" i="95"/>
  <c r="A74" i="94"/>
  <c r="G73" i="94"/>
  <c r="G30" i="94"/>
  <c r="A31" i="94"/>
  <c r="B77" i="94"/>
  <c r="B75" i="94"/>
  <c r="B78" i="94"/>
  <c r="B76" i="94"/>
  <c r="B77" i="93"/>
  <c r="B75" i="93"/>
  <c r="B78" i="93"/>
  <c r="B76" i="93"/>
  <c r="A74" i="93"/>
  <c r="G73" i="93"/>
  <c r="G30" i="93"/>
  <c r="A31" i="93"/>
  <c r="B77" i="92"/>
  <c r="B75" i="92"/>
  <c r="B78" i="92"/>
  <c r="B76" i="92"/>
  <c r="A74" i="92"/>
  <c r="G73" i="92"/>
  <c r="A32" i="92"/>
  <c r="G31" i="92"/>
  <c r="A71" i="91"/>
  <c r="A72" i="91" s="1"/>
  <c r="A73" i="91" s="1"/>
  <c r="A74" i="91" s="1"/>
  <c r="A75" i="91" s="1"/>
  <c r="A76" i="91" s="1"/>
  <c r="A77" i="91" s="1"/>
  <c r="A78" i="91" s="1"/>
  <c r="A79" i="91" s="1"/>
  <c r="A80" i="91" s="1"/>
  <c r="A81" i="91" s="1"/>
  <c r="A82" i="91" s="1"/>
  <c r="A83" i="91" s="1"/>
  <c r="A84" i="91" s="1"/>
  <c r="A85" i="91" s="1"/>
  <c r="A86" i="91" s="1"/>
  <c r="A87" i="91" s="1"/>
  <c r="A88" i="91" s="1"/>
  <c r="A89" i="91" s="1"/>
  <c r="A90" i="91" s="1"/>
  <c r="A91" i="91" s="1"/>
  <c r="A92" i="91" s="1"/>
  <c r="A93" i="91" s="1"/>
  <c r="A94" i="91" s="1"/>
  <c r="A95" i="91" s="1"/>
  <c r="A96" i="91" s="1"/>
  <c r="A97" i="91" s="1"/>
  <c r="A98" i="91" s="1"/>
  <c r="A99" i="91" s="1"/>
  <c r="A100" i="91" s="1"/>
  <c r="A101" i="91" s="1"/>
  <c r="A102" i="91" s="1"/>
  <c r="A103" i="91" s="1"/>
  <c r="A104" i="91" s="1"/>
  <c r="A105" i="91" s="1"/>
  <c r="A106" i="91" s="1"/>
  <c r="A107" i="91" s="1"/>
  <c r="A108" i="91" s="1"/>
  <c r="A109" i="91" s="1"/>
  <c r="A110" i="91" s="1"/>
  <c r="A111" i="91" s="1"/>
  <c r="A112" i="91" s="1"/>
  <c r="A113" i="91" s="1"/>
  <c r="A114" i="91" s="1"/>
  <c r="A115" i="91" s="1"/>
  <c r="A116" i="91" s="1"/>
  <c r="A117" i="91" s="1"/>
  <c r="A118" i="91" s="1"/>
  <c r="A119" i="91" s="1"/>
  <c r="A120" i="91" s="1"/>
  <c r="A121" i="91" s="1"/>
  <c r="A122" i="91" s="1"/>
  <c r="A123" i="91" s="1"/>
  <c r="A124" i="91" s="1"/>
  <c r="A125" i="91" s="1"/>
  <c r="A126" i="91" s="1"/>
  <c r="A127" i="91" s="1"/>
  <c r="A128" i="91" s="1"/>
  <c r="A129" i="91" s="1"/>
  <c r="A130" i="91" s="1"/>
  <c r="A131" i="91" s="1"/>
  <c r="A132" i="91" s="1"/>
  <c r="A133" i="91" s="1"/>
  <c r="A134" i="91" s="1"/>
  <c r="A135" i="91" s="1"/>
  <c r="A136" i="91" s="1"/>
  <c r="A137" i="91" s="1"/>
  <c r="A138" i="91" s="1"/>
  <c r="A139" i="91" s="1"/>
  <c r="A140" i="91" s="1"/>
  <c r="A141" i="91" s="1"/>
  <c r="A142" i="91" s="1"/>
  <c r="A143" i="91" s="1"/>
  <c r="A144" i="91" s="1"/>
  <c r="A145" i="91" s="1"/>
  <c r="A146" i="91" s="1"/>
  <c r="A147" i="91" s="1"/>
  <c r="A148" i="91" s="1"/>
  <c r="A149" i="91" s="1"/>
  <c r="A150" i="91" s="1"/>
  <c r="A151" i="91" s="1"/>
  <c r="A152" i="91" s="1"/>
  <c r="A153" i="91" s="1"/>
  <c r="A154" i="91" s="1"/>
  <c r="A155" i="91" s="1"/>
  <c r="A156" i="91" s="1"/>
  <c r="A157" i="91" s="1"/>
  <c r="A158" i="91" s="1"/>
  <c r="A159" i="91" s="1"/>
  <c r="A160" i="91" s="1"/>
  <c r="A161" i="91" s="1"/>
  <c r="A162" i="91" s="1"/>
  <c r="A163" i="91" s="1"/>
  <c r="A164" i="91" s="1"/>
  <c r="A165" i="91" s="1"/>
  <c r="A166" i="91" s="1"/>
  <c r="A167" i="91" s="1"/>
  <c r="A168" i="91" s="1"/>
  <c r="A169" i="91" s="1"/>
  <c r="A170" i="91" s="1"/>
  <c r="A171" i="91" s="1"/>
  <c r="A172" i="91" s="1"/>
  <c r="A173" i="91" s="1"/>
  <c r="A174" i="91" s="1"/>
  <c r="A175" i="91" s="1"/>
  <c r="A176" i="91" s="1"/>
  <c r="A177" i="91" s="1"/>
  <c r="A178" i="91" s="1"/>
  <c r="A179" i="91" s="1"/>
  <c r="A180" i="91" s="1"/>
  <c r="A181" i="91" s="1"/>
  <c r="A182" i="91" s="1"/>
  <c r="A183" i="91" s="1"/>
  <c r="A184" i="91" s="1"/>
  <c r="A185" i="91" s="1"/>
  <c r="A186" i="91" s="1"/>
  <c r="A187" i="91" s="1"/>
  <c r="A188" i="91" s="1"/>
  <c r="A189" i="91" s="1"/>
  <c r="A190" i="91" s="1"/>
  <c r="A191" i="91" s="1"/>
  <c r="A192" i="91" s="1"/>
  <c r="A193" i="91" s="1"/>
  <c r="A194" i="91" s="1"/>
  <c r="A195" i="91" s="1"/>
  <c r="A196" i="91" s="1"/>
  <c r="A197" i="91" s="1"/>
  <c r="A198" i="91" s="1"/>
  <c r="A199" i="91" s="1"/>
  <c r="A200" i="91" s="1"/>
  <c r="A201" i="91" s="1"/>
  <c r="A202" i="91" s="1"/>
  <c r="A203" i="91" s="1"/>
  <c r="A204" i="91" s="1"/>
  <c r="A205" i="91" s="1"/>
  <c r="A206" i="91" s="1"/>
  <c r="A207" i="91" s="1"/>
  <c r="A208" i="91" s="1"/>
  <c r="A209" i="91" s="1"/>
  <c r="A210" i="91" s="1"/>
  <c r="A211" i="91" s="1"/>
  <c r="A212" i="91" s="1"/>
  <c r="A213" i="91" s="1"/>
  <c r="A214" i="91" s="1"/>
  <c r="A215" i="91" s="1"/>
  <c r="A216" i="91" s="1"/>
  <c r="A217" i="91" s="1"/>
  <c r="B67" i="91"/>
  <c r="B66" i="91"/>
  <c r="B65" i="91"/>
  <c r="B64" i="91"/>
  <c r="A6" i="98" l="1"/>
  <c r="G5" i="98"/>
  <c r="A87" i="98"/>
  <c r="A32" i="97"/>
  <c r="G31" i="97"/>
  <c r="A87" i="97"/>
  <c r="G86" i="97"/>
  <c r="B94" i="97"/>
  <c r="B92" i="97"/>
  <c r="B93" i="97"/>
  <c r="B91" i="97"/>
  <c r="A95" i="96"/>
  <c r="G94" i="96"/>
  <c r="G34" i="96"/>
  <c r="A35" i="96"/>
  <c r="B102" i="96"/>
  <c r="B100" i="96"/>
  <c r="B99" i="96"/>
  <c r="B101" i="96"/>
  <c r="G30" i="95"/>
  <c r="A31" i="95"/>
  <c r="B81" i="95"/>
  <c r="B79" i="95"/>
  <c r="B82" i="95"/>
  <c r="B80" i="95"/>
  <c r="G72" i="95"/>
  <c r="A73" i="95"/>
  <c r="G31" i="94"/>
  <c r="A32" i="94"/>
  <c r="B82" i="94"/>
  <c r="B80" i="94"/>
  <c r="B81" i="94"/>
  <c r="B79" i="94"/>
  <c r="G74" i="94"/>
  <c r="A75" i="94"/>
  <c r="G31" i="93"/>
  <c r="A32" i="93"/>
  <c r="G74" i="93"/>
  <c r="A75" i="93"/>
  <c r="B81" i="93"/>
  <c r="B79" i="93"/>
  <c r="B82" i="93"/>
  <c r="B80" i="93"/>
  <c r="A33" i="92"/>
  <c r="G32" i="92"/>
  <c r="G74" i="92"/>
  <c r="A75" i="92"/>
  <c r="B81" i="92"/>
  <c r="B79" i="92"/>
  <c r="B82" i="92"/>
  <c r="B80" i="92"/>
  <c r="A218" i="91"/>
  <c r="B63" i="91"/>
  <c r="B62" i="91"/>
  <c r="B61" i="91"/>
  <c r="B60" i="91"/>
  <c r="B59" i="91"/>
  <c r="B58" i="91"/>
  <c r="B57" i="91"/>
  <c r="B56" i="91"/>
  <c r="B55" i="91"/>
  <c r="B54" i="91"/>
  <c r="B53" i="91"/>
  <c r="B52" i="91"/>
  <c r="C25" i="91"/>
  <c r="C24" i="91"/>
  <c r="C23" i="91"/>
  <c r="C22" i="91"/>
  <c r="C21" i="91"/>
  <c r="C20" i="91"/>
  <c r="C19" i="91"/>
  <c r="C18" i="91"/>
  <c r="B51" i="91"/>
  <c r="B50" i="91"/>
  <c r="B49" i="91"/>
  <c r="B48" i="91"/>
  <c r="B47" i="91"/>
  <c r="B46" i="91"/>
  <c r="B45" i="91"/>
  <c r="B44" i="91"/>
  <c r="B43" i="91"/>
  <c r="B42" i="91"/>
  <c r="B41" i="91"/>
  <c r="B40" i="91"/>
  <c r="B35" i="91"/>
  <c r="B34" i="91"/>
  <c r="B39" i="91"/>
  <c r="B38" i="91"/>
  <c r="B37" i="91"/>
  <c r="B36" i="91"/>
  <c r="B33" i="91"/>
  <c r="B32" i="91"/>
  <c r="B31" i="91"/>
  <c r="B30" i="91"/>
  <c r="B29" i="91"/>
  <c r="B28" i="91"/>
  <c r="A29" i="91"/>
  <c r="A30" i="91" s="1"/>
  <c r="A31" i="91" s="1"/>
  <c r="A32" i="91" s="1"/>
  <c r="A33" i="91" s="1"/>
  <c r="A34" i="91" s="1"/>
  <c r="A35" i="91" s="1"/>
  <c r="A36" i="91" s="1"/>
  <c r="A7" i="98" l="1"/>
  <c r="G6" i="98"/>
  <c r="A88" i="98"/>
  <c r="B97" i="97"/>
  <c r="B95" i="97"/>
  <c r="B98" i="97"/>
  <c r="B96" i="97"/>
  <c r="G87" i="97"/>
  <c r="A88" i="97"/>
  <c r="A33" i="97"/>
  <c r="G32" i="97"/>
  <c r="G35" i="96"/>
  <c r="A36" i="96"/>
  <c r="B106" i="96"/>
  <c r="B104" i="96"/>
  <c r="B103" i="96"/>
  <c r="B105" i="96"/>
  <c r="G95" i="96"/>
  <c r="A96" i="96"/>
  <c r="A74" i="95"/>
  <c r="G73" i="95"/>
  <c r="G31" i="95"/>
  <c r="A32" i="95"/>
  <c r="B85" i="95"/>
  <c r="B83" i="95"/>
  <c r="B86" i="95"/>
  <c r="B84" i="95"/>
  <c r="A76" i="94"/>
  <c r="G75" i="94"/>
  <c r="G32" i="94"/>
  <c r="A33" i="94"/>
  <c r="B86" i="94"/>
  <c r="B84" i="94"/>
  <c r="B85" i="94"/>
  <c r="B83" i="94"/>
  <c r="A76" i="93"/>
  <c r="G75" i="93"/>
  <c r="G32" i="93"/>
  <c r="A33" i="93"/>
  <c r="B85" i="93"/>
  <c r="B83" i="93"/>
  <c r="B86" i="93"/>
  <c r="B84" i="93"/>
  <c r="A76" i="92"/>
  <c r="G75" i="92"/>
  <c r="B85" i="92"/>
  <c r="B83" i="92"/>
  <c r="B86" i="92"/>
  <c r="B84" i="92"/>
  <c r="A34" i="92"/>
  <c r="G33" i="92"/>
  <c r="A219" i="91"/>
  <c r="A37" i="91"/>
  <c r="A3" i="91"/>
  <c r="A4" i="91" s="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18" i="91" s="1"/>
  <c r="A19" i="91" s="1"/>
  <c r="A20" i="91" s="1"/>
  <c r="A21" i="91" s="1"/>
  <c r="A22" i="91" s="1"/>
  <c r="A23" i="91" s="1"/>
  <c r="A24" i="91" s="1"/>
  <c r="A25" i="91" s="1"/>
  <c r="A8" i="98" l="1"/>
  <c r="G7" i="98"/>
  <c r="A89" i="98"/>
  <c r="A89" i="97"/>
  <c r="G88" i="97"/>
  <c r="A34" i="97"/>
  <c r="G33" i="97"/>
  <c r="B101" i="97"/>
  <c r="B99" i="97"/>
  <c r="B102" i="97"/>
  <c r="B100" i="97"/>
  <c r="B110" i="96"/>
  <c r="B108" i="96"/>
  <c r="B107" i="96"/>
  <c r="B109" i="96"/>
  <c r="A97" i="96"/>
  <c r="G96" i="96"/>
  <c r="G36" i="96"/>
  <c r="A37" i="96"/>
  <c r="G32" i="95"/>
  <c r="A33" i="95"/>
  <c r="B89" i="95"/>
  <c r="B87" i="95"/>
  <c r="B90" i="95"/>
  <c r="B88" i="95"/>
  <c r="G74" i="95"/>
  <c r="A75" i="95"/>
  <c r="G33" i="94"/>
  <c r="A34" i="94"/>
  <c r="B90" i="94"/>
  <c r="B88" i="94"/>
  <c r="B89" i="94"/>
  <c r="B87" i="94"/>
  <c r="G76" i="94"/>
  <c r="A77" i="94"/>
  <c r="G33" i="93"/>
  <c r="A34" i="93"/>
  <c r="B89" i="93"/>
  <c r="B90" i="93"/>
  <c r="B87" i="93"/>
  <c r="B88" i="93"/>
  <c r="G76" i="93"/>
  <c r="A77" i="93"/>
  <c r="A35" i="92"/>
  <c r="G34" i="92"/>
  <c r="B90" i="92"/>
  <c r="B89" i="92"/>
  <c r="B87" i="92"/>
  <c r="B88" i="92"/>
  <c r="G76" i="92"/>
  <c r="A77" i="92"/>
  <c r="A220" i="91"/>
  <c r="A38" i="91"/>
  <c r="G69" i="91"/>
  <c r="D29" i="91"/>
  <c r="D30" i="91" s="1"/>
  <c r="D31" i="91" s="1"/>
  <c r="D32" i="91" s="1"/>
  <c r="D33" i="91" s="1"/>
  <c r="D34" i="91" s="1"/>
  <c r="D35" i="91" s="1"/>
  <c r="D36" i="91" s="1"/>
  <c r="G27" i="91"/>
  <c r="B3" i="91"/>
  <c r="B4" i="91" s="1"/>
  <c r="B5" i="91" s="1"/>
  <c r="B6" i="91" s="1"/>
  <c r="B7" i="91" s="1"/>
  <c r="B8" i="91" s="1"/>
  <c r="B9" i="91" s="1"/>
  <c r="B10" i="91" s="1"/>
  <c r="B11" i="91" s="1"/>
  <c r="B12" i="91" s="1"/>
  <c r="B13" i="91" s="1"/>
  <c r="B14" i="91" s="1"/>
  <c r="B15" i="91" s="1"/>
  <c r="B16" i="91" s="1"/>
  <c r="B17" i="91" s="1"/>
  <c r="B18" i="91" s="1"/>
  <c r="B19" i="91" s="1"/>
  <c r="B20" i="91" s="1"/>
  <c r="B21" i="91" s="1"/>
  <c r="B22" i="91" s="1"/>
  <c r="B23" i="91" s="1"/>
  <c r="B24" i="91" s="1"/>
  <c r="B25" i="91" s="1"/>
  <c r="A9" i="98" l="1"/>
  <c r="G8" i="98"/>
  <c r="A90" i="98"/>
  <c r="B105" i="97"/>
  <c r="B103" i="97"/>
  <c r="B106" i="97"/>
  <c r="B104" i="97"/>
  <c r="A35" i="97"/>
  <c r="G34" i="97"/>
  <c r="G89" i="97"/>
  <c r="A90" i="97"/>
  <c r="G37" i="96"/>
  <c r="A38" i="96"/>
  <c r="G97" i="96"/>
  <c r="A98" i="96"/>
  <c r="B114" i="96"/>
  <c r="B112" i="96"/>
  <c r="B111" i="96"/>
  <c r="B113" i="96"/>
  <c r="B93" i="95"/>
  <c r="B91" i="95"/>
  <c r="B94" i="95"/>
  <c r="B92" i="95"/>
  <c r="A76" i="95"/>
  <c r="G75" i="95"/>
  <c r="G33" i="95"/>
  <c r="A34" i="95"/>
  <c r="A78" i="94"/>
  <c r="G77" i="94"/>
  <c r="G34" i="94"/>
  <c r="A35" i="94"/>
  <c r="B94" i="94"/>
  <c r="B92" i="94"/>
  <c r="B93" i="94"/>
  <c r="B91" i="94"/>
  <c r="A78" i="93"/>
  <c r="G77" i="93"/>
  <c r="B93" i="93"/>
  <c r="B91" i="93"/>
  <c r="B94" i="93"/>
  <c r="B92" i="93"/>
  <c r="G34" i="93"/>
  <c r="A35" i="93"/>
  <c r="A78" i="92"/>
  <c r="G77" i="92"/>
  <c r="B93" i="92"/>
  <c r="B91" i="92"/>
  <c r="B94" i="92"/>
  <c r="B92" i="92"/>
  <c r="A36" i="92"/>
  <c r="G35" i="92"/>
  <c r="A221" i="91"/>
  <c r="D37" i="91"/>
  <c r="G36" i="91"/>
  <c r="A39" i="91"/>
  <c r="G29" i="91"/>
  <c r="B70" i="91"/>
  <c r="B74" i="91" s="1"/>
  <c r="B71" i="91"/>
  <c r="G71" i="91" s="1"/>
  <c r="G28" i="91"/>
  <c r="G70" i="91"/>
  <c r="A10" i="98" l="1"/>
  <c r="G9" i="98"/>
  <c r="A91" i="98"/>
  <c r="A91" i="97"/>
  <c r="G90" i="97"/>
  <c r="A36" i="97"/>
  <c r="G35" i="97"/>
  <c r="B109" i="97"/>
  <c r="B107" i="97"/>
  <c r="B110" i="97"/>
  <c r="B108" i="97"/>
  <c r="B118" i="96"/>
  <c r="B116" i="96"/>
  <c r="B115" i="96"/>
  <c r="B117" i="96"/>
  <c r="A99" i="96"/>
  <c r="G98" i="96"/>
  <c r="G38" i="96"/>
  <c r="A39" i="96"/>
  <c r="G34" i="95"/>
  <c r="A35" i="95"/>
  <c r="G76" i="95"/>
  <c r="A77" i="95"/>
  <c r="B97" i="95"/>
  <c r="B95" i="95"/>
  <c r="B98" i="95"/>
  <c r="B96" i="95"/>
  <c r="G35" i="94"/>
  <c r="A36" i="94"/>
  <c r="B98" i="94"/>
  <c r="B96" i="94"/>
  <c r="B97" i="94"/>
  <c r="B95" i="94"/>
  <c r="G78" i="94"/>
  <c r="A79" i="94"/>
  <c r="G35" i="93"/>
  <c r="A36" i="93"/>
  <c r="B97" i="93"/>
  <c r="B95" i="93"/>
  <c r="B98" i="93"/>
  <c r="B96" i="93"/>
  <c r="G78" i="93"/>
  <c r="A79" i="93"/>
  <c r="A37" i="92"/>
  <c r="G36" i="92"/>
  <c r="B97" i="92"/>
  <c r="B95" i="92"/>
  <c r="B98" i="92"/>
  <c r="B96" i="92"/>
  <c r="G78" i="92"/>
  <c r="A79" i="92"/>
  <c r="A222" i="91"/>
  <c r="A40" i="91"/>
  <c r="D38" i="91"/>
  <c r="G37" i="91"/>
  <c r="B72" i="91"/>
  <c r="G72" i="91" s="1"/>
  <c r="B73" i="91"/>
  <c r="G30" i="91"/>
  <c r="B78" i="91"/>
  <c r="B76" i="91"/>
  <c r="B77" i="91"/>
  <c r="B75" i="91"/>
  <c r="A11" i="98" l="1"/>
  <c r="G10" i="98"/>
  <c r="A92" i="98"/>
  <c r="B113" i="97"/>
  <c r="B111" i="97"/>
  <c r="B114" i="97"/>
  <c r="B112" i="97"/>
  <c r="A37" i="97"/>
  <c r="G36" i="97"/>
  <c r="G91" i="97"/>
  <c r="A92" i="97"/>
  <c r="G39" i="96"/>
  <c r="A40" i="96"/>
  <c r="G99" i="96"/>
  <c r="A100" i="96"/>
  <c r="B122" i="96"/>
  <c r="B120" i="96"/>
  <c r="B119" i="96"/>
  <c r="B121" i="96"/>
  <c r="A78" i="95"/>
  <c r="G77" i="95"/>
  <c r="G35" i="95"/>
  <c r="A36" i="95"/>
  <c r="B101" i="95"/>
  <c r="B99" i="95"/>
  <c r="B102" i="95"/>
  <c r="B100" i="95"/>
  <c r="G79" i="94"/>
  <c r="A80" i="94"/>
  <c r="G36" i="94"/>
  <c r="A37" i="94"/>
  <c r="B102" i="94"/>
  <c r="B100" i="94"/>
  <c r="B101" i="94"/>
  <c r="B99" i="94"/>
  <c r="A80" i="93"/>
  <c r="G79" i="93"/>
  <c r="G36" i="93"/>
  <c r="A37" i="93"/>
  <c r="B101" i="93"/>
  <c r="B99" i="93"/>
  <c r="B102" i="93"/>
  <c r="B100" i="93"/>
  <c r="A80" i="92"/>
  <c r="G79" i="92"/>
  <c r="B101" i="92"/>
  <c r="B99" i="92"/>
  <c r="B100" i="92"/>
  <c r="B102" i="92"/>
  <c r="A38" i="92"/>
  <c r="G37" i="92"/>
  <c r="A223" i="91"/>
  <c r="D39" i="91"/>
  <c r="G38" i="91"/>
  <c r="A41" i="91"/>
  <c r="G31" i="91"/>
  <c r="B82" i="91"/>
  <c r="B80" i="91"/>
  <c r="B81" i="91"/>
  <c r="B79" i="91"/>
  <c r="G73" i="91"/>
  <c r="A12" i="98" l="1"/>
  <c r="G11" i="98"/>
  <c r="A93" i="98"/>
  <c r="A93" i="97"/>
  <c r="G92" i="97"/>
  <c r="A38" i="97"/>
  <c r="G37" i="97"/>
  <c r="B117" i="97"/>
  <c r="B115" i="97"/>
  <c r="B118" i="97"/>
  <c r="B116" i="97"/>
  <c r="A101" i="96"/>
  <c r="G100" i="96"/>
  <c r="G40" i="96"/>
  <c r="A41" i="96"/>
  <c r="B126" i="96"/>
  <c r="B124" i="96"/>
  <c r="B123" i="96"/>
  <c r="B125" i="96"/>
  <c r="G36" i="95"/>
  <c r="A37" i="95"/>
  <c r="B105" i="95"/>
  <c r="B103" i="95"/>
  <c r="B106" i="95"/>
  <c r="B104" i="95"/>
  <c r="G78" i="95"/>
  <c r="A79" i="95"/>
  <c r="G37" i="94"/>
  <c r="A38" i="94"/>
  <c r="A81" i="94"/>
  <c r="G80" i="94"/>
  <c r="B106" i="94"/>
  <c r="B104" i="94"/>
  <c r="B105" i="94"/>
  <c r="B103" i="94"/>
  <c r="G37" i="93"/>
  <c r="A38" i="93"/>
  <c r="B105" i="93"/>
  <c r="B103" i="93"/>
  <c r="B106" i="93"/>
  <c r="B104" i="93"/>
  <c r="G80" i="93"/>
  <c r="A81" i="93"/>
  <c r="B105" i="92"/>
  <c r="B103" i="92"/>
  <c r="B104" i="92"/>
  <c r="B106" i="92"/>
  <c r="A39" i="92"/>
  <c r="G38" i="92"/>
  <c r="G80" i="92"/>
  <c r="A81" i="92"/>
  <c r="A224" i="91"/>
  <c r="A225" i="91" s="1"/>
  <c r="A226" i="91" s="1"/>
  <c r="A227" i="91" s="1"/>
  <c r="A228" i="91" s="1"/>
  <c r="A229" i="91" s="1"/>
  <c r="A230" i="91" s="1"/>
  <c r="A231" i="91" s="1"/>
  <c r="A237" i="91" s="1"/>
  <c r="A238" i="91" s="1"/>
  <c r="A239" i="91" s="1"/>
  <c r="A42" i="91"/>
  <c r="D40" i="91"/>
  <c r="G39" i="91"/>
  <c r="B86" i="91"/>
  <c r="B84" i="91"/>
  <c r="B85" i="91"/>
  <c r="B83" i="91"/>
  <c r="G74" i="91"/>
  <c r="G32" i="91"/>
  <c r="A13" i="98" l="1"/>
  <c r="G12" i="98"/>
  <c r="A94" i="98"/>
  <c r="B121" i="97"/>
  <c r="B119" i="97"/>
  <c r="B122" i="97"/>
  <c r="B120" i="97"/>
  <c r="A39" i="97"/>
  <c r="G38" i="97"/>
  <c r="G93" i="97"/>
  <c r="A94" i="97"/>
  <c r="G41" i="96"/>
  <c r="A42" i="96"/>
  <c r="B130" i="96"/>
  <c r="B128" i="96"/>
  <c r="B127" i="96"/>
  <c r="B129" i="96"/>
  <c r="G101" i="96"/>
  <c r="A102" i="96"/>
  <c r="B109" i="95"/>
  <c r="B107" i="95"/>
  <c r="B110" i="95"/>
  <c r="B108" i="95"/>
  <c r="A80" i="95"/>
  <c r="G79" i="95"/>
  <c r="G37" i="95"/>
  <c r="A38" i="95"/>
  <c r="G38" i="94"/>
  <c r="A39" i="94"/>
  <c r="B110" i="94"/>
  <c r="B108" i="94"/>
  <c r="B109" i="94"/>
  <c r="B107" i="94"/>
  <c r="G81" i="94"/>
  <c r="A82" i="94"/>
  <c r="A82" i="93"/>
  <c r="G81" i="93"/>
  <c r="G38" i="93"/>
  <c r="A39" i="93"/>
  <c r="B109" i="93"/>
  <c r="B107" i="93"/>
  <c r="B110" i="93"/>
  <c r="B108" i="93"/>
  <c r="A82" i="92"/>
  <c r="G81" i="92"/>
  <c r="B109" i="92"/>
  <c r="B107" i="92"/>
  <c r="B108" i="92"/>
  <c r="B110" i="92"/>
  <c r="A40" i="92"/>
  <c r="G39" i="92"/>
  <c r="D41" i="91"/>
  <c r="G40" i="91"/>
  <c r="A43" i="91"/>
  <c r="G33" i="91"/>
  <c r="G75" i="91"/>
  <c r="B90" i="91"/>
  <c r="B88" i="91"/>
  <c r="B89" i="91"/>
  <c r="B87" i="91"/>
  <c r="A14" i="98" l="1"/>
  <c r="G13" i="98"/>
  <c r="A95" i="98"/>
  <c r="G94" i="97"/>
  <c r="A95" i="97"/>
  <c r="A40" i="97"/>
  <c r="G39" i="97"/>
  <c r="B125" i="97"/>
  <c r="B123" i="97"/>
  <c r="B126" i="97"/>
  <c r="B124" i="97"/>
  <c r="A103" i="96"/>
  <c r="G102" i="96"/>
  <c r="G42" i="96"/>
  <c r="A43" i="96"/>
  <c r="B134" i="96"/>
  <c r="B132" i="96"/>
  <c r="B131" i="96"/>
  <c r="B133" i="96"/>
  <c r="G38" i="95"/>
  <c r="A39" i="95"/>
  <c r="G80" i="95"/>
  <c r="A81" i="95"/>
  <c r="B113" i="95"/>
  <c r="B111" i="95"/>
  <c r="B114" i="95"/>
  <c r="B112" i="95"/>
  <c r="A83" i="94"/>
  <c r="G82" i="94"/>
  <c r="G39" i="94"/>
  <c r="A40" i="94"/>
  <c r="B114" i="94"/>
  <c r="B112" i="94"/>
  <c r="B113" i="94"/>
  <c r="B111" i="94"/>
  <c r="G39" i="93"/>
  <c r="A40" i="93"/>
  <c r="B113" i="93"/>
  <c r="B111" i="93"/>
  <c r="B114" i="93"/>
  <c r="B112" i="93"/>
  <c r="G82" i="93"/>
  <c r="A83" i="93"/>
  <c r="B113" i="92"/>
  <c r="B111" i="92"/>
  <c r="B112" i="92"/>
  <c r="B114" i="92"/>
  <c r="A41" i="92"/>
  <c r="G40" i="92"/>
  <c r="G82" i="92"/>
  <c r="A83" i="92"/>
  <c r="A44" i="91"/>
  <c r="D42" i="91"/>
  <c r="G41" i="91"/>
  <c r="G76" i="91"/>
  <c r="G34" i="91"/>
  <c r="G35" i="91"/>
  <c r="B94" i="91"/>
  <c r="B92" i="91"/>
  <c r="B93" i="91"/>
  <c r="B91" i="91"/>
  <c r="A15" i="98" l="1"/>
  <c r="G14" i="98"/>
  <c r="A96" i="98"/>
  <c r="A96" i="97"/>
  <c r="G95" i="97"/>
  <c r="B129" i="97"/>
  <c r="B127" i="97"/>
  <c r="B130" i="97"/>
  <c r="B128" i="97"/>
  <c r="A41" i="97"/>
  <c r="G40" i="97"/>
  <c r="G43" i="96"/>
  <c r="A44" i="96"/>
  <c r="B138" i="96"/>
  <c r="B136" i="96"/>
  <c r="B135" i="96"/>
  <c r="B137" i="96"/>
  <c r="G103" i="96"/>
  <c r="A104" i="96"/>
  <c r="B117" i="95"/>
  <c r="B115" i="95"/>
  <c r="B118" i="95"/>
  <c r="B116" i="95"/>
  <c r="A82" i="95"/>
  <c r="G81" i="95"/>
  <c r="G39" i="95"/>
  <c r="A40" i="95"/>
  <c r="G40" i="94"/>
  <c r="A41" i="94"/>
  <c r="B118" i="94"/>
  <c r="B116" i="94"/>
  <c r="B117" i="94"/>
  <c r="B115" i="94"/>
  <c r="G83" i="94"/>
  <c r="A84" i="94"/>
  <c r="A84" i="93"/>
  <c r="G83" i="93"/>
  <c r="G40" i="93"/>
  <c r="A41" i="93"/>
  <c r="B117" i="93"/>
  <c r="B115" i="93"/>
  <c r="B118" i="93"/>
  <c r="B116" i="93"/>
  <c r="A84" i="92"/>
  <c r="G83" i="92"/>
  <c r="B117" i="92"/>
  <c r="B115" i="92"/>
  <c r="B116" i="92"/>
  <c r="B118" i="92"/>
  <c r="A42" i="92"/>
  <c r="G41" i="92"/>
  <c r="D43" i="91"/>
  <c r="G42" i="91"/>
  <c r="A45" i="91"/>
  <c r="B98" i="91"/>
  <c r="B102" i="91" s="1"/>
  <c r="B96" i="91"/>
  <c r="B97" i="91"/>
  <c r="B95" i="91"/>
  <c r="G77" i="91"/>
  <c r="A16" i="98" l="1"/>
  <c r="G15" i="98"/>
  <c r="A97" i="98"/>
  <c r="A42" i="97"/>
  <c r="G41" i="97"/>
  <c r="B134" i="97"/>
  <c r="B132" i="97"/>
  <c r="B133" i="97"/>
  <c r="B131" i="97"/>
  <c r="G96" i="97"/>
  <c r="A97" i="97"/>
  <c r="B142" i="96"/>
  <c r="B140" i="96"/>
  <c r="B139" i="96"/>
  <c r="B141" i="96"/>
  <c r="A105" i="96"/>
  <c r="G104" i="96"/>
  <c r="G44" i="96"/>
  <c r="A45" i="96"/>
  <c r="G40" i="95"/>
  <c r="A41" i="95"/>
  <c r="G82" i="95"/>
  <c r="A83" i="95"/>
  <c r="B121" i="95"/>
  <c r="B119" i="95"/>
  <c r="B122" i="95"/>
  <c r="B120" i="95"/>
  <c r="A85" i="94"/>
  <c r="G84" i="94"/>
  <c r="G41" i="94"/>
  <c r="A42" i="94"/>
  <c r="B122" i="94"/>
  <c r="B120" i="94"/>
  <c r="B121" i="94"/>
  <c r="B119" i="94"/>
  <c r="G41" i="93"/>
  <c r="A42" i="93"/>
  <c r="B121" i="93"/>
  <c r="B119" i="93"/>
  <c r="B122" i="93"/>
  <c r="B120" i="93"/>
  <c r="G84" i="93"/>
  <c r="A85" i="93"/>
  <c r="B121" i="92"/>
  <c r="B119" i="92"/>
  <c r="B120" i="92"/>
  <c r="B122" i="92"/>
  <c r="A43" i="92"/>
  <c r="G42" i="92"/>
  <c r="G84" i="92"/>
  <c r="A85" i="92"/>
  <c r="A46" i="91"/>
  <c r="D44" i="91"/>
  <c r="G43" i="91"/>
  <c r="B106" i="91"/>
  <c r="B103" i="91"/>
  <c r="G103" i="91" s="1"/>
  <c r="B105" i="91"/>
  <c r="G105" i="91" s="1"/>
  <c r="G102" i="91"/>
  <c r="B104" i="91"/>
  <c r="G104" i="91" s="1"/>
  <c r="G78" i="91"/>
  <c r="B100" i="91"/>
  <c r="B101" i="91"/>
  <c r="B99" i="91"/>
  <c r="A17" i="98" l="1"/>
  <c r="G16" i="98"/>
  <c r="A98" i="98"/>
  <c r="A98" i="97"/>
  <c r="G97" i="97"/>
  <c r="B138" i="97"/>
  <c r="B136" i="97"/>
  <c r="B137" i="97"/>
  <c r="B135" i="97"/>
  <c r="A43" i="97"/>
  <c r="G42" i="97"/>
  <c r="G45" i="96"/>
  <c r="A46" i="96"/>
  <c r="G105" i="96"/>
  <c r="A106" i="96"/>
  <c r="B146" i="96"/>
  <c r="B144" i="96"/>
  <c r="B143" i="96"/>
  <c r="B145" i="96"/>
  <c r="A84" i="95"/>
  <c r="G83" i="95"/>
  <c r="G41" i="95"/>
  <c r="A42" i="95"/>
  <c r="B125" i="95"/>
  <c r="B123" i="95"/>
  <c r="B126" i="95"/>
  <c r="B124" i="95"/>
  <c r="G42" i="94"/>
  <c r="A43" i="94"/>
  <c r="B126" i="94"/>
  <c r="B124" i="94"/>
  <c r="B125" i="94"/>
  <c r="B123" i="94"/>
  <c r="G85" i="94"/>
  <c r="A86" i="94"/>
  <c r="A86" i="93"/>
  <c r="G85" i="93"/>
  <c r="G42" i="93"/>
  <c r="A43" i="93"/>
  <c r="B125" i="93"/>
  <c r="B123" i="93"/>
  <c r="B126" i="93"/>
  <c r="B124" i="93"/>
  <c r="A86" i="92"/>
  <c r="G85" i="92"/>
  <c r="B125" i="92"/>
  <c r="B123" i="92"/>
  <c r="B124" i="92"/>
  <c r="B126" i="92"/>
  <c r="A44" i="92"/>
  <c r="G43" i="92"/>
  <c r="B110" i="91"/>
  <c r="G106" i="91"/>
  <c r="B108" i="91"/>
  <c r="G108" i="91" s="1"/>
  <c r="B109" i="91"/>
  <c r="G109" i="91" s="1"/>
  <c r="B107" i="91"/>
  <c r="G107" i="91" s="1"/>
  <c r="D45" i="91"/>
  <c r="G44" i="91"/>
  <c r="A47" i="91"/>
  <c r="G79" i="91"/>
  <c r="A18" i="98" l="1"/>
  <c r="G17" i="98"/>
  <c r="A99" i="98"/>
  <c r="A44" i="97"/>
  <c r="G43" i="97"/>
  <c r="B142" i="97"/>
  <c r="B140" i="97"/>
  <c r="B141" i="97"/>
  <c r="B139" i="97"/>
  <c r="G98" i="97"/>
  <c r="A99" i="97"/>
  <c r="A107" i="96"/>
  <c r="G106" i="96"/>
  <c r="G46" i="96"/>
  <c r="A47" i="96"/>
  <c r="B150" i="96"/>
  <c r="B148" i="96"/>
  <c r="B147" i="96"/>
  <c r="B149" i="96"/>
  <c r="G42" i="95"/>
  <c r="A43" i="95"/>
  <c r="B129" i="95"/>
  <c r="B127" i="95"/>
  <c r="B130" i="95"/>
  <c r="B128" i="95"/>
  <c r="G84" i="95"/>
  <c r="A85" i="95"/>
  <c r="A87" i="94"/>
  <c r="G86" i="94"/>
  <c r="G43" i="94"/>
  <c r="A44" i="94"/>
  <c r="B130" i="94"/>
  <c r="B128" i="94"/>
  <c r="B129" i="94"/>
  <c r="B127" i="94"/>
  <c r="G43" i="93"/>
  <c r="A44" i="93"/>
  <c r="B129" i="93"/>
  <c r="B127" i="93"/>
  <c r="B130" i="93"/>
  <c r="B128" i="93"/>
  <c r="G86" i="93"/>
  <c r="A87" i="93"/>
  <c r="B129" i="92"/>
  <c r="B127" i="92"/>
  <c r="B128" i="92"/>
  <c r="B130" i="92"/>
  <c r="A45" i="92"/>
  <c r="G44" i="92"/>
  <c r="G86" i="92"/>
  <c r="A87" i="92"/>
  <c r="B111" i="91"/>
  <c r="G111" i="91" s="1"/>
  <c r="B113" i="91"/>
  <c r="G113" i="91" s="1"/>
  <c r="B112" i="91"/>
  <c r="G112" i="91" s="1"/>
  <c r="B114" i="91"/>
  <c r="G110" i="91"/>
  <c r="A48" i="91"/>
  <c r="D46" i="91"/>
  <c r="G45" i="91"/>
  <c r="G80" i="91"/>
  <c r="A19" i="98" l="1"/>
  <c r="G18" i="98"/>
  <c r="A100" i="98"/>
  <c r="A100" i="97"/>
  <c r="G99" i="97"/>
  <c r="B146" i="97"/>
  <c r="B144" i="97"/>
  <c r="B145" i="97"/>
  <c r="B143" i="97"/>
  <c r="A45" i="97"/>
  <c r="G44" i="97"/>
  <c r="G47" i="96"/>
  <c r="A48" i="96"/>
  <c r="B154" i="96"/>
  <c r="B152" i="96"/>
  <c r="B151" i="96"/>
  <c r="B153" i="96"/>
  <c r="G107" i="96"/>
  <c r="A108" i="96"/>
  <c r="B134" i="95"/>
  <c r="B133" i="95"/>
  <c r="B131" i="95"/>
  <c r="B132" i="95"/>
  <c r="A86" i="95"/>
  <c r="G85" i="95"/>
  <c r="G43" i="95"/>
  <c r="A44" i="95"/>
  <c r="G44" i="94"/>
  <c r="A45" i="94"/>
  <c r="B134" i="94"/>
  <c r="B132" i="94"/>
  <c r="B133" i="94"/>
  <c r="B131" i="94"/>
  <c r="G87" i="94"/>
  <c r="A88" i="94"/>
  <c r="A88" i="93"/>
  <c r="G87" i="93"/>
  <c r="G44" i="93"/>
  <c r="A45" i="93"/>
  <c r="B133" i="93"/>
  <c r="B131" i="93"/>
  <c r="B134" i="93"/>
  <c r="B132" i="93"/>
  <c r="A88" i="92"/>
  <c r="G87" i="92"/>
  <c r="B133" i="92"/>
  <c r="B131" i="92"/>
  <c r="B132" i="92"/>
  <c r="B134" i="92"/>
  <c r="A46" i="92"/>
  <c r="G45" i="92"/>
  <c r="D47" i="91"/>
  <c r="G46" i="91"/>
  <c r="A49" i="91"/>
  <c r="G114" i="91"/>
  <c r="B117" i="91"/>
  <c r="G117" i="91" s="1"/>
  <c r="B115" i="91"/>
  <c r="G115" i="91" s="1"/>
  <c r="B118" i="91"/>
  <c r="B116" i="91"/>
  <c r="G116" i="91" s="1"/>
  <c r="G81" i="91"/>
  <c r="A20" i="98" l="1"/>
  <c r="G19" i="98"/>
  <c r="A101" i="98"/>
  <c r="A46" i="97"/>
  <c r="G45" i="97"/>
  <c r="B150" i="97"/>
  <c r="B148" i="97"/>
  <c r="B149" i="97"/>
  <c r="B147" i="97"/>
  <c r="G100" i="97"/>
  <c r="A101" i="97"/>
  <c r="A109" i="96"/>
  <c r="G108" i="96"/>
  <c r="G48" i="96"/>
  <c r="A49" i="96"/>
  <c r="B158" i="96"/>
  <c r="B156" i="96"/>
  <c r="B155" i="96"/>
  <c r="B157" i="96"/>
  <c r="G44" i="95"/>
  <c r="A45" i="95"/>
  <c r="G86" i="95"/>
  <c r="A87" i="95"/>
  <c r="B137" i="95"/>
  <c r="B135" i="95"/>
  <c r="B138" i="95"/>
  <c r="B136" i="95"/>
  <c r="A89" i="94"/>
  <c r="G88" i="94"/>
  <c r="G45" i="94"/>
  <c r="A46" i="94"/>
  <c r="B138" i="94"/>
  <c r="B136" i="94"/>
  <c r="B137" i="94"/>
  <c r="B135" i="94"/>
  <c r="G45" i="93"/>
  <c r="A46" i="93"/>
  <c r="B137" i="93"/>
  <c r="B135" i="93"/>
  <c r="B138" i="93"/>
  <c r="B136" i="93"/>
  <c r="G88" i="93"/>
  <c r="A89" i="93"/>
  <c r="B137" i="92"/>
  <c r="B135" i="92"/>
  <c r="B136" i="92"/>
  <c r="B138" i="92"/>
  <c r="A47" i="92"/>
  <c r="G46" i="92"/>
  <c r="G88" i="92"/>
  <c r="A89" i="92"/>
  <c r="A50" i="91"/>
  <c r="D48" i="91"/>
  <c r="G47" i="91"/>
  <c r="B122" i="91"/>
  <c r="B120" i="91"/>
  <c r="G120" i="91" s="1"/>
  <c r="G118" i="91"/>
  <c r="B121" i="91"/>
  <c r="G121" i="91" s="1"/>
  <c r="B119" i="91"/>
  <c r="G119" i="91" s="1"/>
  <c r="G82" i="91"/>
  <c r="A21" i="98" l="1"/>
  <c r="G20" i="98"/>
  <c r="A102" i="98"/>
  <c r="A102" i="97"/>
  <c r="G101" i="97"/>
  <c r="B153" i="97"/>
  <c r="B154" i="97"/>
  <c r="B152" i="97"/>
  <c r="B151" i="97"/>
  <c r="A47" i="97"/>
  <c r="G46" i="97"/>
  <c r="G49" i="96"/>
  <c r="A50" i="96"/>
  <c r="B162" i="96"/>
  <c r="B160" i="96"/>
  <c r="B159" i="96"/>
  <c r="B161" i="96"/>
  <c r="G109" i="96"/>
  <c r="A110" i="96"/>
  <c r="B141" i="95"/>
  <c r="B139" i="95"/>
  <c r="B142" i="95"/>
  <c r="B140" i="95"/>
  <c r="A88" i="95"/>
  <c r="G87" i="95"/>
  <c r="G45" i="95"/>
  <c r="A46" i="95"/>
  <c r="G46" i="94"/>
  <c r="A47" i="94"/>
  <c r="B142" i="94"/>
  <c r="B140" i="94"/>
  <c r="B141" i="94"/>
  <c r="B139" i="94"/>
  <c r="G89" i="94"/>
  <c r="A90" i="94"/>
  <c r="A90" i="93"/>
  <c r="G89" i="93"/>
  <c r="G46" i="93"/>
  <c r="A47" i="93"/>
  <c r="B141" i="93"/>
  <c r="B139" i="93"/>
  <c r="B142" i="93"/>
  <c r="B140" i="93"/>
  <c r="A90" i="92"/>
  <c r="G89" i="92"/>
  <c r="B141" i="92"/>
  <c r="B139" i="92"/>
  <c r="B140" i="92"/>
  <c r="B142" i="92"/>
  <c r="A48" i="92"/>
  <c r="G47" i="92"/>
  <c r="G122" i="91"/>
  <c r="B125" i="91"/>
  <c r="G125" i="91" s="1"/>
  <c r="B123" i="91"/>
  <c r="G123" i="91" s="1"/>
  <c r="B126" i="91"/>
  <c r="B124" i="91"/>
  <c r="G124" i="91" s="1"/>
  <c r="D49" i="91"/>
  <c r="G48" i="91"/>
  <c r="A51" i="91"/>
  <c r="G83" i="91"/>
  <c r="A22" i="98" l="1"/>
  <c r="G21" i="98"/>
  <c r="A103" i="98"/>
  <c r="B157" i="97"/>
  <c r="B155" i="97"/>
  <c r="B158" i="97"/>
  <c r="B156" i="97"/>
  <c r="A48" i="97"/>
  <c r="G47" i="97"/>
  <c r="G102" i="97"/>
  <c r="A103" i="97"/>
  <c r="B165" i="96"/>
  <c r="B164" i="96"/>
  <c r="B163" i="96"/>
  <c r="B166" i="96"/>
  <c r="A111" i="96"/>
  <c r="G110" i="96"/>
  <c r="G50" i="96"/>
  <c r="A51" i="96"/>
  <c r="G46" i="95"/>
  <c r="A47" i="95"/>
  <c r="G88" i="95"/>
  <c r="A89" i="95"/>
  <c r="B145" i="95"/>
  <c r="B143" i="95"/>
  <c r="B146" i="95"/>
  <c r="B144" i="95"/>
  <c r="A91" i="94"/>
  <c r="G90" i="94"/>
  <c r="G47" i="94"/>
  <c r="A48" i="94"/>
  <c r="B146" i="94"/>
  <c r="B145" i="94"/>
  <c r="B144" i="94"/>
  <c r="B143" i="94"/>
  <c r="G47" i="93"/>
  <c r="A48" i="93"/>
  <c r="B145" i="93"/>
  <c r="B143" i="93"/>
  <c r="B146" i="93"/>
  <c r="B144" i="93"/>
  <c r="G90" i="93"/>
  <c r="A91" i="93"/>
  <c r="B145" i="92"/>
  <c r="B143" i="92"/>
  <c r="B144" i="92"/>
  <c r="B146" i="92"/>
  <c r="A49" i="92"/>
  <c r="G48" i="92"/>
  <c r="G90" i="92"/>
  <c r="A91" i="92"/>
  <c r="A52" i="91"/>
  <c r="D50" i="91"/>
  <c r="G49" i="91"/>
  <c r="G126" i="91"/>
  <c r="B129" i="91"/>
  <c r="G129" i="91" s="1"/>
  <c r="B127" i="91"/>
  <c r="G127" i="91" s="1"/>
  <c r="B130" i="91"/>
  <c r="B128" i="91"/>
  <c r="G128" i="91" s="1"/>
  <c r="G84" i="91"/>
  <c r="A23" i="98" l="1"/>
  <c r="G22" i="98"/>
  <c r="A104" i="98"/>
  <c r="A104" i="97"/>
  <c r="G103" i="97"/>
  <c r="A49" i="97"/>
  <c r="G48" i="97"/>
  <c r="B161" i="97"/>
  <c r="B159" i="97"/>
  <c r="B162" i="97"/>
  <c r="B160" i="97"/>
  <c r="G51" i="96"/>
  <c r="A52" i="96"/>
  <c r="B169" i="96"/>
  <c r="B167" i="96"/>
  <c r="B168" i="96"/>
  <c r="B170" i="96"/>
  <c r="G111" i="96"/>
  <c r="A112" i="96"/>
  <c r="A90" i="95"/>
  <c r="G89" i="95"/>
  <c r="G47" i="95"/>
  <c r="A48" i="95"/>
  <c r="B149" i="95"/>
  <c r="B147" i="95"/>
  <c r="B150" i="95"/>
  <c r="B148" i="95"/>
  <c r="G48" i="94"/>
  <c r="A49" i="94"/>
  <c r="B150" i="94"/>
  <c r="B148" i="94"/>
  <c r="B149" i="94"/>
  <c r="B147" i="94"/>
  <c r="G91" i="94"/>
  <c r="A92" i="94"/>
  <c r="A92" i="93"/>
  <c r="G91" i="93"/>
  <c r="G48" i="93"/>
  <c r="A49" i="93"/>
  <c r="B149" i="93"/>
  <c r="B147" i="93"/>
  <c r="B150" i="93"/>
  <c r="B148" i="93"/>
  <c r="A92" i="92"/>
  <c r="G91" i="92"/>
  <c r="B149" i="92"/>
  <c r="B147" i="92"/>
  <c r="B148" i="92"/>
  <c r="B150" i="92"/>
  <c r="A50" i="92"/>
  <c r="G49" i="92"/>
  <c r="G130" i="91"/>
  <c r="B133" i="91"/>
  <c r="G133" i="91" s="1"/>
  <c r="B131" i="91"/>
  <c r="G131" i="91" s="1"/>
  <c r="B134" i="91"/>
  <c r="B132" i="91"/>
  <c r="G132" i="91" s="1"/>
  <c r="D51" i="91"/>
  <c r="G50" i="91"/>
  <c r="A53" i="91"/>
  <c r="G85" i="91"/>
  <c r="A24" i="98" l="1"/>
  <c r="G23" i="98"/>
  <c r="A105" i="98"/>
  <c r="B165" i="97"/>
  <c r="B163" i="97"/>
  <c r="B166" i="97"/>
  <c r="B164" i="97"/>
  <c r="A50" i="97"/>
  <c r="G49" i="97"/>
  <c r="G104" i="97"/>
  <c r="A105" i="97"/>
  <c r="A113" i="96"/>
  <c r="G112" i="96"/>
  <c r="B173" i="96"/>
  <c r="B171" i="96"/>
  <c r="B172" i="96"/>
  <c r="B174" i="96"/>
  <c r="G52" i="96"/>
  <c r="A53" i="96"/>
  <c r="G48" i="95"/>
  <c r="A49" i="95"/>
  <c r="B153" i="95"/>
  <c r="B151" i="95"/>
  <c r="B154" i="95"/>
  <c r="B152" i="95"/>
  <c r="G90" i="95"/>
  <c r="A91" i="95"/>
  <c r="A93" i="94"/>
  <c r="G92" i="94"/>
  <c r="G49" i="94"/>
  <c r="A50" i="94"/>
  <c r="B154" i="94"/>
  <c r="B152" i="94"/>
  <c r="B153" i="94"/>
  <c r="B151" i="94"/>
  <c r="G49" i="93"/>
  <c r="A50" i="93"/>
  <c r="B153" i="93"/>
  <c r="B151" i="93"/>
  <c r="B154" i="93"/>
  <c r="B152" i="93"/>
  <c r="G92" i="93"/>
  <c r="A93" i="93"/>
  <c r="B153" i="92"/>
  <c r="B151" i="92"/>
  <c r="B152" i="92"/>
  <c r="B154" i="92"/>
  <c r="A51" i="92"/>
  <c r="G50" i="92"/>
  <c r="G92" i="92"/>
  <c r="A93" i="92"/>
  <c r="A54" i="91"/>
  <c r="D52" i="91"/>
  <c r="G51" i="91"/>
  <c r="G134" i="91"/>
  <c r="B137" i="91"/>
  <c r="G137" i="91" s="1"/>
  <c r="B135" i="91"/>
  <c r="G135" i="91" s="1"/>
  <c r="B138" i="91"/>
  <c r="B136" i="91"/>
  <c r="G136" i="91" s="1"/>
  <c r="G86" i="91"/>
  <c r="A25" i="98" l="1"/>
  <c r="G25" i="98" s="1"/>
  <c r="G24" i="98"/>
  <c r="A106" i="98"/>
  <c r="A106" i="97"/>
  <c r="G105" i="97"/>
  <c r="A51" i="97"/>
  <c r="G50" i="97"/>
  <c r="B169" i="97"/>
  <c r="B167" i="97"/>
  <c r="B170" i="97"/>
  <c r="B168" i="97"/>
  <c r="G53" i="96"/>
  <c r="A54" i="96"/>
  <c r="B177" i="96"/>
  <c r="B175" i="96"/>
  <c r="B176" i="96"/>
  <c r="B178" i="96"/>
  <c r="G113" i="96"/>
  <c r="A114" i="96"/>
  <c r="B157" i="95"/>
  <c r="B155" i="95"/>
  <c r="B158" i="95"/>
  <c r="B156" i="95"/>
  <c r="A92" i="95"/>
  <c r="G91" i="95"/>
  <c r="G49" i="95"/>
  <c r="A50" i="95"/>
  <c r="G50" i="94"/>
  <c r="A51" i="94"/>
  <c r="B158" i="94"/>
  <c r="B156" i="94"/>
  <c r="B157" i="94"/>
  <c r="B155" i="94"/>
  <c r="G93" i="94"/>
  <c r="A94" i="94"/>
  <c r="A94" i="93"/>
  <c r="G93" i="93"/>
  <c r="G50" i="93"/>
  <c r="A51" i="93"/>
  <c r="B157" i="93"/>
  <c r="B155" i="93"/>
  <c r="B158" i="93"/>
  <c r="B156" i="93"/>
  <c r="A94" i="92"/>
  <c r="G93" i="92"/>
  <c r="B157" i="92"/>
  <c r="B155" i="92"/>
  <c r="B156" i="92"/>
  <c r="B158" i="92"/>
  <c r="A52" i="92"/>
  <c r="G51" i="92"/>
  <c r="G138" i="91"/>
  <c r="B141" i="91"/>
  <c r="G141" i="91" s="1"/>
  <c r="B139" i="91"/>
  <c r="G139" i="91" s="1"/>
  <c r="B142" i="91"/>
  <c r="B140" i="91"/>
  <c r="G140" i="91" s="1"/>
  <c r="D53" i="91"/>
  <c r="G52" i="91"/>
  <c r="A55" i="91"/>
  <c r="G87" i="91"/>
  <c r="A107" i="98" l="1"/>
  <c r="B173" i="97"/>
  <c r="B171" i="97"/>
  <c r="B174" i="97"/>
  <c r="B172" i="97"/>
  <c r="A52" i="97"/>
  <c r="G51" i="97"/>
  <c r="G106" i="97"/>
  <c r="A107" i="97"/>
  <c r="A115" i="96"/>
  <c r="G114" i="96"/>
  <c r="B181" i="96"/>
  <c r="B179" i="96"/>
  <c r="B180" i="96"/>
  <c r="B182" i="96"/>
  <c r="G54" i="96"/>
  <c r="A55" i="96"/>
  <c r="A56" i="96" s="1"/>
  <c r="G50" i="95"/>
  <c r="A51" i="95"/>
  <c r="G92" i="95"/>
  <c r="A93" i="95"/>
  <c r="B161" i="95"/>
  <c r="B159" i="95"/>
  <c r="B162" i="95"/>
  <c r="B160" i="95"/>
  <c r="A95" i="94"/>
  <c r="G94" i="94"/>
  <c r="G51" i="94"/>
  <c r="A52" i="94"/>
  <c r="B162" i="94"/>
  <c r="B160" i="94"/>
  <c r="B161" i="94"/>
  <c r="B159" i="94"/>
  <c r="G51" i="93"/>
  <c r="A52" i="93"/>
  <c r="B161" i="93"/>
  <c r="B159" i="93"/>
  <c r="B162" i="93"/>
  <c r="B160" i="93"/>
  <c r="G94" i="93"/>
  <c r="A95" i="93"/>
  <c r="B161" i="92"/>
  <c r="B159" i="92"/>
  <c r="B160" i="92"/>
  <c r="B162" i="92"/>
  <c r="A53" i="92"/>
  <c r="G52" i="92"/>
  <c r="G94" i="92"/>
  <c r="A95" i="92"/>
  <c r="A56" i="91"/>
  <c r="D54" i="91"/>
  <c r="G53" i="91"/>
  <c r="G142" i="91"/>
  <c r="B145" i="91"/>
  <c r="G145" i="91" s="1"/>
  <c r="B143" i="91"/>
  <c r="G143" i="91" s="1"/>
  <c r="B146" i="91"/>
  <c r="B144" i="91"/>
  <c r="G144" i="91" s="1"/>
  <c r="G88" i="91"/>
  <c r="A108" i="98" l="1"/>
  <c r="A53" i="97"/>
  <c r="G52" i="97"/>
  <c r="B177" i="97"/>
  <c r="B175" i="97"/>
  <c r="B178" i="97"/>
  <c r="B176" i="97"/>
  <c r="A108" i="97"/>
  <c r="G107" i="97"/>
  <c r="A57" i="96"/>
  <c r="G56" i="96"/>
  <c r="G55" i="96"/>
  <c r="B185" i="96"/>
  <c r="B183" i="96"/>
  <c r="B184" i="96"/>
  <c r="B186" i="96"/>
  <c r="G115" i="96"/>
  <c r="A116" i="96"/>
  <c r="A94" i="95"/>
  <c r="G93" i="95"/>
  <c r="A52" i="95"/>
  <c r="G51" i="95"/>
  <c r="B165" i="95"/>
  <c r="B163" i="95"/>
  <c r="B166" i="95"/>
  <c r="B164" i="95"/>
  <c r="G52" i="94"/>
  <c r="A53" i="94"/>
  <c r="B166" i="94"/>
  <c r="B164" i="94"/>
  <c r="B165" i="94"/>
  <c r="B163" i="94"/>
  <c r="G95" i="94"/>
  <c r="A96" i="94"/>
  <c r="A96" i="93"/>
  <c r="G95" i="93"/>
  <c r="G52" i="93"/>
  <c r="A53" i="93"/>
  <c r="B165" i="93"/>
  <c r="B163" i="93"/>
  <c r="B166" i="93"/>
  <c r="B164" i="93"/>
  <c r="A96" i="92"/>
  <c r="G95" i="92"/>
  <c r="B165" i="92"/>
  <c r="B163" i="92"/>
  <c r="B164" i="92"/>
  <c r="B166" i="92"/>
  <c r="A54" i="92"/>
  <c r="G53" i="92"/>
  <c r="B150" i="91"/>
  <c r="G146" i="91"/>
  <c r="B148" i="91"/>
  <c r="G148" i="91" s="1"/>
  <c r="B149" i="91"/>
  <c r="G149" i="91" s="1"/>
  <c r="B147" i="91"/>
  <c r="G147" i="91" s="1"/>
  <c r="D55" i="91"/>
  <c r="G54" i="91"/>
  <c r="A57" i="91"/>
  <c r="G89" i="91"/>
  <c r="A109" i="98" l="1"/>
  <c r="G108" i="97"/>
  <c r="A109" i="97"/>
  <c r="B181" i="97"/>
  <c r="B179" i="97"/>
  <c r="B182" i="97"/>
  <c r="B180" i="97"/>
  <c r="A54" i="97"/>
  <c r="G53" i="97"/>
  <c r="A58" i="96"/>
  <c r="G57" i="96"/>
  <c r="A117" i="96"/>
  <c r="G116" i="96"/>
  <c r="B189" i="96"/>
  <c r="B187" i="96"/>
  <c r="B188" i="96"/>
  <c r="B190" i="96"/>
  <c r="B169" i="95"/>
  <c r="B167" i="95"/>
  <c r="B170" i="95"/>
  <c r="B168" i="95"/>
  <c r="A53" i="95"/>
  <c r="G52" i="95"/>
  <c r="G94" i="95"/>
  <c r="A95" i="95"/>
  <c r="A97" i="94"/>
  <c r="G96" i="94"/>
  <c r="G53" i="94"/>
  <c r="A54" i="94"/>
  <c r="B170" i="94"/>
  <c r="B168" i="94"/>
  <c r="B169" i="94"/>
  <c r="B167" i="94"/>
  <c r="G53" i="93"/>
  <c r="A54" i="93"/>
  <c r="B169" i="93"/>
  <c r="B167" i="93"/>
  <c r="B170" i="93"/>
  <c r="B168" i="93"/>
  <c r="G96" i="93"/>
  <c r="A97" i="93"/>
  <c r="B169" i="92"/>
  <c r="B167" i="92"/>
  <c r="B168" i="92"/>
  <c r="B170" i="92"/>
  <c r="A55" i="92"/>
  <c r="G54" i="92"/>
  <c r="G96" i="92"/>
  <c r="A97" i="92"/>
  <c r="A58" i="91"/>
  <c r="D56" i="91"/>
  <c r="G55" i="91"/>
  <c r="B154" i="91"/>
  <c r="B152" i="91"/>
  <c r="G152" i="91" s="1"/>
  <c r="B151" i="91"/>
  <c r="G151" i="91" s="1"/>
  <c r="B153" i="91"/>
  <c r="G153" i="91" s="1"/>
  <c r="G150" i="91"/>
  <c r="G90" i="91"/>
  <c r="A110" i="98" l="1"/>
  <c r="A110" i="97"/>
  <c r="G109" i="97"/>
  <c r="A55" i="97"/>
  <c r="G54" i="97"/>
  <c r="B185" i="97"/>
  <c r="B183" i="97"/>
  <c r="B186" i="97"/>
  <c r="B184" i="97"/>
  <c r="A59" i="96"/>
  <c r="G58" i="96"/>
  <c r="B194" i="96"/>
  <c r="B193" i="96"/>
  <c r="B191" i="96"/>
  <c r="B192" i="96"/>
  <c r="G117" i="96"/>
  <c r="A118" i="96"/>
  <c r="A96" i="95"/>
  <c r="G95" i="95"/>
  <c r="A54" i="95"/>
  <c r="G53" i="95"/>
  <c r="B174" i="95"/>
  <c r="B173" i="95"/>
  <c r="B171" i="95"/>
  <c r="B172" i="95"/>
  <c r="G54" i="94"/>
  <c r="A55" i="94"/>
  <c r="B173" i="94"/>
  <c r="B174" i="94"/>
  <c r="B172" i="94"/>
  <c r="B171" i="94"/>
  <c r="G97" i="94"/>
  <c r="A98" i="94"/>
  <c r="A98" i="93"/>
  <c r="G97" i="93"/>
  <c r="G54" i="93"/>
  <c r="A55" i="93"/>
  <c r="B174" i="93"/>
  <c r="B173" i="93"/>
  <c r="B171" i="93"/>
  <c r="B172" i="93"/>
  <c r="A98" i="92"/>
  <c r="G97" i="92"/>
  <c r="B173" i="92"/>
  <c r="B171" i="92"/>
  <c r="B172" i="92"/>
  <c r="B174" i="92"/>
  <c r="A56" i="92"/>
  <c r="G55" i="92"/>
  <c r="B157" i="91"/>
  <c r="G157" i="91" s="1"/>
  <c r="B155" i="91"/>
  <c r="G155" i="91" s="1"/>
  <c r="B158" i="91"/>
  <c r="B156" i="91"/>
  <c r="G156" i="91" s="1"/>
  <c r="G154" i="91"/>
  <c r="D57" i="91"/>
  <c r="G56" i="91"/>
  <c r="A59" i="91"/>
  <c r="G91" i="91"/>
  <c r="A111" i="98" l="1"/>
  <c r="B189" i="97"/>
  <c r="B187" i="97"/>
  <c r="B190" i="97"/>
  <c r="B188" i="97"/>
  <c r="A56" i="97"/>
  <c r="G55" i="97"/>
  <c r="G110" i="97"/>
  <c r="A111" i="97"/>
  <c r="G59" i="96"/>
  <c r="A60" i="96"/>
  <c r="A119" i="96"/>
  <c r="G118" i="96"/>
  <c r="B198" i="96"/>
  <c r="B196" i="96"/>
  <c r="B197" i="96"/>
  <c r="B195" i="96"/>
  <c r="B178" i="95"/>
  <c r="B176" i="95"/>
  <c r="B177" i="95"/>
  <c r="B175" i="95"/>
  <c r="G54" i="95"/>
  <c r="A55" i="95"/>
  <c r="G96" i="95"/>
  <c r="A97" i="95"/>
  <c r="A99" i="94"/>
  <c r="G98" i="94"/>
  <c r="B177" i="94"/>
  <c r="B175" i="94"/>
  <c r="B178" i="94"/>
  <c r="B176" i="94"/>
  <c r="G55" i="94"/>
  <c r="A56" i="94"/>
  <c r="G55" i="93"/>
  <c r="A56" i="93"/>
  <c r="B178" i="93"/>
  <c r="B176" i="93"/>
  <c r="B177" i="93"/>
  <c r="B175" i="93"/>
  <c r="G98" i="93"/>
  <c r="A99" i="93"/>
  <c r="B177" i="92"/>
  <c r="B175" i="92"/>
  <c r="B176" i="92"/>
  <c r="B178" i="92"/>
  <c r="A57" i="92"/>
  <c r="G56" i="92"/>
  <c r="G98" i="92"/>
  <c r="A99" i="92"/>
  <c r="A60" i="91"/>
  <c r="D58" i="91"/>
  <c r="G57" i="91"/>
  <c r="B162" i="91"/>
  <c r="B160" i="91"/>
  <c r="G160" i="91" s="1"/>
  <c r="B161" i="91"/>
  <c r="G161" i="91" s="1"/>
  <c r="B159" i="91"/>
  <c r="G159" i="91" s="1"/>
  <c r="G158" i="91"/>
  <c r="G92" i="91"/>
  <c r="A112" i="98" l="1"/>
  <c r="A112" i="97"/>
  <c r="G111" i="97"/>
  <c r="A57" i="97"/>
  <c r="G56" i="97"/>
  <c r="B193" i="97"/>
  <c r="B191" i="97"/>
  <c r="B194" i="97"/>
  <c r="B192" i="97"/>
  <c r="G60" i="96"/>
  <c r="A61" i="96"/>
  <c r="B202" i="96"/>
  <c r="B200" i="96"/>
  <c r="B201" i="96"/>
  <c r="B199" i="96"/>
  <c r="G119" i="96"/>
  <c r="A120" i="96"/>
  <c r="A98" i="95"/>
  <c r="G97" i="95"/>
  <c r="G55" i="95"/>
  <c r="A56" i="95"/>
  <c r="B182" i="95"/>
  <c r="B180" i="95"/>
  <c r="B181" i="95"/>
  <c r="B179" i="95"/>
  <c r="G56" i="94"/>
  <c r="A57" i="94"/>
  <c r="B181" i="94"/>
  <c r="B179" i="94"/>
  <c r="B182" i="94"/>
  <c r="B180" i="94"/>
  <c r="G99" i="94"/>
  <c r="A100" i="94"/>
  <c r="A100" i="93"/>
  <c r="G99" i="93"/>
  <c r="G56" i="93"/>
  <c r="A57" i="93"/>
  <c r="B182" i="93"/>
  <c r="B180" i="93"/>
  <c r="B181" i="93"/>
  <c r="B179" i="93"/>
  <c r="A100" i="92"/>
  <c r="G99" i="92"/>
  <c r="B181" i="92"/>
  <c r="B179" i="92"/>
  <c r="B182" i="92"/>
  <c r="B180" i="92"/>
  <c r="A58" i="92"/>
  <c r="G57" i="92"/>
  <c r="B165" i="91"/>
  <c r="G165" i="91" s="1"/>
  <c r="B163" i="91"/>
  <c r="G163" i="91" s="1"/>
  <c r="B166" i="91"/>
  <c r="B164" i="91"/>
  <c r="G164" i="91" s="1"/>
  <c r="G162" i="91"/>
  <c r="D59" i="91"/>
  <c r="G58" i="91"/>
  <c r="A61" i="91"/>
  <c r="G93" i="91"/>
  <c r="A113" i="98" l="1"/>
  <c r="B197" i="97"/>
  <c r="B195" i="97"/>
  <c r="B198" i="97"/>
  <c r="B196" i="97"/>
  <c r="A58" i="97"/>
  <c r="G57" i="97"/>
  <c r="G112" i="97"/>
  <c r="A113" i="97"/>
  <c r="A62" i="96"/>
  <c r="G61" i="96"/>
  <c r="B206" i="96"/>
  <c r="B204" i="96"/>
  <c r="B205" i="96"/>
  <c r="B203" i="96"/>
  <c r="A121" i="96"/>
  <c r="G120" i="96"/>
  <c r="G56" i="95"/>
  <c r="A57" i="95"/>
  <c r="B186" i="95"/>
  <c r="B184" i="95"/>
  <c r="B185" i="95"/>
  <c r="B183" i="95"/>
  <c r="G98" i="95"/>
  <c r="A99" i="95"/>
  <c r="A101" i="94"/>
  <c r="G100" i="94"/>
  <c r="G57" i="94"/>
  <c r="A58" i="94"/>
  <c r="B185" i="94"/>
  <c r="B183" i="94"/>
  <c r="B186" i="94"/>
  <c r="B184" i="94"/>
  <c r="G57" i="93"/>
  <c r="A58" i="93"/>
  <c r="B186" i="93"/>
  <c r="B184" i="93"/>
  <c r="B185" i="93"/>
  <c r="B183" i="93"/>
  <c r="G100" i="93"/>
  <c r="A101" i="93"/>
  <c r="A59" i="92"/>
  <c r="G58" i="92"/>
  <c r="B186" i="92"/>
  <c r="B184" i="92"/>
  <c r="B183" i="92"/>
  <c r="B185" i="92"/>
  <c r="G100" i="92"/>
  <c r="A101" i="92"/>
  <c r="A62" i="91"/>
  <c r="D60" i="91"/>
  <c r="G59" i="91"/>
  <c r="B170" i="91"/>
  <c r="B168" i="91"/>
  <c r="G168" i="91" s="1"/>
  <c r="B169" i="91"/>
  <c r="G169" i="91" s="1"/>
  <c r="B167" i="91"/>
  <c r="G167" i="91" s="1"/>
  <c r="G166" i="91"/>
  <c r="G94" i="91"/>
  <c r="A114" i="98" l="1"/>
  <c r="A114" i="97"/>
  <c r="G113" i="97"/>
  <c r="A59" i="97"/>
  <c r="G58" i="97"/>
  <c r="B201" i="97"/>
  <c r="B199" i="97"/>
  <c r="B202" i="97"/>
  <c r="B200" i="97"/>
  <c r="A63" i="96"/>
  <c r="G62" i="96"/>
  <c r="G121" i="96"/>
  <c r="A122" i="96"/>
  <c r="B210" i="96"/>
  <c r="B208" i="96"/>
  <c r="B209" i="96"/>
  <c r="B207" i="96"/>
  <c r="B190" i="95"/>
  <c r="B188" i="95"/>
  <c r="B189" i="95"/>
  <c r="B187" i="95"/>
  <c r="A100" i="95"/>
  <c r="G99" i="95"/>
  <c r="G57" i="95"/>
  <c r="A58" i="95"/>
  <c r="G58" i="94"/>
  <c r="A59" i="94"/>
  <c r="B189" i="94"/>
  <c r="B187" i="94"/>
  <c r="B190" i="94"/>
  <c r="B188" i="94"/>
  <c r="G101" i="94"/>
  <c r="A102" i="94"/>
  <c r="A102" i="93"/>
  <c r="G101" i="93"/>
  <c r="G58" i="93"/>
  <c r="A59" i="93"/>
  <c r="B190" i="93"/>
  <c r="B188" i="93"/>
  <c r="B189" i="93"/>
  <c r="B187" i="93"/>
  <c r="A102" i="92"/>
  <c r="G101" i="92"/>
  <c r="B190" i="92"/>
  <c r="B188" i="92"/>
  <c r="B187" i="92"/>
  <c r="B189" i="92"/>
  <c r="A60" i="92"/>
  <c r="G59" i="92"/>
  <c r="B174" i="91"/>
  <c r="B172" i="91"/>
  <c r="G172" i="91" s="1"/>
  <c r="B173" i="91"/>
  <c r="G173" i="91" s="1"/>
  <c r="B171" i="91"/>
  <c r="G171" i="91" s="1"/>
  <c r="G170" i="91"/>
  <c r="D61" i="91"/>
  <c r="G60" i="91"/>
  <c r="A63" i="91"/>
  <c r="G95" i="91"/>
  <c r="A115" i="98" l="1"/>
  <c r="B205" i="97"/>
  <c r="B203" i="97"/>
  <c r="B206" i="97"/>
  <c r="B204" i="97"/>
  <c r="A60" i="97"/>
  <c r="G59" i="97"/>
  <c r="G114" i="97"/>
  <c r="A115" i="97"/>
  <c r="A64" i="96"/>
  <c r="G63" i="96"/>
  <c r="A123" i="96"/>
  <c r="G122" i="96"/>
  <c r="B214" i="96"/>
  <c r="B212" i="96"/>
  <c r="B213" i="96"/>
  <c r="B211" i="96"/>
  <c r="G58" i="95"/>
  <c r="A59" i="95"/>
  <c r="G100" i="95"/>
  <c r="A101" i="95"/>
  <c r="B194" i="95"/>
  <c r="B192" i="95"/>
  <c r="B193" i="95"/>
  <c r="B191" i="95"/>
  <c r="A103" i="94"/>
  <c r="G102" i="94"/>
  <c r="G59" i="94"/>
  <c r="A60" i="94"/>
  <c r="B193" i="94"/>
  <c r="B191" i="94"/>
  <c r="B194" i="94"/>
  <c r="B192" i="94"/>
  <c r="G59" i="93"/>
  <c r="A60" i="93"/>
  <c r="B194" i="93"/>
  <c r="B192" i="93"/>
  <c r="B193" i="93"/>
  <c r="B191" i="93"/>
  <c r="G102" i="93"/>
  <c r="A103" i="93"/>
  <c r="A61" i="92"/>
  <c r="G60" i="92"/>
  <c r="B194" i="92"/>
  <c r="B192" i="92"/>
  <c r="B191" i="92"/>
  <c r="B193" i="92"/>
  <c r="G102" i="92"/>
  <c r="A103" i="92"/>
  <c r="A64" i="91"/>
  <c r="D62" i="91"/>
  <c r="G61" i="91"/>
  <c r="B178" i="91"/>
  <c r="B176" i="91"/>
  <c r="B177" i="91"/>
  <c r="B175" i="91"/>
  <c r="G175" i="91" s="1"/>
  <c r="G174" i="91"/>
  <c r="G176" i="91"/>
  <c r="G96" i="91"/>
  <c r="A116" i="98" l="1"/>
  <c r="A116" i="97"/>
  <c r="G115" i="97"/>
  <c r="A61" i="97"/>
  <c r="G60" i="97"/>
  <c r="B209" i="97"/>
  <c r="B207" i="97"/>
  <c r="B210" i="97"/>
  <c r="B208" i="97"/>
  <c r="G64" i="96"/>
  <c r="A65" i="96"/>
  <c r="B218" i="96"/>
  <c r="B216" i="96"/>
  <c r="B217" i="96"/>
  <c r="B215" i="96"/>
  <c r="G123" i="96"/>
  <c r="A124" i="96"/>
  <c r="A102" i="95"/>
  <c r="G101" i="95"/>
  <c r="G59" i="95"/>
  <c r="A60" i="95"/>
  <c r="B198" i="95"/>
  <c r="B196" i="95"/>
  <c r="B197" i="95"/>
  <c r="B195" i="95"/>
  <c r="G60" i="94"/>
  <c r="A61" i="94"/>
  <c r="B197" i="94"/>
  <c r="B195" i="94"/>
  <c r="B198" i="94"/>
  <c r="B196" i="94"/>
  <c r="G103" i="94"/>
  <c r="A104" i="94"/>
  <c r="A104" i="93"/>
  <c r="G103" i="93"/>
  <c r="G60" i="93"/>
  <c r="A61" i="93"/>
  <c r="B198" i="93"/>
  <c r="B196" i="93"/>
  <c r="B197" i="93"/>
  <c r="B195" i="93"/>
  <c r="A104" i="92"/>
  <c r="G103" i="92"/>
  <c r="B198" i="92"/>
  <c r="B196" i="92"/>
  <c r="B195" i="92"/>
  <c r="B197" i="92"/>
  <c r="A62" i="92"/>
  <c r="G61" i="92"/>
  <c r="B182" i="91"/>
  <c r="B180" i="91"/>
  <c r="B181" i="91"/>
  <c r="B179" i="91"/>
  <c r="D63" i="91"/>
  <c r="G62" i="91"/>
  <c r="A65" i="91"/>
  <c r="G177" i="91"/>
  <c r="G97" i="91"/>
  <c r="A117" i="98" l="1"/>
  <c r="B213" i="97"/>
  <c r="B211" i="97"/>
  <c r="B214" i="97"/>
  <c r="B212" i="97"/>
  <c r="A62" i="97"/>
  <c r="G61" i="97"/>
  <c r="G116" i="97"/>
  <c r="A117" i="97"/>
  <c r="A66" i="96"/>
  <c r="G65" i="96"/>
  <c r="A125" i="96"/>
  <c r="G124" i="96"/>
  <c r="B222" i="96"/>
  <c r="B220" i="96"/>
  <c r="B221" i="96"/>
  <c r="B219" i="96"/>
  <c r="G60" i="95"/>
  <c r="A61" i="95"/>
  <c r="B202" i="95"/>
  <c r="B200" i="95"/>
  <c r="B201" i="95"/>
  <c r="B199" i="95"/>
  <c r="G102" i="95"/>
  <c r="A103" i="95"/>
  <c r="A105" i="94"/>
  <c r="G104" i="94"/>
  <c r="G61" i="94"/>
  <c r="A62" i="94"/>
  <c r="B201" i="94"/>
  <c r="B199" i="94"/>
  <c r="B202" i="94"/>
  <c r="B200" i="94"/>
  <c r="G61" i="93"/>
  <c r="A62" i="93"/>
  <c r="B202" i="93"/>
  <c r="B200" i="93"/>
  <c r="B201" i="93"/>
  <c r="B199" i="93"/>
  <c r="G104" i="93"/>
  <c r="A105" i="93"/>
  <c r="A63" i="92"/>
  <c r="G62" i="92"/>
  <c r="B202" i="92"/>
  <c r="B200" i="92"/>
  <c r="B199" i="92"/>
  <c r="B201" i="92"/>
  <c r="G104" i="92"/>
  <c r="A105" i="92"/>
  <c r="A66" i="91"/>
  <c r="D64" i="91"/>
  <c r="G63" i="91"/>
  <c r="B186" i="91"/>
  <c r="B184" i="91"/>
  <c r="B185" i="91"/>
  <c r="B183" i="91"/>
  <c r="G178" i="91"/>
  <c r="G98" i="91"/>
  <c r="A118" i="98" l="1"/>
  <c r="A118" i="97"/>
  <c r="G117" i="97"/>
  <c r="A63" i="97"/>
  <c r="G62" i="97"/>
  <c r="B217" i="97"/>
  <c r="B215" i="97"/>
  <c r="B218" i="97"/>
  <c r="B216" i="97"/>
  <c r="G66" i="96"/>
  <c r="A67" i="96"/>
  <c r="B226" i="96"/>
  <c r="B224" i="96"/>
  <c r="B225" i="96"/>
  <c r="B223" i="96"/>
  <c r="G125" i="96"/>
  <c r="A126" i="96"/>
  <c r="B206" i="95"/>
  <c r="B204" i="95"/>
  <c r="B205" i="95"/>
  <c r="B203" i="95"/>
  <c r="A104" i="95"/>
  <c r="G103" i="95"/>
  <c r="G61" i="95"/>
  <c r="A62" i="95"/>
  <c r="G62" i="94"/>
  <c r="A63" i="94"/>
  <c r="B205" i="94"/>
  <c r="B203" i="94"/>
  <c r="B206" i="94"/>
  <c r="B204" i="94"/>
  <c r="G105" i="94"/>
  <c r="A106" i="94"/>
  <c r="A106" i="93"/>
  <c r="G105" i="93"/>
  <c r="G62" i="93"/>
  <c r="A63" i="93"/>
  <c r="B206" i="93"/>
  <c r="B204" i="93"/>
  <c r="B205" i="93"/>
  <c r="B203" i="93"/>
  <c r="A106" i="92"/>
  <c r="G105" i="92"/>
  <c r="B206" i="92"/>
  <c r="B204" i="92"/>
  <c r="B203" i="92"/>
  <c r="B205" i="92"/>
  <c r="A64" i="92"/>
  <c r="G63" i="92"/>
  <c r="B190" i="91"/>
  <c r="B188" i="91"/>
  <c r="B189" i="91"/>
  <c r="B187" i="91"/>
  <c r="D65" i="91"/>
  <c r="G64" i="91"/>
  <c r="A67" i="91"/>
  <c r="G179" i="91"/>
  <c r="G99" i="91"/>
  <c r="A119" i="98" l="1"/>
  <c r="B222" i="97"/>
  <c r="B221" i="97"/>
  <c r="B219" i="97"/>
  <c r="B220" i="97"/>
  <c r="A64" i="97"/>
  <c r="G63" i="97"/>
  <c r="G118" i="97"/>
  <c r="A119" i="97"/>
  <c r="G67" i="96"/>
  <c r="A68" i="96"/>
  <c r="A127" i="96"/>
  <c r="G126" i="96"/>
  <c r="B230" i="96"/>
  <c r="B228" i="96"/>
  <c r="B229" i="96"/>
  <c r="B227" i="96"/>
  <c r="G62" i="95"/>
  <c r="A63" i="95"/>
  <c r="G104" i="95"/>
  <c r="A105" i="95"/>
  <c r="B210" i="95"/>
  <c r="B208" i="95"/>
  <c r="B209" i="95"/>
  <c r="B207" i="95"/>
  <c r="A107" i="94"/>
  <c r="G106" i="94"/>
  <c r="G63" i="94"/>
  <c r="A64" i="94"/>
  <c r="B209" i="94"/>
  <c r="B207" i="94"/>
  <c r="B210" i="94"/>
  <c r="B208" i="94"/>
  <c r="G63" i="93"/>
  <c r="A64" i="93"/>
  <c r="B210" i="93"/>
  <c r="B208" i="93"/>
  <c r="B209" i="93"/>
  <c r="B207" i="93"/>
  <c r="G106" i="93"/>
  <c r="A107" i="93"/>
  <c r="A65" i="92"/>
  <c r="G64" i="92"/>
  <c r="B210" i="92"/>
  <c r="B208" i="92"/>
  <c r="B207" i="92"/>
  <c r="B209" i="92"/>
  <c r="G106" i="92"/>
  <c r="A107" i="92"/>
  <c r="D66" i="91"/>
  <c r="G65" i="91"/>
  <c r="B194" i="91"/>
  <c r="B191" i="91"/>
  <c r="B193" i="91"/>
  <c r="B192" i="91"/>
  <c r="G180" i="91"/>
  <c r="G100" i="91"/>
  <c r="A120" i="98" l="1"/>
  <c r="A120" i="97"/>
  <c r="G119" i="97"/>
  <c r="A65" i="97"/>
  <c r="G64" i="97"/>
  <c r="B226" i="97"/>
  <c r="B224" i="97"/>
  <c r="B225" i="97"/>
  <c r="B223" i="97"/>
  <c r="A69" i="96"/>
  <c r="G68" i="96"/>
  <c r="B234" i="96"/>
  <c r="B232" i="96"/>
  <c r="B233" i="96"/>
  <c r="B231" i="96"/>
  <c r="G127" i="96"/>
  <c r="A128" i="96"/>
  <c r="B214" i="95"/>
  <c r="B212" i="95"/>
  <c r="B213" i="95"/>
  <c r="B211" i="95"/>
  <c r="A106" i="95"/>
  <c r="G105" i="95"/>
  <c r="G63" i="95"/>
  <c r="A64" i="95"/>
  <c r="G64" i="94"/>
  <c r="A65" i="94"/>
  <c r="B213" i="94"/>
  <c r="B211" i="94"/>
  <c r="B214" i="94"/>
  <c r="B212" i="94"/>
  <c r="G107" i="94"/>
  <c r="A108" i="94"/>
  <c r="A108" i="93"/>
  <c r="G107" i="93"/>
  <c r="G64" i="93"/>
  <c r="A65" i="93"/>
  <c r="B214" i="93"/>
  <c r="B212" i="93"/>
  <c r="B213" i="93"/>
  <c r="B211" i="93"/>
  <c r="A108" i="92"/>
  <c r="G107" i="92"/>
  <c r="B214" i="92"/>
  <c r="B212" i="92"/>
  <c r="B211" i="92"/>
  <c r="B213" i="92"/>
  <c r="A66" i="92"/>
  <c r="G65" i="92"/>
  <c r="B198" i="91"/>
  <c r="B196" i="91"/>
  <c r="B197" i="91"/>
  <c r="B195" i="91"/>
  <c r="D67" i="91"/>
  <c r="G67" i="91" s="1"/>
  <c r="G66" i="91"/>
  <c r="G181" i="91"/>
  <c r="G101" i="91"/>
  <c r="A121" i="98" l="1"/>
  <c r="B230" i="97"/>
  <c r="B228" i="97"/>
  <c r="B229" i="97"/>
  <c r="B227" i="97"/>
  <c r="A66" i="97"/>
  <c r="G65" i="97"/>
  <c r="G120" i="97"/>
  <c r="A121" i="97"/>
  <c r="A70" i="96"/>
  <c r="G69" i="96"/>
  <c r="A129" i="96"/>
  <c r="G128" i="96"/>
  <c r="B238" i="96"/>
  <c r="B236" i="96"/>
  <c r="B237" i="96"/>
  <c r="B235" i="96"/>
  <c r="G64" i="95"/>
  <c r="A65" i="95"/>
  <c r="G106" i="95"/>
  <c r="A107" i="95"/>
  <c r="B224" i="95"/>
  <c r="B216" i="95"/>
  <c r="B217" i="95"/>
  <c r="B215" i="95"/>
  <c r="B217" i="94"/>
  <c r="B215" i="94"/>
  <c r="B218" i="94"/>
  <c r="B216" i="94"/>
  <c r="A109" i="94"/>
  <c r="G108" i="94"/>
  <c r="G65" i="94"/>
  <c r="A66" i="94"/>
  <c r="G65" i="93"/>
  <c r="A66" i="93"/>
  <c r="B218" i="93"/>
  <c r="B216" i="93"/>
  <c r="B217" i="93"/>
  <c r="B215" i="93"/>
  <c r="G108" i="93"/>
  <c r="A109" i="93"/>
  <c r="A67" i="92"/>
  <c r="G67" i="92" s="1"/>
  <c r="G66" i="92"/>
  <c r="B218" i="92"/>
  <c r="B216" i="92"/>
  <c r="B215" i="92"/>
  <c r="B217" i="92"/>
  <c r="G108" i="92"/>
  <c r="A109" i="92"/>
  <c r="B202" i="91"/>
  <c r="B200" i="91"/>
  <c r="B201" i="91"/>
  <c r="B199" i="91"/>
  <c r="G182" i="91"/>
  <c r="A122" i="98" l="1"/>
  <c r="A122" i="97"/>
  <c r="G121" i="97"/>
  <c r="A67" i="97"/>
  <c r="G66" i="97"/>
  <c r="B234" i="97"/>
  <c r="B232" i="97"/>
  <c r="B233" i="97"/>
  <c r="B231" i="97"/>
  <c r="G70" i="96"/>
  <c r="A71" i="96"/>
  <c r="B242" i="96"/>
  <c r="B240" i="96"/>
  <c r="B241" i="96"/>
  <c r="B239" i="96"/>
  <c r="G129" i="96"/>
  <c r="A130" i="96"/>
  <c r="A108" i="95"/>
  <c r="G107" i="95"/>
  <c r="G65" i="95"/>
  <c r="A66" i="95"/>
  <c r="B228" i="95"/>
  <c r="B226" i="95"/>
  <c r="B227" i="95"/>
  <c r="B225" i="95"/>
  <c r="G66" i="94"/>
  <c r="A67" i="94"/>
  <c r="G67" i="94" s="1"/>
  <c r="G109" i="94"/>
  <c r="A110" i="94"/>
  <c r="B221" i="94"/>
  <c r="B219" i="94"/>
  <c r="B222" i="94"/>
  <c r="B220" i="94"/>
  <c r="A110" i="93"/>
  <c r="G109" i="93"/>
  <c r="G66" i="93"/>
  <c r="A67" i="93"/>
  <c r="G67" i="93" s="1"/>
  <c r="B222" i="93"/>
  <c r="B220" i="93"/>
  <c r="B221" i="93"/>
  <c r="B219" i="93"/>
  <c r="A110" i="92"/>
  <c r="G109" i="92"/>
  <c r="B222" i="92"/>
  <c r="B220" i="92"/>
  <c r="B221" i="92"/>
  <c r="B219" i="92"/>
  <c r="B205" i="91"/>
  <c r="B203" i="91"/>
  <c r="B206" i="91"/>
  <c r="B204" i="91"/>
  <c r="G183" i="91"/>
  <c r="A123" i="98" l="1"/>
  <c r="B238" i="97"/>
  <c r="B236" i="97"/>
  <c r="B237" i="97"/>
  <c r="B235" i="97"/>
  <c r="A68" i="97"/>
  <c r="G67" i="97"/>
  <c r="G122" i="97"/>
  <c r="A123" i="97"/>
  <c r="A72" i="96"/>
  <c r="G71" i="96"/>
  <c r="A131" i="96"/>
  <c r="G130" i="96"/>
  <c r="B246" i="96"/>
  <c r="B250" i="96" s="1"/>
  <c r="B244" i="96"/>
  <c r="B245" i="96"/>
  <c r="B243" i="96"/>
  <c r="G66" i="95"/>
  <c r="A67" i="95"/>
  <c r="G67" i="95" s="1"/>
  <c r="B232" i="95"/>
  <c r="B230" i="95"/>
  <c r="B231" i="95"/>
  <c r="B229" i="95"/>
  <c r="G108" i="95"/>
  <c r="A109" i="95"/>
  <c r="B225" i="94"/>
  <c r="B223" i="94"/>
  <c r="B226" i="94"/>
  <c r="B224" i="94"/>
  <c r="A111" i="94"/>
  <c r="G110" i="94"/>
  <c r="B226" i="93"/>
  <c r="B224" i="93"/>
  <c r="B225" i="93"/>
  <c r="B223" i="93"/>
  <c r="G110" i="93"/>
  <c r="A111" i="93"/>
  <c r="B226" i="92"/>
  <c r="B224" i="92"/>
  <c r="B225" i="92"/>
  <c r="B223" i="92"/>
  <c r="G110" i="92"/>
  <c r="A111" i="92"/>
  <c r="B210" i="91"/>
  <c r="B208" i="91"/>
  <c r="B209" i="91"/>
  <c r="B207" i="91"/>
  <c r="G184" i="91"/>
  <c r="A124" i="98" l="1"/>
  <c r="A124" i="97"/>
  <c r="G123" i="97"/>
  <c r="A69" i="97"/>
  <c r="G68" i="97"/>
  <c r="B242" i="97"/>
  <c r="B240" i="97"/>
  <c r="B241" i="97"/>
  <c r="B239" i="97"/>
  <c r="B254" i="96"/>
  <c r="B251" i="96"/>
  <c r="B253" i="96"/>
  <c r="B252" i="96"/>
  <c r="G72" i="96"/>
  <c r="A73" i="96"/>
  <c r="B248" i="96"/>
  <c r="B249" i="96"/>
  <c r="B247" i="96"/>
  <c r="G131" i="96"/>
  <c r="A132" i="96"/>
  <c r="B234" i="95"/>
  <c r="B235" i="95"/>
  <c r="B233" i="95"/>
  <c r="A110" i="95"/>
  <c r="G109" i="95"/>
  <c r="G111" i="94"/>
  <c r="A112" i="94"/>
  <c r="B229" i="94"/>
  <c r="B227" i="94"/>
  <c r="B228" i="94"/>
  <c r="A112" i="93"/>
  <c r="G111" i="93"/>
  <c r="B228" i="93"/>
  <c r="B229" i="93"/>
  <c r="B227" i="93"/>
  <c r="A112" i="92"/>
  <c r="G111" i="92"/>
  <c r="B228" i="92"/>
  <c r="B229" i="92"/>
  <c r="B227" i="92"/>
  <c r="B214" i="91"/>
  <c r="B212" i="91"/>
  <c r="B213" i="91"/>
  <c r="B211" i="91"/>
  <c r="G185" i="91"/>
  <c r="A125" i="98" l="1"/>
  <c r="B246" i="97"/>
  <c r="B244" i="97"/>
  <c r="B245" i="97"/>
  <c r="B243" i="97"/>
  <c r="A70" i="97"/>
  <c r="G69" i="97"/>
  <c r="G124" i="97"/>
  <c r="A125" i="97"/>
  <c r="G73" i="96"/>
  <c r="A74" i="96"/>
  <c r="B258" i="96"/>
  <c r="B256" i="96"/>
  <c r="B255" i="96"/>
  <c r="B257" i="96"/>
  <c r="A133" i="96"/>
  <c r="G132" i="96"/>
  <c r="G110" i="95"/>
  <c r="A111" i="95"/>
  <c r="A113" i="94"/>
  <c r="G112" i="94"/>
  <c r="G112" i="93"/>
  <c r="A113" i="93"/>
  <c r="G112" i="92"/>
  <c r="A113" i="92"/>
  <c r="B224" i="91"/>
  <c r="B216" i="91"/>
  <c r="B219" i="91" s="1"/>
  <c r="B217" i="91"/>
  <c r="B220" i="91" s="1"/>
  <c r="B215" i="91"/>
  <c r="B218" i="91" s="1"/>
  <c r="G186" i="91"/>
  <c r="A126" i="98" l="1"/>
  <c r="A126" i="97"/>
  <c r="G125" i="97"/>
  <c r="A71" i="97"/>
  <c r="G70" i="97"/>
  <c r="B250" i="97"/>
  <c r="B248" i="97"/>
  <c r="B249" i="97"/>
  <c r="B247" i="97"/>
  <c r="G74" i="96"/>
  <c r="A75" i="96"/>
  <c r="B261" i="96"/>
  <c r="B262" i="96"/>
  <c r="B260" i="96"/>
  <c r="B259" i="96"/>
  <c r="G133" i="96"/>
  <c r="A134" i="96"/>
  <c r="A112" i="95"/>
  <c r="G111" i="95"/>
  <c r="G113" i="94"/>
  <c r="A114" i="94"/>
  <c r="A114" i="93"/>
  <c r="G113" i="93"/>
  <c r="A114" i="92"/>
  <c r="G113" i="92"/>
  <c r="B221" i="91"/>
  <c r="G221" i="91" s="1"/>
  <c r="G218" i="91"/>
  <c r="B222" i="91"/>
  <c r="G222" i="91" s="1"/>
  <c r="G219" i="91"/>
  <c r="B223" i="91"/>
  <c r="G223" i="91" s="1"/>
  <c r="G220" i="91"/>
  <c r="B228" i="91"/>
  <c r="B226" i="91"/>
  <c r="B227" i="91"/>
  <c r="B225" i="91"/>
  <c r="G187" i="91"/>
  <c r="A127" i="98" l="1"/>
  <c r="B254" i="97"/>
  <c r="B252" i="97"/>
  <c r="B253" i="97"/>
  <c r="B251" i="97"/>
  <c r="A72" i="97"/>
  <c r="G71" i="97"/>
  <c r="G126" i="97"/>
  <c r="A127" i="97"/>
  <c r="B266" i="96"/>
  <c r="B265" i="96"/>
  <c r="B264" i="96"/>
  <c r="B263" i="96"/>
  <c r="G75" i="96"/>
  <c r="A76" i="96"/>
  <c r="A135" i="96"/>
  <c r="G134" i="96"/>
  <c r="G112" i="95"/>
  <c r="A113" i="95"/>
  <c r="A115" i="94"/>
  <c r="G114" i="94"/>
  <c r="G114" i="93"/>
  <c r="A115" i="93"/>
  <c r="G114" i="92"/>
  <c r="A115" i="92"/>
  <c r="B236" i="91"/>
  <c r="B230" i="91"/>
  <c r="B231" i="91"/>
  <c r="B229" i="91"/>
  <c r="G188" i="91"/>
  <c r="A128" i="98" l="1"/>
  <c r="A128" i="97"/>
  <c r="G127" i="97"/>
  <c r="A73" i="97"/>
  <c r="G72" i="97"/>
  <c r="B258" i="97"/>
  <c r="B256" i="97"/>
  <c r="B257" i="97"/>
  <c r="B255" i="97"/>
  <c r="G76" i="96"/>
  <c r="A77" i="96"/>
  <c r="B270" i="96"/>
  <c r="B267" i="96"/>
  <c r="B269" i="96"/>
  <c r="B268" i="96"/>
  <c r="G135" i="96"/>
  <c r="A136" i="96"/>
  <c r="A114" i="95"/>
  <c r="G113" i="95"/>
  <c r="G115" i="94"/>
  <c r="A116" i="94"/>
  <c r="A116" i="93"/>
  <c r="G115" i="93"/>
  <c r="A116" i="92"/>
  <c r="G115" i="92"/>
  <c r="B239" i="91"/>
  <c r="B237" i="91"/>
  <c r="B238" i="91"/>
  <c r="G189" i="91"/>
  <c r="A129" i="98" l="1"/>
  <c r="B261" i="97"/>
  <c r="B264" i="97" s="1"/>
  <c r="B259" i="97"/>
  <c r="B262" i="97" s="1"/>
  <c r="B265" i="97" s="1"/>
  <c r="B260" i="97"/>
  <c r="B263" i="97" s="1"/>
  <c r="B266" i="97"/>
  <c r="A74" i="97"/>
  <c r="G73" i="97"/>
  <c r="G128" i="97"/>
  <c r="A129" i="97"/>
  <c r="B274" i="96"/>
  <c r="B273" i="96"/>
  <c r="B272" i="96"/>
  <c r="B271" i="96"/>
  <c r="G77" i="96"/>
  <c r="A78" i="96"/>
  <c r="A137" i="96"/>
  <c r="G136" i="96"/>
  <c r="G114" i="95"/>
  <c r="A115" i="95"/>
  <c r="A117" i="94"/>
  <c r="G116" i="94"/>
  <c r="G116" i="93"/>
  <c r="A117" i="93"/>
  <c r="G116" i="92"/>
  <c r="A117" i="92"/>
  <c r="G190" i="91"/>
  <c r="A130" i="98" l="1"/>
  <c r="A130" i="97"/>
  <c r="G129" i="97"/>
  <c r="B269" i="97"/>
  <c r="B267" i="97"/>
  <c r="B268" i="97"/>
  <c r="B270" i="97"/>
  <c r="A75" i="97"/>
  <c r="A76" i="97" s="1"/>
  <c r="G74" i="97"/>
  <c r="G78" i="96"/>
  <c r="A79" i="96"/>
  <c r="B278" i="96"/>
  <c r="B276" i="96"/>
  <c r="B275" i="96"/>
  <c r="B277" i="96"/>
  <c r="G137" i="96"/>
  <c r="A138" i="96"/>
  <c r="A116" i="95"/>
  <c r="G115" i="95"/>
  <c r="G117" i="94"/>
  <c r="A118" i="94"/>
  <c r="A118" i="93"/>
  <c r="G117" i="93"/>
  <c r="A118" i="92"/>
  <c r="G117" i="92"/>
  <c r="G191" i="91"/>
  <c r="A131" i="98" l="1"/>
  <c r="B273" i="97"/>
  <c r="B271" i="97"/>
  <c r="B272" i="97"/>
  <c r="B278" i="97"/>
  <c r="G75" i="97"/>
  <c r="A131" i="97"/>
  <c r="G130" i="97"/>
  <c r="B282" i="96"/>
  <c r="B280" i="96"/>
  <c r="B279" i="96"/>
  <c r="B281" i="96"/>
  <c r="A80" i="96"/>
  <c r="G79" i="96"/>
  <c r="A139" i="96"/>
  <c r="G138" i="96"/>
  <c r="G116" i="95"/>
  <c r="A117" i="95"/>
  <c r="A119" i="94"/>
  <c r="G118" i="94"/>
  <c r="G118" i="93"/>
  <c r="A119" i="93"/>
  <c r="G118" i="92"/>
  <c r="A119" i="92"/>
  <c r="G192" i="91"/>
  <c r="A132" i="98" l="1"/>
  <c r="B282" i="97"/>
  <c r="B281" i="97"/>
  <c r="B279" i="97"/>
  <c r="B280" i="97"/>
  <c r="G131" i="97"/>
  <c r="A132" i="97"/>
  <c r="A81" i="96"/>
  <c r="G80" i="96"/>
  <c r="B286" i="96"/>
  <c r="B285" i="96"/>
  <c r="B283" i="96"/>
  <c r="B284" i="96"/>
  <c r="G139" i="96"/>
  <c r="A140" i="96"/>
  <c r="A118" i="95"/>
  <c r="G117" i="95"/>
  <c r="G119" i="94"/>
  <c r="A120" i="94"/>
  <c r="A120" i="93"/>
  <c r="G119" i="93"/>
  <c r="A120" i="92"/>
  <c r="G119" i="92"/>
  <c r="G193" i="91"/>
  <c r="A133" i="98" l="1"/>
  <c r="A133" i="97"/>
  <c r="G132" i="97"/>
  <c r="B286" i="97"/>
  <c r="B284" i="97"/>
  <c r="B285" i="97"/>
  <c r="B283" i="97"/>
  <c r="B290" i="96"/>
  <c r="B289" i="96"/>
  <c r="B288" i="96"/>
  <c r="B287" i="96"/>
  <c r="A82" i="96"/>
  <c r="G81" i="96"/>
  <c r="A141" i="96"/>
  <c r="G140" i="96"/>
  <c r="G118" i="95"/>
  <c r="A119" i="95"/>
  <c r="A121" i="94"/>
  <c r="G120" i="94"/>
  <c r="G120" i="93"/>
  <c r="A121" i="93"/>
  <c r="G120" i="92"/>
  <c r="A121" i="92"/>
  <c r="G194" i="91"/>
  <c r="A134" i="98" l="1"/>
  <c r="B290" i="97"/>
  <c r="B288" i="97"/>
  <c r="B289" i="97"/>
  <c r="B287" i="97"/>
  <c r="G133" i="97"/>
  <c r="A134" i="97"/>
  <c r="A83" i="96"/>
  <c r="G82" i="96"/>
  <c r="B294" i="96"/>
  <c r="B291" i="96"/>
  <c r="B293" i="96"/>
  <c r="B292" i="96"/>
  <c r="G141" i="96"/>
  <c r="A142" i="96"/>
  <c r="A120" i="95"/>
  <c r="G119" i="95"/>
  <c r="G121" i="94"/>
  <c r="A122" i="94"/>
  <c r="A122" i="93"/>
  <c r="G121" i="93"/>
  <c r="A122" i="92"/>
  <c r="G121" i="92"/>
  <c r="G195" i="91"/>
  <c r="A135" i="98" l="1"/>
  <c r="A135" i="97"/>
  <c r="G134" i="97"/>
  <c r="B294" i="97"/>
  <c r="B292" i="97"/>
  <c r="B293" i="97"/>
  <c r="B291" i="97"/>
  <c r="B298" i="96"/>
  <c r="B296" i="96"/>
  <c r="B295" i="96"/>
  <c r="B297" i="96"/>
  <c r="A84" i="96"/>
  <c r="G83" i="96"/>
  <c r="A143" i="96"/>
  <c r="G142" i="96"/>
  <c r="G120" i="95"/>
  <c r="A121" i="95"/>
  <c r="A123" i="94"/>
  <c r="G122" i="94"/>
  <c r="G122" i="93"/>
  <c r="A123" i="93"/>
  <c r="G122" i="92"/>
  <c r="A123" i="92"/>
  <c r="G196" i="91"/>
  <c r="A136" i="98" l="1"/>
  <c r="B296" i="97"/>
  <c r="B297" i="97"/>
  <c r="B295" i="97"/>
  <c r="G135" i="97"/>
  <c r="A136" i="97"/>
  <c r="A77" i="97"/>
  <c r="G76" i="97"/>
  <c r="A85" i="96"/>
  <c r="G84" i="96"/>
  <c r="B302" i="96"/>
  <c r="B301" i="96"/>
  <c r="B299" i="96"/>
  <c r="B300" i="96"/>
  <c r="G143" i="96"/>
  <c r="A144" i="96"/>
  <c r="A122" i="95"/>
  <c r="G121" i="95"/>
  <c r="G123" i="94"/>
  <c r="A124" i="94"/>
  <c r="A124" i="93"/>
  <c r="G123" i="93"/>
  <c r="A124" i="92"/>
  <c r="G123" i="92"/>
  <c r="G197" i="91"/>
  <c r="A137" i="98" l="1"/>
  <c r="A78" i="97"/>
  <c r="G77" i="97"/>
  <c r="A137" i="97"/>
  <c r="G136" i="97"/>
  <c r="B310" i="96"/>
  <c r="B305" i="96"/>
  <c r="B304" i="96"/>
  <c r="B303" i="96"/>
  <c r="G85" i="96"/>
  <c r="A86" i="96"/>
  <c r="A145" i="96"/>
  <c r="G144" i="96"/>
  <c r="G122" i="95"/>
  <c r="A123" i="95"/>
  <c r="A125" i="94"/>
  <c r="G124" i="94"/>
  <c r="G124" i="93"/>
  <c r="A125" i="93"/>
  <c r="G124" i="92"/>
  <c r="A125" i="92"/>
  <c r="G198" i="91"/>
  <c r="A138" i="98" l="1"/>
  <c r="G137" i="97"/>
  <c r="A138" i="97"/>
  <c r="A79" i="97"/>
  <c r="G78" i="97"/>
  <c r="B314" i="96"/>
  <c r="B311" i="96"/>
  <c r="B313" i="96"/>
  <c r="B312" i="96"/>
  <c r="A87" i="96"/>
  <c r="G87" i="96" s="1"/>
  <c r="G86" i="96"/>
  <c r="G145" i="96"/>
  <c r="A146" i="96"/>
  <c r="A124" i="95"/>
  <c r="G123" i="95"/>
  <c r="G125" i="94"/>
  <c r="A126" i="94"/>
  <c r="A126" i="93"/>
  <c r="G125" i="93"/>
  <c r="A126" i="92"/>
  <c r="G125" i="92"/>
  <c r="G199" i="91"/>
  <c r="G79" i="97" l="1"/>
  <c r="A28" i="98"/>
  <c r="A139" i="98"/>
  <c r="A139" i="97"/>
  <c r="G138" i="97"/>
  <c r="B317" i="96"/>
  <c r="B316" i="96"/>
  <c r="B315" i="96"/>
  <c r="A147" i="96"/>
  <c r="G146" i="96"/>
  <c r="G124" i="95"/>
  <c r="A125" i="95"/>
  <c r="A127" i="94"/>
  <c r="G126" i="94"/>
  <c r="G126" i="93"/>
  <c r="A127" i="93"/>
  <c r="G126" i="92"/>
  <c r="A127" i="92"/>
  <c r="G200" i="91"/>
  <c r="B82" i="98" l="1"/>
  <c r="A29" i="98"/>
  <c r="G28" i="98"/>
  <c r="A140" i="98"/>
  <c r="G139" i="97"/>
  <c r="A140" i="97"/>
  <c r="G147" i="96"/>
  <c r="A148" i="96"/>
  <c r="A126" i="95"/>
  <c r="G125" i="95"/>
  <c r="G127" i="94"/>
  <c r="A128" i="94"/>
  <c r="A128" i="93"/>
  <c r="G127" i="93"/>
  <c r="A128" i="92"/>
  <c r="G127" i="92"/>
  <c r="G201" i="91"/>
  <c r="A30" i="98" l="1"/>
  <c r="G29" i="98"/>
  <c r="B84" i="98"/>
  <c r="G84" i="98" s="1"/>
  <c r="B83" i="98"/>
  <c r="G83" i="98" s="1"/>
  <c r="G82" i="98"/>
  <c r="B86" i="98"/>
  <c r="B85" i="98"/>
  <c r="G85" i="98" s="1"/>
  <c r="A141" i="98"/>
  <c r="A141" i="97"/>
  <c r="G140" i="97"/>
  <c r="A149" i="96"/>
  <c r="G148" i="96"/>
  <c r="G126" i="95"/>
  <c r="A127" i="95"/>
  <c r="A129" i="94"/>
  <c r="G128" i="94"/>
  <c r="G128" i="93"/>
  <c r="A129" i="93"/>
  <c r="G128" i="92"/>
  <c r="A129" i="92"/>
  <c r="G202" i="91"/>
  <c r="B90" i="98" l="1"/>
  <c r="B89" i="98"/>
  <c r="G89" i="98" s="1"/>
  <c r="B88" i="98"/>
  <c r="G88" i="98" s="1"/>
  <c r="B87" i="98"/>
  <c r="G87" i="98" s="1"/>
  <c r="G86" i="98"/>
  <c r="G30" i="98"/>
  <c r="A31" i="98"/>
  <c r="A142" i="98"/>
  <c r="G141" i="97"/>
  <c r="A142" i="97"/>
  <c r="G149" i="96"/>
  <c r="A150" i="96"/>
  <c r="A128" i="95"/>
  <c r="G127" i="95"/>
  <c r="G129" i="94"/>
  <c r="A130" i="94"/>
  <c r="A130" i="93"/>
  <c r="G129" i="93"/>
  <c r="A130" i="92"/>
  <c r="G129" i="92"/>
  <c r="G203" i="91"/>
  <c r="A32" i="98" l="1"/>
  <c r="G31" i="98"/>
  <c r="B94" i="98"/>
  <c r="B93" i="98"/>
  <c r="G93" i="98" s="1"/>
  <c r="B92" i="98"/>
  <c r="G92" i="98" s="1"/>
  <c r="B91" i="98"/>
  <c r="G91" i="98" s="1"/>
  <c r="G90" i="98"/>
  <c r="A143" i="98"/>
  <c r="A143" i="97"/>
  <c r="G142" i="97"/>
  <c r="A151" i="96"/>
  <c r="G150" i="96"/>
  <c r="G128" i="95"/>
  <c r="A129" i="95"/>
  <c r="A131" i="94"/>
  <c r="G130" i="94"/>
  <c r="G130" i="93"/>
  <c r="A131" i="93"/>
  <c r="G130" i="92"/>
  <c r="A131" i="92"/>
  <c r="G204" i="91"/>
  <c r="B98" i="98" l="1"/>
  <c r="B97" i="98"/>
  <c r="G97" i="98" s="1"/>
  <c r="B96" i="98"/>
  <c r="G96" i="98" s="1"/>
  <c r="B95" i="98"/>
  <c r="G95" i="98" s="1"/>
  <c r="G94" i="98"/>
  <c r="G32" i="98"/>
  <c r="A33" i="98"/>
  <c r="A144" i="98"/>
  <c r="G143" i="97"/>
  <c r="A144" i="97"/>
  <c r="G151" i="96"/>
  <c r="A152" i="96"/>
  <c r="A130" i="95"/>
  <c r="G129" i="95"/>
  <c r="G131" i="94"/>
  <c r="A132" i="94"/>
  <c r="A132" i="93"/>
  <c r="G131" i="93"/>
  <c r="A132" i="92"/>
  <c r="G131" i="92"/>
  <c r="G205" i="91"/>
  <c r="A34" i="98" l="1"/>
  <c r="G33" i="98"/>
  <c r="B102" i="98"/>
  <c r="B101" i="98"/>
  <c r="G101" i="98" s="1"/>
  <c r="B100" i="98"/>
  <c r="G100" i="98" s="1"/>
  <c r="B99" i="98"/>
  <c r="G99" i="98" s="1"/>
  <c r="G98" i="98"/>
  <c r="A145" i="98"/>
  <c r="A145" i="97"/>
  <c r="G144" i="97"/>
  <c r="A153" i="96"/>
  <c r="G152" i="96"/>
  <c r="G130" i="95"/>
  <c r="A131" i="95"/>
  <c r="A133" i="94"/>
  <c r="G132" i="94"/>
  <c r="G132" i="93"/>
  <c r="A133" i="93"/>
  <c r="G132" i="92"/>
  <c r="A133" i="92"/>
  <c r="G206" i="91"/>
  <c r="B106" i="98" l="1"/>
  <c r="B105" i="98"/>
  <c r="G105" i="98" s="1"/>
  <c r="B104" i="98"/>
  <c r="G104" i="98" s="1"/>
  <c r="B103" i="98"/>
  <c r="G103" i="98" s="1"/>
  <c r="G102" i="98"/>
  <c r="G34" i="98"/>
  <c r="A35" i="98"/>
  <c r="A146" i="98"/>
  <c r="G145" i="97"/>
  <c r="A146" i="97"/>
  <c r="G153" i="96"/>
  <c r="A154" i="96"/>
  <c r="A132" i="95"/>
  <c r="G131" i="95"/>
  <c r="G133" i="94"/>
  <c r="A134" i="94"/>
  <c r="A134" i="93"/>
  <c r="G133" i="93"/>
  <c r="A134" i="92"/>
  <c r="G133" i="92"/>
  <c r="G207" i="91"/>
  <c r="A36" i="98" l="1"/>
  <c r="G35" i="98"/>
  <c r="B110" i="98"/>
  <c r="B109" i="98"/>
  <c r="G109" i="98" s="1"/>
  <c r="B108" i="98"/>
  <c r="G108" i="98" s="1"/>
  <c r="B107" i="98"/>
  <c r="G107" i="98" s="1"/>
  <c r="G106" i="98"/>
  <c r="A147" i="98"/>
  <c r="A147" i="97"/>
  <c r="G146" i="97"/>
  <c r="A155" i="96"/>
  <c r="G154" i="96"/>
  <c r="G132" i="95"/>
  <c r="A133" i="95"/>
  <c r="A135" i="94"/>
  <c r="G134" i="94"/>
  <c r="G134" i="93"/>
  <c r="A135" i="93"/>
  <c r="G134" i="92"/>
  <c r="A135" i="92"/>
  <c r="G208" i="91"/>
  <c r="B114" i="98" l="1"/>
  <c r="B113" i="98"/>
  <c r="G113" i="98" s="1"/>
  <c r="B112" i="98"/>
  <c r="G112" i="98" s="1"/>
  <c r="B111" i="98"/>
  <c r="G111" i="98" s="1"/>
  <c r="G110" i="98"/>
  <c r="G36" i="98"/>
  <c r="A37" i="98"/>
  <c r="A148" i="98"/>
  <c r="G147" i="97"/>
  <c r="A148" i="97"/>
  <c r="G155" i="96"/>
  <c r="A156" i="96"/>
  <c r="A134" i="95"/>
  <c r="G133" i="95"/>
  <c r="G135" i="94"/>
  <c r="A136" i="94"/>
  <c r="A136" i="93"/>
  <c r="G135" i="93"/>
  <c r="A136" i="92"/>
  <c r="G135" i="92"/>
  <c r="G209" i="91"/>
  <c r="A38" i="98" l="1"/>
  <c r="G37" i="98"/>
  <c r="B118" i="98"/>
  <c r="B117" i="98"/>
  <c r="G117" i="98" s="1"/>
  <c r="B116" i="98"/>
  <c r="G116" i="98" s="1"/>
  <c r="B115" i="98"/>
  <c r="G115" i="98" s="1"/>
  <c r="G114" i="98"/>
  <c r="A149" i="98"/>
  <c r="A149" i="97"/>
  <c r="G148" i="97"/>
  <c r="A157" i="96"/>
  <c r="G156" i="96"/>
  <c r="G134" i="95"/>
  <c r="A135" i="95"/>
  <c r="A137" i="94"/>
  <c r="G136" i="94"/>
  <c r="G136" i="93"/>
  <c r="A137" i="93"/>
  <c r="G136" i="92"/>
  <c r="A137" i="92"/>
  <c r="G210" i="91"/>
  <c r="B122" i="98" l="1"/>
  <c r="B121" i="98"/>
  <c r="G121" i="98" s="1"/>
  <c r="B120" i="98"/>
  <c r="G120" i="98" s="1"/>
  <c r="B119" i="98"/>
  <c r="G119" i="98" s="1"/>
  <c r="G118" i="98"/>
  <c r="G38" i="98"/>
  <c r="A39" i="98"/>
  <c r="A150" i="98"/>
  <c r="G149" i="97"/>
  <c r="A150" i="97"/>
  <c r="G157" i="96"/>
  <c r="A158" i="96"/>
  <c r="A136" i="95"/>
  <c r="G135" i="95"/>
  <c r="G137" i="94"/>
  <c r="A138" i="94"/>
  <c r="A138" i="93"/>
  <c r="G137" i="93"/>
  <c r="A138" i="92"/>
  <c r="G137" i="92"/>
  <c r="G211" i="91"/>
  <c r="A40" i="98" l="1"/>
  <c r="G39" i="98"/>
  <c r="B126" i="98"/>
  <c r="B125" i="98"/>
  <c r="G125" i="98" s="1"/>
  <c r="B124" i="98"/>
  <c r="G124" i="98" s="1"/>
  <c r="B123" i="98"/>
  <c r="G123" i="98" s="1"/>
  <c r="G122" i="98"/>
  <c r="A151" i="98"/>
  <c r="A151" i="97"/>
  <c r="G150" i="97"/>
  <c r="A159" i="96"/>
  <c r="G158" i="96"/>
  <c r="G136" i="95"/>
  <c r="A137" i="95"/>
  <c r="A139" i="94"/>
  <c r="G138" i="94"/>
  <c r="G138" i="93"/>
  <c r="A139" i="93"/>
  <c r="G138" i="92"/>
  <c r="A139" i="92"/>
  <c r="G212" i="91"/>
  <c r="B130" i="98" l="1"/>
  <c r="B129" i="98"/>
  <c r="G129" i="98" s="1"/>
  <c r="B128" i="98"/>
  <c r="G128" i="98" s="1"/>
  <c r="B127" i="98"/>
  <c r="G127" i="98" s="1"/>
  <c r="G126" i="98"/>
  <c r="G40" i="98"/>
  <c r="A41" i="98"/>
  <c r="A152" i="98"/>
  <c r="G151" i="97"/>
  <c r="A152" i="97"/>
  <c r="G159" i="96"/>
  <c r="A160" i="96"/>
  <c r="A138" i="95"/>
  <c r="G137" i="95"/>
  <c r="G139" i="94"/>
  <c r="A140" i="94"/>
  <c r="A140" i="93"/>
  <c r="G139" i="93"/>
  <c r="A140" i="92"/>
  <c r="G139" i="92"/>
  <c r="G213" i="91"/>
  <c r="A42" i="98" l="1"/>
  <c r="G41" i="98"/>
  <c r="B134" i="98"/>
  <c r="B133" i="98"/>
  <c r="G133" i="98" s="1"/>
  <c r="B132" i="98"/>
  <c r="G132" i="98" s="1"/>
  <c r="B131" i="98"/>
  <c r="G131" i="98" s="1"/>
  <c r="G130" i="98"/>
  <c r="A153" i="98"/>
  <c r="A153" i="97"/>
  <c r="G152" i="97"/>
  <c r="A161" i="96"/>
  <c r="G160" i="96"/>
  <c r="G138" i="95"/>
  <c r="A139" i="95"/>
  <c r="A141" i="94"/>
  <c r="G140" i="94"/>
  <c r="G140" i="93"/>
  <c r="A141" i="93"/>
  <c r="G140" i="92"/>
  <c r="A141" i="92"/>
  <c r="G214" i="91"/>
  <c r="B138" i="98" l="1"/>
  <c r="B137" i="98"/>
  <c r="G137" i="98" s="1"/>
  <c r="B136" i="98"/>
  <c r="G136" i="98" s="1"/>
  <c r="B135" i="98"/>
  <c r="G135" i="98" s="1"/>
  <c r="G134" i="98"/>
  <c r="G42" i="98"/>
  <c r="A43" i="98"/>
  <c r="A154" i="98"/>
  <c r="A154" i="97"/>
  <c r="G153" i="97"/>
  <c r="G161" i="96"/>
  <c r="A162" i="96"/>
  <c r="A140" i="95"/>
  <c r="G139" i="95"/>
  <c r="G141" i="94"/>
  <c r="A142" i="94"/>
  <c r="A142" i="93"/>
  <c r="G141" i="93"/>
  <c r="A142" i="92"/>
  <c r="G141" i="92"/>
  <c r="G215" i="91"/>
  <c r="A44" i="98" l="1"/>
  <c r="G43" i="98"/>
  <c r="B142" i="98"/>
  <c r="B141" i="98"/>
  <c r="G141" i="98" s="1"/>
  <c r="B140" i="98"/>
  <c r="G140" i="98" s="1"/>
  <c r="B139" i="98"/>
  <c r="G139" i="98" s="1"/>
  <c r="G138" i="98"/>
  <c r="A155" i="98"/>
  <c r="G154" i="97"/>
  <c r="A155" i="97"/>
  <c r="A163" i="96"/>
  <c r="G162" i="96"/>
  <c r="G140" i="95"/>
  <c r="A141" i="95"/>
  <c r="A143" i="94"/>
  <c r="G142" i="94"/>
  <c r="G142" i="93"/>
  <c r="A143" i="93"/>
  <c r="G142" i="92"/>
  <c r="A143" i="92"/>
  <c r="G216" i="91"/>
  <c r="B146" i="98" l="1"/>
  <c r="B145" i="98"/>
  <c r="G145" i="98" s="1"/>
  <c r="B144" i="98"/>
  <c r="G144" i="98" s="1"/>
  <c r="B143" i="98"/>
  <c r="G143" i="98" s="1"/>
  <c r="G142" i="98"/>
  <c r="G44" i="98"/>
  <c r="A45" i="98"/>
  <c r="A156" i="98"/>
  <c r="A156" i="97"/>
  <c r="G155" i="97"/>
  <c r="G163" i="96"/>
  <c r="A164" i="96"/>
  <c r="A142" i="95"/>
  <c r="G141" i="95"/>
  <c r="G143" i="94"/>
  <c r="A144" i="94"/>
  <c r="A144" i="93"/>
  <c r="G143" i="93"/>
  <c r="A144" i="92"/>
  <c r="G143" i="92"/>
  <c r="G217" i="91"/>
  <c r="A46" i="98" l="1"/>
  <c r="G45" i="98"/>
  <c r="B150" i="98"/>
  <c r="B149" i="98"/>
  <c r="G149" i="98" s="1"/>
  <c r="B148" i="98"/>
  <c r="G148" i="98" s="1"/>
  <c r="B147" i="98"/>
  <c r="G147" i="98" s="1"/>
  <c r="G146" i="98"/>
  <c r="A157" i="98"/>
  <c r="G156" i="97"/>
  <c r="A157" i="97"/>
  <c r="G164" i="96"/>
  <c r="A165" i="96"/>
  <c r="G142" i="95"/>
  <c r="A143" i="95"/>
  <c r="A145" i="94"/>
  <c r="G144" i="94"/>
  <c r="G144" i="93"/>
  <c r="A145" i="93"/>
  <c r="G144" i="92"/>
  <c r="A145" i="92"/>
  <c r="G224" i="91"/>
  <c r="B154" i="98" l="1"/>
  <c r="B153" i="98"/>
  <c r="G153" i="98" s="1"/>
  <c r="B152" i="98"/>
  <c r="G152" i="98" s="1"/>
  <c r="B151" i="98"/>
  <c r="G151" i="98" s="1"/>
  <c r="G150" i="98"/>
  <c r="G46" i="98"/>
  <c r="A47" i="98"/>
  <c r="A158" i="98"/>
  <c r="A158" i="97"/>
  <c r="G157" i="97"/>
  <c r="A166" i="96"/>
  <c r="G165" i="96"/>
  <c r="A144" i="95"/>
  <c r="G143" i="95"/>
  <c r="G145" i="94"/>
  <c r="A146" i="94"/>
  <c r="A146" i="93"/>
  <c r="G145" i="93"/>
  <c r="A146" i="92"/>
  <c r="G145" i="92"/>
  <c r="G225" i="91"/>
  <c r="A48" i="98" l="1"/>
  <c r="G47" i="98"/>
  <c r="B158" i="98"/>
  <c r="B157" i="98"/>
  <c r="G157" i="98" s="1"/>
  <c r="B156" i="98"/>
  <c r="G156" i="98" s="1"/>
  <c r="B155" i="98"/>
  <c r="G155" i="98" s="1"/>
  <c r="G154" i="98"/>
  <c r="A159" i="98"/>
  <c r="G158" i="98"/>
  <c r="G158" i="97"/>
  <c r="A159" i="97"/>
  <c r="G166" i="96"/>
  <c r="A167" i="96"/>
  <c r="G144" i="95"/>
  <c r="A145" i="95"/>
  <c r="A147" i="94"/>
  <c r="G146" i="94"/>
  <c r="G146" i="93"/>
  <c r="A147" i="93"/>
  <c r="G146" i="92"/>
  <c r="A147" i="92"/>
  <c r="G226" i="91"/>
  <c r="B162" i="98" l="1"/>
  <c r="B161" i="98"/>
  <c r="B160" i="98"/>
  <c r="B159" i="98"/>
  <c r="G48" i="98"/>
  <c r="A49" i="98"/>
  <c r="G159" i="98"/>
  <c r="A160" i="98"/>
  <c r="A160" i="97"/>
  <c r="G159" i="97"/>
  <c r="A168" i="96"/>
  <c r="G167" i="96"/>
  <c r="A146" i="95"/>
  <c r="G145" i="95"/>
  <c r="G147" i="94"/>
  <c r="A148" i="94"/>
  <c r="A148" i="93"/>
  <c r="G147" i="93"/>
  <c r="A148" i="92"/>
  <c r="G147" i="92"/>
  <c r="G227" i="91"/>
  <c r="A50" i="98" l="1"/>
  <c r="G49" i="98"/>
  <c r="B166" i="98"/>
  <c r="B165" i="98"/>
  <c r="B164" i="98"/>
  <c r="B163" i="98"/>
  <c r="A161" i="98"/>
  <c r="G160" i="98"/>
  <c r="G160" i="97"/>
  <c r="A161" i="97"/>
  <c r="G168" i="96"/>
  <c r="A169" i="96"/>
  <c r="G146" i="95"/>
  <c r="A147" i="95"/>
  <c r="A149" i="94"/>
  <c r="G148" i="94"/>
  <c r="G148" i="93"/>
  <c r="A149" i="93"/>
  <c r="G148" i="92"/>
  <c r="A149" i="92"/>
  <c r="G228" i="91"/>
  <c r="B170" i="98" l="1"/>
  <c r="B169" i="98"/>
  <c r="B168" i="98"/>
  <c r="B167" i="98"/>
  <c r="G50" i="98"/>
  <c r="A51" i="98"/>
  <c r="G161" i="98"/>
  <c r="A162" i="98"/>
  <c r="A162" i="97"/>
  <c r="G161" i="97"/>
  <c r="A170" i="96"/>
  <c r="G169" i="96"/>
  <c r="A148" i="95"/>
  <c r="G147" i="95"/>
  <c r="G149" i="94"/>
  <c r="A150" i="94"/>
  <c r="A150" i="93"/>
  <c r="G149" i="93"/>
  <c r="A150" i="92"/>
  <c r="G149" i="92"/>
  <c r="G229" i="91"/>
  <c r="A52" i="98" l="1"/>
  <c r="G51" i="98"/>
  <c r="B174" i="98"/>
  <c r="B173" i="98"/>
  <c r="B172" i="98"/>
  <c r="B171" i="98"/>
  <c r="A163" i="98"/>
  <c r="G162" i="98"/>
  <c r="G162" i="97"/>
  <c r="A163" i="97"/>
  <c r="G170" i="96"/>
  <c r="A171" i="96"/>
  <c r="G148" i="95"/>
  <c r="A149" i="95"/>
  <c r="A151" i="94"/>
  <c r="G150" i="94"/>
  <c r="G150" i="93"/>
  <c r="A151" i="93"/>
  <c r="G150" i="92"/>
  <c r="A151" i="92"/>
  <c r="G230" i="91"/>
  <c r="B178" i="98" l="1"/>
  <c r="B175" i="98"/>
  <c r="B176" i="98"/>
  <c r="B177" i="98"/>
  <c r="G52" i="98"/>
  <c r="A53" i="98"/>
  <c r="G163" i="98"/>
  <c r="A164" i="98"/>
  <c r="A164" i="97"/>
  <c r="G163" i="97"/>
  <c r="A172" i="96"/>
  <c r="G171" i="96"/>
  <c r="A150" i="95"/>
  <c r="G149" i="95"/>
  <c r="G151" i="94"/>
  <c r="A152" i="94"/>
  <c r="A152" i="93"/>
  <c r="G151" i="93"/>
  <c r="A152" i="92"/>
  <c r="G151" i="92"/>
  <c r="G231" i="91"/>
  <c r="A54" i="98" l="1"/>
  <c r="G53" i="98"/>
  <c r="B182" i="98"/>
  <c r="B179" i="98"/>
  <c r="B180" i="98"/>
  <c r="B181" i="98"/>
  <c r="A165" i="98"/>
  <c r="G164" i="98"/>
  <c r="G164" i="97"/>
  <c r="A165" i="97"/>
  <c r="G172" i="96"/>
  <c r="A173" i="96"/>
  <c r="G150" i="95"/>
  <c r="A151" i="95"/>
  <c r="A153" i="94"/>
  <c r="G152" i="94"/>
  <c r="G152" i="93"/>
  <c r="A153" i="93"/>
  <c r="G152" i="92"/>
  <c r="A153" i="92"/>
  <c r="G236" i="91"/>
  <c r="B185" i="98" l="1"/>
  <c r="B186" i="98"/>
  <c r="B183" i="98"/>
  <c r="B184" i="98"/>
  <c r="G54" i="98"/>
  <c r="A55" i="98"/>
  <c r="G165" i="98"/>
  <c r="A166" i="98"/>
  <c r="A166" i="97"/>
  <c r="G165" i="97"/>
  <c r="A174" i="96"/>
  <c r="G173" i="96"/>
  <c r="A152" i="95"/>
  <c r="G151" i="95"/>
  <c r="G153" i="94"/>
  <c r="A154" i="94"/>
  <c r="A154" i="93"/>
  <c r="G153" i="93"/>
  <c r="A154" i="92"/>
  <c r="G153" i="92"/>
  <c r="G237" i="91"/>
  <c r="A56" i="98" l="1"/>
  <c r="G55" i="98"/>
  <c r="B189" i="98"/>
  <c r="B190" i="98"/>
  <c r="B187" i="98"/>
  <c r="B188" i="98"/>
  <c r="A167" i="98"/>
  <c r="G166" i="98"/>
  <c r="G166" i="97"/>
  <c r="A167" i="97"/>
  <c r="G174" i="96"/>
  <c r="A175" i="96"/>
  <c r="G152" i="95"/>
  <c r="A153" i="95"/>
  <c r="A155" i="94"/>
  <c r="G154" i="94"/>
  <c r="G154" i="93"/>
  <c r="A155" i="93"/>
  <c r="G154" i="92"/>
  <c r="A155" i="92"/>
  <c r="G239" i="91"/>
  <c r="G238" i="91"/>
  <c r="B193" i="98" l="1"/>
  <c r="B194" i="98"/>
  <c r="B191" i="98"/>
  <c r="B192" i="98"/>
  <c r="G56" i="98"/>
  <c r="A57" i="98"/>
  <c r="G167" i="98"/>
  <c r="A168" i="98"/>
  <c r="A168" i="97"/>
  <c r="G167" i="97"/>
  <c r="A176" i="96"/>
  <c r="G175" i="96"/>
  <c r="A154" i="95"/>
  <c r="G153" i="95"/>
  <c r="G155" i="94"/>
  <c r="A156" i="94"/>
  <c r="A156" i="93"/>
  <c r="G155" i="93"/>
  <c r="A156" i="92"/>
  <c r="G155" i="92"/>
  <c r="A58" i="98" l="1"/>
  <c r="G57" i="98"/>
  <c r="B197" i="98"/>
  <c r="B198" i="98"/>
  <c r="B195" i="98"/>
  <c r="B196" i="98"/>
  <c r="A169" i="98"/>
  <c r="G168" i="98"/>
  <c r="G168" i="97"/>
  <c r="A169" i="97"/>
  <c r="G176" i="96"/>
  <c r="A177" i="96"/>
  <c r="G154" i="95"/>
  <c r="A155" i="95"/>
  <c r="A157" i="94"/>
  <c r="G156" i="94"/>
  <c r="G156" i="93"/>
  <c r="A157" i="93"/>
  <c r="G156" i="92"/>
  <c r="A157" i="92"/>
  <c r="B201" i="98" l="1"/>
  <c r="B202" i="98"/>
  <c r="B199" i="98"/>
  <c r="B200" i="98"/>
  <c r="G58" i="98"/>
  <c r="A59" i="98"/>
  <c r="G169" i="98"/>
  <c r="A170" i="98"/>
  <c r="A170" i="97"/>
  <c r="G169" i="97"/>
  <c r="A178" i="96"/>
  <c r="G177" i="96"/>
  <c r="A156" i="95"/>
  <c r="G155" i="95"/>
  <c r="G157" i="94"/>
  <c r="A158" i="94"/>
  <c r="A158" i="93"/>
  <c r="G157" i="93"/>
  <c r="A158" i="92"/>
  <c r="G157" i="92"/>
  <c r="A60" i="98" l="1"/>
  <c r="G59" i="98"/>
  <c r="B205" i="98"/>
  <c r="B206" i="98"/>
  <c r="B203" i="98"/>
  <c r="B204" i="98"/>
  <c r="A171" i="98"/>
  <c r="G170" i="98"/>
  <c r="G170" i="97"/>
  <c r="A171" i="97"/>
  <c r="G178" i="96"/>
  <c r="A179" i="96"/>
  <c r="G156" i="95"/>
  <c r="A157" i="95"/>
  <c r="A159" i="94"/>
  <c r="G158" i="94"/>
  <c r="G158" i="93"/>
  <c r="A159" i="93"/>
  <c r="G158" i="92"/>
  <c r="A159" i="92"/>
  <c r="B209" i="98" l="1"/>
  <c r="B210" i="98"/>
  <c r="B207" i="98"/>
  <c r="B208" i="98"/>
  <c r="G60" i="98"/>
  <c r="A61" i="98"/>
  <c r="G171" i="98"/>
  <c r="A172" i="98"/>
  <c r="A172" i="97"/>
  <c r="G171" i="97"/>
  <c r="A180" i="96"/>
  <c r="G179" i="96"/>
  <c r="A158" i="95"/>
  <c r="G157" i="95"/>
  <c r="G159" i="94"/>
  <c r="A160" i="94"/>
  <c r="A160" i="93"/>
  <c r="G159" i="93"/>
  <c r="A160" i="92"/>
  <c r="G159" i="92"/>
  <c r="A62" i="98" l="1"/>
  <c r="G61" i="98"/>
  <c r="B213" i="98"/>
  <c r="B214" i="98"/>
  <c r="B211" i="98"/>
  <c r="B212" i="98"/>
  <c r="A173" i="98"/>
  <c r="G172" i="98"/>
  <c r="G172" i="97"/>
  <c r="A173" i="97"/>
  <c r="G180" i="96"/>
  <c r="A181" i="96"/>
  <c r="G158" i="95"/>
  <c r="A159" i="95"/>
  <c r="A161" i="94"/>
  <c r="G160" i="94"/>
  <c r="G160" i="93"/>
  <c r="A161" i="93"/>
  <c r="G160" i="92"/>
  <c r="A161" i="92"/>
  <c r="B217" i="98" l="1"/>
  <c r="B218" i="98"/>
  <c r="B215" i="98"/>
  <c r="B216" i="98"/>
  <c r="A63" i="98"/>
  <c r="G62" i="98"/>
  <c r="G173" i="98"/>
  <c r="A174" i="98"/>
  <c r="A174" i="97"/>
  <c r="G173" i="97"/>
  <c r="A182" i="96"/>
  <c r="G181" i="96"/>
  <c r="A160" i="95"/>
  <c r="G159" i="95"/>
  <c r="G161" i="94"/>
  <c r="A162" i="94"/>
  <c r="A162" i="93"/>
  <c r="G161" i="93"/>
  <c r="A162" i="92"/>
  <c r="G161" i="92"/>
  <c r="B221" i="98" l="1"/>
  <c r="B222" i="98"/>
  <c r="B219" i="98"/>
  <c r="B220" i="98"/>
  <c r="G63" i="98"/>
  <c r="A64" i="98"/>
  <c r="A175" i="98"/>
  <c r="G174" i="98"/>
  <c r="G174" i="97"/>
  <c r="A175" i="97"/>
  <c r="G182" i="96"/>
  <c r="A183" i="96"/>
  <c r="G160" i="95"/>
  <c r="A161" i="95"/>
  <c r="A163" i="94"/>
  <c r="G162" i="94"/>
  <c r="G162" i="93"/>
  <c r="A163" i="93"/>
  <c r="G162" i="92"/>
  <c r="A163" i="92"/>
  <c r="A65" i="98" l="1"/>
  <c r="G64" i="98"/>
  <c r="B225" i="98"/>
  <c r="B226" i="98"/>
  <c r="B223" i="98"/>
  <c r="B224" i="98"/>
  <c r="G175" i="98"/>
  <c r="A176" i="98"/>
  <c r="A176" i="97"/>
  <c r="G175" i="97"/>
  <c r="A184" i="96"/>
  <c r="G183" i="96"/>
  <c r="A162" i="95"/>
  <c r="G161" i="95"/>
  <c r="G163" i="94"/>
  <c r="A164" i="94"/>
  <c r="A164" i="93"/>
  <c r="G163" i="93"/>
  <c r="A164" i="92"/>
  <c r="G163" i="92"/>
  <c r="B229" i="98" l="1"/>
  <c r="B230" i="98"/>
  <c r="B227" i="98"/>
  <c r="B228" i="98"/>
  <c r="G65" i="98"/>
  <c r="A66" i="98"/>
  <c r="A177" i="98"/>
  <c r="G176" i="98"/>
  <c r="G176" i="97"/>
  <c r="A177" i="97"/>
  <c r="G184" i="96"/>
  <c r="A185" i="96"/>
  <c r="G162" i="95"/>
  <c r="A163" i="95"/>
  <c r="A165" i="94"/>
  <c r="G164" i="94"/>
  <c r="G164" i="93"/>
  <c r="A165" i="93"/>
  <c r="G164" i="92"/>
  <c r="A165" i="92"/>
  <c r="A67" i="98" l="1"/>
  <c r="G66" i="98"/>
  <c r="B233" i="98"/>
  <c r="B236" i="98" s="1"/>
  <c r="B239" i="98" s="1"/>
  <c r="B240" i="98"/>
  <c r="B231" i="98"/>
  <c r="B234" i="98" s="1"/>
  <c r="B237" i="98" s="1"/>
  <c r="B232" i="98"/>
  <c r="B235" i="98" s="1"/>
  <c r="B238" i="98" s="1"/>
  <c r="G177" i="98"/>
  <c r="A178" i="98"/>
  <c r="A178" i="97"/>
  <c r="G177" i="97"/>
  <c r="A186" i="96"/>
  <c r="G185" i="96"/>
  <c r="A164" i="95"/>
  <c r="G163" i="95"/>
  <c r="G165" i="94"/>
  <c r="A166" i="94"/>
  <c r="A166" i="93"/>
  <c r="G165" i="93"/>
  <c r="A166" i="92"/>
  <c r="G165" i="92"/>
  <c r="B243" i="98" l="1"/>
  <c r="B246" i="98" s="1"/>
  <c r="B249" i="98" s="1"/>
  <c r="B242" i="98"/>
  <c r="B245" i="98" s="1"/>
  <c r="B248" i="98" s="1"/>
  <c r="B241" i="98"/>
  <c r="B244" i="98" s="1"/>
  <c r="B247" i="98" s="1"/>
  <c r="B250" i="98"/>
  <c r="G67" i="98"/>
  <c r="A68" i="98"/>
  <c r="A179" i="98"/>
  <c r="G178" i="98"/>
  <c r="G178" i="97"/>
  <c r="A179" i="97"/>
  <c r="G186" i="96"/>
  <c r="A187" i="96"/>
  <c r="G164" i="95"/>
  <c r="A165" i="95"/>
  <c r="A167" i="94"/>
  <c r="G166" i="94"/>
  <c r="G166" i="93"/>
  <c r="A167" i="93"/>
  <c r="G166" i="92"/>
  <c r="A167" i="92"/>
  <c r="A69" i="98" l="1"/>
  <c r="G68" i="98"/>
  <c r="B253" i="98"/>
  <c r="B252" i="98"/>
  <c r="B251" i="98"/>
  <c r="B254" i="98"/>
  <c r="G179" i="98"/>
  <c r="A180" i="98"/>
  <c r="A180" i="97"/>
  <c r="G179" i="97"/>
  <c r="A188" i="96"/>
  <c r="G187" i="96"/>
  <c r="A166" i="95"/>
  <c r="G165" i="95"/>
  <c r="G167" i="94"/>
  <c r="A168" i="94"/>
  <c r="A168" i="93"/>
  <c r="G167" i="93"/>
  <c r="A168" i="92"/>
  <c r="G167" i="92"/>
  <c r="B258" i="98" l="1"/>
  <c r="B255" i="98"/>
  <c r="B257" i="98"/>
  <c r="B256" i="98"/>
  <c r="G69" i="98"/>
  <c r="A70" i="98"/>
  <c r="A181" i="98"/>
  <c r="G180" i="98"/>
  <c r="G180" i="97"/>
  <c r="A181" i="97"/>
  <c r="G188" i="96"/>
  <c r="A189" i="96"/>
  <c r="G166" i="95"/>
  <c r="A167" i="95"/>
  <c r="A169" i="94"/>
  <c r="G168" i="94"/>
  <c r="G168" i="93"/>
  <c r="A169" i="93"/>
  <c r="G168" i="92"/>
  <c r="A169" i="92"/>
  <c r="A71" i="98" l="1"/>
  <c r="G70" i="98"/>
  <c r="B262" i="98"/>
  <c r="B261" i="98"/>
  <c r="B260" i="98"/>
  <c r="B259" i="98"/>
  <c r="G181" i="98"/>
  <c r="A182" i="98"/>
  <c r="A182" i="97"/>
  <c r="G181" i="97"/>
  <c r="A190" i="96"/>
  <c r="G189" i="96"/>
  <c r="A168" i="95"/>
  <c r="G167" i="95"/>
  <c r="G169" i="94"/>
  <c r="A170" i="94"/>
  <c r="A170" i="93"/>
  <c r="G169" i="93"/>
  <c r="A170" i="92"/>
  <c r="G169" i="92"/>
  <c r="B270" i="98" l="1"/>
  <c r="B265" i="98"/>
  <c r="B268" i="98" s="1"/>
  <c r="B264" i="98"/>
  <c r="B267" i="98" s="1"/>
  <c r="B263" i="98"/>
  <c r="B266" i="98" s="1"/>
  <c r="B269" i="98" s="1"/>
  <c r="G71" i="98"/>
  <c r="A72" i="98"/>
  <c r="G182" i="98"/>
  <c r="A183" i="98"/>
  <c r="G182" i="97"/>
  <c r="A183" i="97"/>
  <c r="G190" i="96"/>
  <c r="A191" i="96"/>
  <c r="G168" i="95"/>
  <c r="A169" i="95"/>
  <c r="A171" i="94"/>
  <c r="G170" i="94"/>
  <c r="G170" i="93"/>
  <c r="A171" i="93"/>
  <c r="G170" i="92"/>
  <c r="A171" i="92"/>
  <c r="A73" i="98" l="1"/>
  <c r="G72" i="98"/>
  <c r="B278" i="98"/>
  <c r="B273" i="98"/>
  <c r="B276" i="98" s="1"/>
  <c r="B272" i="98"/>
  <c r="B275" i="98" s="1"/>
  <c r="B271" i="98"/>
  <c r="B274" i="98" s="1"/>
  <c r="B277" i="98" s="1"/>
  <c r="A184" i="98"/>
  <c r="G183" i="98"/>
  <c r="A184" i="97"/>
  <c r="G183" i="97"/>
  <c r="A192" i="96"/>
  <c r="G191" i="96"/>
  <c r="A170" i="95"/>
  <c r="G169" i="95"/>
  <c r="G171" i="94"/>
  <c r="A172" i="94"/>
  <c r="A172" i="93"/>
  <c r="G171" i="93"/>
  <c r="A172" i="92"/>
  <c r="G171" i="92"/>
  <c r="B286" i="98" l="1"/>
  <c r="B281" i="98"/>
  <c r="B280" i="98"/>
  <c r="B279" i="98"/>
  <c r="G73" i="98"/>
  <c r="A74" i="98"/>
  <c r="G184" i="98"/>
  <c r="A185" i="98"/>
  <c r="G184" i="97"/>
  <c r="A185" i="97"/>
  <c r="G192" i="96"/>
  <c r="A193" i="96"/>
  <c r="G170" i="95"/>
  <c r="A171" i="95"/>
  <c r="A173" i="94"/>
  <c r="G172" i="94"/>
  <c r="G172" i="93"/>
  <c r="A173" i="93"/>
  <c r="G172" i="92"/>
  <c r="A173" i="92"/>
  <c r="A75" i="98" l="1"/>
  <c r="G74" i="98"/>
  <c r="B290" i="98"/>
  <c r="B289" i="98"/>
  <c r="B288" i="98"/>
  <c r="B287" i="98"/>
  <c r="A186" i="98"/>
  <c r="G185" i="98"/>
  <c r="A186" i="97"/>
  <c r="G185" i="97"/>
  <c r="G193" i="96"/>
  <c r="A194" i="96"/>
  <c r="A172" i="95"/>
  <c r="G171" i="95"/>
  <c r="A174" i="94"/>
  <c r="G173" i="94"/>
  <c r="G173" i="93"/>
  <c r="A174" i="93"/>
  <c r="A174" i="92"/>
  <c r="G173" i="92"/>
  <c r="B294" i="98" l="1"/>
  <c r="B293" i="98"/>
  <c r="B292" i="98"/>
  <c r="B291" i="98"/>
  <c r="G75" i="98"/>
  <c r="A76" i="98"/>
  <c r="G186" i="98"/>
  <c r="A187" i="98"/>
  <c r="G186" i="97"/>
  <c r="A187" i="97"/>
  <c r="A195" i="96"/>
  <c r="G194" i="96"/>
  <c r="G172" i="95"/>
  <c r="A173" i="95"/>
  <c r="G174" i="94"/>
  <c r="A175" i="94"/>
  <c r="A175" i="93"/>
  <c r="G174" i="93"/>
  <c r="G174" i="92"/>
  <c r="A175" i="92"/>
  <c r="A77" i="98" l="1"/>
  <c r="G76" i="98"/>
  <c r="B298" i="98"/>
  <c r="B297" i="98"/>
  <c r="B296" i="98"/>
  <c r="B295" i="98"/>
  <c r="A188" i="98"/>
  <c r="G187" i="98"/>
  <c r="A188" i="97"/>
  <c r="G187" i="97"/>
  <c r="G195" i="96"/>
  <c r="A196" i="96"/>
  <c r="G173" i="95"/>
  <c r="A174" i="95"/>
  <c r="A176" i="94"/>
  <c r="G175" i="94"/>
  <c r="G175" i="93"/>
  <c r="A176" i="93"/>
  <c r="A176" i="92"/>
  <c r="G175" i="92"/>
  <c r="B300" i="98" l="1"/>
  <c r="B299" i="98"/>
  <c r="B302" i="98"/>
  <c r="B301" i="98"/>
  <c r="G77" i="98"/>
  <c r="A78" i="98"/>
  <c r="G188" i="98"/>
  <c r="A189" i="98"/>
  <c r="G188" i="97"/>
  <c r="A189" i="97"/>
  <c r="A197" i="96"/>
  <c r="G196" i="96"/>
  <c r="A175" i="95"/>
  <c r="G174" i="95"/>
  <c r="G176" i="94"/>
  <c r="A177" i="94"/>
  <c r="A177" i="93"/>
  <c r="G176" i="93"/>
  <c r="G176" i="92"/>
  <c r="A177" i="92"/>
  <c r="A79" i="98" l="1"/>
  <c r="G79" i="98" s="1"/>
  <c r="G78" i="98"/>
  <c r="B306" i="98"/>
  <c r="B305" i="98"/>
  <c r="B304" i="98"/>
  <c r="B303" i="98"/>
  <c r="A190" i="98"/>
  <c r="G189" i="98"/>
  <c r="A190" i="97"/>
  <c r="G189" i="97"/>
  <c r="G197" i="96"/>
  <c r="A198" i="96"/>
  <c r="G175" i="95"/>
  <c r="A176" i="95"/>
  <c r="A178" i="94"/>
  <c r="G177" i="94"/>
  <c r="G177" i="93"/>
  <c r="A178" i="93"/>
  <c r="A178" i="92"/>
  <c r="G177" i="92"/>
  <c r="B310" i="98" l="1"/>
  <c r="B309" i="98"/>
  <c r="B308" i="98"/>
  <c r="B307" i="98"/>
  <c r="G190" i="98"/>
  <c r="A191" i="98"/>
  <c r="G190" i="97"/>
  <c r="A191" i="97"/>
  <c r="A199" i="96"/>
  <c r="G198" i="96"/>
  <c r="A177" i="95"/>
  <c r="G176" i="95"/>
  <c r="G178" i="94"/>
  <c r="A179" i="94"/>
  <c r="A179" i="93"/>
  <c r="G178" i="93"/>
  <c r="G178" i="92"/>
  <c r="A179" i="92"/>
  <c r="B312" i="98" l="1"/>
  <c r="B311" i="98"/>
  <c r="B313" i="98"/>
  <c r="A192" i="98"/>
  <c r="G191" i="98"/>
  <c r="A192" i="97"/>
  <c r="G191" i="97"/>
  <c r="G199" i="96"/>
  <c r="A200" i="96"/>
  <c r="G177" i="95"/>
  <c r="A178" i="95"/>
  <c r="A180" i="94"/>
  <c r="G179" i="94"/>
  <c r="G179" i="93"/>
  <c r="A180" i="93"/>
  <c r="A180" i="92"/>
  <c r="G179" i="92"/>
  <c r="G192" i="98" l="1"/>
  <c r="A193" i="98"/>
  <c r="G192" i="97"/>
  <c r="A193" i="97"/>
  <c r="A201" i="96"/>
  <c r="G200" i="96"/>
  <c r="A179" i="95"/>
  <c r="G178" i="95"/>
  <c r="G180" i="94"/>
  <c r="A181" i="94"/>
  <c r="A181" i="93"/>
  <c r="G180" i="93"/>
  <c r="G180" i="92"/>
  <c r="A181" i="92"/>
  <c r="A194" i="98" l="1"/>
  <c r="G193" i="98"/>
  <c r="A194" i="97"/>
  <c r="G193" i="97"/>
  <c r="G201" i="96"/>
  <c r="A202" i="96"/>
  <c r="G179" i="95"/>
  <c r="A180" i="95"/>
  <c r="A182" i="94"/>
  <c r="G181" i="94"/>
  <c r="G181" i="93"/>
  <c r="A182" i="93"/>
  <c r="A182" i="92"/>
  <c r="G181" i="92"/>
  <c r="G194" i="98" l="1"/>
  <c r="A195" i="98"/>
  <c r="G194" i="97"/>
  <c r="A195" i="97"/>
  <c r="A203" i="96"/>
  <c r="G202" i="96"/>
  <c r="A181" i="95"/>
  <c r="G180" i="95"/>
  <c r="G182" i="94"/>
  <c r="A183" i="94"/>
  <c r="A183" i="93"/>
  <c r="G182" i="93"/>
  <c r="G182" i="92"/>
  <c r="A183" i="92"/>
  <c r="A196" i="98" l="1"/>
  <c r="G195" i="98"/>
  <c r="A196" i="97"/>
  <c r="G195" i="97"/>
  <c r="G203" i="96"/>
  <c r="A204" i="96"/>
  <c r="G181" i="95"/>
  <c r="A182" i="95"/>
  <c r="A184" i="94"/>
  <c r="G183" i="94"/>
  <c r="G183" i="93"/>
  <c r="A184" i="93"/>
  <c r="G183" i="92"/>
  <c r="A184" i="92"/>
  <c r="G196" i="98" l="1"/>
  <c r="A197" i="98"/>
  <c r="G196" i="97"/>
  <c r="A197" i="97"/>
  <c r="A205" i="96"/>
  <c r="G204" i="96"/>
  <c r="A183" i="95"/>
  <c r="G182" i="95"/>
  <c r="G184" i="94"/>
  <c r="A185" i="94"/>
  <c r="A185" i="93"/>
  <c r="G184" i="93"/>
  <c r="A185" i="92"/>
  <c r="G184" i="92"/>
  <c r="A198" i="98" l="1"/>
  <c r="G197" i="98"/>
  <c r="A198" i="97"/>
  <c r="G197" i="97"/>
  <c r="G205" i="96"/>
  <c r="A206" i="96"/>
  <c r="G183" i="95"/>
  <c r="A184" i="95"/>
  <c r="A186" i="94"/>
  <c r="G185" i="94"/>
  <c r="G185" i="93"/>
  <c r="A186" i="93"/>
  <c r="G185" i="92"/>
  <c r="A186" i="92"/>
  <c r="G198" i="98" l="1"/>
  <c r="A199" i="98"/>
  <c r="G198" i="97"/>
  <c r="A199" i="97"/>
  <c r="A207" i="96"/>
  <c r="G206" i="96"/>
  <c r="A185" i="95"/>
  <c r="G184" i="95"/>
  <c r="G186" i="94"/>
  <c r="A187" i="94"/>
  <c r="A187" i="93"/>
  <c r="G186" i="93"/>
  <c r="A187" i="92"/>
  <c r="G186" i="92"/>
  <c r="A200" i="98" l="1"/>
  <c r="G199" i="98"/>
  <c r="A200" i="97"/>
  <c r="G199" i="97"/>
  <c r="G207" i="96"/>
  <c r="A208" i="96"/>
  <c r="G185" i="95"/>
  <c r="A186" i="95"/>
  <c r="A188" i="94"/>
  <c r="G187" i="94"/>
  <c r="G187" i="93"/>
  <c r="A188" i="93"/>
  <c r="G187" i="92"/>
  <c r="A188" i="92"/>
  <c r="G200" i="98" l="1"/>
  <c r="A201" i="98"/>
  <c r="G200" i="97"/>
  <c r="A201" i="97"/>
  <c r="A209" i="96"/>
  <c r="G208" i="96"/>
  <c r="A187" i="95"/>
  <c r="G186" i="95"/>
  <c r="G188" i="94"/>
  <c r="A189" i="94"/>
  <c r="A189" i="93"/>
  <c r="G188" i="93"/>
  <c r="A189" i="92"/>
  <c r="G188" i="92"/>
  <c r="A202" i="98" l="1"/>
  <c r="G201" i="98"/>
  <c r="A202" i="97"/>
  <c r="G201" i="97"/>
  <c r="G209" i="96"/>
  <c r="A210" i="96"/>
  <c r="G187" i="95"/>
  <c r="A188" i="95"/>
  <c r="A190" i="94"/>
  <c r="G189" i="94"/>
  <c r="G189" i="93"/>
  <c r="A190" i="93"/>
  <c r="G189" i="92"/>
  <c r="A190" i="92"/>
  <c r="G202" i="98" l="1"/>
  <c r="A203" i="98"/>
  <c r="G202" i="97"/>
  <c r="A203" i="97"/>
  <c r="A211" i="96"/>
  <c r="G210" i="96"/>
  <c r="A189" i="95"/>
  <c r="G188" i="95"/>
  <c r="G190" i="94"/>
  <c r="A191" i="94"/>
  <c r="A191" i="93"/>
  <c r="G190" i="93"/>
  <c r="A191" i="92"/>
  <c r="G190" i="92"/>
  <c r="A204" i="98" l="1"/>
  <c r="G203" i="98"/>
  <c r="A204" i="97"/>
  <c r="G203" i="97"/>
  <c r="G211" i="96"/>
  <c r="A212" i="96"/>
  <c r="G189" i="95"/>
  <c r="A190" i="95"/>
  <c r="A192" i="94"/>
  <c r="G191" i="94"/>
  <c r="G191" i="93"/>
  <c r="A192" i="93"/>
  <c r="G191" i="92"/>
  <c r="A192" i="92"/>
  <c r="G204" i="98" l="1"/>
  <c r="A205" i="98"/>
  <c r="G204" i="97"/>
  <c r="A205" i="97"/>
  <c r="A213" i="96"/>
  <c r="G212" i="96"/>
  <c r="A191" i="95"/>
  <c r="G190" i="95"/>
  <c r="G192" i="94"/>
  <c r="A193" i="94"/>
  <c r="A193" i="93"/>
  <c r="G192" i="93"/>
  <c r="A193" i="92"/>
  <c r="G192" i="92"/>
  <c r="A206" i="98" l="1"/>
  <c r="G205" i="98"/>
  <c r="A206" i="97"/>
  <c r="G205" i="97"/>
  <c r="G213" i="96"/>
  <c r="A214" i="96"/>
  <c r="G191" i="95"/>
  <c r="A192" i="95"/>
  <c r="A194" i="94"/>
  <c r="G193" i="94"/>
  <c r="G193" i="93"/>
  <c r="A194" i="93"/>
  <c r="G193" i="92"/>
  <c r="A194" i="92"/>
  <c r="G206" i="98" l="1"/>
  <c r="A207" i="98"/>
  <c r="G206" i="97"/>
  <c r="A207" i="97"/>
  <c r="A215" i="96"/>
  <c r="G214" i="96"/>
  <c r="A193" i="95"/>
  <c r="G192" i="95"/>
  <c r="G194" i="94"/>
  <c r="A195" i="94"/>
  <c r="A195" i="93"/>
  <c r="G194" i="93"/>
  <c r="A195" i="92"/>
  <c r="G194" i="92"/>
  <c r="A208" i="98" l="1"/>
  <c r="G207" i="98"/>
  <c r="A208" i="97"/>
  <c r="G207" i="97"/>
  <c r="G215" i="96"/>
  <c r="A216" i="96"/>
  <c r="G193" i="95"/>
  <c r="A194" i="95"/>
  <c r="A196" i="94"/>
  <c r="G195" i="94"/>
  <c r="G195" i="93"/>
  <c r="A196" i="93"/>
  <c r="G195" i="92"/>
  <c r="A196" i="92"/>
  <c r="G208" i="98" l="1"/>
  <c r="A209" i="98"/>
  <c r="G208" i="97"/>
  <c r="A209" i="97"/>
  <c r="A217" i="96"/>
  <c r="G216" i="96"/>
  <c r="A195" i="95"/>
  <c r="G194" i="95"/>
  <c r="G196" i="94"/>
  <c r="A197" i="94"/>
  <c r="A197" i="93"/>
  <c r="G196" i="93"/>
  <c r="A197" i="92"/>
  <c r="G196" i="92"/>
  <c r="A210" i="98" l="1"/>
  <c r="G209" i="98"/>
  <c r="A210" i="97"/>
  <c r="G209" i="97"/>
  <c r="G217" i="96"/>
  <c r="A218" i="96"/>
  <c r="G195" i="95"/>
  <c r="A196" i="95"/>
  <c r="A198" i="94"/>
  <c r="G197" i="94"/>
  <c r="G197" i="93"/>
  <c r="A198" i="93"/>
  <c r="G197" i="92"/>
  <c r="A198" i="92"/>
  <c r="G210" i="98" l="1"/>
  <c r="A211" i="98"/>
  <c r="G210" i="97"/>
  <c r="A211" i="97"/>
  <c r="A219" i="96"/>
  <c r="G218" i="96"/>
  <c r="A197" i="95"/>
  <c r="G196" i="95"/>
  <c r="G198" i="94"/>
  <c r="A199" i="94"/>
  <c r="A199" i="93"/>
  <c r="G198" i="93"/>
  <c r="A199" i="92"/>
  <c r="G198" i="92"/>
  <c r="A212" i="98" l="1"/>
  <c r="G211" i="98"/>
  <c r="A212" i="97"/>
  <c r="G211" i="97"/>
  <c r="G219" i="96"/>
  <c r="A220" i="96"/>
  <c r="G197" i="95"/>
  <c r="A198" i="95"/>
  <c r="A200" i="94"/>
  <c r="G199" i="94"/>
  <c r="G199" i="93"/>
  <c r="A200" i="93"/>
  <c r="G199" i="92"/>
  <c r="A200" i="92"/>
  <c r="G212" i="98" l="1"/>
  <c r="A213" i="98"/>
  <c r="G212" i="97"/>
  <c r="A213" i="97"/>
  <c r="A221" i="96"/>
  <c r="G220" i="96"/>
  <c r="A199" i="95"/>
  <c r="G198" i="95"/>
  <c r="G200" i="94"/>
  <c r="A201" i="94"/>
  <c r="A201" i="93"/>
  <c r="G200" i="93"/>
  <c r="A201" i="92"/>
  <c r="G200" i="92"/>
  <c r="A214" i="98" l="1"/>
  <c r="G213" i="98"/>
  <c r="A214" i="97"/>
  <c r="G213" i="97"/>
  <c r="G221" i="96"/>
  <c r="A222" i="96"/>
  <c r="G199" i="95"/>
  <c r="A200" i="95"/>
  <c r="A202" i="94"/>
  <c r="G201" i="94"/>
  <c r="G201" i="93"/>
  <c r="A202" i="93"/>
  <c r="G201" i="92"/>
  <c r="A202" i="92"/>
  <c r="G214" i="98" l="1"/>
  <c r="A215" i="98"/>
  <c r="G214" i="97"/>
  <c r="A215" i="97"/>
  <c r="A223" i="96"/>
  <c r="G222" i="96"/>
  <c r="A201" i="95"/>
  <c r="G200" i="95"/>
  <c r="G202" i="94"/>
  <c r="A203" i="94"/>
  <c r="A203" i="93"/>
  <c r="G202" i="93"/>
  <c r="A203" i="92"/>
  <c r="G202" i="92"/>
  <c r="A216" i="98" l="1"/>
  <c r="G215" i="98"/>
  <c r="A216" i="97"/>
  <c r="G215" i="97"/>
  <c r="G223" i="96"/>
  <c r="A224" i="96"/>
  <c r="G201" i="95"/>
  <c r="A202" i="95"/>
  <c r="A204" i="94"/>
  <c r="G203" i="94"/>
  <c r="G203" i="93"/>
  <c r="A204" i="93"/>
  <c r="G203" i="92"/>
  <c r="A204" i="92"/>
  <c r="G216" i="98" l="1"/>
  <c r="A217" i="98"/>
  <c r="G216" i="97"/>
  <c r="A217" i="97"/>
  <c r="A225" i="96"/>
  <c r="G224" i="96"/>
  <c r="A203" i="95"/>
  <c r="G202" i="95"/>
  <c r="G204" i="94"/>
  <c r="A205" i="94"/>
  <c r="A205" i="93"/>
  <c r="G204" i="93"/>
  <c r="A205" i="92"/>
  <c r="G204" i="92"/>
  <c r="A218" i="98" l="1"/>
  <c r="G217" i="98"/>
  <c r="A218" i="97"/>
  <c r="G217" i="97"/>
  <c r="G225" i="96"/>
  <c r="A226" i="96"/>
  <c r="G203" i="95"/>
  <c r="A204" i="95"/>
  <c r="A206" i="94"/>
  <c r="G205" i="94"/>
  <c r="G205" i="93"/>
  <c r="A206" i="93"/>
  <c r="G205" i="92"/>
  <c r="A206" i="92"/>
  <c r="G218" i="98" l="1"/>
  <c r="A219" i="98"/>
  <c r="G218" i="97"/>
  <c r="A219" i="97"/>
  <c r="A227" i="96"/>
  <c r="G226" i="96"/>
  <c r="A205" i="95"/>
  <c r="G204" i="95"/>
  <c r="G206" i="94"/>
  <c r="A207" i="94"/>
  <c r="A207" i="93"/>
  <c r="G206" i="93"/>
  <c r="A207" i="92"/>
  <c r="G206" i="92"/>
  <c r="A220" i="98" l="1"/>
  <c r="G219" i="98"/>
  <c r="A220" i="97"/>
  <c r="G219" i="97"/>
  <c r="G227" i="96"/>
  <c r="A228" i="96"/>
  <c r="G205" i="95"/>
  <c r="A206" i="95"/>
  <c r="A208" i="94"/>
  <c r="G207" i="94"/>
  <c r="G207" i="93"/>
  <c r="A208" i="93"/>
  <c r="G207" i="92"/>
  <c r="A208" i="92"/>
  <c r="G220" i="98" l="1"/>
  <c r="A221" i="98"/>
  <c r="G220" i="97"/>
  <c r="A221" i="97"/>
  <c r="A229" i="96"/>
  <c r="G228" i="96"/>
  <c r="A207" i="95"/>
  <c r="G206" i="95"/>
  <c r="G208" i="94"/>
  <c r="A209" i="94"/>
  <c r="A209" i="93"/>
  <c r="G208" i="93"/>
  <c r="A209" i="92"/>
  <c r="G208" i="92"/>
  <c r="A222" i="98" l="1"/>
  <c r="G221" i="98"/>
  <c r="G221" i="97"/>
  <c r="A222" i="97"/>
  <c r="G229" i="96"/>
  <c r="A230" i="96"/>
  <c r="G207" i="95"/>
  <c r="A208" i="95"/>
  <c r="A210" i="94"/>
  <c r="G209" i="94"/>
  <c r="G209" i="93"/>
  <c r="A210" i="93"/>
  <c r="G209" i="92"/>
  <c r="A210" i="92"/>
  <c r="G222" i="98" l="1"/>
  <c r="A223" i="98"/>
  <c r="A223" i="97"/>
  <c r="G222" i="97"/>
  <c r="A231" i="96"/>
  <c r="G230" i="96"/>
  <c r="A209" i="95"/>
  <c r="G208" i="95"/>
  <c r="G210" i="94"/>
  <c r="A211" i="94"/>
  <c r="A211" i="93"/>
  <c r="G210" i="93"/>
  <c r="A211" i="92"/>
  <c r="G210" i="92"/>
  <c r="A224" i="98" l="1"/>
  <c r="G223" i="98"/>
  <c r="G223" i="97"/>
  <c r="A224" i="97"/>
  <c r="G231" i="96"/>
  <c r="A232" i="96"/>
  <c r="G209" i="95"/>
  <c r="A210" i="95"/>
  <c r="A212" i="94"/>
  <c r="G211" i="94"/>
  <c r="G211" i="93"/>
  <c r="A212" i="93"/>
  <c r="G211" i="92"/>
  <c r="A212" i="92"/>
  <c r="G224" i="98" l="1"/>
  <c r="A225" i="98"/>
  <c r="A225" i="97"/>
  <c r="G224" i="97"/>
  <c r="A233" i="96"/>
  <c r="G232" i="96"/>
  <c r="A211" i="95"/>
  <c r="G210" i="95"/>
  <c r="G212" i="94"/>
  <c r="A213" i="94"/>
  <c r="A213" i="93"/>
  <c r="G212" i="93"/>
  <c r="A213" i="92"/>
  <c r="G212" i="92"/>
  <c r="A226" i="98" l="1"/>
  <c r="G225" i="98"/>
  <c r="G225" i="97"/>
  <c r="A226" i="97"/>
  <c r="G233" i="96"/>
  <c r="A234" i="96"/>
  <c r="G211" i="95"/>
  <c r="A212" i="95"/>
  <c r="A214" i="94"/>
  <c r="G213" i="94"/>
  <c r="G213" i="93"/>
  <c r="A214" i="93"/>
  <c r="G213" i="92"/>
  <c r="A214" i="92"/>
  <c r="G226" i="98" l="1"/>
  <c r="A227" i="98"/>
  <c r="A227" i="97"/>
  <c r="G226" i="97"/>
  <c r="A235" i="96"/>
  <c r="G234" i="96"/>
  <c r="A213" i="95"/>
  <c r="G212" i="95"/>
  <c r="G214" i="94"/>
  <c r="A215" i="94"/>
  <c r="A215" i="93"/>
  <c r="G214" i="93"/>
  <c r="A215" i="92"/>
  <c r="G214" i="92"/>
  <c r="A228" i="98" l="1"/>
  <c r="G227" i="98"/>
  <c r="G227" i="97"/>
  <c r="A228" i="97"/>
  <c r="G235" i="96"/>
  <c r="A236" i="96"/>
  <c r="G213" i="95"/>
  <c r="A214" i="95"/>
  <c r="A216" i="94"/>
  <c r="G215" i="94"/>
  <c r="G215" i="93"/>
  <c r="A216" i="93"/>
  <c r="G215" i="92"/>
  <c r="A216" i="92"/>
  <c r="G228" i="98" l="1"/>
  <c r="A229" i="98"/>
  <c r="A229" i="97"/>
  <c r="G228" i="97"/>
  <c r="A237" i="96"/>
  <c r="G236" i="96"/>
  <c r="A215" i="95"/>
  <c r="G214" i="95"/>
  <c r="G216" i="94"/>
  <c r="A217" i="94"/>
  <c r="A217" i="93"/>
  <c r="G216" i="93"/>
  <c r="A217" i="92"/>
  <c r="A218" i="92" s="1"/>
  <c r="G216" i="92"/>
  <c r="A230" i="98" l="1"/>
  <c r="G229" i="98"/>
  <c r="G229" i="97"/>
  <c r="A230" i="97"/>
  <c r="G237" i="96"/>
  <c r="A238" i="96"/>
  <c r="G215" i="95"/>
  <c r="A216" i="95"/>
  <c r="A218" i="94"/>
  <c r="G217" i="94"/>
  <c r="G217" i="93"/>
  <c r="A218" i="93"/>
  <c r="G217" i="92"/>
  <c r="G230" i="98" l="1"/>
  <c r="A231" i="98"/>
  <c r="A231" i="97"/>
  <c r="G230" i="97"/>
  <c r="A239" i="96"/>
  <c r="G238" i="96"/>
  <c r="A217" i="95"/>
  <c r="G216" i="95"/>
  <c r="G218" i="94"/>
  <c r="A219" i="94"/>
  <c r="A219" i="93"/>
  <c r="G218" i="93"/>
  <c r="A219" i="92"/>
  <c r="G218" i="92"/>
  <c r="A232" i="98" l="1"/>
  <c r="G231" i="98"/>
  <c r="G231" i="97"/>
  <c r="A232" i="97"/>
  <c r="G239" i="96"/>
  <c r="A240" i="96"/>
  <c r="G217" i="95"/>
  <c r="A220" i="94"/>
  <c r="G219" i="94"/>
  <c r="G219" i="93"/>
  <c r="A220" i="93"/>
  <c r="G219" i="92"/>
  <c r="A220" i="92"/>
  <c r="G232" i="98" l="1"/>
  <c r="A233" i="98"/>
  <c r="A234" i="98" s="1"/>
  <c r="A233" i="97"/>
  <c r="G232" i="97"/>
  <c r="A241" i="96"/>
  <c r="G240" i="96"/>
  <c r="A225" i="95"/>
  <c r="G224" i="95"/>
  <c r="G220" i="94"/>
  <c r="A221" i="94"/>
  <c r="A221" i="93"/>
  <c r="G220" i="93"/>
  <c r="A221" i="92"/>
  <c r="G220" i="92"/>
  <c r="G234" i="98" l="1"/>
  <c r="A235" i="98"/>
  <c r="G233" i="98"/>
  <c r="G233" i="97"/>
  <c r="A234" i="97"/>
  <c r="G241" i="96"/>
  <c r="A242" i="96"/>
  <c r="G225" i="95"/>
  <c r="A226" i="95"/>
  <c r="A222" i="94"/>
  <c r="G221" i="94"/>
  <c r="G221" i="93"/>
  <c r="A222" i="93"/>
  <c r="G221" i="92"/>
  <c r="A222" i="92"/>
  <c r="G235" i="98" l="1"/>
  <c r="A236" i="98"/>
  <c r="A235" i="97"/>
  <c r="G234" i="97"/>
  <c r="A243" i="96"/>
  <c r="G242" i="96"/>
  <c r="A227" i="95"/>
  <c r="G226" i="95"/>
  <c r="G222" i="94"/>
  <c r="A223" i="94"/>
  <c r="A223" i="93"/>
  <c r="G222" i="93"/>
  <c r="A223" i="92"/>
  <c r="G222" i="92"/>
  <c r="G236" i="98" l="1"/>
  <c r="A237" i="98"/>
  <c r="G235" i="97"/>
  <c r="A236" i="97"/>
  <c r="G243" i="96"/>
  <c r="A244" i="96"/>
  <c r="G227" i="95"/>
  <c r="A228" i="95"/>
  <c r="A224" i="94"/>
  <c r="G223" i="94"/>
  <c r="G223" i="93"/>
  <c r="A224" i="93"/>
  <c r="G223" i="92"/>
  <c r="A224" i="92"/>
  <c r="G237" i="98" l="1"/>
  <c r="A238" i="98"/>
  <c r="A237" i="97"/>
  <c r="G236" i="97"/>
  <c r="A245" i="96"/>
  <c r="G244" i="96"/>
  <c r="A229" i="95"/>
  <c r="G228" i="95"/>
  <c r="G224" i="94"/>
  <c r="A225" i="94"/>
  <c r="A225" i="93"/>
  <c r="G224" i="93"/>
  <c r="A225" i="92"/>
  <c r="G224" i="92"/>
  <c r="G238" i="98" l="1"/>
  <c r="A239" i="98"/>
  <c r="G237" i="97"/>
  <c r="A238" i="97"/>
  <c r="G245" i="96"/>
  <c r="A246" i="96"/>
  <c r="G229" i="95"/>
  <c r="A230" i="95"/>
  <c r="A226" i="94"/>
  <c r="G225" i="94"/>
  <c r="G225" i="93"/>
  <c r="A226" i="93"/>
  <c r="G225" i="92"/>
  <c r="G239" i="98" l="1"/>
  <c r="A240" i="98"/>
  <c r="A239" i="97"/>
  <c r="G238" i="97"/>
  <c r="A247" i="96"/>
  <c r="G246" i="96"/>
  <c r="A231" i="95"/>
  <c r="G230" i="95"/>
  <c r="G226" i="94"/>
  <c r="A227" i="94"/>
  <c r="A227" i="93"/>
  <c r="G226" i="93"/>
  <c r="A227" i="92"/>
  <c r="G226" i="92"/>
  <c r="A241" i="98" l="1"/>
  <c r="G240" i="98"/>
  <c r="G239" i="97"/>
  <c r="A240" i="97"/>
  <c r="G247" i="96"/>
  <c r="A248" i="96"/>
  <c r="G231" i="95"/>
  <c r="A232" i="95"/>
  <c r="A228" i="94"/>
  <c r="G227" i="94"/>
  <c r="G227" i="93"/>
  <c r="A228" i="93"/>
  <c r="G227" i="92"/>
  <c r="A228" i="92"/>
  <c r="G241" i="98" l="1"/>
  <c r="A242" i="98"/>
  <c r="A241" i="97"/>
  <c r="G240" i="97"/>
  <c r="A249" i="96"/>
  <c r="G248" i="96"/>
  <c r="A233" i="95"/>
  <c r="G232" i="95"/>
  <c r="G228" i="94"/>
  <c r="A229" i="94"/>
  <c r="G229" i="94" s="1"/>
  <c r="A229" i="93"/>
  <c r="G229" i="93" s="1"/>
  <c r="G228" i="93"/>
  <c r="A229" i="92"/>
  <c r="G229" i="92" s="1"/>
  <c r="G228" i="92"/>
  <c r="A3" i="92"/>
  <c r="A4" i="92" s="1"/>
  <c r="A5" i="92" s="1"/>
  <c r="A6" i="92" s="1"/>
  <c r="A7" i="92" s="1"/>
  <c r="A8" i="92" s="1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43" i="98" l="1"/>
  <c r="A244" i="98" s="1"/>
  <c r="G242" i="98"/>
  <c r="G241" i="97"/>
  <c r="A242" i="97"/>
  <c r="G249" i="96"/>
  <c r="A250" i="96"/>
  <c r="G233" i="95"/>
  <c r="A234" i="95"/>
  <c r="G244" i="98" l="1"/>
  <c r="A245" i="98"/>
  <c r="G243" i="98"/>
  <c r="A243" i="97"/>
  <c r="G242" i="97"/>
  <c r="G250" i="96"/>
  <c r="A251" i="96"/>
  <c r="A235" i="95"/>
  <c r="G235" i="95" s="1"/>
  <c r="G234" i="95"/>
  <c r="G245" i="98" l="1"/>
  <c r="A246" i="98"/>
  <c r="G243" i="97"/>
  <c r="A244" i="97"/>
  <c r="G251" i="96"/>
  <c r="A252" i="96"/>
  <c r="G246" i="98" l="1"/>
  <c r="A247" i="98"/>
  <c r="A245" i="97"/>
  <c r="G244" i="97"/>
  <c r="G252" i="96"/>
  <c r="A253" i="96"/>
  <c r="G247" i="98" l="1"/>
  <c r="A248" i="98"/>
  <c r="G245" i="97"/>
  <c r="A246" i="97"/>
  <c r="G253" i="96"/>
  <c r="A254" i="96"/>
  <c r="G248" i="98" l="1"/>
  <c r="A249" i="98"/>
  <c r="A247" i="97"/>
  <c r="G246" i="97"/>
  <c r="A255" i="96"/>
  <c r="G254" i="96"/>
  <c r="G249" i="98" l="1"/>
  <c r="A250" i="98"/>
  <c r="G247" i="97"/>
  <c r="A248" i="97"/>
  <c r="G255" i="96"/>
  <c r="A256" i="96"/>
  <c r="G250" i="98" l="1"/>
  <c r="A251" i="98"/>
  <c r="A249" i="97"/>
  <c r="G248" i="97"/>
  <c r="A257" i="96"/>
  <c r="G256" i="96"/>
  <c r="G251" i="98" l="1"/>
  <c r="A252" i="98"/>
  <c r="G249" i="97"/>
  <c r="A250" i="97"/>
  <c r="G257" i="96"/>
  <c r="A258" i="96"/>
  <c r="G252" i="98" l="1"/>
  <c r="A253" i="98"/>
  <c r="A251" i="97"/>
  <c r="G250" i="97"/>
  <c r="G258" i="96"/>
  <c r="A259" i="96"/>
  <c r="G253" i="98" l="1"/>
  <c r="A254" i="98"/>
  <c r="G251" i="97"/>
  <c r="A252" i="97"/>
  <c r="A260" i="96"/>
  <c r="G259" i="96"/>
  <c r="G254" i="98" l="1"/>
  <c r="A255" i="98"/>
  <c r="A253" i="97"/>
  <c r="G252" i="97"/>
  <c r="A261" i="96"/>
  <c r="G260" i="96"/>
  <c r="G255" i="98" l="1"/>
  <c r="A256" i="98"/>
  <c r="G253" i="97"/>
  <c r="A254" i="97"/>
  <c r="A262" i="96"/>
  <c r="G261" i="96"/>
  <c r="G256" i="98" l="1"/>
  <c r="A257" i="98"/>
  <c r="A255" i="97"/>
  <c r="G254" i="97"/>
  <c r="G262" i="96"/>
  <c r="A263" i="96"/>
  <c r="A258" i="98" l="1"/>
  <c r="G257" i="98"/>
  <c r="G255" i="97"/>
  <c r="A256" i="97"/>
  <c r="A264" i="96"/>
  <c r="G263" i="96"/>
  <c r="G258" i="98" l="1"/>
  <c r="A259" i="98"/>
  <c r="A257" i="97"/>
  <c r="G256" i="97"/>
  <c r="G264" i="96"/>
  <c r="A265" i="96"/>
  <c r="A260" i="98" l="1"/>
  <c r="G259" i="98"/>
  <c r="G257" i="97"/>
  <c r="A258" i="97"/>
  <c r="G265" i="96"/>
  <c r="A266" i="96"/>
  <c r="G260" i="98" l="1"/>
  <c r="A261" i="98"/>
  <c r="A259" i="97"/>
  <c r="G258" i="97"/>
  <c r="G266" i="96"/>
  <c r="A267" i="96"/>
  <c r="A262" i="98" l="1"/>
  <c r="G261" i="98"/>
  <c r="A260" i="97"/>
  <c r="G259" i="97"/>
  <c r="A268" i="96"/>
  <c r="G267" i="96"/>
  <c r="G262" i="98" l="1"/>
  <c r="A263" i="98"/>
  <c r="G260" i="97"/>
  <c r="A261" i="97"/>
  <c r="A262" i="97" s="1"/>
  <c r="A269" i="96"/>
  <c r="G268" i="96"/>
  <c r="A264" i="98" l="1"/>
  <c r="G263" i="98"/>
  <c r="G262" i="97"/>
  <c r="A263" i="97"/>
  <c r="G261" i="97"/>
  <c r="G269" i="96"/>
  <c r="A270" i="96"/>
  <c r="G264" i="98" l="1"/>
  <c r="A265" i="98"/>
  <c r="A266" i="98" s="1"/>
  <c r="G263" i="97"/>
  <c r="A264" i="97"/>
  <c r="A271" i="96"/>
  <c r="G270" i="96"/>
  <c r="A267" i="98" l="1"/>
  <c r="G266" i="98"/>
  <c r="G265" i="98"/>
  <c r="G264" i="97"/>
  <c r="A265" i="97"/>
  <c r="G271" i="96"/>
  <c r="A272" i="96"/>
  <c r="A268" i="98" l="1"/>
  <c r="G267" i="98"/>
  <c r="G265" i="97"/>
  <c r="A266" i="97"/>
  <c r="A273" i="96"/>
  <c r="G272" i="96"/>
  <c r="A269" i="98" l="1"/>
  <c r="G268" i="98"/>
  <c r="G266" i="97"/>
  <c r="A267" i="97"/>
  <c r="G273" i="96"/>
  <c r="A274" i="96"/>
  <c r="A270" i="98" l="1"/>
  <c r="G269" i="98"/>
  <c r="A268" i="97"/>
  <c r="G267" i="97"/>
  <c r="G274" i="96"/>
  <c r="A275" i="96"/>
  <c r="G270" i="98" l="1"/>
  <c r="A271" i="98"/>
  <c r="G268" i="97"/>
  <c r="A269" i="97"/>
  <c r="A276" i="96"/>
  <c r="G275" i="96"/>
  <c r="A272" i="98" l="1"/>
  <c r="G271" i="98"/>
  <c r="G269" i="97"/>
  <c r="A270" i="97"/>
  <c r="A277" i="96"/>
  <c r="G276" i="96"/>
  <c r="G272" i="98" l="1"/>
  <c r="A273" i="98"/>
  <c r="G270" i="97"/>
  <c r="A271" i="97"/>
  <c r="G277" i="96"/>
  <c r="A278" i="96"/>
  <c r="A274" i="98" l="1"/>
  <c r="G273" i="98"/>
  <c r="G271" i="97"/>
  <c r="A272" i="97"/>
  <c r="A279" i="96"/>
  <c r="G278" i="96"/>
  <c r="G274" i="98" l="1"/>
  <c r="A275" i="98"/>
  <c r="G272" i="97"/>
  <c r="A273" i="97"/>
  <c r="G279" i="96"/>
  <c r="A280" i="96"/>
  <c r="A276" i="98" l="1"/>
  <c r="G275" i="98"/>
  <c r="G273" i="97"/>
  <c r="A281" i="96"/>
  <c r="G280" i="96"/>
  <c r="A277" i="98" l="1"/>
  <c r="G276" i="98"/>
  <c r="G278" i="97"/>
  <c r="A279" i="97"/>
  <c r="G281" i="96"/>
  <c r="A282" i="96"/>
  <c r="G277" i="98" l="1"/>
  <c r="A278" i="98"/>
  <c r="G279" i="97"/>
  <c r="A280" i="97"/>
  <c r="A283" i="96"/>
  <c r="G282" i="96"/>
  <c r="A279" i="98" l="1"/>
  <c r="G278" i="98"/>
  <c r="A281" i="97"/>
  <c r="G280" i="97"/>
  <c r="A284" i="96"/>
  <c r="G283" i="96"/>
  <c r="A280" i="98" l="1"/>
  <c r="G279" i="98"/>
  <c r="A282" i="97"/>
  <c r="G281" i="97"/>
  <c r="A285" i="96"/>
  <c r="G284" i="96"/>
  <c r="A281" i="98" l="1"/>
  <c r="G280" i="98"/>
  <c r="G282" i="97"/>
  <c r="A283" i="97"/>
  <c r="G285" i="96"/>
  <c r="A286" i="96"/>
  <c r="G281" i="98" l="1"/>
  <c r="A284" i="97"/>
  <c r="G283" i="97"/>
  <c r="A287" i="96"/>
  <c r="G286" i="96"/>
  <c r="G286" i="98" l="1"/>
  <c r="A287" i="98"/>
  <c r="A285" i="97"/>
  <c r="G284" i="97"/>
  <c r="G287" i="96"/>
  <c r="A288" i="96"/>
  <c r="A288" i="98" l="1"/>
  <c r="G287" i="98"/>
  <c r="A286" i="97"/>
  <c r="G285" i="97"/>
  <c r="A289" i="96"/>
  <c r="G288" i="96"/>
  <c r="G288" i="98" l="1"/>
  <c r="A289" i="98"/>
  <c r="A287" i="97"/>
  <c r="G286" i="97"/>
  <c r="G289" i="96"/>
  <c r="A290" i="96"/>
  <c r="G289" i="98" l="1"/>
  <c r="A290" i="98"/>
  <c r="A288" i="97"/>
  <c r="G287" i="97"/>
  <c r="G290" i="96"/>
  <c r="A291" i="96"/>
  <c r="G290" i="98" l="1"/>
  <c r="A291" i="98"/>
  <c r="A289" i="97"/>
  <c r="G288" i="97"/>
  <c r="G291" i="96"/>
  <c r="A292" i="96"/>
  <c r="A292" i="98" l="1"/>
  <c r="G291" i="98"/>
  <c r="G289" i="97"/>
  <c r="A290" i="97"/>
  <c r="A293" i="96"/>
  <c r="G292" i="96"/>
  <c r="A293" i="98" l="1"/>
  <c r="G292" i="98"/>
  <c r="A291" i="97"/>
  <c r="G290" i="97"/>
  <c r="G293" i="96"/>
  <c r="A294" i="96"/>
  <c r="A294" i="98" l="1"/>
  <c r="G293" i="98"/>
  <c r="G291" i="97"/>
  <c r="A292" i="97"/>
  <c r="A295" i="96"/>
  <c r="G294" i="96"/>
  <c r="A295" i="98" l="1"/>
  <c r="G294" i="98"/>
  <c r="A293" i="97"/>
  <c r="G292" i="97"/>
  <c r="G295" i="96"/>
  <c r="A296" i="96"/>
  <c r="A296" i="98" l="1"/>
  <c r="G295" i="98"/>
  <c r="G293" i="97"/>
  <c r="A294" i="97"/>
  <c r="A297" i="96"/>
  <c r="G296" i="96"/>
  <c r="A297" i="98" l="1"/>
  <c r="G296" i="98"/>
  <c r="A295" i="97"/>
  <c r="G294" i="97"/>
  <c r="G297" i="96"/>
  <c r="A298" i="96"/>
  <c r="A298" i="98" l="1"/>
  <c r="G297" i="98"/>
  <c r="A296" i="97"/>
  <c r="G295" i="97"/>
  <c r="A299" i="96"/>
  <c r="G298" i="96"/>
  <c r="G298" i="98" l="1"/>
  <c r="A299" i="98"/>
  <c r="G296" i="97"/>
  <c r="A297" i="97"/>
  <c r="G297" i="97" s="1"/>
  <c r="A300" i="96"/>
  <c r="G299" i="96"/>
  <c r="G299" i="98" l="1"/>
  <c r="A300" i="98"/>
  <c r="A301" i="96"/>
  <c r="G300" i="96"/>
  <c r="G300" i="98" l="1"/>
  <c r="A301" i="98"/>
  <c r="G301" i="96"/>
  <c r="A302" i="96"/>
  <c r="G301" i="98" l="1"/>
  <c r="A302" i="98"/>
  <c r="A303" i="96"/>
  <c r="G302" i="96"/>
  <c r="A303" i="98" l="1"/>
  <c r="G302" i="98"/>
  <c r="G303" i="96"/>
  <c r="A304" i="96"/>
  <c r="G303" i="98" l="1"/>
  <c r="A304" i="98"/>
  <c r="A305" i="96"/>
  <c r="G304" i="96"/>
  <c r="A305" i="98" l="1"/>
  <c r="G304" i="98"/>
  <c r="G305" i="96"/>
  <c r="A306" i="98" l="1"/>
  <c r="G305" i="98"/>
  <c r="G310" i="96"/>
  <c r="A311" i="96"/>
  <c r="G306" i="98" l="1"/>
  <c r="A307" i="98"/>
  <c r="A312" i="96"/>
  <c r="G311" i="96"/>
  <c r="G307" i="98" l="1"/>
  <c r="A308" i="98"/>
  <c r="A313" i="96"/>
  <c r="G312" i="96"/>
  <c r="A309" i="98" l="1"/>
  <c r="G308" i="98"/>
  <c r="G313" i="96"/>
  <c r="A314" i="96"/>
  <c r="A310" i="98" l="1"/>
  <c r="G309" i="98"/>
  <c r="A315" i="96"/>
  <c r="G314" i="96"/>
  <c r="A311" i="98" l="1"/>
  <c r="G310" i="98"/>
  <c r="G315" i="96"/>
  <c r="A316" i="96"/>
  <c r="A312" i="98" l="1"/>
  <c r="G311" i="98"/>
  <c r="A317" i="96"/>
  <c r="G317" i="96" s="1"/>
  <c r="G316" i="96"/>
  <c r="A313" i="98" l="1"/>
  <c r="G313" i="98" s="1"/>
  <c r="G312" i="98"/>
</calcChain>
</file>

<file path=xl/sharedStrings.xml><?xml version="1.0" encoding="utf-8"?>
<sst xmlns="http://schemas.openxmlformats.org/spreadsheetml/2006/main" count="324" uniqueCount="19">
  <si>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</si>
  <si>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</si>
  <si>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</si>
  <si>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</si>
  <si>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</si>
  <si>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</si>
  <si>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</si>
  <si>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</si>
  <si>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</si>
  <si>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</si>
  <si>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</si>
  <si>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</si>
  <si>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</si>
  <si>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</si>
  <si>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</si>
  <si>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match_number</t>
  </si>
  <si>
    <t>E</t>
  </si>
  <si>
    <t>F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</si>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</sst>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1989</v>
      </c>
      <c r="C2" t="s">
        <v>11</v>
      </c>
      <c r="D2">
        <v>31</v>
      </c>
      <c r="G2" t="str">
        <f t="shared" ref="G2:G25" si="0">"insert into group_stage (id, tournament, group_code, squad) values (" &amp; A2 &amp; ", " &amp; B2 &amp; ", '" &amp; C2 &amp; "', " &amp; D2 &amp;  ");"</f>
        <v>insert into group_stage (id, tournament, group_code, squad) values (1, 1989, 'A', 31);</v>
      </c>
    </row>
    <row r="3" spans="1:7" x14ac:dyDescent="0.25">
      <c r="A3">
        <f>A2+1</f>
        <v>2</v>
      </c>
      <c r="B3">
        <f t="shared" ref="B3:B10" si="1">B2</f>
        <v>1989</v>
      </c>
      <c r="C3" t="s">
        <v>11</v>
      </c>
      <c r="D3">
        <v>595</v>
      </c>
      <c r="G3" t="str">
        <f t="shared" si="0"/>
        <v>insert into group_stage (id, tournament, group_code, squad) values (2, 1989, 'A', 595);</v>
      </c>
    </row>
    <row r="4" spans="1:7" x14ac:dyDescent="0.25">
      <c r="A4">
        <f t="shared" ref="A4:A25" si="2">A3+1</f>
        <v>3</v>
      </c>
      <c r="B4">
        <f t="shared" si="1"/>
        <v>1989</v>
      </c>
      <c r="C4" t="s">
        <v>11</v>
      </c>
      <c r="D4">
        <v>45</v>
      </c>
      <c r="G4" t="str">
        <f t="shared" si="0"/>
        <v>insert into group_stage (id, tournament, group_code, squad) values (3, 1989, 'A', 45);</v>
      </c>
    </row>
    <row r="5" spans="1:7" x14ac:dyDescent="0.25">
      <c r="A5">
        <f t="shared" si="2"/>
        <v>4</v>
      </c>
      <c r="B5">
        <f t="shared" si="1"/>
        <v>1989</v>
      </c>
      <c r="C5" t="s">
        <v>11</v>
      </c>
      <c r="D5">
        <v>213</v>
      </c>
      <c r="G5" t="str">
        <f t="shared" si="0"/>
        <v>insert into group_stage (id, tournament, group_code, squad) values (4, 1989, 'A', 213);</v>
      </c>
    </row>
    <row r="6" spans="1:7" x14ac:dyDescent="0.25">
      <c r="A6">
        <f t="shared" si="2"/>
        <v>5</v>
      </c>
      <c r="B6">
        <f t="shared" si="1"/>
        <v>1989</v>
      </c>
      <c r="C6" t="s">
        <v>12</v>
      </c>
      <c r="D6">
        <v>55</v>
      </c>
      <c r="G6" t="str">
        <f t="shared" si="0"/>
        <v>insert into group_stage (id, tournament, group_code, squad) values (5, 1989, 'B', 55);</v>
      </c>
    </row>
    <row r="7" spans="1:7" x14ac:dyDescent="0.25">
      <c r="A7">
        <f t="shared" si="2"/>
        <v>6</v>
      </c>
      <c r="B7">
        <f t="shared" si="1"/>
        <v>1989</v>
      </c>
      <c r="C7" t="s">
        <v>12</v>
      </c>
      <c r="D7">
        <v>36</v>
      </c>
      <c r="G7" t="str">
        <f t="shared" si="0"/>
        <v>insert into group_stage (id, tournament, group_code, squad) values (6, 1989, 'B', 36);</v>
      </c>
    </row>
    <row r="8" spans="1:7" x14ac:dyDescent="0.25">
      <c r="A8">
        <f t="shared" si="2"/>
        <v>7</v>
      </c>
      <c r="B8">
        <f t="shared" si="1"/>
        <v>1989</v>
      </c>
      <c r="C8" t="s">
        <v>12</v>
      </c>
      <c r="D8">
        <v>34</v>
      </c>
      <c r="G8" t="str">
        <f t="shared" si="0"/>
        <v>insert into group_stage (id, tournament, group_code, squad) values (7, 1989, 'B', 34);</v>
      </c>
    </row>
    <row r="9" spans="1:7" x14ac:dyDescent="0.25">
      <c r="A9">
        <f t="shared" si="2"/>
        <v>8</v>
      </c>
      <c r="B9">
        <f t="shared" si="1"/>
        <v>1989</v>
      </c>
      <c r="C9" t="s">
        <v>12</v>
      </c>
      <c r="D9">
        <v>966</v>
      </c>
      <c r="G9" t="str">
        <f t="shared" si="0"/>
        <v>insert into group_stage (id, tournament, group_code, squad) values (8, 1989, 'B', 966);</v>
      </c>
    </row>
    <row r="10" spans="1:7" x14ac:dyDescent="0.25">
      <c r="A10">
        <f t="shared" si="2"/>
        <v>9</v>
      </c>
      <c r="B10">
        <f t="shared" si="1"/>
        <v>1989</v>
      </c>
      <c r="C10" t="s">
        <v>13</v>
      </c>
      <c r="D10">
        <v>32</v>
      </c>
      <c r="G10" t="str">
        <f t="shared" si="0"/>
        <v>insert into group_stage (id, tournament, group_code, squad) values (9, 1989, 'C', 32);</v>
      </c>
    </row>
    <row r="11" spans="1:7" x14ac:dyDescent="0.25">
      <c r="A11">
        <f t="shared" si="2"/>
        <v>10</v>
      </c>
      <c r="B11">
        <f t="shared" ref="B11:B25" si="3">B10</f>
        <v>1989</v>
      </c>
      <c r="C11" t="s">
        <v>13</v>
      </c>
      <c r="D11">
        <v>54</v>
      </c>
      <c r="G11" t="str">
        <f t="shared" si="0"/>
        <v>insert into group_stage (id, tournament, group_code, squad) values (10, 1989, 'C', 54);</v>
      </c>
    </row>
    <row r="12" spans="1:7" x14ac:dyDescent="0.25">
      <c r="A12">
        <f t="shared" si="2"/>
        <v>11</v>
      </c>
      <c r="B12">
        <f t="shared" si="3"/>
        <v>1989</v>
      </c>
      <c r="C12" t="s">
        <v>13</v>
      </c>
      <c r="D12">
        <v>1613</v>
      </c>
      <c r="G12" t="str">
        <f t="shared" si="0"/>
        <v>insert into group_stage (id, tournament, group_code, squad) values (11, 1989, 'C', 1613);</v>
      </c>
    </row>
    <row r="13" spans="1:7" x14ac:dyDescent="0.25">
      <c r="A13">
        <f t="shared" si="2"/>
        <v>12</v>
      </c>
      <c r="B13">
        <f t="shared" si="3"/>
        <v>1989</v>
      </c>
      <c r="C13" t="s">
        <v>13</v>
      </c>
      <c r="D13">
        <v>81</v>
      </c>
      <c r="G13" t="str">
        <f t="shared" si="0"/>
        <v>insert into group_stage (id, tournament, group_code, squad) values (12, 1989, 'C', 81);</v>
      </c>
    </row>
    <row r="14" spans="1:7" x14ac:dyDescent="0.25">
      <c r="A14">
        <f t="shared" si="2"/>
        <v>13</v>
      </c>
      <c r="B14">
        <f t="shared" si="3"/>
        <v>1989</v>
      </c>
      <c r="C14" t="s">
        <v>14</v>
      </c>
      <c r="D14">
        <v>1</v>
      </c>
      <c r="G14" t="str">
        <f t="shared" si="0"/>
        <v>insert into group_stage (id, tournament, group_code, squad) values (13, 1989, 'D', 1);</v>
      </c>
    </row>
    <row r="15" spans="1:7" x14ac:dyDescent="0.25">
      <c r="A15">
        <f t="shared" si="2"/>
        <v>14</v>
      </c>
      <c r="B15">
        <f t="shared" si="3"/>
        <v>1989</v>
      </c>
      <c r="C15" t="s">
        <v>14</v>
      </c>
      <c r="D15">
        <v>39</v>
      </c>
      <c r="G15" t="str">
        <f t="shared" si="0"/>
        <v>insert into group_stage (id, tournament, group_code, squad) values (14, 1989, 'D', 39);</v>
      </c>
    </row>
    <row r="16" spans="1:7" x14ac:dyDescent="0.25">
      <c r="A16">
        <f t="shared" si="2"/>
        <v>15</v>
      </c>
      <c r="B16">
        <f t="shared" si="3"/>
        <v>1989</v>
      </c>
      <c r="C16" t="s">
        <v>14</v>
      </c>
      <c r="D16">
        <v>61</v>
      </c>
      <c r="G16" t="str">
        <f t="shared" si="0"/>
        <v>insert into group_stage (id, tournament, group_code, squad) values (15, 1989, 'D', 61);</v>
      </c>
    </row>
    <row r="17" spans="1:7" x14ac:dyDescent="0.25">
      <c r="A17">
        <f t="shared" si="2"/>
        <v>16</v>
      </c>
      <c r="B17">
        <f t="shared" si="3"/>
        <v>1989</v>
      </c>
      <c r="C17" t="s">
        <v>14</v>
      </c>
      <c r="D17">
        <v>263</v>
      </c>
      <c r="G17" t="str">
        <f t="shared" si="0"/>
        <v>insert into group_stage (id, tournament, group_code, squad) values (16, 1989, 'D', 263);</v>
      </c>
    </row>
    <row r="18" spans="1:7" x14ac:dyDescent="0.25">
      <c r="A18">
        <f t="shared" si="2"/>
        <v>17</v>
      </c>
      <c r="B18">
        <f t="shared" si="3"/>
        <v>1989</v>
      </c>
      <c r="C18" t="str">
        <f>"1"</f>
        <v>1</v>
      </c>
      <c r="D18">
        <v>32</v>
      </c>
      <c r="G18" t="str">
        <f t="shared" si="0"/>
        <v>insert into group_stage (id, tournament, group_code, squad) values (17, 1989, '1', 32);</v>
      </c>
    </row>
    <row r="19" spans="1:7" x14ac:dyDescent="0.25">
      <c r="A19">
        <f t="shared" si="2"/>
        <v>18</v>
      </c>
      <c r="B19">
        <f t="shared" si="3"/>
        <v>1989</v>
      </c>
      <c r="C19" t="str">
        <f t="shared" ref="C19:C21" si="4">"1"</f>
        <v>1</v>
      </c>
      <c r="D19">
        <v>31</v>
      </c>
      <c r="G19" t="str">
        <f t="shared" si="0"/>
        <v>insert into group_stage (id, tournament, group_code, squad) values (18, 1989, '1', 31);</v>
      </c>
    </row>
    <row r="20" spans="1:7" x14ac:dyDescent="0.25">
      <c r="A20">
        <f t="shared" si="2"/>
        <v>19</v>
      </c>
      <c r="B20">
        <f t="shared" si="3"/>
        <v>1989</v>
      </c>
      <c r="C20" t="str">
        <f t="shared" si="4"/>
        <v>1</v>
      </c>
      <c r="D20">
        <v>36</v>
      </c>
      <c r="G20" t="str">
        <f t="shared" si="0"/>
        <v>insert into group_stage (id, tournament, group_code, squad) values (19, 1989, '1', 36);</v>
      </c>
    </row>
    <row r="21" spans="1:7" x14ac:dyDescent="0.25">
      <c r="A21">
        <f t="shared" si="2"/>
        <v>20</v>
      </c>
      <c r="B21">
        <f t="shared" si="3"/>
        <v>1989</v>
      </c>
      <c r="C21" t="str">
        <f t="shared" si="4"/>
        <v>1</v>
      </c>
      <c r="D21">
        <v>39</v>
      </c>
      <c r="G21" t="str">
        <f t="shared" si="0"/>
        <v>insert into group_stage (id, tournament, group_code, squad) values (20, 1989, '1', 39);</v>
      </c>
    </row>
    <row r="22" spans="1:7" x14ac:dyDescent="0.25">
      <c r="A22">
        <f t="shared" si="2"/>
        <v>21</v>
      </c>
      <c r="B22">
        <f t="shared" si="3"/>
        <v>1989</v>
      </c>
      <c r="C22" t="str">
        <f>"2"</f>
        <v>2</v>
      </c>
      <c r="D22">
        <v>1</v>
      </c>
      <c r="G22" t="str">
        <f t="shared" si="0"/>
        <v>insert into group_stage (id, tournament, group_code, squad) values (21, 1989, '2', 1);</v>
      </c>
    </row>
    <row r="23" spans="1:7" x14ac:dyDescent="0.25">
      <c r="A23">
        <f t="shared" si="2"/>
        <v>22</v>
      </c>
      <c r="B23">
        <f t="shared" si="3"/>
        <v>1989</v>
      </c>
      <c r="C23" t="str">
        <f t="shared" ref="C23:C25" si="5">"2"</f>
        <v>2</v>
      </c>
      <c r="D23">
        <v>55</v>
      </c>
      <c r="G23" t="str">
        <f t="shared" si="0"/>
        <v>insert into group_stage (id, tournament, group_code, squad) values (22, 1989, '2', 55);</v>
      </c>
    </row>
    <row r="24" spans="1:7" x14ac:dyDescent="0.25">
      <c r="A24">
        <f t="shared" si="2"/>
        <v>23</v>
      </c>
      <c r="B24">
        <f t="shared" si="3"/>
        <v>1989</v>
      </c>
      <c r="C24" t="str">
        <f t="shared" si="5"/>
        <v>2</v>
      </c>
      <c r="D24">
        <v>595</v>
      </c>
      <c r="G24" t="str">
        <f t="shared" si="0"/>
        <v>insert into group_stage (id, tournament, group_code, squad) values (23, 1989, '2', 595);</v>
      </c>
    </row>
    <row r="25" spans="1:7" x14ac:dyDescent="0.25">
      <c r="A25">
        <f t="shared" si="2"/>
        <v>24</v>
      </c>
      <c r="B25">
        <f t="shared" si="3"/>
        <v>1989</v>
      </c>
      <c r="C25" t="str">
        <f t="shared" si="5"/>
        <v>2</v>
      </c>
      <c r="D25">
        <v>54</v>
      </c>
      <c r="G25" t="str">
        <f t="shared" si="0"/>
        <v>insert into group_stage (id, tournament, group_code, squad) values (24, 1989, '2', 54);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v>1</v>
      </c>
      <c r="B28" s="2" t="str">
        <f>"1989-01-05"</f>
        <v>1989-01-05</v>
      </c>
      <c r="C28">
        <v>2</v>
      </c>
      <c r="D28">
        <v>31</v>
      </c>
      <c r="E28">
        <v>1</v>
      </c>
      <c r="G28" t="str">
        <f t="shared" ref="G28:G67" si="6">"insert into game (matchid, matchdate, game_type, country) values (" &amp; A28 &amp; ", '" &amp; B28 &amp; "', " &amp; C28 &amp; ", " &amp; D28 &amp;  ");"</f>
        <v>insert into game (matchid, matchdate, game_type, country) values (1, '1989-01-05', 2, 31);</v>
      </c>
    </row>
    <row r="29" spans="1:7" x14ac:dyDescent="0.25">
      <c r="A29">
        <f>A28+1</f>
        <v>2</v>
      </c>
      <c r="B29" s="2" t="str">
        <f>"1989-01-05"</f>
        <v>1989-01-05</v>
      </c>
      <c r="C29">
        <v>2</v>
      </c>
      <c r="D29">
        <f t="shared" ref="D29:D67" si="7">D28</f>
        <v>31</v>
      </c>
      <c r="E29">
        <v>2</v>
      </c>
      <c r="G29" t="str">
        <f t="shared" si="6"/>
        <v>insert into game (matchid, matchdate, game_type, country) values (2, '1989-01-05', 2, 31);</v>
      </c>
    </row>
    <row r="30" spans="1:7" x14ac:dyDescent="0.25">
      <c r="A30">
        <f t="shared" ref="A30:A67" si="8">A29+1</f>
        <v>3</v>
      </c>
      <c r="B30" s="2" t="str">
        <f>"1989-01-07"</f>
        <v>1989-01-07</v>
      </c>
      <c r="C30">
        <v>2</v>
      </c>
      <c r="D30">
        <f t="shared" si="7"/>
        <v>31</v>
      </c>
      <c r="E30">
        <v>9</v>
      </c>
      <c r="G30" t="str">
        <f t="shared" si="6"/>
        <v>insert into game (matchid, matchdate, game_type, country) values (3, '1989-01-07', 2, 31);</v>
      </c>
    </row>
    <row r="31" spans="1:7" x14ac:dyDescent="0.25">
      <c r="A31">
        <f t="shared" si="8"/>
        <v>4</v>
      </c>
      <c r="B31" s="2" t="str">
        <f>"1989-01-07"</f>
        <v>1989-01-07</v>
      </c>
      <c r="C31">
        <v>2</v>
      </c>
      <c r="D31">
        <f t="shared" si="7"/>
        <v>31</v>
      </c>
      <c r="E31">
        <v>10</v>
      </c>
      <c r="G31" t="str">
        <f t="shared" si="6"/>
        <v>insert into game (matchid, matchdate, game_type, country) values (4, '1989-01-07', 2, 31);</v>
      </c>
    </row>
    <row r="32" spans="1:7" x14ac:dyDescent="0.25">
      <c r="A32">
        <f t="shared" si="8"/>
        <v>5</v>
      </c>
      <c r="B32" s="2" t="str">
        <f>"1989-01-08"</f>
        <v>1989-01-08</v>
      </c>
      <c r="C32">
        <v>2</v>
      </c>
      <c r="D32">
        <f t="shared" si="7"/>
        <v>31</v>
      </c>
      <c r="E32">
        <v>17</v>
      </c>
      <c r="G32" t="str">
        <f t="shared" si="6"/>
        <v>insert into game (matchid, matchdate, game_type, country) values (5, '1989-01-08', 2, 31);</v>
      </c>
    </row>
    <row r="33" spans="1:7" x14ac:dyDescent="0.25">
      <c r="A33">
        <f t="shared" si="8"/>
        <v>6</v>
      </c>
      <c r="B33" s="2" t="str">
        <f>"1989-01-08"</f>
        <v>1989-01-08</v>
      </c>
      <c r="C33">
        <v>2</v>
      </c>
      <c r="D33">
        <f t="shared" si="7"/>
        <v>31</v>
      </c>
      <c r="E33">
        <v>18</v>
      </c>
      <c r="G33" t="str">
        <f t="shared" si="6"/>
        <v>insert into game (matchid, matchdate, game_type, country) values (6, '1989-01-08', 2, 31);</v>
      </c>
    </row>
    <row r="34" spans="1:7" x14ac:dyDescent="0.25">
      <c r="A34">
        <f t="shared" si="8"/>
        <v>7</v>
      </c>
      <c r="B34" s="2" t="str">
        <f>"1989-01-06"</f>
        <v>1989-01-06</v>
      </c>
      <c r="C34">
        <v>2</v>
      </c>
      <c r="D34">
        <f t="shared" si="7"/>
        <v>31</v>
      </c>
      <c r="E34">
        <v>3</v>
      </c>
      <c r="G34" t="str">
        <f t="shared" si="6"/>
        <v>insert into game (matchid, matchdate, game_type, country) values (7, '1989-01-06', 2, 31);</v>
      </c>
    </row>
    <row r="35" spans="1:7" x14ac:dyDescent="0.25">
      <c r="A35">
        <f t="shared" si="8"/>
        <v>8</v>
      </c>
      <c r="B35" s="2" t="str">
        <f>"1989-01-06"</f>
        <v>1989-01-06</v>
      </c>
      <c r="C35">
        <v>2</v>
      </c>
      <c r="D35">
        <f t="shared" si="7"/>
        <v>31</v>
      </c>
      <c r="E35">
        <v>4</v>
      </c>
      <c r="G35" t="str">
        <f t="shared" si="6"/>
        <v>insert into game (matchid, matchdate, game_type, country) values (8, '1989-01-06', 2, 31);</v>
      </c>
    </row>
    <row r="36" spans="1:7" x14ac:dyDescent="0.25">
      <c r="A36">
        <f t="shared" si="8"/>
        <v>9</v>
      </c>
      <c r="B36" s="2" t="str">
        <f>"1989-01-07"</f>
        <v>1989-01-07</v>
      </c>
      <c r="C36">
        <v>2</v>
      </c>
      <c r="D36">
        <f t="shared" si="7"/>
        <v>31</v>
      </c>
      <c r="E36">
        <v>11</v>
      </c>
      <c r="G36" t="str">
        <f t="shared" si="6"/>
        <v>insert into game (matchid, matchdate, game_type, country) values (9, '1989-01-07', 2, 31);</v>
      </c>
    </row>
    <row r="37" spans="1:7" x14ac:dyDescent="0.25">
      <c r="A37">
        <f t="shared" si="8"/>
        <v>10</v>
      </c>
      <c r="B37" s="2" t="str">
        <f>"1989-01-07"</f>
        <v>1989-01-07</v>
      </c>
      <c r="C37">
        <v>2</v>
      </c>
      <c r="D37">
        <f t="shared" si="7"/>
        <v>31</v>
      </c>
      <c r="E37">
        <v>12</v>
      </c>
      <c r="G37" t="str">
        <f t="shared" si="6"/>
        <v>insert into game (matchid, matchdate, game_type, country) values (10, '1989-01-07', 2, 31);</v>
      </c>
    </row>
    <row r="38" spans="1:7" x14ac:dyDescent="0.25">
      <c r="A38">
        <f t="shared" si="8"/>
        <v>11</v>
      </c>
      <c r="B38" s="2" t="str">
        <f>"1989-01-08"</f>
        <v>1989-01-08</v>
      </c>
      <c r="C38">
        <v>2</v>
      </c>
      <c r="D38">
        <f t="shared" si="7"/>
        <v>31</v>
      </c>
      <c r="E38">
        <v>19</v>
      </c>
      <c r="G38" t="str">
        <f t="shared" si="6"/>
        <v>insert into game (matchid, matchdate, game_type, country) values (11, '1989-01-08', 2, 31);</v>
      </c>
    </row>
    <row r="39" spans="1:7" x14ac:dyDescent="0.25">
      <c r="A39">
        <f t="shared" si="8"/>
        <v>12</v>
      </c>
      <c r="B39" s="2" t="str">
        <f>"1989-01-08"</f>
        <v>1989-01-08</v>
      </c>
      <c r="C39">
        <v>2</v>
      </c>
      <c r="D39">
        <f t="shared" si="7"/>
        <v>31</v>
      </c>
      <c r="E39">
        <v>20</v>
      </c>
      <c r="G39" t="str">
        <f t="shared" si="6"/>
        <v>insert into game (matchid, matchdate, game_type, country) values (12, '1989-01-08', 2, 31);</v>
      </c>
    </row>
    <row r="40" spans="1:7" x14ac:dyDescent="0.25">
      <c r="A40">
        <f t="shared" si="8"/>
        <v>13</v>
      </c>
      <c r="B40" s="2" t="str">
        <f>"1989-01-06"</f>
        <v>1989-01-06</v>
      </c>
      <c r="C40">
        <v>2</v>
      </c>
      <c r="D40">
        <f t="shared" si="7"/>
        <v>31</v>
      </c>
      <c r="E40">
        <v>5</v>
      </c>
      <c r="G40" t="str">
        <f t="shared" si="6"/>
        <v>insert into game (matchid, matchdate, game_type, country) values (13, '1989-01-06', 2, 31);</v>
      </c>
    </row>
    <row r="41" spans="1:7" x14ac:dyDescent="0.25">
      <c r="A41">
        <f t="shared" si="8"/>
        <v>14</v>
      </c>
      <c r="B41" s="2" t="str">
        <f>"1989-01-06"</f>
        <v>1989-01-06</v>
      </c>
      <c r="C41">
        <v>2</v>
      </c>
      <c r="D41">
        <f t="shared" si="7"/>
        <v>31</v>
      </c>
      <c r="E41">
        <v>6</v>
      </c>
      <c r="G41" t="str">
        <f t="shared" si="6"/>
        <v>insert into game (matchid, matchdate, game_type, country) values (14, '1989-01-06', 2, 31);</v>
      </c>
    </row>
    <row r="42" spans="1:7" x14ac:dyDescent="0.25">
      <c r="A42">
        <f t="shared" si="8"/>
        <v>15</v>
      </c>
      <c r="B42" s="2" t="str">
        <f>"1989-01-07"</f>
        <v>1989-01-07</v>
      </c>
      <c r="C42">
        <v>2</v>
      </c>
      <c r="D42">
        <f t="shared" si="7"/>
        <v>31</v>
      </c>
      <c r="E42">
        <v>13</v>
      </c>
      <c r="G42" t="str">
        <f t="shared" si="6"/>
        <v>insert into game (matchid, matchdate, game_type, country) values (15, '1989-01-07', 2, 31);</v>
      </c>
    </row>
    <row r="43" spans="1:7" x14ac:dyDescent="0.25">
      <c r="A43">
        <f t="shared" si="8"/>
        <v>16</v>
      </c>
      <c r="B43" s="2" t="str">
        <f>"1989-01-07"</f>
        <v>1989-01-07</v>
      </c>
      <c r="C43">
        <v>2</v>
      </c>
      <c r="D43">
        <f t="shared" si="7"/>
        <v>31</v>
      </c>
      <c r="E43">
        <v>14</v>
      </c>
      <c r="G43" t="str">
        <f t="shared" si="6"/>
        <v>insert into game (matchid, matchdate, game_type, country) values (16, '1989-01-07', 2, 31);</v>
      </c>
    </row>
    <row r="44" spans="1:7" x14ac:dyDescent="0.25">
      <c r="A44">
        <f t="shared" si="8"/>
        <v>17</v>
      </c>
      <c r="B44" s="2" t="str">
        <f>"1989-01-08"</f>
        <v>1989-01-08</v>
      </c>
      <c r="C44">
        <v>2</v>
      </c>
      <c r="D44">
        <f t="shared" si="7"/>
        <v>31</v>
      </c>
      <c r="E44">
        <v>21</v>
      </c>
      <c r="G44" t="str">
        <f t="shared" si="6"/>
        <v>insert into game (matchid, matchdate, game_type, country) values (17, '1989-01-08', 2, 31);</v>
      </c>
    </row>
    <row r="45" spans="1:7" x14ac:dyDescent="0.25">
      <c r="A45">
        <f t="shared" si="8"/>
        <v>18</v>
      </c>
      <c r="B45" s="2" t="str">
        <f>"1989-01-08"</f>
        <v>1989-01-08</v>
      </c>
      <c r="C45">
        <v>2</v>
      </c>
      <c r="D45">
        <f t="shared" si="7"/>
        <v>31</v>
      </c>
      <c r="E45">
        <v>22</v>
      </c>
      <c r="G45" t="str">
        <f t="shared" si="6"/>
        <v>insert into game (matchid, matchdate, game_type, country) values (18, '1989-01-08', 2, 31);</v>
      </c>
    </row>
    <row r="46" spans="1:7" x14ac:dyDescent="0.25">
      <c r="A46">
        <f t="shared" si="8"/>
        <v>19</v>
      </c>
      <c r="B46" s="2" t="str">
        <f>"1989-01-06"</f>
        <v>1989-01-06</v>
      </c>
      <c r="C46">
        <v>2</v>
      </c>
      <c r="D46">
        <f t="shared" si="7"/>
        <v>31</v>
      </c>
      <c r="E46">
        <v>7</v>
      </c>
      <c r="G46" t="str">
        <f t="shared" si="6"/>
        <v>insert into game (matchid, matchdate, game_type, country) values (19, '1989-01-06', 2, 31);</v>
      </c>
    </row>
    <row r="47" spans="1:7" x14ac:dyDescent="0.25">
      <c r="A47">
        <f t="shared" si="8"/>
        <v>20</v>
      </c>
      <c r="B47" s="2" t="str">
        <f>"1989-01-06"</f>
        <v>1989-01-06</v>
      </c>
      <c r="C47">
        <v>2</v>
      </c>
      <c r="D47">
        <f t="shared" si="7"/>
        <v>31</v>
      </c>
      <c r="E47">
        <v>8</v>
      </c>
      <c r="G47" t="str">
        <f t="shared" si="6"/>
        <v>insert into game (matchid, matchdate, game_type, country) values (20, '1989-01-06', 2, 31);</v>
      </c>
    </row>
    <row r="48" spans="1:7" x14ac:dyDescent="0.25">
      <c r="A48">
        <f t="shared" si="8"/>
        <v>21</v>
      </c>
      <c r="B48" s="2" t="str">
        <f>"1989-01-07"</f>
        <v>1989-01-07</v>
      </c>
      <c r="C48">
        <v>2</v>
      </c>
      <c r="D48">
        <f t="shared" si="7"/>
        <v>31</v>
      </c>
      <c r="E48">
        <v>15</v>
      </c>
      <c r="G48" t="str">
        <f t="shared" si="6"/>
        <v>insert into game (matchid, matchdate, game_type, country) values (21, '1989-01-07', 2, 31);</v>
      </c>
    </row>
    <row r="49" spans="1:7" x14ac:dyDescent="0.25">
      <c r="A49">
        <f t="shared" si="8"/>
        <v>22</v>
      </c>
      <c r="B49" s="2" t="str">
        <f>"1989-01-07"</f>
        <v>1989-01-07</v>
      </c>
      <c r="C49">
        <v>2</v>
      </c>
      <c r="D49">
        <f t="shared" si="7"/>
        <v>31</v>
      </c>
      <c r="E49">
        <v>16</v>
      </c>
      <c r="G49" t="str">
        <f t="shared" si="6"/>
        <v>insert into game (matchid, matchdate, game_type, country) values (22, '1989-01-07', 2, 31);</v>
      </c>
    </row>
    <row r="50" spans="1:7" x14ac:dyDescent="0.25">
      <c r="A50">
        <f t="shared" si="8"/>
        <v>23</v>
      </c>
      <c r="B50" s="2" t="str">
        <f>"1989-01-08"</f>
        <v>1989-01-08</v>
      </c>
      <c r="C50">
        <v>2</v>
      </c>
      <c r="D50">
        <f t="shared" si="7"/>
        <v>31</v>
      </c>
      <c r="E50">
        <v>23</v>
      </c>
      <c r="G50" t="str">
        <f t="shared" si="6"/>
        <v>insert into game (matchid, matchdate, game_type, country) values (23, '1989-01-08', 2, 31);</v>
      </c>
    </row>
    <row r="51" spans="1:7" x14ac:dyDescent="0.25">
      <c r="A51">
        <f t="shared" si="8"/>
        <v>24</v>
      </c>
      <c r="B51" s="2" t="str">
        <f>"1989-01-08"</f>
        <v>1989-01-08</v>
      </c>
      <c r="C51">
        <v>2</v>
      </c>
      <c r="D51">
        <f t="shared" si="7"/>
        <v>31</v>
      </c>
      <c r="E51">
        <v>24</v>
      </c>
      <c r="G51" t="str">
        <f t="shared" si="6"/>
        <v>insert into game (matchid, matchdate, game_type, country) values (24, '1989-01-08', 2, 31);</v>
      </c>
    </row>
    <row r="52" spans="1:7" x14ac:dyDescent="0.25">
      <c r="A52">
        <f t="shared" si="8"/>
        <v>25</v>
      </c>
      <c r="B52" s="2" t="str">
        <f>"1989-01-10"</f>
        <v>1989-01-10</v>
      </c>
      <c r="C52">
        <v>23</v>
      </c>
      <c r="D52">
        <f t="shared" si="7"/>
        <v>31</v>
      </c>
      <c r="E52">
        <v>25</v>
      </c>
      <c r="G52" t="str">
        <f t="shared" si="6"/>
        <v>insert into game (matchid, matchdate, game_type, country) values (25, '1989-01-10', 23, 31);</v>
      </c>
    </row>
    <row r="53" spans="1:7" x14ac:dyDescent="0.25">
      <c r="A53">
        <f t="shared" si="8"/>
        <v>26</v>
      </c>
      <c r="B53" s="2" t="str">
        <f>"1989-01-10"</f>
        <v>1989-01-10</v>
      </c>
      <c r="C53">
        <v>23</v>
      </c>
      <c r="D53">
        <f t="shared" si="7"/>
        <v>31</v>
      </c>
      <c r="E53">
        <v>26</v>
      </c>
      <c r="G53" t="str">
        <f t="shared" si="6"/>
        <v>insert into game (matchid, matchdate, game_type, country) values (26, '1989-01-10', 23, 31);</v>
      </c>
    </row>
    <row r="54" spans="1:7" x14ac:dyDescent="0.25">
      <c r="A54">
        <f t="shared" si="8"/>
        <v>27</v>
      </c>
      <c r="B54" s="2" t="str">
        <f>"1989-01-11"</f>
        <v>1989-01-11</v>
      </c>
      <c r="C54">
        <v>23</v>
      </c>
      <c r="D54">
        <f t="shared" si="7"/>
        <v>31</v>
      </c>
      <c r="E54">
        <v>29</v>
      </c>
      <c r="G54" t="str">
        <f t="shared" si="6"/>
        <v>insert into game (matchid, matchdate, game_type, country) values (27, '1989-01-11', 23, 31);</v>
      </c>
    </row>
    <row r="55" spans="1:7" x14ac:dyDescent="0.25">
      <c r="A55">
        <f t="shared" si="8"/>
        <v>28</v>
      </c>
      <c r="B55" s="2" t="str">
        <f>"1989-01-11"</f>
        <v>1989-01-11</v>
      </c>
      <c r="C55">
        <v>23</v>
      </c>
      <c r="D55">
        <f t="shared" si="7"/>
        <v>31</v>
      </c>
      <c r="E55">
        <v>30</v>
      </c>
      <c r="G55" t="str">
        <f t="shared" si="6"/>
        <v>insert into game (matchid, matchdate, game_type, country) values (28, '1989-01-11', 23, 31);</v>
      </c>
    </row>
    <row r="56" spans="1:7" x14ac:dyDescent="0.25">
      <c r="A56">
        <f t="shared" si="8"/>
        <v>29</v>
      </c>
      <c r="B56" s="2" t="str">
        <f>"1989-01-12"</f>
        <v>1989-01-12</v>
      </c>
      <c r="C56">
        <v>23</v>
      </c>
      <c r="D56">
        <f t="shared" si="7"/>
        <v>31</v>
      </c>
      <c r="E56">
        <v>33</v>
      </c>
      <c r="G56" t="str">
        <f t="shared" si="6"/>
        <v>insert into game (matchid, matchdate, game_type, country) values (29, '1989-01-12', 23, 31);</v>
      </c>
    </row>
    <row r="57" spans="1:7" x14ac:dyDescent="0.25">
      <c r="A57">
        <f t="shared" si="8"/>
        <v>30</v>
      </c>
      <c r="B57" s="2" t="str">
        <f>"1989-01-12"</f>
        <v>1989-01-12</v>
      </c>
      <c r="C57">
        <v>23</v>
      </c>
      <c r="D57">
        <f t="shared" si="7"/>
        <v>31</v>
      </c>
      <c r="E57">
        <v>34</v>
      </c>
      <c r="G57" t="str">
        <f t="shared" si="6"/>
        <v>insert into game (matchid, matchdate, game_type, country) values (30, '1989-01-12', 23, 31);</v>
      </c>
    </row>
    <row r="58" spans="1:7" x14ac:dyDescent="0.25">
      <c r="A58">
        <f t="shared" si="8"/>
        <v>31</v>
      </c>
      <c r="B58" s="2" t="str">
        <f>"1989-01-10"</f>
        <v>1989-01-10</v>
      </c>
      <c r="C58">
        <v>23</v>
      </c>
      <c r="D58">
        <f t="shared" si="7"/>
        <v>31</v>
      </c>
      <c r="E58">
        <v>27</v>
      </c>
      <c r="G58" t="str">
        <f t="shared" si="6"/>
        <v>insert into game (matchid, matchdate, game_type, country) values (31, '1989-01-10', 23, 31);</v>
      </c>
    </row>
    <row r="59" spans="1:7" x14ac:dyDescent="0.25">
      <c r="A59">
        <f t="shared" si="8"/>
        <v>32</v>
      </c>
      <c r="B59" s="2" t="str">
        <f>"1989-01-10"</f>
        <v>1989-01-10</v>
      </c>
      <c r="C59">
        <v>23</v>
      </c>
      <c r="D59">
        <f t="shared" si="7"/>
        <v>31</v>
      </c>
      <c r="E59">
        <v>28</v>
      </c>
      <c r="G59" t="str">
        <f t="shared" si="6"/>
        <v>insert into game (matchid, matchdate, game_type, country) values (32, '1989-01-10', 23, 31);</v>
      </c>
    </row>
    <row r="60" spans="1:7" x14ac:dyDescent="0.25">
      <c r="A60">
        <f t="shared" si="8"/>
        <v>33</v>
      </c>
      <c r="B60" s="2" t="str">
        <f>"1989-01-11"</f>
        <v>1989-01-11</v>
      </c>
      <c r="C60">
        <v>23</v>
      </c>
      <c r="D60">
        <f t="shared" si="7"/>
        <v>31</v>
      </c>
      <c r="E60">
        <v>31</v>
      </c>
      <c r="G60" t="str">
        <f t="shared" si="6"/>
        <v>insert into game (matchid, matchdate, game_type, country) values (33, '1989-01-11', 23, 31);</v>
      </c>
    </row>
    <row r="61" spans="1:7" x14ac:dyDescent="0.25">
      <c r="A61">
        <f t="shared" si="8"/>
        <v>34</v>
      </c>
      <c r="B61" s="2" t="str">
        <f>"1989-01-11"</f>
        <v>1989-01-11</v>
      </c>
      <c r="C61">
        <v>23</v>
      </c>
      <c r="D61">
        <f t="shared" si="7"/>
        <v>31</v>
      </c>
      <c r="E61">
        <v>32</v>
      </c>
      <c r="G61" t="str">
        <f t="shared" si="6"/>
        <v>insert into game (matchid, matchdate, game_type, country) values (34, '1989-01-11', 23, 31);</v>
      </c>
    </row>
    <row r="62" spans="1:7" x14ac:dyDescent="0.25">
      <c r="A62">
        <f t="shared" si="8"/>
        <v>35</v>
      </c>
      <c r="B62" s="2" t="str">
        <f>"1989-01-12"</f>
        <v>1989-01-12</v>
      </c>
      <c r="C62">
        <v>23</v>
      </c>
      <c r="D62">
        <f t="shared" si="7"/>
        <v>31</v>
      </c>
      <c r="E62">
        <v>35</v>
      </c>
      <c r="G62" t="str">
        <f t="shared" si="6"/>
        <v>insert into game (matchid, matchdate, game_type, country) values (35, '1989-01-12', 23, 31);</v>
      </c>
    </row>
    <row r="63" spans="1:7" x14ac:dyDescent="0.25">
      <c r="A63">
        <f t="shared" si="8"/>
        <v>36</v>
      </c>
      <c r="B63" s="2" t="str">
        <f>"1989-01-12"</f>
        <v>1989-01-12</v>
      </c>
      <c r="C63">
        <v>23</v>
      </c>
      <c r="D63">
        <f t="shared" si="7"/>
        <v>31</v>
      </c>
      <c r="E63">
        <v>36</v>
      </c>
      <c r="G63" t="str">
        <f t="shared" si="6"/>
        <v>insert into game (matchid, matchdate, game_type, country) values (36, '1989-01-12', 23, 31);</v>
      </c>
    </row>
    <row r="64" spans="1:7" x14ac:dyDescent="0.25">
      <c r="A64">
        <f t="shared" si="8"/>
        <v>37</v>
      </c>
      <c r="B64" s="2" t="str">
        <f>"1989-01-14"</f>
        <v>1989-01-14</v>
      </c>
      <c r="C64">
        <v>4</v>
      </c>
      <c r="D64">
        <f t="shared" si="7"/>
        <v>31</v>
      </c>
      <c r="E64">
        <v>37</v>
      </c>
      <c r="G64" t="str">
        <f t="shared" si="6"/>
        <v>insert into game (matchid, matchdate, game_type, country) values (37, '1989-01-14', 4, 31);</v>
      </c>
    </row>
    <row r="65" spans="1:7" x14ac:dyDescent="0.25">
      <c r="A65">
        <f t="shared" si="8"/>
        <v>38</v>
      </c>
      <c r="B65" s="2" t="str">
        <f>"1989-01-14"</f>
        <v>1989-01-14</v>
      </c>
      <c r="C65">
        <v>4</v>
      </c>
      <c r="D65">
        <f t="shared" si="7"/>
        <v>31</v>
      </c>
      <c r="E65">
        <v>38</v>
      </c>
      <c r="G65" t="str">
        <f t="shared" si="6"/>
        <v>insert into game (matchid, matchdate, game_type, country) values (38, '1989-01-14', 4, 31);</v>
      </c>
    </row>
    <row r="66" spans="1:7" x14ac:dyDescent="0.25">
      <c r="A66">
        <f t="shared" si="8"/>
        <v>39</v>
      </c>
      <c r="B66" s="2" t="str">
        <f>"1989-01-15"</f>
        <v>1989-01-15</v>
      </c>
      <c r="C66">
        <v>5</v>
      </c>
      <c r="D66">
        <f t="shared" si="7"/>
        <v>31</v>
      </c>
      <c r="E66">
        <v>39</v>
      </c>
      <c r="G66" t="str">
        <f t="shared" si="6"/>
        <v>insert into game (matchid, matchdate, game_type, country) values (39, '1989-01-15', 5, 31);</v>
      </c>
    </row>
    <row r="67" spans="1:7" x14ac:dyDescent="0.25">
      <c r="A67">
        <f t="shared" si="8"/>
        <v>40</v>
      </c>
      <c r="B67" s="2" t="str">
        <f>"1989-01-15"</f>
        <v>1989-01-15</v>
      </c>
      <c r="C67">
        <v>6</v>
      </c>
      <c r="D67">
        <f t="shared" si="7"/>
        <v>31</v>
      </c>
      <c r="E67">
        <v>40</v>
      </c>
      <c r="G67" t="str">
        <f t="shared" si="6"/>
        <v>insert into game (matchid, matchdate, game_type, country) values (40, '1989-01-15', 6, 31);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v>1</v>
      </c>
      <c r="B70" s="3">
        <f>A28</f>
        <v>1</v>
      </c>
      <c r="C70" s="3">
        <v>31</v>
      </c>
      <c r="D70" s="3">
        <v>4</v>
      </c>
      <c r="E70" s="3">
        <v>2</v>
      </c>
      <c r="F70" s="3">
        <v>2</v>
      </c>
      <c r="G70" s="3" t="str">
        <f t="shared" ref="G70:G101" si="9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(1, 1, 31, 4, 2, 2);</v>
      </c>
    </row>
    <row r="71" spans="1:7" x14ac:dyDescent="0.25">
      <c r="A71" s="3">
        <f>A70+1</f>
        <v>2</v>
      </c>
      <c r="B71" s="3">
        <f>B70</f>
        <v>1</v>
      </c>
      <c r="C71" s="3">
        <v>31</v>
      </c>
      <c r="D71" s="3">
        <v>1</v>
      </c>
      <c r="E71" s="3">
        <v>0</v>
      </c>
      <c r="F71" s="3">
        <v>1</v>
      </c>
      <c r="G71" s="3" t="str">
        <f t="shared" si="9"/>
        <v>insert into game_score (id, matchid, squad, goals, points, time_type) values (2, 1, 31, 1, 0, 1);</v>
      </c>
    </row>
    <row r="72" spans="1:7" x14ac:dyDescent="0.25">
      <c r="A72" s="3">
        <f>A71+1</f>
        <v>3</v>
      </c>
      <c r="B72" s="3">
        <f>B70</f>
        <v>1</v>
      </c>
      <c r="C72" s="3">
        <v>45</v>
      </c>
      <c r="D72" s="3">
        <v>2</v>
      </c>
      <c r="E72" s="3">
        <v>0</v>
      </c>
      <c r="F72" s="3">
        <v>2</v>
      </c>
      <c r="G72" s="3" t="str">
        <f t="shared" si="9"/>
        <v>insert into game_score (id, matchid, squad, goals, points, time_type) values (3, 1, 45, 2, 0, 2);</v>
      </c>
    </row>
    <row r="73" spans="1:7" x14ac:dyDescent="0.25">
      <c r="A73" s="3">
        <f>A72+1</f>
        <v>4</v>
      </c>
      <c r="B73" s="3">
        <f>B70</f>
        <v>1</v>
      </c>
      <c r="C73" s="3">
        <v>45</v>
      </c>
      <c r="D73" s="3">
        <v>0</v>
      </c>
      <c r="E73" s="3">
        <v>0</v>
      </c>
      <c r="F73" s="3">
        <v>1</v>
      </c>
      <c r="G73" s="3" t="str">
        <f t="shared" si="9"/>
        <v>insert into game_score (id, matchid, squad, goals, points, time_type) values (4, 1, 45, 0, 0, 1);</v>
      </c>
    </row>
    <row r="74" spans="1:7" x14ac:dyDescent="0.25">
      <c r="A74" s="4">
        <f t="shared" ref="A74:A137" si="10">A73+1</f>
        <v>5</v>
      </c>
      <c r="B74" s="4">
        <f>B70+1</f>
        <v>2</v>
      </c>
      <c r="C74" s="4">
        <v>595</v>
      </c>
      <c r="D74" s="4">
        <v>5</v>
      </c>
      <c r="E74" s="4">
        <v>2</v>
      </c>
      <c r="F74" s="4">
        <v>2</v>
      </c>
      <c r="G74" t="str">
        <f t="shared" si="9"/>
        <v>insert into game_score (id, matchid, squad, goals, points, time_type) values (5, 2, 595, 5, 2, 2);</v>
      </c>
    </row>
    <row r="75" spans="1:7" x14ac:dyDescent="0.25">
      <c r="A75" s="4">
        <f t="shared" si="10"/>
        <v>6</v>
      </c>
      <c r="B75" s="4">
        <f>B74</f>
        <v>2</v>
      </c>
      <c r="C75" s="4">
        <v>595</v>
      </c>
      <c r="D75" s="4">
        <v>4</v>
      </c>
      <c r="E75" s="4">
        <v>0</v>
      </c>
      <c r="F75" s="4">
        <v>1</v>
      </c>
      <c r="G75" t="str">
        <f t="shared" si="9"/>
        <v>insert into game_score (id, matchid, squad, goals, points, time_type) values (6, 2, 595, 4, 0, 1);</v>
      </c>
    </row>
    <row r="76" spans="1:7" x14ac:dyDescent="0.25">
      <c r="A76" s="4">
        <f t="shared" si="10"/>
        <v>7</v>
      </c>
      <c r="B76" s="4">
        <f>B74</f>
        <v>2</v>
      </c>
      <c r="C76" s="4">
        <v>213</v>
      </c>
      <c r="D76" s="4">
        <v>0</v>
      </c>
      <c r="E76" s="4">
        <v>0</v>
      </c>
      <c r="F76" s="4">
        <v>2</v>
      </c>
      <c r="G76" t="str">
        <f t="shared" si="9"/>
        <v>insert into game_score (id, matchid, squad, goals, points, time_type) values (7, 2, 213, 0, 0, 2);</v>
      </c>
    </row>
    <row r="77" spans="1:7" x14ac:dyDescent="0.25">
      <c r="A77" s="4">
        <f t="shared" si="10"/>
        <v>8</v>
      </c>
      <c r="B77" s="4">
        <f>B74</f>
        <v>2</v>
      </c>
      <c r="C77" s="4">
        <v>213</v>
      </c>
      <c r="D77" s="4">
        <v>0</v>
      </c>
      <c r="E77" s="4">
        <v>0</v>
      </c>
      <c r="F77" s="4">
        <v>1</v>
      </c>
      <c r="G77" t="str">
        <f t="shared" si="9"/>
        <v>insert into game_score (id, matchid, squad, goals, points, time_type) values (8, 2, 213, 0, 0, 1);</v>
      </c>
    </row>
    <row r="78" spans="1:7" x14ac:dyDescent="0.25">
      <c r="A78" s="3">
        <f t="shared" si="10"/>
        <v>9</v>
      </c>
      <c r="B78" s="3">
        <f>B74+1</f>
        <v>3</v>
      </c>
      <c r="C78" s="3">
        <v>45</v>
      </c>
      <c r="D78" s="3">
        <v>2</v>
      </c>
      <c r="E78" s="3">
        <v>1</v>
      </c>
      <c r="F78" s="3">
        <v>2</v>
      </c>
      <c r="G78" s="3" t="str">
        <f t="shared" si="9"/>
        <v>insert into game_score (id, matchid, squad, goals, points, time_type) values (9, 3, 45, 2, 1, 2);</v>
      </c>
    </row>
    <row r="79" spans="1:7" x14ac:dyDescent="0.25">
      <c r="A79" s="3">
        <f t="shared" si="10"/>
        <v>10</v>
      </c>
      <c r="B79" s="3">
        <f>B78</f>
        <v>3</v>
      </c>
      <c r="C79" s="3">
        <v>45</v>
      </c>
      <c r="D79" s="3">
        <v>0</v>
      </c>
      <c r="E79" s="3">
        <v>0</v>
      </c>
      <c r="F79" s="3">
        <v>1</v>
      </c>
      <c r="G79" s="3" t="str">
        <f t="shared" si="9"/>
        <v>insert into game_score (id, matchid, squad, goals, points, time_type) values (10, 3, 45, 0, 0, 1);</v>
      </c>
    </row>
    <row r="80" spans="1:7" x14ac:dyDescent="0.25">
      <c r="A80" s="3">
        <f t="shared" si="10"/>
        <v>11</v>
      </c>
      <c r="B80" s="3">
        <f>B78</f>
        <v>3</v>
      </c>
      <c r="C80" s="3">
        <v>595</v>
      </c>
      <c r="D80" s="3">
        <v>2</v>
      </c>
      <c r="E80" s="3">
        <v>1</v>
      </c>
      <c r="F80" s="3">
        <v>2</v>
      </c>
      <c r="G80" s="3" t="str">
        <f t="shared" si="9"/>
        <v>insert into game_score (id, matchid, squad, goals, points, time_type) values (11, 3, 595, 2, 1, 2);</v>
      </c>
    </row>
    <row r="81" spans="1:7" x14ac:dyDescent="0.25">
      <c r="A81" s="3">
        <f t="shared" si="10"/>
        <v>12</v>
      </c>
      <c r="B81" s="3">
        <f t="shared" ref="B81" si="11">B78</f>
        <v>3</v>
      </c>
      <c r="C81" s="3">
        <v>595</v>
      </c>
      <c r="D81" s="3">
        <v>1</v>
      </c>
      <c r="E81" s="3">
        <v>0</v>
      </c>
      <c r="F81" s="3">
        <v>1</v>
      </c>
      <c r="G81" s="3" t="str">
        <f t="shared" si="9"/>
        <v>insert into game_score (id, matchid, squad, goals, points, time_type) values (12, 3, 595, 1, 0, 1);</v>
      </c>
    </row>
    <row r="82" spans="1:7" x14ac:dyDescent="0.25">
      <c r="A82" s="4">
        <f t="shared" si="10"/>
        <v>13</v>
      </c>
      <c r="B82" s="4">
        <f>B78+1</f>
        <v>4</v>
      </c>
      <c r="C82" s="4">
        <v>31</v>
      </c>
      <c r="D82" s="4">
        <v>4</v>
      </c>
      <c r="E82" s="4">
        <v>2</v>
      </c>
      <c r="F82" s="4">
        <v>2</v>
      </c>
      <c r="G82" s="4" t="str">
        <f t="shared" si="9"/>
        <v>insert into game_score (id, matchid, squad, goals, points, time_type) values (13, 4, 31, 4, 2, 2);</v>
      </c>
    </row>
    <row r="83" spans="1:7" x14ac:dyDescent="0.25">
      <c r="A83" s="4">
        <f t="shared" si="10"/>
        <v>14</v>
      </c>
      <c r="B83" s="4">
        <f>B82</f>
        <v>4</v>
      </c>
      <c r="C83" s="4">
        <v>31</v>
      </c>
      <c r="D83" s="4">
        <v>3</v>
      </c>
      <c r="E83" s="4">
        <v>0</v>
      </c>
      <c r="F83" s="4">
        <v>1</v>
      </c>
      <c r="G83" s="4" t="str">
        <f t="shared" si="9"/>
        <v>insert into game_score (id, matchid, squad, goals, points, time_type) values (14, 4, 31, 3, 0, 1);</v>
      </c>
    </row>
    <row r="84" spans="1:7" x14ac:dyDescent="0.25">
      <c r="A84" s="4">
        <f t="shared" si="10"/>
        <v>15</v>
      </c>
      <c r="B84" s="4">
        <f>B82</f>
        <v>4</v>
      </c>
      <c r="C84" s="4">
        <v>213</v>
      </c>
      <c r="D84" s="4">
        <v>1</v>
      </c>
      <c r="E84" s="4">
        <v>0</v>
      </c>
      <c r="F84" s="4">
        <v>2</v>
      </c>
      <c r="G84" s="4" t="str">
        <f t="shared" si="9"/>
        <v>insert into game_score (id, matchid, squad, goals, points, time_type) values (15, 4, 213, 1, 0, 2);</v>
      </c>
    </row>
    <row r="85" spans="1:7" x14ac:dyDescent="0.25">
      <c r="A85" s="4">
        <f t="shared" si="10"/>
        <v>16</v>
      </c>
      <c r="B85" s="4">
        <f t="shared" ref="B85" si="12">B82</f>
        <v>4</v>
      </c>
      <c r="C85" s="4">
        <v>213</v>
      </c>
      <c r="D85" s="4">
        <v>1</v>
      </c>
      <c r="E85" s="4">
        <v>0</v>
      </c>
      <c r="F85" s="4">
        <v>1</v>
      </c>
      <c r="G85" s="4" t="str">
        <f t="shared" si="9"/>
        <v>insert into game_score (id, matchid, squad, goals, points, time_type) values (16, 4, 213, 1, 0, 1);</v>
      </c>
    </row>
    <row r="86" spans="1:7" x14ac:dyDescent="0.25">
      <c r="A86" s="3">
        <f t="shared" si="10"/>
        <v>17</v>
      </c>
      <c r="B86" s="3">
        <f>B82+1</f>
        <v>5</v>
      </c>
      <c r="C86" s="3">
        <v>31</v>
      </c>
      <c r="D86" s="3">
        <v>2</v>
      </c>
      <c r="E86" s="3">
        <v>1</v>
      </c>
      <c r="F86" s="3">
        <v>2</v>
      </c>
      <c r="G86" s="3" t="str">
        <f t="shared" si="9"/>
        <v>insert into game_score (id, matchid, squad, goals, points, time_type) values (17, 5, 31, 2, 1, 2);</v>
      </c>
    </row>
    <row r="87" spans="1:7" x14ac:dyDescent="0.25">
      <c r="A87" s="3">
        <f t="shared" si="10"/>
        <v>18</v>
      </c>
      <c r="B87" s="3">
        <f>B86</f>
        <v>5</v>
      </c>
      <c r="C87" s="3">
        <v>31</v>
      </c>
      <c r="D87" s="3">
        <v>1</v>
      </c>
      <c r="E87" s="3">
        <v>0</v>
      </c>
      <c r="F87" s="3">
        <v>1</v>
      </c>
      <c r="G87" s="3" t="str">
        <f t="shared" si="9"/>
        <v>insert into game_score (id, matchid, squad, goals, points, time_type) values (18, 5, 31, 1, 0, 1);</v>
      </c>
    </row>
    <row r="88" spans="1:7" x14ac:dyDescent="0.25">
      <c r="A88" s="3">
        <f t="shared" si="10"/>
        <v>19</v>
      </c>
      <c r="B88" s="3">
        <f>B86</f>
        <v>5</v>
      </c>
      <c r="C88" s="3">
        <v>595</v>
      </c>
      <c r="D88" s="3">
        <v>2</v>
      </c>
      <c r="E88" s="3">
        <v>1</v>
      </c>
      <c r="F88" s="3">
        <v>2</v>
      </c>
      <c r="G88" s="3" t="str">
        <f t="shared" si="9"/>
        <v>insert into game_score (id, matchid, squad, goals, points, time_type) values (19, 5, 595, 2, 1, 2);</v>
      </c>
    </row>
    <row r="89" spans="1:7" x14ac:dyDescent="0.25">
      <c r="A89" s="3">
        <f t="shared" si="10"/>
        <v>20</v>
      </c>
      <c r="B89" s="3">
        <f t="shared" ref="B89" si="13">B86</f>
        <v>5</v>
      </c>
      <c r="C89" s="3">
        <v>595</v>
      </c>
      <c r="D89" s="3">
        <v>1</v>
      </c>
      <c r="E89" s="3">
        <v>0</v>
      </c>
      <c r="F89" s="3">
        <v>1</v>
      </c>
      <c r="G89" s="3" t="str">
        <f t="shared" si="9"/>
        <v>insert into game_score (id, matchid, squad, goals, points, time_type) values (20, 5, 595, 1, 0, 1);</v>
      </c>
    </row>
    <row r="90" spans="1:7" x14ac:dyDescent="0.25">
      <c r="A90" s="4">
        <f t="shared" si="10"/>
        <v>21</v>
      </c>
      <c r="B90" s="4">
        <f>B86+1</f>
        <v>6</v>
      </c>
      <c r="C90" s="4">
        <v>45</v>
      </c>
      <c r="D90" s="4">
        <v>8</v>
      </c>
      <c r="E90" s="4">
        <v>2</v>
      </c>
      <c r="F90" s="4">
        <v>2</v>
      </c>
      <c r="G90" s="4" t="str">
        <f t="shared" si="9"/>
        <v>insert into game_score (id, matchid, squad, goals, points, time_type) values (21, 6, 45, 8, 2, 2);</v>
      </c>
    </row>
    <row r="91" spans="1:7" x14ac:dyDescent="0.25">
      <c r="A91" s="4">
        <f t="shared" si="10"/>
        <v>22</v>
      </c>
      <c r="B91" s="4">
        <f>B90</f>
        <v>6</v>
      </c>
      <c r="C91" s="4">
        <v>45</v>
      </c>
      <c r="D91" s="4">
        <v>2</v>
      </c>
      <c r="E91" s="4">
        <v>0</v>
      </c>
      <c r="F91" s="4">
        <v>1</v>
      </c>
      <c r="G91" s="4" t="str">
        <f t="shared" si="9"/>
        <v>insert into game_score (id, matchid, squad, goals, points, time_type) values (22, 6, 45, 2, 0, 1);</v>
      </c>
    </row>
    <row r="92" spans="1:7" x14ac:dyDescent="0.25">
      <c r="A92" s="4">
        <f t="shared" si="10"/>
        <v>23</v>
      </c>
      <c r="B92" s="4">
        <f>B90</f>
        <v>6</v>
      </c>
      <c r="C92" s="4">
        <v>213</v>
      </c>
      <c r="D92" s="4">
        <v>4</v>
      </c>
      <c r="E92" s="4">
        <v>0</v>
      </c>
      <c r="F92" s="4">
        <v>2</v>
      </c>
      <c r="G92" s="4" t="str">
        <f t="shared" si="9"/>
        <v>insert into game_score (id, matchid, squad, goals, points, time_type) values (23, 6, 213, 4, 0, 2);</v>
      </c>
    </row>
    <row r="93" spans="1:7" x14ac:dyDescent="0.25">
      <c r="A93" s="4">
        <f t="shared" si="10"/>
        <v>24</v>
      </c>
      <c r="B93" s="4">
        <f t="shared" ref="B93" si="14">B90</f>
        <v>6</v>
      </c>
      <c r="C93" s="4">
        <v>213</v>
      </c>
      <c r="D93" s="4">
        <v>1</v>
      </c>
      <c r="E93" s="4">
        <v>0</v>
      </c>
      <c r="F93" s="4">
        <v>1</v>
      </c>
      <c r="G93" s="4" t="str">
        <f t="shared" si="9"/>
        <v>insert into game_score (id, matchid, squad, goals, points, time_type) values (24, 6, 213, 1, 0, 1);</v>
      </c>
    </row>
    <row r="94" spans="1:7" x14ac:dyDescent="0.25">
      <c r="A94" s="3">
        <f t="shared" si="10"/>
        <v>25</v>
      </c>
      <c r="B94" s="3">
        <f>B90+1</f>
        <v>7</v>
      </c>
      <c r="C94" s="3">
        <v>36</v>
      </c>
      <c r="D94" s="3">
        <v>3</v>
      </c>
      <c r="E94" s="3">
        <v>2</v>
      </c>
      <c r="F94" s="3">
        <v>2</v>
      </c>
      <c r="G94" s="3" t="str">
        <f t="shared" si="9"/>
        <v>insert into game_score (id, matchid, squad, goals, points, time_type) values (25, 7, 36, 3, 2, 2);</v>
      </c>
    </row>
    <row r="95" spans="1:7" x14ac:dyDescent="0.25">
      <c r="A95" s="3">
        <f t="shared" si="10"/>
        <v>26</v>
      </c>
      <c r="B95" s="3">
        <f>B94</f>
        <v>7</v>
      </c>
      <c r="C95" s="3">
        <v>36</v>
      </c>
      <c r="D95" s="3">
        <v>1</v>
      </c>
      <c r="E95" s="3">
        <v>0</v>
      </c>
      <c r="F95" s="3">
        <v>1</v>
      </c>
      <c r="G95" s="3" t="str">
        <f t="shared" si="9"/>
        <v>insert into game_score (id, matchid, squad, goals, points, time_type) values (26, 7, 36, 1, 0, 1);</v>
      </c>
    </row>
    <row r="96" spans="1:7" x14ac:dyDescent="0.25">
      <c r="A96" s="3">
        <f t="shared" si="10"/>
        <v>27</v>
      </c>
      <c r="B96" s="3">
        <f>B94</f>
        <v>7</v>
      </c>
      <c r="C96" s="3">
        <v>55</v>
      </c>
      <c r="D96" s="3">
        <v>2</v>
      </c>
      <c r="E96" s="3">
        <v>0</v>
      </c>
      <c r="F96" s="3">
        <v>2</v>
      </c>
      <c r="G96" s="3" t="str">
        <f t="shared" si="9"/>
        <v>insert into game_score (id, matchid, squad, goals, points, time_type) values (27, 7, 55, 2, 0, 2);</v>
      </c>
    </row>
    <row r="97" spans="1:7" x14ac:dyDescent="0.25">
      <c r="A97" s="3">
        <f t="shared" si="10"/>
        <v>28</v>
      </c>
      <c r="B97" s="3">
        <f t="shared" ref="B97" si="15">B94</f>
        <v>7</v>
      </c>
      <c r="C97" s="3">
        <v>55</v>
      </c>
      <c r="D97" s="3">
        <v>2</v>
      </c>
      <c r="E97" s="3">
        <v>0</v>
      </c>
      <c r="F97" s="3">
        <v>1</v>
      </c>
      <c r="G97" s="3" t="str">
        <f t="shared" si="9"/>
        <v>insert into game_score (id, matchid, squad, goals, points, time_type) values (28, 7, 55, 2, 0, 1);</v>
      </c>
    </row>
    <row r="98" spans="1:7" x14ac:dyDescent="0.25">
      <c r="A98" s="4">
        <f t="shared" si="10"/>
        <v>29</v>
      </c>
      <c r="B98" s="4">
        <f>B94+1</f>
        <v>8</v>
      </c>
      <c r="C98" s="4">
        <v>966</v>
      </c>
      <c r="D98" s="4">
        <v>2</v>
      </c>
      <c r="E98" s="4">
        <v>0</v>
      </c>
      <c r="F98" s="4">
        <v>2</v>
      </c>
      <c r="G98" s="4" t="str">
        <f t="shared" si="9"/>
        <v>insert into game_score (id, matchid, squad, goals, points, time_type) values (29, 8, 966, 2, 0, 2);</v>
      </c>
    </row>
    <row r="99" spans="1:7" x14ac:dyDescent="0.25">
      <c r="A99" s="4">
        <f t="shared" si="10"/>
        <v>30</v>
      </c>
      <c r="B99" s="4">
        <f>B98</f>
        <v>8</v>
      </c>
      <c r="C99" s="4">
        <v>966</v>
      </c>
      <c r="D99" s="4">
        <v>2</v>
      </c>
      <c r="E99" s="4">
        <v>0</v>
      </c>
      <c r="F99" s="4">
        <v>1</v>
      </c>
      <c r="G99" s="4" t="str">
        <f t="shared" si="9"/>
        <v>insert into game_score (id, matchid, squad, goals, points, time_type) values (30, 8, 966, 2, 0, 1);</v>
      </c>
    </row>
    <row r="100" spans="1:7" x14ac:dyDescent="0.25">
      <c r="A100" s="4">
        <f t="shared" si="10"/>
        <v>31</v>
      </c>
      <c r="B100" s="4">
        <f>B98</f>
        <v>8</v>
      </c>
      <c r="C100" s="4">
        <v>34</v>
      </c>
      <c r="D100" s="4">
        <v>8</v>
      </c>
      <c r="E100" s="4">
        <v>2</v>
      </c>
      <c r="F100" s="4">
        <v>2</v>
      </c>
      <c r="G100" s="4" t="str">
        <f t="shared" si="9"/>
        <v>insert into game_score (id, matchid, squad, goals, points, time_type) values (31, 8, 34, 8, 2, 2);</v>
      </c>
    </row>
    <row r="101" spans="1:7" x14ac:dyDescent="0.25">
      <c r="A101" s="4">
        <f t="shared" si="10"/>
        <v>32</v>
      </c>
      <c r="B101" s="4">
        <f t="shared" ref="B101" si="16">B98</f>
        <v>8</v>
      </c>
      <c r="C101" s="4">
        <v>34</v>
      </c>
      <c r="D101" s="4">
        <v>5</v>
      </c>
      <c r="E101" s="4">
        <v>0</v>
      </c>
      <c r="F101" s="4">
        <v>1</v>
      </c>
      <c r="G101" s="4" t="str">
        <f t="shared" si="9"/>
        <v>insert into game_score (id, matchid, squad, goals, points, time_type) values (32, 8, 34, 5, 0, 1);</v>
      </c>
    </row>
    <row r="102" spans="1:7" x14ac:dyDescent="0.25">
      <c r="A102" s="3">
        <f t="shared" si="10"/>
        <v>33</v>
      </c>
      <c r="B102" s="3">
        <f>B98+1</f>
        <v>9</v>
      </c>
      <c r="C102" s="3">
        <v>55</v>
      </c>
      <c r="D102" s="3">
        <v>8</v>
      </c>
      <c r="E102" s="3">
        <v>2</v>
      </c>
      <c r="F102" s="3">
        <v>2</v>
      </c>
      <c r="G102" s="3" t="str">
        <f t="shared" ref="G102:G141" si="17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(33, 9, 55, 8, 2, 2);</v>
      </c>
    </row>
    <row r="103" spans="1:7" x14ac:dyDescent="0.25">
      <c r="A103" s="3">
        <f t="shared" si="10"/>
        <v>34</v>
      </c>
      <c r="B103" s="3">
        <f>B102</f>
        <v>9</v>
      </c>
      <c r="C103" s="3">
        <v>55</v>
      </c>
      <c r="D103" s="3">
        <v>3</v>
      </c>
      <c r="E103" s="3">
        <v>0</v>
      </c>
      <c r="F103" s="3">
        <v>1</v>
      </c>
      <c r="G103" s="3" t="str">
        <f t="shared" si="17"/>
        <v>insert into game_score (id, matchid, squad, goals, points, time_type) values (34, 9, 55, 3, 0, 1);</v>
      </c>
    </row>
    <row r="104" spans="1:7" x14ac:dyDescent="0.25">
      <c r="A104" s="3">
        <f t="shared" si="10"/>
        <v>35</v>
      </c>
      <c r="B104" s="3">
        <f>B102</f>
        <v>9</v>
      </c>
      <c r="C104" s="3">
        <v>966</v>
      </c>
      <c r="D104" s="3">
        <v>0</v>
      </c>
      <c r="E104" s="3">
        <v>0</v>
      </c>
      <c r="F104" s="3">
        <v>2</v>
      </c>
      <c r="G104" s="3" t="str">
        <f t="shared" si="17"/>
        <v>insert into game_score (id, matchid, squad, goals, points, time_type) values (35, 9, 966, 0, 0, 2);</v>
      </c>
    </row>
    <row r="105" spans="1:7" x14ac:dyDescent="0.25">
      <c r="A105" s="3">
        <f t="shared" si="10"/>
        <v>36</v>
      </c>
      <c r="B105" s="3">
        <f t="shared" ref="B105" si="18">B102</f>
        <v>9</v>
      </c>
      <c r="C105" s="3">
        <v>966</v>
      </c>
      <c r="D105" s="3">
        <v>0</v>
      </c>
      <c r="E105" s="3">
        <v>0</v>
      </c>
      <c r="F105" s="3">
        <v>1</v>
      </c>
      <c r="G105" s="3" t="str">
        <f t="shared" si="17"/>
        <v>insert into game_score (id, matchid, squad, goals, points, time_type) values (36, 9, 966, 0, 0, 1);</v>
      </c>
    </row>
    <row r="106" spans="1:7" x14ac:dyDescent="0.25">
      <c r="A106" s="4">
        <f t="shared" si="10"/>
        <v>37</v>
      </c>
      <c r="B106" s="4">
        <f>B102+1</f>
        <v>10</v>
      </c>
      <c r="C106" s="4">
        <v>36</v>
      </c>
      <c r="D106" s="4">
        <v>3</v>
      </c>
      <c r="E106" s="4">
        <v>0</v>
      </c>
      <c r="F106" s="4">
        <v>2</v>
      </c>
      <c r="G106" s="4" t="str">
        <f t="shared" si="17"/>
        <v>insert into game_score (id, matchid, squad, goals, points, time_type) values (37, 10, 36, 3, 0, 2);</v>
      </c>
    </row>
    <row r="107" spans="1:7" x14ac:dyDescent="0.25">
      <c r="A107" s="4">
        <f t="shared" si="10"/>
        <v>38</v>
      </c>
      <c r="B107" s="4">
        <f>B106</f>
        <v>10</v>
      </c>
      <c r="C107" s="4">
        <v>36</v>
      </c>
      <c r="D107" s="4">
        <v>1</v>
      </c>
      <c r="E107" s="4">
        <v>0</v>
      </c>
      <c r="F107" s="4">
        <v>1</v>
      </c>
      <c r="G107" s="4" t="str">
        <f t="shared" si="17"/>
        <v>insert into game_score (id, matchid, squad, goals, points, time_type) values (38, 10, 36, 1, 0, 1);</v>
      </c>
    </row>
    <row r="108" spans="1:7" x14ac:dyDescent="0.25">
      <c r="A108" s="4">
        <f t="shared" si="10"/>
        <v>39</v>
      </c>
      <c r="B108" s="4">
        <f>B106</f>
        <v>10</v>
      </c>
      <c r="C108" s="4">
        <v>34</v>
      </c>
      <c r="D108" s="4">
        <v>5</v>
      </c>
      <c r="E108" s="4">
        <v>2</v>
      </c>
      <c r="F108" s="4">
        <v>2</v>
      </c>
      <c r="G108" s="4" t="str">
        <f t="shared" si="17"/>
        <v>insert into game_score (id, matchid, squad, goals, points, time_type) values (39, 10, 34, 5, 2, 2);</v>
      </c>
    </row>
    <row r="109" spans="1:7" x14ac:dyDescent="0.25">
      <c r="A109" s="4">
        <f t="shared" si="10"/>
        <v>40</v>
      </c>
      <c r="B109" s="4">
        <f t="shared" ref="B109" si="19">B106</f>
        <v>10</v>
      </c>
      <c r="C109" s="4">
        <v>34</v>
      </c>
      <c r="D109" s="4">
        <v>2</v>
      </c>
      <c r="E109" s="4">
        <v>0</v>
      </c>
      <c r="F109" s="4">
        <v>1</v>
      </c>
      <c r="G109" s="4" t="str">
        <f t="shared" si="17"/>
        <v>insert into game_score (id, matchid, squad, goals, points, time_type) values (40, 10, 34, 2, 0, 1);</v>
      </c>
    </row>
    <row r="110" spans="1:7" x14ac:dyDescent="0.25">
      <c r="A110" s="3">
        <f t="shared" si="10"/>
        <v>41</v>
      </c>
      <c r="B110" s="3">
        <f>B106+1</f>
        <v>11</v>
      </c>
      <c r="C110" s="3">
        <v>36</v>
      </c>
      <c r="D110" s="3">
        <v>11</v>
      </c>
      <c r="E110" s="3">
        <v>2</v>
      </c>
      <c r="F110" s="3">
        <v>2</v>
      </c>
      <c r="G110" s="3" t="str">
        <f t="shared" si="17"/>
        <v>insert into game_score (id, matchid, squad, goals, points, time_type) values (41, 11, 36, 11, 2, 2);</v>
      </c>
    </row>
    <row r="111" spans="1:7" x14ac:dyDescent="0.25">
      <c r="A111" s="3">
        <f t="shared" si="10"/>
        <v>42</v>
      </c>
      <c r="B111" s="3">
        <f>B110</f>
        <v>11</v>
      </c>
      <c r="C111" s="3">
        <v>36</v>
      </c>
      <c r="D111" s="3">
        <v>7</v>
      </c>
      <c r="E111" s="3">
        <v>0</v>
      </c>
      <c r="F111" s="3">
        <v>1</v>
      </c>
      <c r="G111" s="3" t="str">
        <f t="shared" si="17"/>
        <v>insert into game_score (id, matchid, squad, goals, points, time_type) values (42, 11, 36, 7, 0, 1);</v>
      </c>
    </row>
    <row r="112" spans="1:7" x14ac:dyDescent="0.25">
      <c r="A112" s="3">
        <f t="shared" si="10"/>
        <v>43</v>
      </c>
      <c r="B112" s="3">
        <f>B110</f>
        <v>11</v>
      </c>
      <c r="C112" s="3">
        <v>966</v>
      </c>
      <c r="D112" s="3">
        <v>2</v>
      </c>
      <c r="E112" s="3">
        <v>0</v>
      </c>
      <c r="F112" s="3">
        <v>2</v>
      </c>
      <c r="G112" s="3" t="str">
        <f t="shared" si="17"/>
        <v>insert into game_score (id, matchid, squad, goals, points, time_type) values (43, 11, 966, 2, 0, 2);</v>
      </c>
    </row>
    <row r="113" spans="1:7" x14ac:dyDescent="0.25">
      <c r="A113" s="3">
        <f t="shared" si="10"/>
        <v>44</v>
      </c>
      <c r="B113" s="3">
        <f>B110</f>
        <v>11</v>
      </c>
      <c r="C113" s="3">
        <v>966</v>
      </c>
      <c r="D113" s="3">
        <v>0</v>
      </c>
      <c r="E113" s="3">
        <v>0</v>
      </c>
      <c r="F113" s="3">
        <v>1</v>
      </c>
      <c r="G113" s="3" t="str">
        <f t="shared" si="17"/>
        <v>insert into game_score (id, matchid, squad, goals, points, time_type) values (44, 11, 966, 0, 0, 1);</v>
      </c>
    </row>
    <row r="114" spans="1:7" x14ac:dyDescent="0.25">
      <c r="A114" s="4">
        <f t="shared" si="10"/>
        <v>45</v>
      </c>
      <c r="B114" s="4">
        <f>B110+1</f>
        <v>12</v>
      </c>
      <c r="C114" s="4">
        <v>55</v>
      </c>
      <c r="D114" s="4">
        <v>4</v>
      </c>
      <c r="E114" s="4">
        <v>2</v>
      </c>
      <c r="F114" s="4">
        <v>2</v>
      </c>
      <c r="G114" t="str">
        <f t="shared" si="17"/>
        <v>insert into game_score (id, matchid, squad, goals, points, time_type) values (45, 12, 55, 4, 2, 2);</v>
      </c>
    </row>
    <row r="115" spans="1:7" x14ac:dyDescent="0.25">
      <c r="A115" s="4">
        <f t="shared" si="10"/>
        <v>46</v>
      </c>
      <c r="B115" s="4">
        <f>B114</f>
        <v>12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17"/>
        <v>insert into game_score (id, matchid, squad, goals, points, time_type) values (46, 12, 55, 2, 0, 1);</v>
      </c>
    </row>
    <row r="116" spans="1:7" x14ac:dyDescent="0.25">
      <c r="A116" s="4">
        <f t="shared" si="10"/>
        <v>47</v>
      </c>
      <c r="B116" s="4">
        <f>B114</f>
        <v>12</v>
      </c>
      <c r="C116" s="4">
        <v>34</v>
      </c>
      <c r="D116" s="4">
        <v>1</v>
      </c>
      <c r="E116" s="4">
        <v>0</v>
      </c>
      <c r="F116" s="4">
        <v>2</v>
      </c>
      <c r="G116" t="str">
        <f t="shared" si="17"/>
        <v>insert into game_score (id, matchid, squad, goals, points, time_type) values (47, 12, 34, 1, 0, 2);</v>
      </c>
    </row>
    <row r="117" spans="1:7" x14ac:dyDescent="0.25">
      <c r="A117" s="4">
        <f t="shared" si="10"/>
        <v>48</v>
      </c>
      <c r="B117" s="4">
        <f>B114</f>
        <v>12</v>
      </c>
      <c r="C117" s="4">
        <v>34</v>
      </c>
      <c r="D117" s="4">
        <v>0</v>
      </c>
      <c r="E117" s="4">
        <v>0</v>
      </c>
      <c r="F117" s="4">
        <v>1</v>
      </c>
      <c r="G117" t="str">
        <f t="shared" si="17"/>
        <v>insert into game_score (id, matchid, squad, goals, points, time_type) values (48, 12, 34, 0, 0, 1);</v>
      </c>
    </row>
    <row r="118" spans="1:7" x14ac:dyDescent="0.25">
      <c r="A118" s="3">
        <f t="shared" si="10"/>
        <v>49</v>
      </c>
      <c r="B118" s="3">
        <f>B114+1</f>
        <v>13</v>
      </c>
      <c r="C118" s="3">
        <v>81</v>
      </c>
      <c r="D118" s="3">
        <v>0</v>
      </c>
      <c r="E118" s="3">
        <v>0</v>
      </c>
      <c r="F118" s="3">
        <v>2</v>
      </c>
      <c r="G118" s="3" t="str">
        <f t="shared" si="17"/>
        <v>insert into game_score (id, matchid, squad, goals, points, time_type) values (49, 13, 81, 0, 0, 2);</v>
      </c>
    </row>
    <row r="119" spans="1:7" x14ac:dyDescent="0.25">
      <c r="A119" s="3">
        <f t="shared" si="10"/>
        <v>50</v>
      </c>
      <c r="B119" s="3">
        <f>B118</f>
        <v>13</v>
      </c>
      <c r="C119" s="3">
        <v>81</v>
      </c>
      <c r="D119" s="3">
        <v>0</v>
      </c>
      <c r="E119" s="3">
        <v>0</v>
      </c>
      <c r="F119" s="3">
        <v>1</v>
      </c>
      <c r="G119" s="3" t="str">
        <f t="shared" si="17"/>
        <v>insert into game_score (id, matchid, squad, goals, points, time_type) values (50, 13, 81, 0, 0, 1);</v>
      </c>
    </row>
    <row r="120" spans="1:7" x14ac:dyDescent="0.25">
      <c r="A120" s="3">
        <f t="shared" si="10"/>
        <v>51</v>
      </c>
      <c r="B120" s="3">
        <f>B118</f>
        <v>13</v>
      </c>
      <c r="C120" s="3">
        <v>32</v>
      </c>
      <c r="D120" s="3">
        <v>3</v>
      </c>
      <c r="E120" s="3">
        <v>2</v>
      </c>
      <c r="F120" s="3">
        <v>2</v>
      </c>
      <c r="G120" s="3" t="str">
        <f t="shared" si="17"/>
        <v>insert into game_score (id, matchid, squad, goals, points, time_type) values (51, 13, 32, 3, 2, 2);</v>
      </c>
    </row>
    <row r="121" spans="1:7" x14ac:dyDescent="0.25">
      <c r="A121" s="3">
        <f t="shared" si="10"/>
        <v>52</v>
      </c>
      <c r="B121" s="3">
        <f t="shared" ref="B121" si="20">B118</f>
        <v>13</v>
      </c>
      <c r="C121" s="3">
        <v>32</v>
      </c>
      <c r="D121" s="3">
        <v>1</v>
      </c>
      <c r="E121" s="3">
        <v>0</v>
      </c>
      <c r="F121" s="3">
        <v>1</v>
      </c>
      <c r="G121" s="3" t="str">
        <f t="shared" si="17"/>
        <v>insert into game_score (id, matchid, squad, goals, points, time_type) values (52, 13, 32, 1, 0, 1);</v>
      </c>
    </row>
    <row r="122" spans="1:7" x14ac:dyDescent="0.25">
      <c r="A122" s="4">
        <f t="shared" si="10"/>
        <v>53</v>
      </c>
      <c r="B122" s="4">
        <f>B118+1</f>
        <v>14</v>
      </c>
      <c r="C122" s="4">
        <v>1613</v>
      </c>
      <c r="D122" s="4">
        <v>1</v>
      </c>
      <c r="E122" s="4">
        <v>0</v>
      </c>
      <c r="F122" s="4">
        <v>2</v>
      </c>
      <c r="G122" s="4" t="str">
        <f t="shared" si="17"/>
        <v>insert into game_score (id, matchid, squad, goals, points, time_type) values (53, 14, 1613, 1, 0, 2);</v>
      </c>
    </row>
    <row r="123" spans="1:7" x14ac:dyDescent="0.25">
      <c r="A123" s="4">
        <f t="shared" si="10"/>
        <v>54</v>
      </c>
      <c r="B123" s="4">
        <f>B122</f>
        <v>14</v>
      </c>
      <c r="C123" s="4">
        <v>1613</v>
      </c>
      <c r="D123" s="4">
        <v>0</v>
      </c>
      <c r="E123" s="4">
        <v>0</v>
      </c>
      <c r="F123" s="4">
        <v>1</v>
      </c>
      <c r="G123" s="4" t="str">
        <f t="shared" si="17"/>
        <v>insert into game_score (id, matchid, squad, goals, points, time_type) values (54, 14, 1613, 0, 0, 1);</v>
      </c>
    </row>
    <row r="124" spans="1:7" x14ac:dyDescent="0.25">
      <c r="A124" s="4">
        <f t="shared" si="10"/>
        <v>55</v>
      </c>
      <c r="B124" s="4">
        <f>B122</f>
        <v>14</v>
      </c>
      <c r="C124" s="4">
        <v>54</v>
      </c>
      <c r="D124" s="4">
        <v>3</v>
      </c>
      <c r="E124" s="4">
        <v>2</v>
      </c>
      <c r="F124" s="4">
        <v>2</v>
      </c>
      <c r="G124" s="4" t="str">
        <f t="shared" si="17"/>
        <v>insert into game_score (id, matchid, squad, goals, points, time_type) values (55, 14, 54, 3, 2, 2);</v>
      </c>
    </row>
    <row r="125" spans="1:7" x14ac:dyDescent="0.25">
      <c r="A125" s="4">
        <f t="shared" si="10"/>
        <v>56</v>
      </c>
      <c r="B125" s="4">
        <f t="shared" ref="B125" si="21">B122</f>
        <v>14</v>
      </c>
      <c r="C125" s="4">
        <v>54</v>
      </c>
      <c r="D125" s="4">
        <v>2</v>
      </c>
      <c r="E125" s="4">
        <v>0</v>
      </c>
      <c r="F125" s="4">
        <v>1</v>
      </c>
      <c r="G125" s="4" t="str">
        <f t="shared" si="17"/>
        <v>insert into game_score (id, matchid, squad, goals, points, time_type) values (56, 14, 54, 2, 0, 1);</v>
      </c>
    </row>
    <row r="126" spans="1:7" x14ac:dyDescent="0.25">
      <c r="A126" s="3">
        <f t="shared" si="10"/>
        <v>57</v>
      </c>
      <c r="B126" s="3">
        <f>B122+1</f>
        <v>15</v>
      </c>
      <c r="C126" s="3">
        <v>32</v>
      </c>
      <c r="D126" s="3">
        <v>2</v>
      </c>
      <c r="E126" s="3">
        <v>2</v>
      </c>
      <c r="F126" s="3">
        <v>2</v>
      </c>
      <c r="G126" s="3" t="str">
        <f t="shared" si="17"/>
        <v>insert into game_score (id, matchid, squad, goals, points, time_type) values (57, 15, 32, 2, 2, 2);</v>
      </c>
    </row>
    <row r="127" spans="1:7" x14ac:dyDescent="0.25">
      <c r="A127" s="3">
        <f t="shared" si="10"/>
        <v>58</v>
      </c>
      <c r="B127" s="3">
        <f>B126</f>
        <v>15</v>
      </c>
      <c r="C127" s="3">
        <v>32</v>
      </c>
      <c r="D127" s="3">
        <v>2</v>
      </c>
      <c r="E127" s="3">
        <v>0</v>
      </c>
      <c r="F127" s="3">
        <v>1</v>
      </c>
      <c r="G127" s="3" t="str">
        <f t="shared" si="17"/>
        <v>insert into game_score (id, matchid, squad, goals, points, time_type) values (58, 15, 32, 2, 0, 1);</v>
      </c>
    </row>
    <row r="128" spans="1:7" x14ac:dyDescent="0.25">
      <c r="A128" s="3">
        <f t="shared" si="10"/>
        <v>59</v>
      </c>
      <c r="B128" s="3">
        <f>B126</f>
        <v>15</v>
      </c>
      <c r="C128" s="3">
        <v>1613</v>
      </c>
      <c r="D128" s="3">
        <v>0</v>
      </c>
      <c r="E128" s="3">
        <v>0</v>
      </c>
      <c r="F128" s="3">
        <v>2</v>
      </c>
      <c r="G128" s="3" t="str">
        <f t="shared" si="17"/>
        <v>insert into game_score (id, matchid, squad, goals, points, time_type) values (59, 15, 1613, 0, 0, 2);</v>
      </c>
    </row>
    <row r="129" spans="1:7" x14ac:dyDescent="0.25">
      <c r="A129" s="3">
        <f t="shared" si="10"/>
        <v>60</v>
      </c>
      <c r="B129" s="3">
        <f t="shared" ref="B129" si="22">B126</f>
        <v>15</v>
      </c>
      <c r="C129" s="3">
        <v>1613</v>
      </c>
      <c r="D129" s="3">
        <v>0</v>
      </c>
      <c r="E129" s="3">
        <v>0</v>
      </c>
      <c r="F129" s="3">
        <v>1</v>
      </c>
      <c r="G129" s="3" t="str">
        <f t="shared" si="17"/>
        <v>insert into game_score (id, matchid, squad, goals, points, time_type) values (60, 15, 1613, 0, 0, 1);</v>
      </c>
    </row>
    <row r="130" spans="1:7" x14ac:dyDescent="0.25">
      <c r="A130" s="4">
        <f t="shared" si="10"/>
        <v>61</v>
      </c>
      <c r="B130" s="4">
        <f>B126+1</f>
        <v>16</v>
      </c>
      <c r="C130" s="4">
        <v>81</v>
      </c>
      <c r="D130" s="4">
        <v>1</v>
      </c>
      <c r="E130" s="4">
        <v>0</v>
      </c>
      <c r="F130" s="4">
        <v>2</v>
      </c>
      <c r="G130" s="4" t="str">
        <f t="shared" si="17"/>
        <v>insert into game_score (id, matchid, squad, goals, points, time_type) values (61, 16, 81, 1, 0, 2);</v>
      </c>
    </row>
    <row r="131" spans="1:7" x14ac:dyDescent="0.25">
      <c r="A131" s="4">
        <f t="shared" si="10"/>
        <v>62</v>
      </c>
      <c r="B131" s="4">
        <f>B130</f>
        <v>16</v>
      </c>
      <c r="C131" s="4">
        <v>81</v>
      </c>
      <c r="D131" s="4">
        <v>0</v>
      </c>
      <c r="E131" s="4">
        <v>0</v>
      </c>
      <c r="F131" s="4">
        <v>1</v>
      </c>
      <c r="G131" s="4" t="str">
        <f t="shared" si="17"/>
        <v>insert into game_score (id, matchid, squad, goals, points, time_type) values (62, 16, 81, 0, 0, 1);</v>
      </c>
    </row>
    <row r="132" spans="1:7" x14ac:dyDescent="0.25">
      <c r="A132" s="4">
        <f t="shared" si="10"/>
        <v>63</v>
      </c>
      <c r="B132" s="4">
        <f>B130</f>
        <v>16</v>
      </c>
      <c r="C132" s="4">
        <v>54</v>
      </c>
      <c r="D132" s="4">
        <v>2</v>
      </c>
      <c r="E132" s="4">
        <v>2</v>
      </c>
      <c r="F132" s="4">
        <v>2</v>
      </c>
      <c r="G132" s="4" t="str">
        <f t="shared" si="17"/>
        <v>insert into game_score (id, matchid, squad, goals, points, time_type) values (63, 16, 54, 2, 2, 2);</v>
      </c>
    </row>
    <row r="133" spans="1:7" x14ac:dyDescent="0.25">
      <c r="A133" s="4">
        <f t="shared" si="10"/>
        <v>64</v>
      </c>
      <c r="B133" s="4">
        <f t="shared" ref="B133" si="23">B130</f>
        <v>16</v>
      </c>
      <c r="C133" s="4">
        <v>54</v>
      </c>
      <c r="D133" s="4">
        <v>2</v>
      </c>
      <c r="E133" s="4">
        <v>0</v>
      </c>
      <c r="F133" s="4">
        <v>1</v>
      </c>
      <c r="G133" s="4" t="str">
        <f t="shared" si="17"/>
        <v>insert into game_score (id, matchid, squad, goals, points, time_type) values (64, 16, 54, 2, 0, 1);</v>
      </c>
    </row>
    <row r="134" spans="1:7" x14ac:dyDescent="0.25">
      <c r="A134" s="3">
        <f t="shared" si="10"/>
        <v>65</v>
      </c>
      <c r="B134" s="3">
        <f>B130+1</f>
        <v>17</v>
      </c>
      <c r="C134" s="3">
        <v>81</v>
      </c>
      <c r="D134" s="3">
        <v>2</v>
      </c>
      <c r="E134" s="3">
        <v>0</v>
      </c>
      <c r="F134" s="3">
        <v>2</v>
      </c>
      <c r="G134" s="3" t="str">
        <f t="shared" si="17"/>
        <v>insert into game_score (id, matchid, squad, goals, points, time_type) values (65, 17, 81, 2, 0, 2);</v>
      </c>
    </row>
    <row r="135" spans="1:7" x14ac:dyDescent="0.25">
      <c r="A135" s="3">
        <f t="shared" si="10"/>
        <v>66</v>
      </c>
      <c r="B135" s="3">
        <f>B134</f>
        <v>17</v>
      </c>
      <c r="C135" s="3">
        <v>81</v>
      </c>
      <c r="D135" s="3">
        <v>1</v>
      </c>
      <c r="E135" s="3">
        <v>0</v>
      </c>
      <c r="F135" s="3">
        <v>1</v>
      </c>
      <c r="G135" s="3" t="str">
        <f t="shared" si="17"/>
        <v>insert into game_score (id, matchid, squad, goals, points, time_type) values (66, 17, 81, 1, 0, 1);</v>
      </c>
    </row>
    <row r="136" spans="1:7" x14ac:dyDescent="0.25">
      <c r="A136" s="3">
        <f t="shared" si="10"/>
        <v>67</v>
      </c>
      <c r="B136" s="3">
        <f>B134</f>
        <v>17</v>
      </c>
      <c r="C136" s="3">
        <v>1613</v>
      </c>
      <c r="D136" s="3">
        <v>6</v>
      </c>
      <c r="E136" s="3">
        <v>2</v>
      </c>
      <c r="F136" s="3">
        <v>2</v>
      </c>
      <c r="G136" s="3" t="str">
        <f t="shared" si="17"/>
        <v>insert into game_score (id, matchid, squad, goals, points, time_type) values (67, 17, 1613, 6, 2, 2);</v>
      </c>
    </row>
    <row r="137" spans="1:7" x14ac:dyDescent="0.25">
      <c r="A137" s="3">
        <f t="shared" si="10"/>
        <v>68</v>
      </c>
      <c r="B137" s="3">
        <f t="shared" ref="B137" si="24">B134</f>
        <v>17</v>
      </c>
      <c r="C137" s="3">
        <v>1613</v>
      </c>
      <c r="D137" s="3">
        <v>2</v>
      </c>
      <c r="E137" s="3">
        <v>0</v>
      </c>
      <c r="F137" s="3">
        <v>1</v>
      </c>
      <c r="G137" s="3" t="str">
        <f t="shared" si="17"/>
        <v>insert into game_score (id, matchid, squad, goals, points, time_type) values (68, 17, 1613, 2, 0, 1);</v>
      </c>
    </row>
    <row r="138" spans="1:7" x14ac:dyDescent="0.25">
      <c r="A138" s="4">
        <f t="shared" ref="A138:A201" si="25">A137+1</f>
        <v>69</v>
      </c>
      <c r="B138" s="4">
        <f>B134+1</f>
        <v>18</v>
      </c>
      <c r="C138" s="4">
        <v>32</v>
      </c>
      <c r="D138" s="4">
        <v>3</v>
      </c>
      <c r="E138" s="4">
        <v>2</v>
      </c>
      <c r="F138" s="4">
        <v>2</v>
      </c>
      <c r="G138" s="4" t="str">
        <f t="shared" si="17"/>
        <v>insert into game_score (id, matchid, squad, goals, points, time_type) values (69, 18, 32, 3, 2, 2);</v>
      </c>
    </row>
    <row r="139" spans="1:7" x14ac:dyDescent="0.25">
      <c r="A139" s="4">
        <f t="shared" si="25"/>
        <v>70</v>
      </c>
      <c r="B139" s="4">
        <f>B138</f>
        <v>18</v>
      </c>
      <c r="C139" s="4">
        <v>32</v>
      </c>
      <c r="D139" s="4">
        <v>1</v>
      </c>
      <c r="E139" s="4">
        <v>0</v>
      </c>
      <c r="F139" s="4">
        <v>1</v>
      </c>
      <c r="G139" s="4" t="str">
        <f t="shared" si="17"/>
        <v>insert into game_score (id, matchid, squad, goals, points, time_type) values (70, 18, 32, 1, 0, 1);</v>
      </c>
    </row>
    <row r="140" spans="1:7" x14ac:dyDescent="0.25">
      <c r="A140" s="4">
        <f t="shared" si="25"/>
        <v>71</v>
      </c>
      <c r="B140" s="4">
        <f>B138</f>
        <v>18</v>
      </c>
      <c r="C140" s="4">
        <v>54</v>
      </c>
      <c r="D140" s="4">
        <v>1</v>
      </c>
      <c r="E140" s="4">
        <v>0</v>
      </c>
      <c r="F140" s="4">
        <v>2</v>
      </c>
      <c r="G140" s="4" t="str">
        <f t="shared" si="17"/>
        <v>insert into game_score (id, matchid, squad, goals, points, time_type) values (71, 18, 54, 1, 0, 2);</v>
      </c>
    </row>
    <row r="141" spans="1:7" x14ac:dyDescent="0.25">
      <c r="A141" s="4">
        <f t="shared" si="25"/>
        <v>72</v>
      </c>
      <c r="B141" s="4">
        <f t="shared" ref="B141" si="26">B138</f>
        <v>18</v>
      </c>
      <c r="C141" s="4">
        <v>54</v>
      </c>
      <c r="D141" s="4">
        <v>0</v>
      </c>
      <c r="E141" s="4">
        <v>0</v>
      </c>
      <c r="F141" s="4">
        <v>1</v>
      </c>
      <c r="G141" s="4" t="str">
        <f t="shared" si="17"/>
        <v>insert into game_score (id, matchid, squad, goals, points, time_type) values (72, 18, 54, 0, 0, 1);</v>
      </c>
    </row>
    <row r="142" spans="1:7" x14ac:dyDescent="0.25">
      <c r="A142" s="3">
        <f t="shared" si="25"/>
        <v>73</v>
      </c>
      <c r="B142" s="3">
        <f>B138+1</f>
        <v>19</v>
      </c>
      <c r="C142" s="3">
        <v>39</v>
      </c>
      <c r="D142" s="3">
        <v>5</v>
      </c>
      <c r="E142" s="3">
        <v>2</v>
      </c>
      <c r="F142" s="3">
        <v>2</v>
      </c>
      <c r="G142" s="3" t="str">
        <f t="shared" ref="G142:G181" si="27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(73, 19, 39, 5, 2, 2);</v>
      </c>
    </row>
    <row r="143" spans="1:7" x14ac:dyDescent="0.25">
      <c r="A143" s="3">
        <f t="shared" si="25"/>
        <v>74</v>
      </c>
      <c r="B143" s="3">
        <f>B142</f>
        <v>19</v>
      </c>
      <c r="C143" s="3">
        <v>39</v>
      </c>
      <c r="D143" s="3">
        <v>3</v>
      </c>
      <c r="E143" s="3">
        <v>0</v>
      </c>
      <c r="F143" s="3">
        <v>1</v>
      </c>
      <c r="G143" s="3" t="str">
        <f t="shared" si="27"/>
        <v>insert into game_score (id, matchid, squad, goals, points, time_type) values (74, 19, 39, 3, 0, 1);</v>
      </c>
    </row>
    <row r="144" spans="1:7" x14ac:dyDescent="0.25">
      <c r="A144" s="3">
        <f t="shared" si="25"/>
        <v>75</v>
      </c>
      <c r="B144" s="3">
        <f>B142</f>
        <v>19</v>
      </c>
      <c r="C144" s="3">
        <v>263</v>
      </c>
      <c r="D144" s="3">
        <v>1</v>
      </c>
      <c r="E144" s="3">
        <v>0</v>
      </c>
      <c r="F144" s="3">
        <v>2</v>
      </c>
      <c r="G144" s="3" t="str">
        <f t="shared" si="27"/>
        <v>insert into game_score (id, matchid, squad, goals, points, time_type) values (75, 19, 263, 1, 0, 2);</v>
      </c>
    </row>
    <row r="145" spans="1:7" x14ac:dyDescent="0.25">
      <c r="A145" s="3">
        <f t="shared" si="25"/>
        <v>76</v>
      </c>
      <c r="B145" s="3">
        <f t="shared" ref="B145" si="28">B142</f>
        <v>19</v>
      </c>
      <c r="C145" s="3">
        <v>263</v>
      </c>
      <c r="D145" s="3">
        <v>0</v>
      </c>
      <c r="E145" s="3">
        <v>0</v>
      </c>
      <c r="F145" s="3">
        <v>1</v>
      </c>
      <c r="G145" s="3" t="str">
        <f t="shared" si="27"/>
        <v>insert into game_score (id, matchid, squad, goals, points, time_type) values (76, 19, 263, 0, 0, 1);</v>
      </c>
    </row>
    <row r="146" spans="1:7" x14ac:dyDescent="0.25">
      <c r="A146" s="4">
        <f t="shared" si="25"/>
        <v>77</v>
      </c>
      <c r="B146" s="4">
        <f>B142+1</f>
        <v>20</v>
      </c>
      <c r="C146" s="4">
        <v>1</v>
      </c>
      <c r="D146" s="4">
        <v>1</v>
      </c>
      <c r="E146" s="4">
        <v>1</v>
      </c>
      <c r="F146" s="4">
        <v>2</v>
      </c>
      <c r="G146" s="4" t="str">
        <f t="shared" si="27"/>
        <v>insert into game_score (id, matchid, squad, goals, points, time_type) values (77, 20, 1, 1, 1, 2);</v>
      </c>
    </row>
    <row r="147" spans="1:7" x14ac:dyDescent="0.25">
      <c r="A147" s="4">
        <f t="shared" si="25"/>
        <v>78</v>
      </c>
      <c r="B147" s="4">
        <f>B146</f>
        <v>20</v>
      </c>
      <c r="C147" s="4">
        <v>1</v>
      </c>
      <c r="D147" s="4">
        <v>0</v>
      </c>
      <c r="E147" s="4">
        <v>0</v>
      </c>
      <c r="F147" s="4">
        <v>1</v>
      </c>
      <c r="G147" s="4" t="str">
        <f t="shared" si="27"/>
        <v>insert into game_score (id, matchid, squad, goals, points, time_type) values (78, 20, 1, 0, 0, 1);</v>
      </c>
    </row>
    <row r="148" spans="1:7" x14ac:dyDescent="0.25">
      <c r="A148" s="4">
        <f t="shared" si="25"/>
        <v>79</v>
      </c>
      <c r="B148" s="4">
        <f>B146</f>
        <v>20</v>
      </c>
      <c r="C148" s="4">
        <v>61</v>
      </c>
      <c r="D148" s="4">
        <v>1</v>
      </c>
      <c r="E148" s="4">
        <v>1</v>
      </c>
      <c r="F148" s="4">
        <v>2</v>
      </c>
      <c r="G148" s="4" t="str">
        <f t="shared" si="27"/>
        <v>insert into game_score (id, matchid, squad, goals, points, time_type) values (79, 20, 61, 1, 1, 2);</v>
      </c>
    </row>
    <row r="149" spans="1:7" x14ac:dyDescent="0.25">
      <c r="A149" s="4">
        <f t="shared" si="25"/>
        <v>80</v>
      </c>
      <c r="B149" s="4">
        <f t="shared" ref="B149" si="29">B146</f>
        <v>20</v>
      </c>
      <c r="C149" s="4">
        <v>61</v>
      </c>
      <c r="D149" s="4">
        <v>0</v>
      </c>
      <c r="E149" s="4">
        <v>0</v>
      </c>
      <c r="F149" s="4">
        <v>1</v>
      </c>
      <c r="G149" s="4" t="str">
        <f t="shared" si="27"/>
        <v>insert into game_score (id, matchid, squad, goals, points, time_type) values (80, 20, 61, 0, 0, 1);</v>
      </c>
    </row>
    <row r="150" spans="1:7" x14ac:dyDescent="0.25">
      <c r="A150" s="3">
        <f t="shared" si="25"/>
        <v>81</v>
      </c>
      <c r="B150" s="3">
        <f>B146+1</f>
        <v>21</v>
      </c>
      <c r="C150" s="3">
        <v>263</v>
      </c>
      <c r="D150" s="3">
        <v>1</v>
      </c>
      <c r="E150" s="3">
        <v>0</v>
      </c>
      <c r="F150" s="3">
        <v>2</v>
      </c>
      <c r="G150" s="3" t="str">
        <f t="shared" si="27"/>
        <v>insert into game_score (id, matchid, squad, goals, points, time_type) values (81, 21, 263, 1, 0, 2);</v>
      </c>
    </row>
    <row r="151" spans="1:7" x14ac:dyDescent="0.25">
      <c r="A151" s="3">
        <f t="shared" si="25"/>
        <v>82</v>
      </c>
      <c r="B151" s="3">
        <f>B150</f>
        <v>21</v>
      </c>
      <c r="C151" s="3">
        <v>263</v>
      </c>
      <c r="D151" s="3">
        <v>0</v>
      </c>
      <c r="E151" s="3">
        <v>0</v>
      </c>
      <c r="F151" s="3">
        <v>1</v>
      </c>
      <c r="G151" s="3" t="str">
        <f t="shared" si="27"/>
        <v>insert into game_score (id, matchid, squad, goals, points, time_type) values (82, 21, 263, 0, 0, 1);</v>
      </c>
    </row>
    <row r="152" spans="1:7" x14ac:dyDescent="0.25">
      <c r="A152" s="3">
        <f t="shared" si="25"/>
        <v>83</v>
      </c>
      <c r="B152" s="3">
        <f>B150</f>
        <v>21</v>
      </c>
      <c r="C152" s="3">
        <v>1</v>
      </c>
      <c r="D152" s="3">
        <v>5</v>
      </c>
      <c r="E152" s="3">
        <v>2</v>
      </c>
      <c r="F152" s="3">
        <v>2</v>
      </c>
      <c r="G152" s="3" t="str">
        <f t="shared" si="27"/>
        <v>insert into game_score (id, matchid, squad, goals, points, time_type) values (83, 21, 1, 5, 2, 2);</v>
      </c>
    </row>
    <row r="153" spans="1:7" x14ac:dyDescent="0.25">
      <c r="A153" s="3">
        <f t="shared" si="25"/>
        <v>84</v>
      </c>
      <c r="B153" s="3">
        <f>B150</f>
        <v>21</v>
      </c>
      <c r="C153" s="3">
        <v>1</v>
      </c>
      <c r="D153" s="3">
        <v>3</v>
      </c>
      <c r="E153" s="3">
        <v>0</v>
      </c>
      <c r="F153" s="3">
        <v>1</v>
      </c>
      <c r="G153" s="3" t="str">
        <f t="shared" si="27"/>
        <v>insert into game_score (id, matchid, squad, goals, points, time_type) values (84, 21, 1, 3, 0, 1);</v>
      </c>
    </row>
    <row r="154" spans="1:7" x14ac:dyDescent="0.25">
      <c r="A154" s="4">
        <f t="shared" si="25"/>
        <v>85</v>
      </c>
      <c r="B154" s="4">
        <f>B150+1</f>
        <v>22</v>
      </c>
      <c r="C154" s="4">
        <v>39</v>
      </c>
      <c r="D154" s="4">
        <v>6</v>
      </c>
      <c r="E154" s="4">
        <v>2</v>
      </c>
      <c r="F154" s="4">
        <v>2</v>
      </c>
      <c r="G154" t="str">
        <f t="shared" si="27"/>
        <v>insert into game_score (id, matchid, squad, goals, points, time_type) values (85, 22, 39, 6, 2, 2);</v>
      </c>
    </row>
    <row r="155" spans="1:7" x14ac:dyDescent="0.25">
      <c r="A155" s="4">
        <f t="shared" si="25"/>
        <v>86</v>
      </c>
      <c r="B155" s="4">
        <f>B154</f>
        <v>22</v>
      </c>
      <c r="C155" s="4">
        <v>39</v>
      </c>
      <c r="D155" s="4">
        <v>3</v>
      </c>
      <c r="E155" s="4">
        <v>0</v>
      </c>
      <c r="F155" s="4">
        <v>1</v>
      </c>
      <c r="G155" t="str">
        <f t="shared" si="27"/>
        <v>insert into game_score (id, matchid, squad, goals, points, time_type) values (86, 22, 39, 3, 0, 1);</v>
      </c>
    </row>
    <row r="156" spans="1:7" x14ac:dyDescent="0.25">
      <c r="A156" s="4">
        <f t="shared" si="25"/>
        <v>87</v>
      </c>
      <c r="B156" s="4">
        <f>B154</f>
        <v>22</v>
      </c>
      <c r="C156" s="4">
        <v>61</v>
      </c>
      <c r="D156" s="4">
        <v>1</v>
      </c>
      <c r="E156" s="4">
        <v>0</v>
      </c>
      <c r="F156" s="4">
        <v>2</v>
      </c>
      <c r="G156" t="str">
        <f t="shared" si="27"/>
        <v>insert into game_score (id, matchid, squad, goals, points, time_type) values (87, 22, 61, 1, 0, 2);</v>
      </c>
    </row>
    <row r="157" spans="1:7" x14ac:dyDescent="0.25">
      <c r="A157" s="4">
        <f t="shared" si="25"/>
        <v>88</v>
      </c>
      <c r="B157" s="4">
        <f>B154</f>
        <v>22</v>
      </c>
      <c r="C157" s="4">
        <v>61</v>
      </c>
      <c r="D157" s="4">
        <v>0</v>
      </c>
      <c r="E157" s="4">
        <v>0</v>
      </c>
      <c r="F157" s="4">
        <v>1</v>
      </c>
      <c r="G157" t="str">
        <f t="shared" si="27"/>
        <v>insert into game_score (id, matchid, squad, goals, points, time_type) values (88, 22, 61, 0, 0, 1);</v>
      </c>
    </row>
    <row r="158" spans="1:7" x14ac:dyDescent="0.25">
      <c r="A158" s="3">
        <f t="shared" si="25"/>
        <v>89</v>
      </c>
      <c r="B158" s="3">
        <f>B154+1</f>
        <v>23</v>
      </c>
      <c r="C158" s="3">
        <v>39</v>
      </c>
      <c r="D158" s="3">
        <v>1</v>
      </c>
      <c r="E158" s="3">
        <v>0</v>
      </c>
      <c r="F158" s="3">
        <v>2</v>
      </c>
      <c r="G158" s="3" t="str">
        <f t="shared" si="27"/>
        <v>insert into game_score (id, matchid, squad, goals, points, time_type) values (89, 23, 39, 1, 0, 2);</v>
      </c>
    </row>
    <row r="159" spans="1:7" x14ac:dyDescent="0.25">
      <c r="A159" s="3">
        <f t="shared" si="25"/>
        <v>90</v>
      </c>
      <c r="B159" s="3">
        <f>B158</f>
        <v>23</v>
      </c>
      <c r="C159" s="3">
        <v>39</v>
      </c>
      <c r="D159" s="3">
        <v>0</v>
      </c>
      <c r="E159" s="3">
        <v>0</v>
      </c>
      <c r="F159" s="3">
        <v>1</v>
      </c>
      <c r="G159" s="3" t="str">
        <f t="shared" si="27"/>
        <v>insert into game_score (id, matchid, squad, goals, points, time_type) values (90, 23, 39, 0, 0, 1);</v>
      </c>
    </row>
    <row r="160" spans="1:7" x14ac:dyDescent="0.25">
      <c r="A160" s="3">
        <f t="shared" si="25"/>
        <v>91</v>
      </c>
      <c r="B160" s="3">
        <f>B158</f>
        <v>23</v>
      </c>
      <c r="C160" s="3">
        <v>1</v>
      </c>
      <c r="D160" s="3">
        <v>4</v>
      </c>
      <c r="E160" s="3">
        <v>2</v>
      </c>
      <c r="F160" s="3">
        <v>2</v>
      </c>
      <c r="G160" s="3" t="str">
        <f t="shared" si="27"/>
        <v>insert into game_score (id, matchid, squad, goals, points, time_type) values (91, 23, 1, 4, 2, 2);</v>
      </c>
    </row>
    <row r="161" spans="1:7" x14ac:dyDescent="0.25">
      <c r="A161" s="3">
        <f t="shared" si="25"/>
        <v>92</v>
      </c>
      <c r="B161" s="3">
        <f t="shared" ref="B161" si="30">B158</f>
        <v>23</v>
      </c>
      <c r="C161" s="3">
        <v>1</v>
      </c>
      <c r="D161" s="3">
        <v>2</v>
      </c>
      <c r="E161" s="3">
        <v>0</v>
      </c>
      <c r="F161" s="3">
        <v>1</v>
      </c>
      <c r="G161" s="3" t="str">
        <f t="shared" si="27"/>
        <v>insert into game_score (id, matchid, squad, goals, points, time_type) values (92, 23, 1, 2, 0, 1);</v>
      </c>
    </row>
    <row r="162" spans="1:7" x14ac:dyDescent="0.25">
      <c r="A162" s="4">
        <f t="shared" si="25"/>
        <v>93</v>
      </c>
      <c r="B162" s="4">
        <f>B158+1</f>
        <v>24</v>
      </c>
      <c r="C162" s="4">
        <v>263</v>
      </c>
      <c r="D162" s="4">
        <v>1</v>
      </c>
      <c r="E162" s="4">
        <v>0</v>
      </c>
      <c r="F162" s="4">
        <v>2</v>
      </c>
      <c r="G162" s="4" t="str">
        <f t="shared" si="27"/>
        <v>insert into game_score (id, matchid, squad, goals, points, time_type) values (93, 24, 263, 1, 0, 2);</v>
      </c>
    </row>
    <row r="163" spans="1:7" x14ac:dyDescent="0.25">
      <c r="A163" s="4">
        <f t="shared" si="25"/>
        <v>94</v>
      </c>
      <c r="B163" s="4">
        <f>B162</f>
        <v>24</v>
      </c>
      <c r="C163" s="4">
        <v>263</v>
      </c>
      <c r="D163" s="4">
        <v>0</v>
      </c>
      <c r="E163" s="4">
        <v>0</v>
      </c>
      <c r="F163" s="4">
        <v>1</v>
      </c>
      <c r="G163" s="4" t="str">
        <f t="shared" si="27"/>
        <v>insert into game_score (id, matchid, squad, goals, points, time_type) values (94, 24, 263, 0, 0, 1);</v>
      </c>
    </row>
    <row r="164" spans="1:7" x14ac:dyDescent="0.25">
      <c r="A164" s="4">
        <f t="shared" si="25"/>
        <v>95</v>
      </c>
      <c r="B164" s="4">
        <f>B162</f>
        <v>24</v>
      </c>
      <c r="C164" s="4">
        <v>61</v>
      </c>
      <c r="D164" s="4">
        <v>4</v>
      </c>
      <c r="E164" s="4">
        <v>2</v>
      </c>
      <c r="F164" s="4">
        <v>2</v>
      </c>
      <c r="G164" s="4" t="str">
        <f t="shared" si="27"/>
        <v>insert into game_score (id, matchid, squad, goals, points, time_type) values (95, 24, 61, 4, 2, 2);</v>
      </c>
    </row>
    <row r="165" spans="1:7" x14ac:dyDescent="0.25">
      <c r="A165" s="4">
        <f t="shared" si="25"/>
        <v>96</v>
      </c>
      <c r="B165" s="4">
        <f t="shared" ref="B165" si="31">B162</f>
        <v>24</v>
      </c>
      <c r="C165" s="4">
        <v>61</v>
      </c>
      <c r="D165" s="4">
        <v>1</v>
      </c>
      <c r="E165" s="4">
        <v>0</v>
      </c>
      <c r="F165" s="4">
        <v>1</v>
      </c>
      <c r="G165" s="4" t="str">
        <f t="shared" si="27"/>
        <v>insert into game_score (id, matchid, squad, goals, points, time_type) values (96, 24, 61, 1, 0, 1);</v>
      </c>
    </row>
    <row r="166" spans="1:7" x14ac:dyDescent="0.25">
      <c r="A166" s="3">
        <f t="shared" si="25"/>
        <v>97</v>
      </c>
      <c r="B166" s="3">
        <f>B162+1</f>
        <v>25</v>
      </c>
      <c r="C166" s="3">
        <v>31</v>
      </c>
      <c r="D166" s="3">
        <v>3</v>
      </c>
      <c r="E166" s="3">
        <v>1</v>
      </c>
      <c r="F166" s="3">
        <v>2</v>
      </c>
      <c r="G166" s="3" t="str">
        <f t="shared" si="27"/>
        <v>insert into game_score (id, matchid, squad, goals, points, time_type) values (97, 25, 31, 3, 1, 2);</v>
      </c>
    </row>
    <row r="167" spans="1:7" x14ac:dyDescent="0.25">
      <c r="A167" s="3">
        <f t="shared" si="25"/>
        <v>98</v>
      </c>
      <c r="B167" s="3">
        <f>B166</f>
        <v>25</v>
      </c>
      <c r="C167" s="3">
        <v>31</v>
      </c>
      <c r="D167" s="3">
        <v>3</v>
      </c>
      <c r="E167" s="3">
        <v>0</v>
      </c>
      <c r="F167" s="3">
        <v>1</v>
      </c>
      <c r="G167" s="3" t="str">
        <f t="shared" si="27"/>
        <v>insert into game_score (id, matchid, squad, goals, points, time_type) values (98, 25, 31, 3, 0, 1);</v>
      </c>
    </row>
    <row r="168" spans="1:7" x14ac:dyDescent="0.25">
      <c r="A168" s="3">
        <f t="shared" si="25"/>
        <v>99</v>
      </c>
      <c r="B168" s="3">
        <f>B166</f>
        <v>25</v>
      </c>
      <c r="C168" s="3">
        <v>36</v>
      </c>
      <c r="D168" s="3">
        <v>3</v>
      </c>
      <c r="E168" s="3">
        <v>1</v>
      </c>
      <c r="F168" s="3">
        <v>2</v>
      </c>
      <c r="G168" s="3" t="str">
        <f t="shared" si="27"/>
        <v>insert into game_score (id, matchid, squad, goals, points, time_type) values (99, 25, 36, 3, 1, 2);</v>
      </c>
    </row>
    <row r="169" spans="1:7" x14ac:dyDescent="0.25">
      <c r="A169" s="3">
        <f t="shared" si="25"/>
        <v>100</v>
      </c>
      <c r="B169" s="3">
        <f t="shared" ref="B169" si="32">B166</f>
        <v>25</v>
      </c>
      <c r="C169" s="3">
        <v>36</v>
      </c>
      <c r="D169" s="3">
        <v>1</v>
      </c>
      <c r="E169" s="3">
        <v>0</v>
      </c>
      <c r="F169" s="3">
        <v>1</v>
      </c>
      <c r="G169" s="3" t="str">
        <f t="shared" si="27"/>
        <v>insert into game_score (id, matchid, squad, goals, points, time_type) values (100, 25, 36, 1, 0, 1);</v>
      </c>
    </row>
    <row r="170" spans="1:7" x14ac:dyDescent="0.25">
      <c r="A170" s="4">
        <f t="shared" si="25"/>
        <v>101</v>
      </c>
      <c r="B170" s="4">
        <f>B166+1</f>
        <v>26</v>
      </c>
      <c r="C170" s="4">
        <v>32</v>
      </c>
      <c r="D170" s="4">
        <v>5</v>
      </c>
      <c r="E170" s="4">
        <v>2</v>
      </c>
      <c r="F170" s="4">
        <v>2</v>
      </c>
      <c r="G170" s="4" t="str">
        <f t="shared" si="27"/>
        <v>insert into game_score (id, matchid, squad, goals, points, time_type) values (101, 26, 32, 5, 2, 2);</v>
      </c>
    </row>
    <row r="171" spans="1:7" x14ac:dyDescent="0.25">
      <c r="A171" s="4">
        <f t="shared" si="25"/>
        <v>102</v>
      </c>
      <c r="B171" s="4">
        <f>B170</f>
        <v>26</v>
      </c>
      <c r="C171" s="4">
        <v>32</v>
      </c>
      <c r="D171" s="4">
        <v>2</v>
      </c>
      <c r="E171" s="4">
        <v>0</v>
      </c>
      <c r="F171" s="4">
        <v>1</v>
      </c>
      <c r="G171" s="4" t="str">
        <f t="shared" si="27"/>
        <v>insert into game_score (id, matchid, squad, goals, points, time_type) values (102, 26, 32, 2, 0, 1);</v>
      </c>
    </row>
    <row r="172" spans="1:7" x14ac:dyDescent="0.25">
      <c r="A172" s="4">
        <f t="shared" si="25"/>
        <v>103</v>
      </c>
      <c r="B172" s="4">
        <f>B170</f>
        <v>26</v>
      </c>
      <c r="C172" s="4">
        <v>39</v>
      </c>
      <c r="D172" s="4">
        <v>1</v>
      </c>
      <c r="E172" s="4">
        <v>0</v>
      </c>
      <c r="F172" s="4">
        <v>2</v>
      </c>
      <c r="G172" s="4" t="str">
        <f t="shared" si="27"/>
        <v>insert into game_score (id, matchid, squad, goals, points, time_type) values (103, 26, 39, 1, 0, 2);</v>
      </c>
    </row>
    <row r="173" spans="1:7" x14ac:dyDescent="0.25">
      <c r="A173" s="4">
        <f t="shared" si="25"/>
        <v>104</v>
      </c>
      <c r="B173" s="4">
        <f t="shared" ref="B173" si="33">B170</f>
        <v>26</v>
      </c>
      <c r="C173" s="4">
        <v>39</v>
      </c>
      <c r="D173" s="4">
        <v>1</v>
      </c>
      <c r="E173" s="4">
        <v>0</v>
      </c>
      <c r="F173" s="4">
        <v>1</v>
      </c>
      <c r="G173" s="4" t="str">
        <f t="shared" si="27"/>
        <v>insert into game_score (id, matchid, squad, goals, points, time_type) values (104, 26, 39, 1, 0, 1);</v>
      </c>
    </row>
    <row r="174" spans="1:7" x14ac:dyDescent="0.25">
      <c r="A174" s="3">
        <f t="shared" si="25"/>
        <v>105</v>
      </c>
      <c r="B174" s="3">
        <f>B170+1</f>
        <v>27</v>
      </c>
      <c r="C174" s="3">
        <v>36</v>
      </c>
      <c r="D174" s="3">
        <v>2</v>
      </c>
      <c r="E174" s="3">
        <v>1</v>
      </c>
      <c r="F174" s="3">
        <v>2</v>
      </c>
      <c r="G174" s="3" t="str">
        <f t="shared" si="27"/>
        <v>insert into game_score (id, matchid, squad, goals, points, time_type) values (105, 27, 36, 2, 1, 2);</v>
      </c>
    </row>
    <row r="175" spans="1:7" x14ac:dyDescent="0.25">
      <c r="A175" s="3">
        <f t="shared" si="25"/>
        <v>106</v>
      </c>
      <c r="B175" s="3">
        <f>B174</f>
        <v>27</v>
      </c>
      <c r="C175" s="3">
        <v>36</v>
      </c>
      <c r="D175" s="3">
        <v>0</v>
      </c>
      <c r="E175" s="3">
        <v>0</v>
      </c>
      <c r="F175" s="3">
        <v>1</v>
      </c>
      <c r="G175" s="3" t="str">
        <f t="shared" si="27"/>
        <v>insert into game_score (id, matchid, squad, goals, points, time_type) values (106, 27, 36, 0, 0, 1);</v>
      </c>
    </row>
    <row r="176" spans="1:7" x14ac:dyDescent="0.25">
      <c r="A176" s="3">
        <f t="shared" si="25"/>
        <v>107</v>
      </c>
      <c r="B176" s="3">
        <f>B174</f>
        <v>27</v>
      </c>
      <c r="C176" s="3">
        <v>32</v>
      </c>
      <c r="D176" s="3">
        <v>2</v>
      </c>
      <c r="E176" s="3">
        <v>1</v>
      </c>
      <c r="F176" s="3">
        <v>2</v>
      </c>
      <c r="G176" s="3" t="str">
        <f t="shared" si="27"/>
        <v>insert into game_score (id, matchid, squad, goals, points, time_type) values (107, 27, 32, 2, 1, 2);</v>
      </c>
    </row>
    <row r="177" spans="1:7" x14ac:dyDescent="0.25">
      <c r="A177" s="3">
        <f t="shared" si="25"/>
        <v>108</v>
      </c>
      <c r="B177" s="3">
        <f t="shared" ref="B177" si="34">B174</f>
        <v>27</v>
      </c>
      <c r="C177" s="3">
        <v>32</v>
      </c>
      <c r="D177" s="3">
        <v>1</v>
      </c>
      <c r="E177" s="3">
        <v>0</v>
      </c>
      <c r="F177" s="3">
        <v>1</v>
      </c>
      <c r="G177" s="3" t="str">
        <f t="shared" si="27"/>
        <v>insert into game_score (id, matchid, squad, goals, points, time_type) values (108, 27, 32, 1, 0, 1);</v>
      </c>
    </row>
    <row r="178" spans="1:7" x14ac:dyDescent="0.25">
      <c r="A178" s="4">
        <f t="shared" si="25"/>
        <v>109</v>
      </c>
      <c r="B178" s="4">
        <f>B174+1</f>
        <v>28</v>
      </c>
      <c r="C178" s="4">
        <v>31</v>
      </c>
      <c r="D178" s="4">
        <v>4</v>
      </c>
      <c r="E178" s="4">
        <v>2</v>
      </c>
      <c r="F178" s="4">
        <v>2</v>
      </c>
      <c r="G178" s="4" t="str">
        <f t="shared" si="27"/>
        <v>insert into game_score (id, matchid, squad, goals, points, time_type) values (109, 28, 31, 4, 2, 2);</v>
      </c>
    </row>
    <row r="179" spans="1:7" x14ac:dyDescent="0.25">
      <c r="A179" s="4">
        <f t="shared" si="25"/>
        <v>110</v>
      </c>
      <c r="B179" s="4">
        <f>B178</f>
        <v>28</v>
      </c>
      <c r="C179" s="4">
        <v>31</v>
      </c>
      <c r="D179" s="4">
        <v>3</v>
      </c>
      <c r="E179" s="4">
        <v>0</v>
      </c>
      <c r="F179" s="4">
        <v>1</v>
      </c>
      <c r="G179" s="4" t="str">
        <f t="shared" si="27"/>
        <v>insert into game_score (id, matchid, squad, goals, points, time_type) values (110, 28, 31, 3, 0, 1);</v>
      </c>
    </row>
    <row r="180" spans="1:7" x14ac:dyDescent="0.25">
      <c r="A180" s="4">
        <f t="shared" si="25"/>
        <v>111</v>
      </c>
      <c r="B180" s="4">
        <f>B178</f>
        <v>28</v>
      </c>
      <c r="C180" s="4">
        <v>39</v>
      </c>
      <c r="D180" s="4">
        <v>1</v>
      </c>
      <c r="E180" s="4">
        <v>0</v>
      </c>
      <c r="F180" s="4">
        <v>2</v>
      </c>
      <c r="G180" s="4" t="str">
        <f t="shared" si="27"/>
        <v>insert into game_score (id, matchid, squad, goals, points, time_type) values (111, 28, 39, 1, 0, 2);</v>
      </c>
    </row>
    <row r="181" spans="1:7" x14ac:dyDescent="0.25">
      <c r="A181" s="4">
        <f t="shared" si="25"/>
        <v>112</v>
      </c>
      <c r="B181" s="4">
        <f t="shared" ref="B181" si="35">B178</f>
        <v>28</v>
      </c>
      <c r="C181" s="4">
        <v>39</v>
      </c>
      <c r="D181" s="4">
        <v>1</v>
      </c>
      <c r="E181" s="4">
        <v>0</v>
      </c>
      <c r="F181" s="4">
        <v>1</v>
      </c>
      <c r="G181" s="4" t="str">
        <f t="shared" si="27"/>
        <v>insert into game_score (id, matchid, squad, goals, points, time_type) values (112, 28, 39, 1, 0, 1);</v>
      </c>
    </row>
    <row r="182" spans="1:7" x14ac:dyDescent="0.25">
      <c r="A182" s="3">
        <f t="shared" si="25"/>
        <v>113</v>
      </c>
      <c r="B182" s="3">
        <f>B178+1</f>
        <v>29</v>
      </c>
      <c r="C182" s="3">
        <v>36</v>
      </c>
      <c r="D182" s="3">
        <v>1</v>
      </c>
      <c r="E182" s="3">
        <v>0</v>
      </c>
      <c r="F182" s="3">
        <v>2</v>
      </c>
      <c r="G182" s="3" t="str">
        <f t="shared" ref="G182:G239" si="36">"insert into game_score (id, matchid, squad, goals, points, time_type) values (" &amp; A182 &amp; ", " &amp; B182 &amp; ", " &amp; C182 &amp; ", " &amp; D182 &amp; ", " &amp; E182 &amp; ", " &amp; F182 &amp; ");"</f>
        <v>insert into game_score (id, matchid, squad, goals, points, time_type) values (113, 29, 36, 1, 0, 2);</v>
      </c>
    </row>
    <row r="183" spans="1:7" x14ac:dyDescent="0.25">
      <c r="A183" s="3">
        <f t="shared" si="25"/>
        <v>114</v>
      </c>
      <c r="B183" s="3">
        <f>B182</f>
        <v>29</v>
      </c>
      <c r="C183" s="3">
        <v>36</v>
      </c>
      <c r="D183" s="3">
        <v>1</v>
      </c>
      <c r="E183" s="3">
        <v>0</v>
      </c>
      <c r="F183" s="3">
        <v>1</v>
      </c>
      <c r="G183" s="3" t="str">
        <f t="shared" si="36"/>
        <v>insert into game_score (id, matchid, squad, goals, points, time_type) values (114, 29, 36, 1, 0, 1);</v>
      </c>
    </row>
    <row r="184" spans="1:7" x14ac:dyDescent="0.25">
      <c r="A184" s="3">
        <f t="shared" si="25"/>
        <v>115</v>
      </c>
      <c r="B184" s="3">
        <f>B182</f>
        <v>29</v>
      </c>
      <c r="C184" s="3">
        <v>39</v>
      </c>
      <c r="D184" s="3">
        <v>3</v>
      </c>
      <c r="E184" s="3">
        <v>2</v>
      </c>
      <c r="F184" s="3">
        <v>2</v>
      </c>
      <c r="G184" s="3" t="str">
        <f t="shared" si="36"/>
        <v>insert into game_score (id, matchid, squad, goals, points, time_type) values (115, 29, 39, 3, 2, 2);</v>
      </c>
    </row>
    <row r="185" spans="1:7" x14ac:dyDescent="0.25">
      <c r="A185" s="3">
        <f t="shared" si="25"/>
        <v>116</v>
      </c>
      <c r="B185" s="3">
        <f t="shared" ref="B185" si="37">B182</f>
        <v>29</v>
      </c>
      <c r="C185" s="3">
        <v>39</v>
      </c>
      <c r="D185" s="3">
        <v>2</v>
      </c>
      <c r="E185" s="3">
        <v>0</v>
      </c>
      <c r="F185" s="3">
        <v>1</v>
      </c>
      <c r="G185" s="3" t="str">
        <f t="shared" si="36"/>
        <v>insert into game_score (id, matchid, squad, goals, points, time_type) values (116, 29, 39, 2, 0, 1);</v>
      </c>
    </row>
    <row r="186" spans="1:7" x14ac:dyDescent="0.25">
      <c r="A186" s="4">
        <f t="shared" si="25"/>
        <v>117</v>
      </c>
      <c r="B186" s="4">
        <f>B182+1</f>
        <v>30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36"/>
        <v>insert into game_score (id, matchid, squad, goals, points, time_type) values (117, 30, 31, 1, 0, 2);</v>
      </c>
    </row>
    <row r="187" spans="1:7" x14ac:dyDescent="0.25">
      <c r="A187" s="4">
        <f t="shared" si="25"/>
        <v>118</v>
      </c>
      <c r="B187" s="4">
        <f>B186</f>
        <v>30</v>
      </c>
      <c r="C187" s="4">
        <v>31</v>
      </c>
      <c r="D187" s="4">
        <v>1</v>
      </c>
      <c r="E187" s="4">
        <v>0</v>
      </c>
      <c r="F187" s="4">
        <v>1</v>
      </c>
      <c r="G187" s="4" t="str">
        <f t="shared" si="36"/>
        <v>insert into game_score (id, matchid, squad, goals, points, time_type) values (118, 30, 31, 1, 0, 1);</v>
      </c>
    </row>
    <row r="188" spans="1:7" x14ac:dyDescent="0.25">
      <c r="A188" s="4">
        <f t="shared" si="25"/>
        <v>119</v>
      </c>
      <c r="B188" s="4">
        <f>B186</f>
        <v>30</v>
      </c>
      <c r="C188" s="4">
        <v>32</v>
      </c>
      <c r="D188" s="4">
        <v>2</v>
      </c>
      <c r="E188" s="4">
        <v>2</v>
      </c>
      <c r="F188" s="4">
        <v>2</v>
      </c>
      <c r="G188" s="4" t="str">
        <f t="shared" si="36"/>
        <v>insert into game_score (id, matchid, squad, goals, points, time_type) values (119, 30, 32, 2, 2, 2);</v>
      </c>
    </row>
    <row r="189" spans="1:7" x14ac:dyDescent="0.25">
      <c r="A189" s="4">
        <f t="shared" si="25"/>
        <v>120</v>
      </c>
      <c r="B189" s="4">
        <f t="shared" ref="B189" si="38">B186</f>
        <v>30</v>
      </c>
      <c r="C189" s="4">
        <v>32</v>
      </c>
      <c r="D189" s="4">
        <v>1</v>
      </c>
      <c r="E189" s="4">
        <v>0</v>
      </c>
      <c r="F189" s="4">
        <v>1</v>
      </c>
      <c r="G189" s="4" t="str">
        <f t="shared" si="36"/>
        <v>insert into game_score (id, matchid, squad, goals, points, time_type) values (120, 30, 32, 1, 0, 1);</v>
      </c>
    </row>
    <row r="190" spans="1:7" x14ac:dyDescent="0.25">
      <c r="A190" s="3">
        <f t="shared" si="25"/>
        <v>121</v>
      </c>
      <c r="B190" s="3">
        <f>B186+1</f>
        <v>31</v>
      </c>
      <c r="C190" s="3">
        <v>55</v>
      </c>
      <c r="D190" s="3">
        <v>5</v>
      </c>
      <c r="E190" s="3">
        <v>2</v>
      </c>
      <c r="F190" s="3">
        <v>2</v>
      </c>
      <c r="G190" s="3" t="str">
        <f t="shared" si="36"/>
        <v>insert into game_score (id, matchid, squad, goals, points, time_type) values (121, 31, 55, 5, 2, 2);</v>
      </c>
    </row>
    <row r="191" spans="1:7" x14ac:dyDescent="0.25">
      <c r="A191" s="3">
        <f t="shared" si="25"/>
        <v>122</v>
      </c>
      <c r="B191" s="3">
        <f>B190</f>
        <v>31</v>
      </c>
      <c r="C191" s="3">
        <v>55</v>
      </c>
      <c r="D191" s="3">
        <v>3</v>
      </c>
      <c r="E191" s="3">
        <v>0</v>
      </c>
      <c r="F191" s="3">
        <v>1</v>
      </c>
      <c r="G191" s="3" t="str">
        <f t="shared" si="36"/>
        <v>insert into game_score (id, matchid, squad, goals, points, time_type) values (122, 31, 55, 3, 0, 1);</v>
      </c>
    </row>
    <row r="192" spans="1:7" x14ac:dyDescent="0.25">
      <c r="A192" s="3">
        <f t="shared" si="25"/>
        <v>123</v>
      </c>
      <c r="B192" s="3">
        <f>B190</f>
        <v>31</v>
      </c>
      <c r="C192" s="3">
        <v>595</v>
      </c>
      <c r="D192" s="3">
        <v>1</v>
      </c>
      <c r="E192" s="3">
        <v>0</v>
      </c>
      <c r="F192" s="3">
        <v>2</v>
      </c>
      <c r="G192" s="3" t="str">
        <f t="shared" si="36"/>
        <v>insert into game_score (id, matchid, squad, goals, points, time_type) values (123, 31, 595, 1, 0, 2);</v>
      </c>
    </row>
    <row r="193" spans="1:7" x14ac:dyDescent="0.25">
      <c r="A193" s="3">
        <f t="shared" si="25"/>
        <v>124</v>
      </c>
      <c r="B193" s="3">
        <f>B190</f>
        <v>31</v>
      </c>
      <c r="C193" s="3">
        <v>595</v>
      </c>
      <c r="D193" s="3">
        <v>0</v>
      </c>
      <c r="E193" s="3">
        <v>0</v>
      </c>
      <c r="F193" s="3">
        <v>1</v>
      </c>
      <c r="G193" s="3" t="str">
        <f t="shared" si="36"/>
        <v>insert into game_score (id, matchid, squad, goals, points, time_type) values (124, 31, 595, 0, 0, 1);</v>
      </c>
    </row>
    <row r="194" spans="1:7" x14ac:dyDescent="0.25">
      <c r="A194" s="4">
        <f t="shared" si="25"/>
        <v>125</v>
      </c>
      <c r="B194" s="4">
        <f>B190+1</f>
        <v>32</v>
      </c>
      <c r="C194" s="4">
        <v>1</v>
      </c>
      <c r="D194" s="4">
        <v>3</v>
      </c>
      <c r="E194" s="4">
        <v>2</v>
      </c>
      <c r="F194" s="4">
        <v>2</v>
      </c>
      <c r="G194" t="str">
        <f t="shared" si="36"/>
        <v>insert into game_score (id, matchid, squad, goals, points, time_type) values (125, 32, 1, 3, 2, 2);</v>
      </c>
    </row>
    <row r="195" spans="1:7" x14ac:dyDescent="0.25">
      <c r="A195" s="4">
        <f t="shared" si="25"/>
        <v>126</v>
      </c>
      <c r="B195" s="4">
        <f>B194</f>
        <v>32</v>
      </c>
      <c r="C195" s="4">
        <v>1</v>
      </c>
      <c r="D195" s="4">
        <v>0</v>
      </c>
      <c r="E195" s="4">
        <v>0</v>
      </c>
      <c r="F195" s="4">
        <v>1</v>
      </c>
      <c r="G195" t="str">
        <f t="shared" si="36"/>
        <v>insert into game_score (id, matchid, squad, goals, points, time_type) values (126, 32, 1, 0, 0, 1);</v>
      </c>
    </row>
    <row r="196" spans="1:7" x14ac:dyDescent="0.25">
      <c r="A196" s="4">
        <f t="shared" si="25"/>
        <v>127</v>
      </c>
      <c r="B196" s="4">
        <f>B194</f>
        <v>32</v>
      </c>
      <c r="C196" s="4">
        <v>54</v>
      </c>
      <c r="D196" s="4">
        <v>1</v>
      </c>
      <c r="E196" s="4">
        <v>0</v>
      </c>
      <c r="F196" s="4">
        <v>2</v>
      </c>
      <c r="G196" t="str">
        <f t="shared" si="36"/>
        <v>insert into game_score (id, matchid, squad, goals, points, time_type) values (127, 32, 54, 1, 0, 2);</v>
      </c>
    </row>
    <row r="197" spans="1:7" x14ac:dyDescent="0.25">
      <c r="A197" s="4">
        <f t="shared" si="25"/>
        <v>128</v>
      </c>
      <c r="B197" s="4">
        <f>B194</f>
        <v>32</v>
      </c>
      <c r="C197" s="4">
        <v>54</v>
      </c>
      <c r="D197" s="4">
        <v>1</v>
      </c>
      <c r="E197" s="4">
        <v>0</v>
      </c>
      <c r="F197" s="4">
        <v>1</v>
      </c>
      <c r="G197" t="str">
        <f t="shared" si="36"/>
        <v>insert into game_score (id, matchid, squad, goals, points, time_type) values (128, 32, 54, 1, 0, 1);</v>
      </c>
    </row>
    <row r="198" spans="1:7" x14ac:dyDescent="0.25">
      <c r="A198" s="3">
        <f t="shared" si="25"/>
        <v>129</v>
      </c>
      <c r="B198" s="3">
        <f>B194+1</f>
        <v>33</v>
      </c>
      <c r="C198" s="3">
        <v>595</v>
      </c>
      <c r="D198" s="3">
        <v>0</v>
      </c>
      <c r="E198" s="3">
        <v>0</v>
      </c>
      <c r="F198" s="3">
        <v>2</v>
      </c>
      <c r="G198" s="3" t="str">
        <f t="shared" si="36"/>
        <v>insert into game_score (id, matchid, squad, goals, points, time_type) values (129, 33, 595, 0, 0, 2);</v>
      </c>
    </row>
    <row r="199" spans="1:7" x14ac:dyDescent="0.25">
      <c r="A199" s="3">
        <f t="shared" si="25"/>
        <v>130</v>
      </c>
      <c r="B199" s="3">
        <f>B198</f>
        <v>33</v>
      </c>
      <c r="C199" s="3">
        <v>595</v>
      </c>
      <c r="D199" s="3">
        <v>0</v>
      </c>
      <c r="E199" s="3">
        <v>0</v>
      </c>
      <c r="F199" s="3">
        <v>1</v>
      </c>
      <c r="G199" s="3" t="str">
        <f t="shared" si="36"/>
        <v>insert into game_score (id, matchid, squad, goals, points, time_type) values (130, 33, 595, 0, 0, 1);</v>
      </c>
    </row>
    <row r="200" spans="1:7" x14ac:dyDescent="0.25">
      <c r="A200" s="3">
        <f t="shared" si="25"/>
        <v>131</v>
      </c>
      <c r="B200" s="3">
        <f>B198</f>
        <v>33</v>
      </c>
      <c r="C200" s="3">
        <v>1</v>
      </c>
      <c r="D200" s="3">
        <v>2</v>
      </c>
      <c r="E200" s="3">
        <v>2</v>
      </c>
      <c r="F200" s="3">
        <v>2</v>
      </c>
      <c r="G200" s="3" t="str">
        <f t="shared" si="36"/>
        <v>insert into game_score (id, matchid, squad, goals, points, time_type) values (131, 33, 1, 2, 2, 2);</v>
      </c>
    </row>
    <row r="201" spans="1:7" x14ac:dyDescent="0.25">
      <c r="A201" s="3">
        <f t="shared" si="25"/>
        <v>132</v>
      </c>
      <c r="B201" s="3">
        <f t="shared" ref="B201" si="39">B198</f>
        <v>33</v>
      </c>
      <c r="C201" s="3">
        <v>1</v>
      </c>
      <c r="D201" s="3">
        <v>1</v>
      </c>
      <c r="E201" s="3">
        <v>0</v>
      </c>
      <c r="F201" s="3">
        <v>1</v>
      </c>
      <c r="G201" s="3" t="str">
        <f t="shared" si="36"/>
        <v>insert into game_score (id, matchid, squad, goals, points, time_type) values (132, 33, 1, 1, 0, 1);</v>
      </c>
    </row>
    <row r="202" spans="1:7" x14ac:dyDescent="0.25">
      <c r="A202" s="4">
        <f t="shared" ref="A202:A239" si="40">A201+1</f>
        <v>133</v>
      </c>
      <c r="B202" s="4">
        <f>B198+1</f>
        <v>34</v>
      </c>
      <c r="C202" s="4">
        <v>55</v>
      </c>
      <c r="D202" s="4">
        <v>6</v>
      </c>
      <c r="E202" s="4">
        <v>2</v>
      </c>
      <c r="F202" s="4">
        <v>2</v>
      </c>
      <c r="G202" s="4" t="str">
        <f t="shared" si="36"/>
        <v>insert into game_score (id, matchid, squad, goals, points, time_type) values (133, 34, 55, 6, 2, 2);</v>
      </c>
    </row>
    <row r="203" spans="1:7" x14ac:dyDescent="0.25">
      <c r="A203" s="4">
        <f t="shared" si="40"/>
        <v>134</v>
      </c>
      <c r="B203" s="4">
        <f>B202</f>
        <v>34</v>
      </c>
      <c r="C203" s="4">
        <v>55</v>
      </c>
      <c r="D203" s="4">
        <v>2</v>
      </c>
      <c r="E203" s="4">
        <v>0</v>
      </c>
      <c r="F203" s="4">
        <v>1</v>
      </c>
      <c r="G203" s="4" t="str">
        <f t="shared" si="36"/>
        <v>insert into game_score (id, matchid, squad, goals, points, time_type) values (134, 34, 55, 2, 0, 1);</v>
      </c>
    </row>
    <row r="204" spans="1:7" x14ac:dyDescent="0.25">
      <c r="A204" s="4">
        <f t="shared" si="40"/>
        <v>135</v>
      </c>
      <c r="B204" s="4">
        <f>B202</f>
        <v>34</v>
      </c>
      <c r="C204" s="4">
        <v>54</v>
      </c>
      <c r="D204" s="4">
        <v>3</v>
      </c>
      <c r="E204" s="4">
        <v>0</v>
      </c>
      <c r="F204" s="4">
        <v>2</v>
      </c>
      <c r="G204" s="4" t="str">
        <f t="shared" si="36"/>
        <v>insert into game_score (id, matchid, squad, goals, points, time_type) values (135, 34, 54, 3, 0, 2);</v>
      </c>
    </row>
    <row r="205" spans="1:7" x14ac:dyDescent="0.25">
      <c r="A205" s="4">
        <f t="shared" si="40"/>
        <v>136</v>
      </c>
      <c r="B205" s="4">
        <f t="shared" ref="B205" si="41">B202</f>
        <v>34</v>
      </c>
      <c r="C205" s="4">
        <v>54</v>
      </c>
      <c r="D205" s="4">
        <v>0</v>
      </c>
      <c r="E205" s="4">
        <v>0</v>
      </c>
      <c r="F205" s="4">
        <v>1</v>
      </c>
      <c r="G205" s="4" t="str">
        <f t="shared" si="36"/>
        <v>insert into game_score (id, matchid, squad, goals, points, time_type) values (136, 34, 54, 0, 0, 1);</v>
      </c>
    </row>
    <row r="206" spans="1:7" x14ac:dyDescent="0.25">
      <c r="A206" s="3">
        <f t="shared" si="40"/>
        <v>137</v>
      </c>
      <c r="B206" s="3">
        <f>B202+1</f>
        <v>35</v>
      </c>
      <c r="C206" s="3">
        <v>55</v>
      </c>
      <c r="D206" s="3">
        <v>3</v>
      </c>
      <c r="E206" s="3">
        <v>0</v>
      </c>
      <c r="F206" s="3">
        <v>2</v>
      </c>
      <c r="G206" s="3" t="str">
        <f t="shared" si="36"/>
        <v>insert into game_score (id, matchid, squad, goals, points, time_type) values (137, 35, 55, 3, 0, 2);</v>
      </c>
    </row>
    <row r="207" spans="1:7" x14ac:dyDescent="0.25">
      <c r="A207" s="3">
        <f t="shared" si="40"/>
        <v>138</v>
      </c>
      <c r="B207" s="3">
        <f>B206</f>
        <v>35</v>
      </c>
      <c r="C207" s="3">
        <v>55</v>
      </c>
      <c r="D207" s="3">
        <v>0</v>
      </c>
      <c r="E207" s="3">
        <v>0</v>
      </c>
      <c r="F207" s="3">
        <v>1</v>
      </c>
      <c r="G207" s="3" t="str">
        <f t="shared" si="36"/>
        <v>insert into game_score (id, matchid, squad, goals, points, time_type) values (138, 35, 55, 0, 0, 1);</v>
      </c>
    </row>
    <row r="208" spans="1:7" x14ac:dyDescent="0.25">
      <c r="A208" s="3">
        <f t="shared" si="40"/>
        <v>139</v>
      </c>
      <c r="B208" s="3">
        <f>B206</f>
        <v>35</v>
      </c>
      <c r="C208" s="3">
        <v>1</v>
      </c>
      <c r="D208" s="3">
        <v>5</v>
      </c>
      <c r="E208" s="3">
        <v>2</v>
      </c>
      <c r="F208" s="3">
        <v>2</v>
      </c>
      <c r="G208" s="3" t="str">
        <f t="shared" si="36"/>
        <v>insert into game_score (id, matchid, squad, goals, points, time_type) values (139, 35, 1, 5, 2, 2);</v>
      </c>
    </row>
    <row r="209" spans="1:7" x14ac:dyDescent="0.25">
      <c r="A209" s="3">
        <f t="shared" si="40"/>
        <v>140</v>
      </c>
      <c r="B209" s="3">
        <f t="shared" ref="B209" si="42">B206</f>
        <v>35</v>
      </c>
      <c r="C209" s="3">
        <v>1</v>
      </c>
      <c r="D209" s="3">
        <v>2</v>
      </c>
      <c r="E209" s="3">
        <v>0</v>
      </c>
      <c r="F209" s="3">
        <v>1</v>
      </c>
      <c r="G209" s="3" t="str">
        <f t="shared" si="36"/>
        <v>insert into game_score (id, matchid, squad, goals, points, time_type) values (140, 35, 1, 2, 0, 1);</v>
      </c>
    </row>
    <row r="210" spans="1:7" x14ac:dyDescent="0.25">
      <c r="A210" s="4">
        <f t="shared" si="40"/>
        <v>141</v>
      </c>
      <c r="B210" s="4">
        <f>B206+1</f>
        <v>36</v>
      </c>
      <c r="C210" s="4">
        <v>595</v>
      </c>
      <c r="D210" s="4">
        <v>4</v>
      </c>
      <c r="E210" s="4">
        <v>2</v>
      </c>
      <c r="F210" s="4">
        <v>2</v>
      </c>
      <c r="G210" s="4" t="str">
        <f t="shared" si="36"/>
        <v>insert into game_score (id, matchid, squad, goals, points, time_type) values (141, 36, 595, 4, 2, 2);</v>
      </c>
    </row>
    <row r="211" spans="1:7" x14ac:dyDescent="0.25">
      <c r="A211" s="4">
        <f t="shared" si="40"/>
        <v>142</v>
      </c>
      <c r="B211" s="4">
        <f>B210</f>
        <v>36</v>
      </c>
      <c r="C211" s="4">
        <v>595</v>
      </c>
      <c r="D211" s="4">
        <v>1</v>
      </c>
      <c r="E211" s="4">
        <v>0</v>
      </c>
      <c r="F211" s="4">
        <v>1</v>
      </c>
      <c r="G211" s="4" t="str">
        <f t="shared" si="36"/>
        <v>insert into game_score (id, matchid, squad, goals, points, time_type) values (142, 36, 595, 1, 0, 1);</v>
      </c>
    </row>
    <row r="212" spans="1:7" x14ac:dyDescent="0.25">
      <c r="A212" s="4">
        <f t="shared" si="40"/>
        <v>143</v>
      </c>
      <c r="B212" s="4">
        <f>B210</f>
        <v>36</v>
      </c>
      <c r="C212" s="4">
        <v>54</v>
      </c>
      <c r="D212" s="4">
        <v>3</v>
      </c>
      <c r="E212" s="4">
        <v>0</v>
      </c>
      <c r="F212" s="4">
        <v>2</v>
      </c>
      <c r="G212" s="4" t="str">
        <f t="shared" si="36"/>
        <v>insert into game_score (id, matchid, squad, goals, points, time_type) values (143, 36, 54, 3, 0, 2);</v>
      </c>
    </row>
    <row r="213" spans="1:7" x14ac:dyDescent="0.25">
      <c r="A213" s="4">
        <f t="shared" si="40"/>
        <v>144</v>
      </c>
      <c r="B213" s="4">
        <f t="shared" ref="B213" si="43">B210</f>
        <v>36</v>
      </c>
      <c r="C213" s="4">
        <v>54</v>
      </c>
      <c r="D213" s="4">
        <v>2</v>
      </c>
      <c r="E213" s="4">
        <v>0</v>
      </c>
      <c r="F213" s="4">
        <v>1</v>
      </c>
      <c r="G213" s="4" t="str">
        <f t="shared" si="36"/>
        <v>insert into game_score (id, matchid, squad, goals, points, time_type) values (144, 36, 54, 2, 0, 1);</v>
      </c>
    </row>
    <row r="214" spans="1:7" x14ac:dyDescent="0.25">
      <c r="A214" s="3">
        <f t="shared" si="40"/>
        <v>145</v>
      </c>
      <c r="B214" s="3">
        <f>B210+1</f>
        <v>37</v>
      </c>
      <c r="C214" s="3">
        <v>32</v>
      </c>
      <c r="D214" s="3">
        <v>1</v>
      </c>
      <c r="E214" s="3">
        <v>0</v>
      </c>
      <c r="F214" s="3">
        <v>2</v>
      </c>
      <c r="G214" s="3" t="str">
        <f t="shared" si="36"/>
        <v>insert into game_score (id, matchid, squad, goals, points, time_type) values (145, 37, 32, 1, 0, 2);</v>
      </c>
    </row>
    <row r="215" spans="1:7" x14ac:dyDescent="0.25">
      <c r="A215" s="3">
        <f t="shared" si="40"/>
        <v>146</v>
      </c>
      <c r="B215" s="3">
        <f>B214</f>
        <v>37</v>
      </c>
      <c r="C215" s="3">
        <v>32</v>
      </c>
      <c r="D215" s="3">
        <v>1</v>
      </c>
      <c r="E215" s="3">
        <v>0</v>
      </c>
      <c r="F215" s="3">
        <v>1</v>
      </c>
      <c r="G215" s="3" t="str">
        <f t="shared" si="36"/>
        <v>insert into game_score (id, matchid, squad, goals, points, time_type) values (146, 37, 32, 1, 0, 1);</v>
      </c>
    </row>
    <row r="216" spans="1:7" x14ac:dyDescent="0.25">
      <c r="A216" s="3">
        <f t="shared" si="40"/>
        <v>147</v>
      </c>
      <c r="B216" s="3">
        <f>B214</f>
        <v>37</v>
      </c>
      <c r="C216" s="3">
        <v>55</v>
      </c>
      <c r="D216" s="3">
        <v>1</v>
      </c>
      <c r="E216" s="3">
        <v>0</v>
      </c>
      <c r="F216" s="3">
        <v>2</v>
      </c>
      <c r="G216" s="3" t="str">
        <f t="shared" si="36"/>
        <v>insert into game_score (id, matchid, squad, goals, points, time_type) values (147, 37, 55, 1, 0, 2);</v>
      </c>
    </row>
    <row r="217" spans="1:7" x14ac:dyDescent="0.25">
      <c r="A217" s="3">
        <f t="shared" si="40"/>
        <v>148</v>
      </c>
      <c r="B217" s="3">
        <f t="shared" ref="B217:B223" si="44">B214</f>
        <v>37</v>
      </c>
      <c r="C217" s="3">
        <v>55</v>
      </c>
      <c r="D217" s="3">
        <v>0</v>
      </c>
      <c r="E217" s="3">
        <v>0</v>
      </c>
      <c r="F217" s="3">
        <v>1</v>
      </c>
      <c r="G217" s="3" t="str">
        <f t="shared" si="36"/>
        <v>insert into game_score (id, matchid, squad, goals, points, time_type) values (148, 37, 55, 0, 0, 1);</v>
      </c>
    </row>
    <row r="218" spans="1:7" x14ac:dyDescent="0.25">
      <c r="A218" s="3">
        <f t="shared" si="40"/>
        <v>149</v>
      </c>
      <c r="B218" s="3">
        <f t="shared" si="44"/>
        <v>37</v>
      </c>
      <c r="C218" s="3">
        <v>32</v>
      </c>
      <c r="D218" s="3">
        <v>3</v>
      </c>
      <c r="E218" s="3">
        <v>1</v>
      </c>
      <c r="F218" s="3">
        <v>4</v>
      </c>
      <c r="G218" s="3" t="str">
        <f t="shared" si="36"/>
        <v>insert into game_score (id, matchid, squad, goals, points, time_type) values (149, 37, 32, 3, 1, 4);</v>
      </c>
    </row>
    <row r="219" spans="1:7" x14ac:dyDescent="0.25">
      <c r="A219" s="3">
        <f t="shared" si="40"/>
        <v>150</v>
      </c>
      <c r="B219" s="3">
        <f t="shared" si="44"/>
        <v>37</v>
      </c>
      <c r="C219" s="3">
        <v>32</v>
      </c>
      <c r="D219" s="3">
        <v>2</v>
      </c>
      <c r="E219" s="3">
        <v>0</v>
      </c>
      <c r="F219" s="3">
        <v>3</v>
      </c>
      <c r="G219" s="3" t="str">
        <f t="shared" si="36"/>
        <v>insert into game_score (id, matchid, squad, goals, points, time_type) values (150, 37, 32, 2, 0, 3);</v>
      </c>
    </row>
    <row r="220" spans="1:7" x14ac:dyDescent="0.25">
      <c r="A220" s="3">
        <f t="shared" si="40"/>
        <v>151</v>
      </c>
      <c r="B220" s="3">
        <f t="shared" si="44"/>
        <v>37</v>
      </c>
      <c r="C220" s="3">
        <v>55</v>
      </c>
      <c r="D220" s="3">
        <v>3</v>
      </c>
      <c r="E220" s="3">
        <v>1</v>
      </c>
      <c r="F220" s="3">
        <v>4</v>
      </c>
      <c r="G220" s="3" t="str">
        <f t="shared" si="36"/>
        <v>insert into game_score (id, matchid, squad, goals, points, time_type) values (151, 37, 55, 3, 1, 4);</v>
      </c>
    </row>
    <row r="221" spans="1:7" x14ac:dyDescent="0.25">
      <c r="A221" s="3">
        <f t="shared" si="40"/>
        <v>152</v>
      </c>
      <c r="B221" s="3">
        <f t="shared" si="44"/>
        <v>37</v>
      </c>
      <c r="C221" s="3">
        <v>55</v>
      </c>
      <c r="D221" s="3">
        <v>2</v>
      </c>
      <c r="E221" s="3">
        <v>0</v>
      </c>
      <c r="F221" s="3">
        <v>3</v>
      </c>
      <c r="G221" s="3" t="str">
        <f t="shared" si="36"/>
        <v>insert into game_score (id, matchid, squad, goals, points, time_type) values (152, 37, 55, 2, 0, 3);</v>
      </c>
    </row>
    <row r="222" spans="1:7" x14ac:dyDescent="0.25">
      <c r="A222" s="3">
        <f t="shared" si="40"/>
        <v>153</v>
      </c>
      <c r="B222" s="3">
        <f t="shared" si="44"/>
        <v>37</v>
      </c>
      <c r="C222" s="3">
        <v>32</v>
      </c>
      <c r="D222" s="3">
        <v>3</v>
      </c>
      <c r="E222" s="3">
        <v>0</v>
      </c>
      <c r="F222" s="3">
        <v>7</v>
      </c>
      <c r="G222" s="3" t="str">
        <f t="shared" si="36"/>
        <v>insert into game_score (id, matchid, squad, goals, points, time_type) values (153, 37, 32, 3, 0, 7);</v>
      </c>
    </row>
    <row r="223" spans="1:7" x14ac:dyDescent="0.25">
      <c r="A223" s="3">
        <f t="shared" si="40"/>
        <v>154</v>
      </c>
      <c r="B223" s="3">
        <f t="shared" si="44"/>
        <v>37</v>
      </c>
      <c r="C223" s="3">
        <v>55</v>
      </c>
      <c r="D223" s="3">
        <v>5</v>
      </c>
      <c r="E223" s="3">
        <v>0</v>
      </c>
      <c r="F223" s="3">
        <v>7</v>
      </c>
      <c r="G223" s="3" t="str">
        <f t="shared" si="36"/>
        <v>insert into game_score (id, matchid, squad, goals, points, time_type) values (154, 37, 55, 5, 0, 7);</v>
      </c>
    </row>
    <row r="224" spans="1:7" x14ac:dyDescent="0.25">
      <c r="A224" s="4">
        <f t="shared" si="40"/>
        <v>155</v>
      </c>
      <c r="B224" s="4">
        <f>B214+1</f>
        <v>38</v>
      </c>
      <c r="C224" s="4">
        <v>1</v>
      </c>
      <c r="D224" s="4">
        <v>1</v>
      </c>
      <c r="E224" s="4">
        <v>0</v>
      </c>
      <c r="F224" s="4">
        <v>2</v>
      </c>
      <c r="G224" s="4" t="str">
        <f t="shared" si="36"/>
        <v>insert into game_score (id, matchid, squad, goals, points, time_type) values (155, 38, 1, 1, 0, 2);</v>
      </c>
    </row>
    <row r="225" spans="1:7" x14ac:dyDescent="0.25">
      <c r="A225" s="4">
        <f t="shared" si="40"/>
        <v>156</v>
      </c>
      <c r="B225" s="4">
        <f>B224</f>
        <v>38</v>
      </c>
      <c r="C225" s="4">
        <v>1</v>
      </c>
      <c r="D225" s="4">
        <v>0</v>
      </c>
      <c r="E225" s="4">
        <v>0</v>
      </c>
      <c r="F225" s="4">
        <v>1</v>
      </c>
      <c r="G225" s="4" t="str">
        <f t="shared" si="36"/>
        <v>insert into game_score (id, matchid, squad, goals, points, time_type) values (156, 38, 1, 0, 0, 1);</v>
      </c>
    </row>
    <row r="226" spans="1:7" x14ac:dyDescent="0.25">
      <c r="A226" s="4">
        <f t="shared" si="40"/>
        <v>157</v>
      </c>
      <c r="B226" s="4">
        <f>B224</f>
        <v>38</v>
      </c>
      <c r="C226" s="4">
        <v>31</v>
      </c>
      <c r="D226" s="4">
        <v>2</v>
      </c>
      <c r="E226" s="4">
        <v>2</v>
      </c>
      <c r="F226" s="4">
        <v>2</v>
      </c>
      <c r="G226" s="4" t="str">
        <f t="shared" si="36"/>
        <v>insert into game_score (id, matchid, squad, goals, points, time_type) values (157, 38, 31, 2, 2, 2);</v>
      </c>
    </row>
    <row r="227" spans="1:7" x14ac:dyDescent="0.25">
      <c r="A227" s="4">
        <f t="shared" si="40"/>
        <v>158</v>
      </c>
      <c r="B227" s="4">
        <f t="shared" ref="B227" si="45">B224</f>
        <v>38</v>
      </c>
      <c r="C227" s="4">
        <v>31</v>
      </c>
      <c r="D227" s="4">
        <v>1</v>
      </c>
      <c r="E227" s="4">
        <v>0</v>
      </c>
      <c r="F227" s="4">
        <v>1</v>
      </c>
      <c r="G227" s="4" t="str">
        <f t="shared" si="36"/>
        <v>insert into game_score (id, matchid, squad, goals, points, time_type) values (158, 38, 31, 1, 0, 1);</v>
      </c>
    </row>
    <row r="228" spans="1:7" x14ac:dyDescent="0.25">
      <c r="A228" s="3">
        <f t="shared" si="40"/>
        <v>159</v>
      </c>
      <c r="B228" s="3">
        <f>B224+1</f>
        <v>39</v>
      </c>
      <c r="C228" s="3">
        <v>32</v>
      </c>
      <c r="D228" s="3">
        <v>2</v>
      </c>
      <c r="E228" s="3">
        <v>0</v>
      </c>
      <c r="F228" s="3">
        <v>2</v>
      </c>
      <c r="G228" s="3" t="str">
        <f t="shared" si="36"/>
        <v>insert into game_score (id, matchid, squad, goals, points, time_type) values (159, 39, 32, 2, 0, 2);</v>
      </c>
    </row>
    <row r="229" spans="1:7" x14ac:dyDescent="0.25">
      <c r="A229" s="3">
        <f t="shared" si="40"/>
        <v>160</v>
      </c>
      <c r="B229" s="3">
        <f>B228</f>
        <v>39</v>
      </c>
      <c r="C229" s="3">
        <v>32</v>
      </c>
      <c r="D229" s="3">
        <v>2</v>
      </c>
      <c r="E229" s="3">
        <v>0</v>
      </c>
      <c r="F229" s="3">
        <v>1</v>
      </c>
      <c r="G229" s="3" t="str">
        <f t="shared" si="36"/>
        <v>insert into game_score (id, matchid, squad, goals, points, time_type) values (160, 39, 32, 2, 0, 1);</v>
      </c>
    </row>
    <row r="230" spans="1:7" x14ac:dyDescent="0.25">
      <c r="A230" s="3">
        <f t="shared" si="40"/>
        <v>161</v>
      </c>
      <c r="B230" s="3">
        <f>B228</f>
        <v>39</v>
      </c>
      <c r="C230" s="3">
        <v>1</v>
      </c>
      <c r="D230" s="3">
        <v>2</v>
      </c>
      <c r="E230" s="3">
        <v>0</v>
      </c>
      <c r="F230" s="3">
        <v>2</v>
      </c>
      <c r="G230" s="3" t="str">
        <f t="shared" si="36"/>
        <v>insert into game_score (id, matchid, squad, goals, points, time_type) values (161, 39, 1, 2, 0, 2);</v>
      </c>
    </row>
    <row r="231" spans="1:7" x14ac:dyDescent="0.25">
      <c r="A231" s="3">
        <f t="shared" si="40"/>
        <v>162</v>
      </c>
      <c r="B231" s="3">
        <f t="shared" ref="B231:B235" si="46">B228</f>
        <v>39</v>
      </c>
      <c r="C231" s="3">
        <v>1</v>
      </c>
      <c r="D231" s="3">
        <v>1</v>
      </c>
      <c r="E231" s="3">
        <v>0</v>
      </c>
      <c r="F231" s="3">
        <v>1</v>
      </c>
      <c r="G231" s="3" t="str">
        <f t="shared" si="36"/>
        <v>insert into game_score (id, matchid, squad, goals, points, time_type) values (162, 39, 1, 1, 0, 1);</v>
      </c>
    </row>
    <row r="232" spans="1:7" x14ac:dyDescent="0.25">
      <c r="A232" s="3">
        <f t="shared" si="40"/>
        <v>163</v>
      </c>
      <c r="B232" s="3">
        <f t="shared" si="46"/>
        <v>39</v>
      </c>
      <c r="C232" s="3">
        <v>32</v>
      </c>
      <c r="D232" s="3">
        <v>2</v>
      </c>
      <c r="E232" s="3">
        <v>0</v>
      </c>
      <c r="F232" s="3">
        <v>4</v>
      </c>
      <c r="G232" s="3" t="str">
        <f t="shared" si="36"/>
        <v>insert into game_score (id, matchid, squad, goals, points, time_type) values (163, 39, 32, 2, 0, 4);</v>
      </c>
    </row>
    <row r="233" spans="1:7" x14ac:dyDescent="0.25">
      <c r="A233" s="3">
        <f t="shared" si="40"/>
        <v>164</v>
      </c>
      <c r="B233" s="3">
        <f t="shared" si="46"/>
        <v>39</v>
      </c>
      <c r="C233" s="3">
        <v>32</v>
      </c>
      <c r="D233" s="3">
        <v>2</v>
      </c>
      <c r="E233" s="3">
        <v>0</v>
      </c>
      <c r="F233" s="3">
        <v>3</v>
      </c>
      <c r="G233" s="3" t="str">
        <f t="shared" si="36"/>
        <v>insert into game_score (id, matchid, squad, goals, points, time_type) values (164, 39, 32, 2, 0, 3);</v>
      </c>
    </row>
    <row r="234" spans="1:7" x14ac:dyDescent="0.25">
      <c r="A234" s="3">
        <f t="shared" si="40"/>
        <v>165</v>
      </c>
      <c r="B234" s="3">
        <f t="shared" si="46"/>
        <v>39</v>
      </c>
      <c r="C234" s="3">
        <v>1</v>
      </c>
      <c r="D234" s="3">
        <v>3</v>
      </c>
      <c r="E234" s="3">
        <v>2</v>
      </c>
      <c r="F234" s="3">
        <v>4</v>
      </c>
      <c r="G234" s="3" t="str">
        <f t="shared" si="36"/>
        <v>insert into game_score (id, matchid, squad, goals, points, time_type) values (165, 39, 1, 3, 2, 4);</v>
      </c>
    </row>
    <row r="235" spans="1:7" x14ac:dyDescent="0.25">
      <c r="A235" s="3">
        <f t="shared" si="40"/>
        <v>166</v>
      </c>
      <c r="B235" s="3">
        <f t="shared" si="46"/>
        <v>39</v>
      </c>
      <c r="C235" s="3">
        <v>1</v>
      </c>
      <c r="D235" s="3">
        <v>2</v>
      </c>
      <c r="E235" s="3">
        <v>0</v>
      </c>
      <c r="F235" s="3">
        <v>3</v>
      </c>
      <c r="G235" s="3" t="str">
        <f t="shared" si="36"/>
        <v>insert into game_score (id, matchid, squad, goals, points, time_type) values (166, 39, 1, 2, 0, 3);</v>
      </c>
    </row>
    <row r="236" spans="1:7" x14ac:dyDescent="0.25">
      <c r="A236" s="4">
        <f t="shared" si="40"/>
        <v>167</v>
      </c>
      <c r="B236" s="4">
        <f>B228+1</f>
        <v>40</v>
      </c>
      <c r="C236" s="4">
        <v>55</v>
      </c>
      <c r="D236" s="4">
        <v>2</v>
      </c>
      <c r="E236" s="4">
        <v>2</v>
      </c>
      <c r="F236" s="4">
        <v>2</v>
      </c>
      <c r="G236" s="4" t="str">
        <f t="shared" si="36"/>
        <v>insert into game_score (id, matchid, squad, goals, points, time_type) values (167, 40, 55, 2, 2, 2);</v>
      </c>
    </row>
    <row r="237" spans="1:7" x14ac:dyDescent="0.25">
      <c r="A237" s="4">
        <f t="shared" si="40"/>
        <v>168</v>
      </c>
      <c r="B237" s="4">
        <f>B236</f>
        <v>40</v>
      </c>
      <c r="C237" s="4">
        <v>55</v>
      </c>
      <c r="D237" s="4">
        <v>1</v>
      </c>
      <c r="E237" s="4">
        <v>0</v>
      </c>
      <c r="F237" s="4">
        <v>1</v>
      </c>
      <c r="G237" s="4" t="str">
        <f t="shared" si="36"/>
        <v>insert into game_score (id, matchid, squad, goals, points, time_type) values (168, 40, 55, 1, 0, 1);</v>
      </c>
    </row>
    <row r="238" spans="1:7" x14ac:dyDescent="0.25">
      <c r="A238" s="4">
        <f t="shared" si="40"/>
        <v>169</v>
      </c>
      <c r="B238" s="4">
        <f>B236</f>
        <v>40</v>
      </c>
      <c r="C238" s="4">
        <v>31</v>
      </c>
      <c r="D238" s="4">
        <v>1</v>
      </c>
      <c r="E238" s="4">
        <v>0</v>
      </c>
      <c r="F238" s="4">
        <v>2</v>
      </c>
      <c r="G238" s="4" t="str">
        <f t="shared" si="36"/>
        <v>insert into game_score (id, matchid, squad, goals, points, time_type) values (169, 40, 31, 1, 0, 2);</v>
      </c>
    </row>
    <row r="239" spans="1:7" x14ac:dyDescent="0.25">
      <c r="A239" s="4">
        <f t="shared" si="40"/>
        <v>170</v>
      </c>
      <c r="B239" s="4">
        <f t="shared" ref="B239" si="47">B236</f>
        <v>40</v>
      </c>
      <c r="C239" s="4">
        <v>31</v>
      </c>
      <c r="D239" s="4">
        <v>0</v>
      </c>
      <c r="E239" s="4">
        <v>0</v>
      </c>
      <c r="F239" s="4">
        <v>1</v>
      </c>
      <c r="G239" s="4" t="str">
        <f t="shared" si="36"/>
        <v>insert into game_score (id, matchid, squad, goals, points, time_type) values (170, 40, 31,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'1989'!A25 + 1</f>
        <v>25</v>
      </c>
      <c r="B2">
        <v>1992</v>
      </c>
      <c r="C2" t="s">
        <v>11</v>
      </c>
      <c r="D2">
        <v>853</v>
      </c>
      <c r="G2" t="str">
        <f t="shared" si="0"/>
        <v>insert into group_stage (id, tournament, group_code, squad) values (25, 1992, 'A', 853);</v>
      </c>
    </row>
    <row r="3" spans="1:7" x14ac:dyDescent="0.25">
      <c r="A3">
        <f>A2+1</f>
        <v>26</v>
      </c>
      <c r="B3">
        <f t="shared" ref="B3:B25" si="1">B2</f>
        <v>1992</v>
      </c>
      <c r="C3" t="s">
        <v>11</v>
      </c>
      <c r="D3">
        <v>48</v>
      </c>
      <c r="G3" t="str">
        <f t="shared" si="0"/>
        <v>insert into group_stage (id, tournament, group_code, squad) values (26, 1992, 'A', 48);</v>
      </c>
    </row>
    <row r="4" spans="1:7" x14ac:dyDescent="0.25">
      <c r="A4">
        <f t="shared" ref="A4:A25" si="2">A3+1</f>
        <v>27</v>
      </c>
      <c r="B4">
        <f t="shared" si="1"/>
        <v>1992</v>
      </c>
      <c r="C4" t="s">
        <v>11</v>
      </c>
      <c r="D4">
        <v>54</v>
      </c>
      <c r="G4" t="str">
        <f t="shared" si="0"/>
        <v>insert into group_stage (id, tournament, group_code, squad) values (27, 1992, 'A', 54);</v>
      </c>
    </row>
    <row r="5" spans="1:7" x14ac:dyDescent="0.25">
      <c r="A5">
        <f t="shared" si="2"/>
        <v>28</v>
      </c>
      <c r="B5">
        <f t="shared" si="1"/>
        <v>1992</v>
      </c>
      <c r="C5" t="s">
        <v>11</v>
      </c>
      <c r="D5">
        <v>234</v>
      </c>
      <c r="G5" t="str">
        <f t="shared" si="0"/>
        <v>insert into group_stage (id, tournament, group_code, squad) values (28, 1992, 'A', 234);</v>
      </c>
    </row>
    <row r="6" spans="1:7" x14ac:dyDescent="0.25">
      <c r="A6">
        <f t="shared" si="2"/>
        <v>29</v>
      </c>
      <c r="B6">
        <f t="shared" si="1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2"/>
        <v>30</v>
      </c>
      <c r="B7">
        <f t="shared" si="1"/>
        <v>1992</v>
      </c>
      <c r="C7" t="s">
        <v>12</v>
      </c>
      <c r="D7">
        <v>98</v>
      </c>
      <c r="G7" t="str">
        <f t="shared" si="0"/>
        <v>insert into group_stage (id, tournament, group_code, squad) values (30, 1992, 'B', 98);</v>
      </c>
    </row>
    <row r="8" spans="1:7" x14ac:dyDescent="0.25">
      <c r="A8">
        <f t="shared" si="2"/>
        <v>31</v>
      </c>
      <c r="B8">
        <f t="shared" si="1"/>
        <v>1992</v>
      </c>
      <c r="C8" t="s">
        <v>12</v>
      </c>
      <c r="D8">
        <v>595</v>
      </c>
      <c r="G8" t="str">
        <f t="shared" si="0"/>
        <v>insert into group_stage (id, tournament, group_code, squad) values (31, 1992, 'B', 595);</v>
      </c>
    </row>
    <row r="9" spans="1:7" x14ac:dyDescent="0.25">
      <c r="A9">
        <f t="shared" si="2"/>
        <v>32</v>
      </c>
      <c r="B9">
        <f t="shared" si="1"/>
        <v>1992</v>
      </c>
      <c r="C9" t="s">
        <v>12</v>
      </c>
      <c r="D9">
        <v>39</v>
      </c>
      <c r="G9" t="str">
        <f t="shared" si="0"/>
        <v>insert into group_stage (id, tournament, group_code, squad) values (32, 1992, 'B', 39);</v>
      </c>
    </row>
    <row r="10" spans="1:7" x14ac:dyDescent="0.25">
      <c r="A10">
        <f t="shared" si="2"/>
        <v>33</v>
      </c>
      <c r="B10">
        <f t="shared" si="1"/>
        <v>1992</v>
      </c>
      <c r="C10" t="s">
        <v>13</v>
      </c>
      <c r="D10">
        <v>55</v>
      </c>
      <c r="G10" t="str">
        <f t="shared" si="0"/>
        <v>insert into group_stage (id, tournament, group_code, squad) values (33, 1992, 'C', 55);</v>
      </c>
    </row>
    <row r="11" spans="1:7" x14ac:dyDescent="0.25">
      <c r="A11">
        <f t="shared" si="2"/>
        <v>34</v>
      </c>
      <c r="B11">
        <f t="shared" si="1"/>
        <v>1992</v>
      </c>
      <c r="C11" t="s">
        <v>13</v>
      </c>
      <c r="D11">
        <v>61</v>
      </c>
      <c r="G11" t="str">
        <f t="shared" si="0"/>
        <v>insert into group_stage (id, tournament, group_code, squad) values (34, 1992, 'C', 61);</v>
      </c>
    </row>
    <row r="12" spans="1:7" x14ac:dyDescent="0.25">
      <c r="A12">
        <f t="shared" si="2"/>
        <v>35</v>
      </c>
      <c r="B12">
        <f t="shared" si="1"/>
        <v>1992</v>
      </c>
      <c r="C12" t="s">
        <v>13</v>
      </c>
      <c r="D12">
        <v>506</v>
      </c>
      <c r="G12" t="str">
        <f t="shared" si="0"/>
        <v>insert into group_stage (id, tournament, group_code, squad) values (35, 1992, 'C', 506);</v>
      </c>
    </row>
    <row r="13" spans="1:7" x14ac:dyDescent="0.25">
      <c r="A13">
        <f t="shared" si="2"/>
        <v>36</v>
      </c>
      <c r="B13">
        <f t="shared" si="1"/>
        <v>1992</v>
      </c>
      <c r="C13" t="s">
        <v>13</v>
      </c>
      <c r="D13">
        <v>32</v>
      </c>
      <c r="G13" t="str">
        <f t="shared" si="0"/>
        <v>insert into group_stage (id, tournament, group_code, squad) values (36, 1992, 'C', 32);</v>
      </c>
    </row>
    <row r="14" spans="1:7" x14ac:dyDescent="0.25">
      <c r="A14">
        <f t="shared" si="2"/>
        <v>37</v>
      </c>
      <c r="B14">
        <f t="shared" si="1"/>
        <v>1992</v>
      </c>
      <c r="C14" t="s">
        <v>14</v>
      </c>
      <c r="D14">
        <v>86</v>
      </c>
      <c r="G14" t="str">
        <f t="shared" si="0"/>
        <v>insert into group_stage (id, tournament, group_code, squad) values (37, 1992, 'D', 86);</v>
      </c>
    </row>
    <row r="15" spans="1:7" x14ac:dyDescent="0.25">
      <c r="A15">
        <f t="shared" si="2"/>
        <v>38</v>
      </c>
      <c r="B15">
        <f t="shared" si="1"/>
        <v>1992</v>
      </c>
      <c r="C15" t="s">
        <v>14</v>
      </c>
      <c r="D15">
        <v>34</v>
      </c>
      <c r="G15" t="str">
        <f t="shared" si="0"/>
        <v>insert into group_stage (id, tournament, group_code, squad) values (38, 1992, 'D', 34);</v>
      </c>
    </row>
    <row r="16" spans="1:7" x14ac:dyDescent="0.25">
      <c r="A16">
        <f t="shared" si="2"/>
        <v>39</v>
      </c>
      <c r="B16">
        <f t="shared" si="1"/>
        <v>1992</v>
      </c>
      <c r="C16" t="s">
        <v>14</v>
      </c>
      <c r="D16">
        <v>7</v>
      </c>
      <c r="G16" t="str">
        <f t="shared" si="0"/>
        <v>insert into group_stage (id, tournament, group_code, squad) values (39, 1992, 'D', 7);</v>
      </c>
    </row>
    <row r="17" spans="1:7" x14ac:dyDescent="0.25">
      <c r="A17">
        <f t="shared" si="2"/>
        <v>40</v>
      </c>
      <c r="B17">
        <f t="shared" si="1"/>
        <v>1992</v>
      </c>
      <c r="C17" t="s">
        <v>14</v>
      </c>
      <c r="D17">
        <v>1</v>
      </c>
      <c r="G17" t="str">
        <f t="shared" si="0"/>
        <v>insert into group_stage (id, tournament, group_code, squad) values (40, 1992, 'D', 1);</v>
      </c>
    </row>
    <row r="18" spans="1:7" x14ac:dyDescent="0.25">
      <c r="A18">
        <f t="shared" si="2"/>
        <v>41</v>
      </c>
      <c r="B18">
        <f t="shared" si="1"/>
        <v>1992</v>
      </c>
      <c r="C18" t="s">
        <v>16</v>
      </c>
      <c r="D18">
        <v>54</v>
      </c>
      <c r="G18" t="str">
        <f t="shared" si="0"/>
        <v>insert into group_stage (id, tournament, group_code, squad) values (41, 1992, 'E', 54);</v>
      </c>
    </row>
    <row r="19" spans="1:7" x14ac:dyDescent="0.25">
      <c r="A19">
        <f t="shared" si="2"/>
        <v>42</v>
      </c>
      <c r="B19">
        <f t="shared" si="1"/>
        <v>1992</v>
      </c>
      <c r="C19" t="s">
        <v>16</v>
      </c>
      <c r="D19">
        <v>31</v>
      </c>
      <c r="G19" t="str">
        <f t="shared" si="0"/>
        <v>insert into group_stage (id, tournament, group_code, squad) values (42, 1992, 'E', 31);</v>
      </c>
    </row>
    <row r="20" spans="1:7" x14ac:dyDescent="0.25">
      <c r="A20">
        <f t="shared" si="2"/>
        <v>43</v>
      </c>
      <c r="B20">
        <f t="shared" si="1"/>
        <v>1992</v>
      </c>
      <c r="C20" t="s">
        <v>16</v>
      </c>
      <c r="D20">
        <v>55</v>
      </c>
      <c r="G20" t="str">
        <f t="shared" si="0"/>
        <v>insert into group_stage (id, tournament, group_code, squad) values (43, 1992, 'E', 55);</v>
      </c>
    </row>
    <row r="21" spans="1:7" x14ac:dyDescent="0.25">
      <c r="A21">
        <f t="shared" si="2"/>
        <v>44</v>
      </c>
      <c r="B21">
        <f t="shared" si="1"/>
        <v>1992</v>
      </c>
      <c r="C21" t="s">
        <v>16</v>
      </c>
      <c r="D21">
        <v>1</v>
      </c>
      <c r="G21" t="str">
        <f t="shared" si="0"/>
        <v>insert into group_stage (id, tournament, group_code, squad) values (44, 1992, 'E', 1);</v>
      </c>
    </row>
    <row r="22" spans="1:7" x14ac:dyDescent="0.25">
      <c r="A22">
        <f t="shared" si="2"/>
        <v>45</v>
      </c>
      <c r="B22">
        <f t="shared" si="1"/>
        <v>1992</v>
      </c>
      <c r="C22" t="s">
        <v>17</v>
      </c>
      <c r="D22">
        <v>98</v>
      </c>
      <c r="G22" t="str">
        <f t="shared" si="0"/>
        <v>insert into group_stage (id, tournament, group_code, squad) values (45, 1992, 'F', 98);</v>
      </c>
    </row>
    <row r="23" spans="1:7" x14ac:dyDescent="0.25">
      <c r="A23">
        <f t="shared" si="2"/>
        <v>46</v>
      </c>
      <c r="B23">
        <f t="shared" si="1"/>
        <v>1992</v>
      </c>
      <c r="C23" t="s">
        <v>17</v>
      </c>
      <c r="D23">
        <v>48</v>
      </c>
      <c r="G23" t="str">
        <f t="shared" si="0"/>
        <v>insert into group_stage (id, tournament, group_code, squad) values (46, 1992, 'F', 48);</v>
      </c>
    </row>
    <row r="24" spans="1:7" x14ac:dyDescent="0.25">
      <c r="A24">
        <f t="shared" si="2"/>
        <v>47</v>
      </c>
      <c r="B24">
        <f t="shared" si="1"/>
        <v>1992</v>
      </c>
      <c r="C24" t="s">
        <v>17</v>
      </c>
      <c r="D24">
        <v>34</v>
      </c>
      <c r="G24" t="str">
        <f t="shared" si="0"/>
        <v>insert into group_stage (id, tournament, group_code, squad) values (47, 1992, 'F', 34);</v>
      </c>
    </row>
    <row r="25" spans="1:7" x14ac:dyDescent="0.25">
      <c r="A25">
        <f t="shared" si="2"/>
        <v>48</v>
      </c>
      <c r="B25">
        <f t="shared" si="1"/>
        <v>1992</v>
      </c>
      <c r="C25" t="s">
        <v>17</v>
      </c>
      <c r="D25">
        <v>32</v>
      </c>
      <c r="G25" t="str">
        <f t="shared" si="0"/>
        <v>insert into group_stage (id, tournament, group_code, squad) values (48, 1992, 'F', 32);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'1989'!A67 + 1</f>
        <v>41</v>
      </c>
      <c r="B28" s="2" t="str">
        <f>"1992-11-15"</f>
        <v>1992-11-15</v>
      </c>
      <c r="C28">
        <v>2</v>
      </c>
      <c r="D28">
        <v>852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(41, '1992-11-15', 2, 852);</v>
      </c>
    </row>
    <row r="29" spans="1:7" x14ac:dyDescent="0.25">
      <c r="A29">
        <f>A28+1</f>
        <v>42</v>
      </c>
      <c r="B29" s="2" t="str">
        <f>"1992-11-15"</f>
        <v>1992-11-15</v>
      </c>
      <c r="C29">
        <v>2</v>
      </c>
      <c r="D29">
        <f t="shared" ref="D29:D67" si="4">D28</f>
        <v>852</v>
      </c>
      <c r="E29">
        <v>2</v>
      </c>
      <c r="G29" t="str">
        <f t="shared" si="3"/>
        <v>insert into game (matchid, matchdate, game_type, country) values (42, '1992-11-15', 2, 852);</v>
      </c>
    </row>
    <row r="30" spans="1:7" x14ac:dyDescent="0.25">
      <c r="A30">
        <f t="shared" ref="A30:A67" si="5">A29+1</f>
        <v>43</v>
      </c>
      <c r="B30" s="2" t="str">
        <f>"1992-11-17"</f>
        <v>1992-11-17</v>
      </c>
      <c r="C30">
        <v>2</v>
      </c>
      <c r="D30">
        <f t="shared" si="4"/>
        <v>852</v>
      </c>
      <c r="E30">
        <v>9</v>
      </c>
      <c r="G30" t="str">
        <f t="shared" si="3"/>
        <v>insert into game (matchid, matchdate, game_type, country) values (43, '1992-11-17', 2, 852);</v>
      </c>
    </row>
    <row r="31" spans="1:7" x14ac:dyDescent="0.25">
      <c r="A31">
        <f t="shared" si="5"/>
        <v>44</v>
      </c>
      <c r="B31" s="2" t="str">
        <f>"1992-11-17"</f>
        <v>1992-11-17</v>
      </c>
      <c r="C31">
        <v>2</v>
      </c>
      <c r="D31">
        <f t="shared" si="4"/>
        <v>852</v>
      </c>
      <c r="E31">
        <v>10</v>
      </c>
      <c r="G31" t="str">
        <f t="shared" si="3"/>
        <v>insert into game (matchid, matchdate, game_type, country) values (44, '1992-11-17', 2, 852);</v>
      </c>
    </row>
    <row r="32" spans="1:7" x14ac:dyDescent="0.25">
      <c r="A32">
        <f t="shared" si="5"/>
        <v>45</v>
      </c>
      <c r="B32" s="2" t="str">
        <f>"1992-11-20"</f>
        <v>1992-11-20</v>
      </c>
      <c r="C32">
        <v>2</v>
      </c>
      <c r="D32">
        <f t="shared" si="4"/>
        <v>852</v>
      </c>
      <c r="E32">
        <v>17</v>
      </c>
      <c r="G32" t="str">
        <f t="shared" si="3"/>
        <v>insert into game (matchid, matchdate, game_type, country) values (45, '1992-11-20', 2, 852);</v>
      </c>
    </row>
    <row r="33" spans="1:7" x14ac:dyDescent="0.25">
      <c r="A33">
        <f t="shared" si="5"/>
        <v>46</v>
      </c>
      <c r="B33" s="2" t="str">
        <f>"1992-11-20"</f>
        <v>1992-11-20</v>
      </c>
      <c r="C33">
        <v>2</v>
      </c>
      <c r="D33">
        <f t="shared" si="4"/>
        <v>852</v>
      </c>
      <c r="E33">
        <v>18</v>
      </c>
      <c r="G33" t="str">
        <f t="shared" si="3"/>
        <v>insert into game (matchid, matchdate, game_type, country) values (46, '1992-11-20', 2, 852);</v>
      </c>
    </row>
    <row r="34" spans="1:7" x14ac:dyDescent="0.25">
      <c r="A34">
        <f t="shared" si="5"/>
        <v>47</v>
      </c>
      <c r="B34" s="2" t="str">
        <f>"1992-11-16"</f>
        <v>1992-11-16</v>
      </c>
      <c r="C34">
        <v>2</v>
      </c>
      <c r="D34">
        <f t="shared" si="4"/>
        <v>852</v>
      </c>
      <c r="E34">
        <v>3</v>
      </c>
      <c r="G34" t="str">
        <f t="shared" si="3"/>
        <v>insert into game (matchid, matchdate, game_type, country) values (47, '1992-11-16', 2, 852);</v>
      </c>
    </row>
    <row r="35" spans="1:7" x14ac:dyDescent="0.25">
      <c r="A35">
        <f t="shared" si="5"/>
        <v>48</v>
      </c>
      <c r="B35" s="2" t="str">
        <f>"1992-11-16"</f>
        <v>1992-11-16</v>
      </c>
      <c r="C35">
        <v>2</v>
      </c>
      <c r="D35">
        <f t="shared" si="4"/>
        <v>852</v>
      </c>
      <c r="E35">
        <v>4</v>
      </c>
      <c r="G35" t="str">
        <f t="shared" si="3"/>
        <v>insert into game (matchid, matchdate, game_type, country) values (48, '1992-11-16', 2, 852);</v>
      </c>
    </row>
    <row r="36" spans="1:7" x14ac:dyDescent="0.25">
      <c r="A36">
        <f t="shared" si="5"/>
        <v>49</v>
      </c>
      <c r="B36" s="2" t="str">
        <f>"1992-11-18"</f>
        <v>1992-11-18</v>
      </c>
      <c r="C36">
        <v>2</v>
      </c>
      <c r="D36">
        <f t="shared" si="4"/>
        <v>852</v>
      </c>
      <c r="E36">
        <v>11</v>
      </c>
      <c r="G36" t="str">
        <f t="shared" si="3"/>
        <v>insert into game (matchid, matchdate, game_type, country) values (49, '1992-11-18', 2, 852);</v>
      </c>
    </row>
    <row r="37" spans="1:7" x14ac:dyDescent="0.25">
      <c r="A37">
        <f t="shared" si="5"/>
        <v>50</v>
      </c>
      <c r="B37" s="2" t="str">
        <f>"1992-11-18"</f>
        <v>1992-11-18</v>
      </c>
      <c r="C37">
        <v>2</v>
      </c>
      <c r="D37">
        <f t="shared" si="4"/>
        <v>852</v>
      </c>
      <c r="E37">
        <v>12</v>
      </c>
      <c r="G37" t="str">
        <f t="shared" si="3"/>
        <v>insert into game (matchid, matchdate, game_type, country) values (50, '1992-11-18', 2, 852);</v>
      </c>
    </row>
    <row r="38" spans="1:7" x14ac:dyDescent="0.25">
      <c r="A38">
        <f t="shared" si="5"/>
        <v>51</v>
      </c>
      <c r="B38" s="2" t="str">
        <f>"1992-11-20"</f>
        <v>1992-11-20</v>
      </c>
      <c r="C38">
        <v>2</v>
      </c>
      <c r="D38">
        <f t="shared" si="4"/>
        <v>852</v>
      </c>
      <c r="E38">
        <v>19</v>
      </c>
      <c r="G38" t="str">
        <f t="shared" si="3"/>
        <v>insert into game (matchid, matchdate, game_type, country) values (51, '1992-11-20', 2, 852);</v>
      </c>
    </row>
    <row r="39" spans="1:7" x14ac:dyDescent="0.25">
      <c r="A39">
        <f t="shared" si="5"/>
        <v>52</v>
      </c>
      <c r="B39" s="2" t="str">
        <f>"1992-11-20"</f>
        <v>1992-11-20</v>
      </c>
      <c r="C39">
        <v>2</v>
      </c>
      <c r="D39">
        <f t="shared" si="4"/>
        <v>852</v>
      </c>
      <c r="E39">
        <v>20</v>
      </c>
      <c r="G39" t="str">
        <f t="shared" si="3"/>
        <v>insert into game (matchid, matchdate, game_type, country) values (52, '1992-11-20', 2, 852);</v>
      </c>
    </row>
    <row r="40" spans="1:7" x14ac:dyDescent="0.25">
      <c r="A40">
        <f t="shared" si="5"/>
        <v>53</v>
      </c>
      <c r="B40" s="2" t="str">
        <f>"1992-11-16"</f>
        <v>1992-11-16</v>
      </c>
      <c r="C40">
        <v>2</v>
      </c>
      <c r="D40">
        <f t="shared" si="4"/>
        <v>852</v>
      </c>
      <c r="E40">
        <v>5</v>
      </c>
      <c r="G40" t="str">
        <f t="shared" si="3"/>
        <v>insert into game (matchid, matchdate, game_type, country) values (53, '1992-11-16', 2, 852);</v>
      </c>
    </row>
    <row r="41" spans="1:7" x14ac:dyDescent="0.25">
      <c r="A41">
        <f t="shared" si="5"/>
        <v>54</v>
      </c>
      <c r="B41" s="2" t="str">
        <f>"1992-11-16"</f>
        <v>1992-11-16</v>
      </c>
      <c r="C41">
        <v>2</v>
      </c>
      <c r="D41">
        <f t="shared" si="4"/>
        <v>852</v>
      </c>
      <c r="E41">
        <v>6</v>
      </c>
      <c r="G41" t="str">
        <f t="shared" si="3"/>
        <v>insert into game (matchid, matchdate, game_type, country) values (54, '1992-11-16', 2, 852);</v>
      </c>
    </row>
    <row r="42" spans="1:7" x14ac:dyDescent="0.25">
      <c r="A42">
        <f t="shared" si="5"/>
        <v>55</v>
      </c>
      <c r="B42" s="2" t="str">
        <f>"1992-11-19"</f>
        <v>1992-11-19</v>
      </c>
      <c r="C42">
        <v>2</v>
      </c>
      <c r="D42">
        <f t="shared" si="4"/>
        <v>852</v>
      </c>
      <c r="E42">
        <v>13</v>
      </c>
      <c r="G42" t="str">
        <f t="shared" si="3"/>
        <v>insert into game (matchid, matchdate, game_type, country) values (55, '1992-11-19', 2, 852);</v>
      </c>
    </row>
    <row r="43" spans="1:7" x14ac:dyDescent="0.25">
      <c r="A43">
        <f t="shared" si="5"/>
        <v>56</v>
      </c>
      <c r="B43" s="2" t="str">
        <f>"1992-11-19"</f>
        <v>1992-11-19</v>
      </c>
      <c r="C43">
        <v>2</v>
      </c>
      <c r="D43">
        <f t="shared" si="4"/>
        <v>852</v>
      </c>
      <c r="E43">
        <v>14</v>
      </c>
      <c r="G43" t="str">
        <f t="shared" si="3"/>
        <v>insert into game (matchid, matchdate, game_type, country) values (56, '1992-11-19', 2, 852);</v>
      </c>
    </row>
    <row r="44" spans="1:7" x14ac:dyDescent="0.25">
      <c r="A44">
        <f t="shared" si="5"/>
        <v>57</v>
      </c>
      <c r="B44" s="2" t="str">
        <f>"1992-11-21"</f>
        <v>1992-11-21</v>
      </c>
      <c r="C44">
        <v>2</v>
      </c>
      <c r="D44">
        <f t="shared" si="4"/>
        <v>852</v>
      </c>
      <c r="E44">
        <v>21</v>
      </c>
      <c r="G44" t="str">
        <f t="shared" si="3"/>
        <v>insert into game (matchid, matchdate, game_type, country) values (57, '1992-11-21', 2, 852);</v>
      </c>
    </row>
    <row r="45" spans="1:7" x14ac:dyDescent="0.25">
      <c r="A45">
        <f t="shared" si="5"/>
        <v>58</v>
      </c>
      <c r="B45" s="2" t="str">
        <f>"1992-11-21"</f>
        <v>1992-11-21</v>
      </c>
      <c r="C45">
        <v>2</v>
      </c>
      <c r="D45">
        <f t="shared" si="4"/>
        <v>852</v>
      </c>
      <c r="E45">
        <v>22</v>
      </c>
      <c r="G45" t="str">
        <f t="shared" si="3"/>
        <v>insert into game (matchid, matchdate, game_type, country) values (58, '1992-11-21', 2, 852);</v>
      </c>
    </row>
    <row r="46" spans="1:7" x14ac:dyDescent="0.25">
      <c r="A46">
        <f t="shared" si="5"/>
        <v>59</v>
      </c>
      <c r="B46" s="2" t="str">
        <f>"1992-11-17"</f>
        <v>1992-11-17</v>
      </c>
      <c r="C46">
        <v>2</v>
      </c>
      <c r="D46">
        <f t="shared" si="4"/>
        <v>852</v>
      </c>
      <c r="E46">
        <v>7</v>
      </c>
      <c r="G46" t="str">
        <f t="shared" si="3"/>
        <v>insert into game (matchid, matchdate, game_type, country) values (59, '1992-11-17', 2, 852);</v>
      </c>
    </row>
    <row r="47" spans="1:7" x14ac:dyDescent="0.25">
      <c r="A47">
        <f t="shared" si="5"/>
        <v>60</v>
      </c>
      <c r="B47" s="2" t="str">
        <f>"1992-11-17"</f>
        <v>1992-11-17</v>
      </c>
      <c r="C47">
        <v>2</v>
      </c>
      <c r="D47">
        <f t="shared" si="4"/>
        <v>852</v>
      </c>
      <c r="E47">
        <v>8</v>
      </c>
      <c r="G47" t="str">
        <f t="shared" si="3"/>
        <v>insert into game (matchid, matchdate, game_type, country) values (60, '1992-11-17', 2, 852);</v>
      </c>
    </row>
    <row r="48" spans="1:7" x14ac:dyDescent="0.25">
      <c r="A48">
        <f t="shared" si="5"/>
        <v>61</v>
      </c>
      <c r="B48" s="2" t="str">
        <f>"1992-11-19"</f>
        <v>1992-11-19</v>
      </c>
      <c r="C48">
        <v>2</v>
      </c>
      <c r="D48">
        <f t="shared" si="4"/>
        <v>852</v>
      </c>
      <c r="E48">
        <v>15</v>
      </c>
      <c r="G48" t="str">
        <f t="shared" si="3"/>
        <v>insert into game (matchid, matchdate, game_type, country) values (61, '1992-11-19', 2, 852);</v>
      </c>
    </row>
    <row r="49" spans="1:7" x14ac:dyDescent="0.25">
      <c r="A49">
        <f t="shared" si="5"/>
        <v>62</v>
      </c>
      <c r="B49" s="2" t="str">
        <f>"1992-11-19"</f>
        <v>1992-11-19</v>
      </c>
      <c r="C49">
        <v>2</v>
      </c>
      <c r="D49">
        <f t="shared" si="4"/>
        <v>852</v>
      </c>
      <c r="E49">
        <v>16</v>
      </c>
      <c r="G49" t="str">
        <f t="shared" si="3"/>
        <v>insert into game (matchid, matchdate, game_type, country) values (62, '1992-11-19', 2, 852);</v>
      </c>
    </row>
    <row r="50" spans="1:7" x14ac:dyDescent="0.25">
      <c r="A50">
        <f t="shared" si="5"/>
        <v>63</v>
      </c>
      <c r="B50" s="2" t="str">
        <f>"1992-11-21"</f>
        <v>1992-11-21</v>
      </c>
      <c r="C50">
        <v>2</v>
      </c>
      <c r="D50">
        <f t="shared" si="4"/>
        <v>852</v>
      </c>
      <c r="E50">
        <v>23</v>
      </c>
      <c r="G50" t="str">
        <f t="shared" si="3"/>
        <v>insert into game (matchid, matchdate, game_type, country) values (63, '1992-11-21', 2, 852);</v>
      </c>
    </row>
    <row r="51" spans="1:7" x14ac:dyDescent="0.25">
      <c r="A51">
        <f t="shared" si="5"/>
        <v>64</v>
      </c>
      <c r="B51" s="2" t="str">
        <f>"1992-11-21"</f>
        <v>1992-11-21</v>
      </c>
      <c r="C51">
        <v>2</v>
      </c>
      <c r="D51">
        <f t="shared" si="4"/>
        <v>852</v>
      </c>
      <c r="E51">
        <v>24</v>
      </c>
      <c r="G51" t="str">
        <f t="shared" si="3"/>
        <v>insert into game (matchid, matchdate, game_type, country) values (64, '1992-11-21', 2, 852);</v>
      </c>
    </row>
    <row r="52" spans="1:7" x14ac:dyDescent="0.25">
      <c r="A52">
        <f t="shared" si="5"/>
        <v>65</v>
      </c>
      <c r="B52" s="2" t="str">
        <f>"1992-11-23"</f>
        <v>1992-11-23</v>
      </c>
      <c r="C52">
        <v>23</v>
      </c>
      <c r="D52">
        <f t="shared" si="4"/>
        <v>852</v>
      </c>
      <c r="E52">
        <v>25</v>
      </c>
      <c r="G52" t="str">
        <f t="shared" si="3"/>
        <v>insert into game (matchid, matchdate, game_type, country) values (65, '1992-11-23', 23, 852);</v>
      </c>
    </row>
    <row r="53" spans="1:7" x14ac:dyDescent="0.25">
      <c r="A53">
        <f t="shared" si="5"/>
        <v>66</v>
      </c>
      <c r="B53" s="2" t="str">
        <f>"1992-11-23"</f>
        <v>1992-11-23</v>
      </c>
      <c r="C53">
        <v>23</v>
      </c>
      <c r="D53">
        <f t="shared" si="4"/>
        <v>852</v>
      </c>
      <c r="E53">
        <v>26</v>
      </c>
      <c r="G53" t="str">
        <f t="shared" si="3"/>
        <v>insert into game (matchid, matchdate, game_type, country) values (66, '1992-11-23', 23, 852);</v>
      </c>
    </row>
    <row r="54" spans="1:7" x14ac:dyDescent="0.25">
      <c r="A54">
        <f t="shared" si="5"/>
        <v>67</v>
      </c>
      <c r="B54" s="2" t="str">
        <f>"1992-11-24"</f>
        <v>1992-11-24</v>
      </c>
      <c r="C54">
        <v>23</v>
      </c>
      <c r="D54">
        <f t="shared" si="4"/>
        <v>852</v>
      </c>
      <c r="E54">
        <v>29</v>
      </c>
      <c r="G54" t="str">
        <f t="shared" si="3"/>
        <v>insert into game (matchid, matchdate, game_type, country) values (67, '1992-11-24', 23, 852);</v>
      </c>
    </row>
    <row r="55" spans="1:7" x14ac:dyDescent="0.25">
      <c r="A55">
        <f t="shared" si="5"/>
        <v>68</v>
      </c>
      <c r="B55" s="2" t="str">
        <f>"1992-11-24"</f>
        <v>1992-11-24</v>
      </c>
      <c r="C55">
        <v>23</v>
      </c>
      <c r="D55">
        <f t="shared" si="4"/>
        <v>852</v>
      </c>
      <c r="E55">
        <v>30</v>
      </c>
      <c r="G55" t="str">
        <f t="shared" si="3"/>
        <v>insert into game (matchid, matchdate, game_type, country) values (68, '1992-11-24', 23, 852);</v>
      </c>
    </row>
    <row r="56" spans="1:7" x14ac:dyDescent="0.25">
      <c r="A56">
        <f t="shared" si="5"/>
        <v>69</v>
      </c>
      <c r="B56" s="2" t="str">
        <f>"1992-11-25"</f>
        <v>1992-11-25</v>
      </c>
      <c r="C56">
        <v>23</v>
      </c>
      <c r="D56">
        <f t="shared" si="4"/>
        <v>852</v>
      </c>
      <c r="E56">
        <v>33</v>
      </c>
      <c r="G56" t="str">
        <f t="shared" si="3"/>
        <v>insert into game (matchid, matchdate, game_type, country) values (69, '1992-11-25', 23, 852);</v>
      </c>
    </row>
    <row r="57" spans="1:7" x14ac:dyDescent="0.25">
      <c r="A57">
        <f t="shared" si="5"/>
        <v>70</v>
      </c>
      <c r="B57" s="2" t="str">
        <f>"1992-11-25"</f>
        <v>1992-11-25</v>
      </c>
      <c r="C57">
        <v>23</v>
      </c>
      <c r="D57">
        <f t="shared" si="4"/>
        <v>852</v>
      </c>
      <c r="E57">
        <v>34</v>
      </c>
      <c r="G57" t="str">
        <f t="shared" si="3"/>
        <v>insert into game (matchid, matchdate, game_type, country) values (70, '1992-11-25', 23, 852);</v>
      </c>
    </row>
    <row r="58" spans="1:7" x14ac:dyDescent="0.25">
      <c r="A58">
        <f t="shared" si="5"/>
        <v>71</v>
      </c>
      <c r="B58" s="2" t="str">
        <f>"1992-11-23"</f>
        <v>1992-11-23</v>
      </c>
      <c r="C58">
        <v>23</v>
      </c>
      <c r="D58">
        <f t="shared" si="4"/>
        <v>852</v>
      </c>
      <c r="E58">
        <v>27</v>
      </c>
      <c r="G58" t="str">
        <f t="shared" si="3"/>
        <v>insert into game (matchid, matchdate, game_type, country) values (71, '1992-11-23', 23, 852);</v>
      </c>
    </row>
    <row r="59" spans="1:7" x14ac:dyDescent="0.25">
      <c r="A59">
        <f t="shared" si="5"/>
        <v>72</v>
      </c>
      <c r="B59" s="2" t="str">
        <f>"1992-11-23"</f>
        <v>1992-11-23</v>
      </c>
      <c r="C59">
        <v>23</v>
      </c>
      <c r="D59">
        <f t="shared" si="4"/>
        <v>852</v>
      </c>
      <c r="E59">
        <v>28</v>
      </c>
      <c r="G59" t="str">
        <f t="shared" si="3"/>
        <v>insert into game (matchid, matchdate, game_type, country) values (72, '1992-11-23', 23, 852);</v>
      </c>
    </row>
    <row r="60" spans="1:7" x14ac:dyDescent="0.25">
      <c r="A60">
        <f t="shared" si="5"/>
        <v>73</v>
      </c>
      <c r="B60" s="2" t="str">
        <f>"1992-11-24"</f>
        <v>1992-11-24</v>
      </c>
      <c r="C60">
        <v>23</v>
      </c>
      <c r="D60">
        <f t="shared" si="4"/>
        <v>852</v>
      </c>
      <c r="E60">
        <v>31</v>
      </c>
      <c r="G60" t="str">
        <f t="shared" si="3"/>
        <v>insert into game (matchid, matchdate, game_type, country) values (73, '1992-11-24', 23, 852);</v>
      </c>
    </row>
    <row r="61" spans="1:7" x14ac:dyDescent="0.25">
      <c r="A61">
        <f t="shared" si="5"/>
        <v>74</v>
      </c>
      <c r="B61" s="2" t="str">
        <f>"1992-11-24"</f>
        <v>1992-11-24</v>
      </c>
      <c r="C61">
        <v>23</v>
      </c>
      <c r="D61">
        <f t="shared" si="4"/>
        <v>852</v>
      </c>
      <c r="E61">
        <v>32</v>
      </c>
      <c r="G61" t="str">
        <f t="shared" si="3"/>
        <v>insert into game (matchid, matchdate, game_type, country) values (74, '1992-11-24', 23, 852);</v>
      </c>
    </row>
    <row r="62" spans="1:7" x14ac:dyDescent="0.25">
      <c r="A62">
        <f t="shared" si="5"/>
        <v>75</v>
      </c>
      <c r="B62" s="2" t="str">
        <f>"1992-11-25"</f>
        <v>1992-11-25</v>
      </c>
      <c r="C62">
        <v>23</v>
      </c>
      <c r="D62">
        <f t="shared" si="4"/>
        <v>852</v>
      </c>
      <c r="E62">
        <v>35</v>
      </c>
      <c r="G62" t="str">
        <f t="shared" si="3"/>
        <v>insert into game (matchid, matchdate, game_type, country) values (75, '1992-11-25', 23, 852);</v>
      </c>
    </row>
    <row r="63" spans="1:7" x14ac:dyDescent="0.25">
      <c r="A63">
        <f t="shared" si="5"/>
        <v>76</v>
      </c>
      <c r="B63" s="2" t="str">
        <f>"1992-11-25"</f>
        <v>1992-11-25</v>
      </c>
      <c r="C63">
        <v>23</v>
      </c>
      <c r="D63">
        <f t="shared" si="4"/>
        <v>852</v>
      </c>
      <c r="E63">
        <v>36</v>
      </c>
      <c r="G63" t="str">
        <f t="shared" si="3"/>
        <v>insert into game (matchid, matchdate, game_type, country) values (76, '1992-11-25', 23, 852);</v>
      </c>
    </row>
    <row r="64" spans="1:7" x14ac:dyDescent="0.25">
      <c r="A64">
        <f t="shared" si="5"/>
        <v>77</v>
      </c>
      <c r="B64" s="2" t="str">
        <f>"1992-11-27"</f>
        <v>1992-11-27</v>
      </c>
      <c r="C64">
        <v>4</v>
      </c>
      <c r="D64">
        <f t="shared" si="4"/>
        <v>852</v>
      </c>
      <c r="E64">
        <v>37</v>
      </c>
      <c r="G64" t="str">
        <f t="shared" si="3"/>
        <v>insert into game (matchid, matchdate, game_type, country) values (77, '1992-11-27', 4, 852);</v>
      </c>
    </row>
    <row r="65" spans="1:7" x14ac:dyDescent="0.25">
      <c r="A65">
        <f t="shared" si="5"/>
        <v>78</v>
      </c>
      <c r="B65" s="2" t="str">
        <f>"1992-11-27"</f>
        <v>1992-11-27</v>
      </c>
      <c r="C65">
        <v>4</v>
      </c>
      <c r="D65">
        <f t="shared" si="4"/>
        <v>852</v>
      </c>
      <c r="E65">
        <v>38</v>
      </c>
      <c r="G65" t="str">
        <f t="shared" si="3"/>
        <v>insert into game (matchid, matchdate, game_type, country) values (78, '1992-11-27', 4, 852);</v>
      </c>
    </row>
    <row r="66" spans="1:7" x14ac:dyDescent="0.25">
      <c r="A66">
        <f t="shared" si="5"/>
        <v>79</v>
      </c>
      <c r="B66" s="2" t="str">
        <f>"1992-11-28"</f>
        <v>1992-11-28</v>
      </c>
      <c r="C66">
        <v>5</v>
      </c>
      <c r="D66">
        <f t="shared" si="4"/>
        <v>852</v>
      </c>
      <c r="E66">
        <v>39</v>
      </c>
      <c r="G66" t="str">
        <f t="shared" si="3"/>
        <v>insert into game (matchid, matchdate, game_type, country) values (79, '1992-11-28', 5, 852);</v>
      </c>
    </row>
    <row r="67" spans="1:7" x14ac:dyDescent="0.25">
      <c r="A67">
        <f t="shared" si="5"/>
        <v>80</v>
      </c>
      <c r="B67" s="2" t="str">
        <f>"1992-11-28"</f>
        <v>1992-11-28</v>
      </c>
      <c r="C67">
        <v>6</v>
      </c>
      <c r="D67">
        <f t="shared" si="4"/>
        <v>852</v>
      </c>
      <c r="E67">
        <v>40</v>
      </c>
      <c r="G67" t="str">
        <f t="shared" si="3"/>
        <v>insert into game (matchid, matchdate, game_type, country) values (80, '1992-11-28',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'1989'!A239 + 1</f>
        <v>171</v>
      </c>
      <c r="B70" s="3">
        <f>A28</f>
        <v>41</v>
      </c>
      <c r="C70" s="3">
        <v>852</v>
      </c>
      <c r="D70" s="3">
        <v>2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(171, 41, 852, 2, 0, 2);</v>
      </c>
    </row>
    <row r="71" spans="1:7" x14ac:dyDescent="0.25">
      <c r="A71" s="3">
        <f>A70+1</f>
        <v>172</v>
      </c>
      <c r="B71" s="3">
        <f>B70</f>
        <v>41</v>
      </c>
      <c r="C71" s="3">
        <v>852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(172, 41, 852, 1, 0, 1);</v>
      </c>
    </row>
    <row r="72" spans="1:7" x14ac:dyDescent="0.25">
      <c r="A72" s="3">
        <f>A71+1</f>
        <v>173</v>
      </c>
      <c r="B72" s="3">
        <f>B70</f>
        <v>41</v>
      </c>
      <c r="C72" s="3">
        <v>48</v>
      </c>
      <c r="D72" s="3">
        <v>4</v>
      </c>
      <c r="E72" s="3">
        <v>2</v>
      </c>
      <c r="F72" s="3">
        <v>2</v>
      </c>
      <c r="G72" s="3" t="str">
        <f t="shared" si="6"/>
        <v>insert into game_score (id, matchid, squad, goals, points, time_type) values (173, 41, 48, 4, 2, 2);</v>
      </c>
    </row>
    <row r="73" spans="1:7" x14ac:dyDescent="0.25">
      <c r="A73" s="3">
        <f>A72+1</f>
        <v>174</v>
      </c>
      <c r="B73" s="3">
        <f>B70</f>
        <v>41</v>
      </c>
      <c r="C73" s="3">
        <v>48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(174, 41, 48, 2, 0, 1);</v>
      </c>
    </row>
    <row r="74" spans="1:7" x14ac:dyDescent="0.25">
      <c r="A74" s="4">
        <f t="shared" ref="A74:A137" si="7">A73+1</f>
        <v>175</v>
      </c>
      <c r="B74" s="4">
        <f>B70+1</f>
        <v>42</v>
      </c>
      <c r="C74" s="4">
        <v>54</v>
      </c>
      <c r="D74" s="4">
        <v>6</v>
      </c>
      <c r="E74" s="4">
        <v>2</v>
      </c>
      <c r="F74" s="4">
        <v>2</v>
      </c>
      <c r="G74" t="str">
        <f t="shared" si="6"/>
        <v>insert into game_score (id, matchid, squad, goals, points, time_type) values (175, 42, 54, 6, 2, 2);</v>
      </c>
    </row>
    <row r="75" spans="1:7" x14ac:dyDescent="0.25">
      <c r="A75" s="4">
        <f t="shared" si="7"/>
        <v>176</v>
      </c>
      <c r="B75" s="4">
        <f>B74</f>
        <v>42</v>
      </c>
      <c r="C75" s="4">
        <v>54</v>
      </c>
      <c r="D75" s="4">
        <v>4</v>
      </c>
      <c r="E75" s="4">
        <v>0</v>
      </c>
      <c r="F75" s="4">
        <v>1</v>
      </c>
      <c r="G75" t="str">
        <f t="shared" si="6"/>
        <v>insert into game_score (id, matchid, squad, goals, points, time_type) values (176, 42, 54, 4, 0, 1);</v>
      </c>
    </row>
    <row r="76" spans="1:7" x14ac:dyDescent="0.25">
      <c r="A76" s="4">
        <f t="shared" si="7"/>
        <v>177</v>
      </c>
      <c r="B76" s="4">
        <f>B74</f>
        <v>42</v>
      </c>
      <c r="C76" s="4">
        <v>233</v>
      </c>
      <c r="D76" s="4">
        <v>2</v>
      </c>
      <c r="E76" s="4">
        <v>0</v>
      </c>
      <c r="F76" s="4">
        <v>2</v>
      </c>
      <c r="G76" t="str">
        <f t="shared" si="6"/>
        <v>insert into game_score (id, matchid, squad, goals, points, time_type) values (177, 42, 233, 2, 0, 2);</v>
      </c>
    </row>
    <row r="77" spans="1:7" x14ac:dyDescent="0.25">
      <c r="A77" s="4">
        <f t="shared" si="7"/>
        <v>178</v>
      </c>
      <c r="B77" s="4">
        <f>B74</f>
        <v>42</v>
      </c>
      <c r="C77" s="4">
        <v>233</v>
      </c>
      <c r="D77" s="4">
        <v>0</v>
      </c>
      <c r="E77" s="4">
        <v>0</v>
      </c>
      <c r="F77" s="4">
        <v>1</v>
      </c>
      <c r="G77" t="str">
        <f t="shared" si="6"/>
        <v>insert into game_score (id, matchid, squad, goals, points, time_type) values (178, 42, 233, 0, 0, 1);</v>
      </c>
    </row>
    <row r="78" spans="1:7" x14ac:dyDescent="0.25">
      <c r="A78" s="3">
        <f t="shared" si="7"/>
        <v>179</v>
      </c>
      <c r="B78" s="3">
        <f>B74+1</f>
        <v>43</v>
      </c>
      <c r="C78" s="3">
        <v>852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(179, 43, 852, 1, 0, 2);</v>
      </c>
    </row>
    <row r="79" spans="1:7" x14ac:dyDescent="0.25">
      <c r="A79" s="3">
        <f t="shared" si="7"/>
        <v>180</v>
      </c>
      <c r="B79" s="3">
        <f>B78</f>
        <v>43</v>
      </c>
      <c r="C79" s="3">
        <v>852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(180, 43, 852, 1, 0, 1);</v>
      </c>
    </row>
    <row r="80" spans="1:7" x14ac:dyDescent="0.25">
      <c r="A80" s="3">
        <f t="shared" si="7"/>
        <v>181</v>
      </c>
      <c r="B80" s="3">
        <f>B78</f>
        <v>43</v>
      </c>
      <c r="C80" s="3">
        <v>54</v>
      </c>
      <c r="D80" s="3">
        <v>2</v>
      </c>
      <c r="E80" s="3">
        <v>2</v>
      </c>
      <c r="F80" s="3">
        <v>2</v>
      </c>
      <c r="G80" s="3" t="str">
        <f t="shared" si="6"/>
        <v>insert into game_score (id, matchid, squad, goals, points, time_type) values (181, 43, 54, 2, 2, 2);</v>
      </c>
    </row>
    <row r="81" spans="1:7" x14ac:dyDescent="0.25">
      <c r="A81" s="3">
        <f t="shared" si="7"/>
        <v>182</v>
      </c>
      <c r="B81" s="3">
        <f t="shared" ref="B81" si="8">B78</f>
        <v>43</v>
      </c>
      <c r="C81" s="3">
        <v>54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(182, 43, 54, 0, 0, 1);</v>
      </c>
    </row>
    <row r="82" spans="1:7" x14ac:dyDescent="0.25">
      <c r="A82" s="4">
        <f t="shared" si="7"/>
        <v>183</v>
      </c>
      <c r="B82" s="4">
        <f>B78+1</f>
        <v>44</v>
      </c>
      <c r="C82" s="4">
        <v>48</v>
      </c>
      <c r="D82" s="4">
        <v>5</v>
      </c>
      <c r="E82" s="4">
        <v>2</v>
      </c>
      <c r="F82" s="4">
        <v>2</v>
      </c>
      <c r="G82" s="4" t="str">
        <f t="shared" si="6"/>
        <v>insert into game_score (id, matchid, squad, goals, points, time_type) values (183, 44, 48, 5, 2, 2);</v>
      </c>
    </row>
    <row r="83" spans="1:7" x14ac:dyDescent="0.25">
      <c r="A83" s="4">
        <f t="shared" si="7"/>
        <v>184</v>
      </c>
      <c r="B83" s="4">
        <f>B82</f>
        <v>44</v>
      </c>
      <c r="C83" s="4">
        <v>48</v>
      </c>
      <c r="D83" s="4">
        <v>3</v>
      </c>
      <c r="E83" s="4">
        <v>0</v>
      </c>
      <c r="F83" s="4">
        <v>1</v>
      </c>
      <c r="G83" s="4" t="str">
        <f t="shared" si="6"/>
        <v>insert into game_score (id, matchid, squad, goals, points, time_type) values (184, 44, 48, 3, 0, 1);</v>
      </c>
    </row>
    <row r="84" spans="1:7" x14ac:dyDescent="0.25">
      <c r="A84" s="4">
        <f t="shared" si="7"/>
        <v>185</v>
      </c>
      <c r="B84" s="4">
        <f>B82</f>
        <v>44</v>
      </c>
      <c r="C84" s="4">
        <v>233</v>
      </c>
      <c r="D84" s="4">
        <v>4</v>
      </c>
      <c r="E84" s="4">
        <v>0</v>
      </c>
      <c r="F84" s="4">
        <v>2</v>
      </c>
      <c r="G84" s="4" t="str">
        <f t="shared" si="6"/>
        <v>insert into game_score (id, matchid, squad, goals, points, time_type) values (185, 44, 233, 4, 0, 2);</v>
      </c>
    </row>
    <row r="85" spans="1:7" x14ac:dyDescent="0.25">
      <c r="A85" s="4">
        <f t="shared" si="7"/>
        <v>186</v>
      </c>
      <c r="B85" s="4">
        <f t="shared" ref="B85" si="9">B82</f>
        <v>44</v>
      </c>
      <c r="C85" s="4">
        <v>233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(186, 44, 233, 1, 0, 1);</v>
      </c>
    </row>
    <row r="86" spans="1:7" x14ac:dyDescent="0.25">
      <c r="A86" s="3">
        <f t="shared" si="7"/>
        <v>187</v>
      </c>
      <c r="B86" s="3">
        <f>B82+1</f>
        <v>45</v>
      </c>
      <c r="C86" s="3">
        <v>852</v>
      </c>
      <c r="D86" s="3">
        <v>4</v>
      </c>
      <c r="E86" s="3">
        <v>2</v>
      </c>
      <c r="F86" s="3">
        <v>2</v>
      </c>
      <c r="G86" s="3" t="str">
        <f t="shared" si="6"/>
        <v>insert into game_score (id, matchid, squad, goals, points, time_type) values (187, 45, 852, 4, 2, 2);</v>
      </c>
    </row>
    <row r="87" spans="1:7" x14ac:dyDescent="0.25">
      <c r="A87" s="3">
        <f t="shared" si="7"/>
        <v>188</v>
      </c>
      <c r="B87" s="3">
        <f>B86</f>
        <v>45</v>
      </c>
      <c r="C87" s="3">
        <v>852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(188, 45, 852, 0, 0, 1);</v>
      </c>
    </row>
    <row r="88" spans="1:7" x14ac:dyDescent="0.25">
      <c r="A88" s="3">
        <f t="shared" si="7"/>
        <v>189</v>
      </c>
      <c r="B88" s="3">
        <f>B86</f>
        <v>45</v>
      </c>
      <c r="C88" s="3">
        <v>233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(189, 45, 233, 1, 0, 2);</v>
      </c>
    </row>
    <row r="89" spans="1:7" x14ac:dyDescent="0.25">
      <c r="A89" s="3">
        <f t="shared" si="7"/>
        <v>190</v>
      </c>
      <c r="B89" s="3">
        <f t="shared" ref="B89" si="10">B86</f>
        <v>45</v>
      </c>
      <c r="C89" s="3">
        <v>233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(190, 45, 233, 0, 0, 1);</v>
      </c>
    </row>
    <row r="90" spans="1:7" x14ac:dyDescent="0.25">
      <c r="A90" s="4">
        <f t="shared" si="7"/>
        <v>191</v>
      </c>
      <c r="B90" s="4">
        <f>B86+1</f>
        <v>46</v>
      </c>
      <c r="C90" s="4">
        <v>48</v>
      </c>
      <c r="D90" s="4">
        <v>2</v>
      </c>
      <c r="E90" s="4">
        <v>0</v>
      </c>
      <c r="F90" s="4">
        <v>2</v>
      </c>
      <c r="G90" s="4" t="str">
        <f t="shared" si="6"/>
        <v>insert into game_score (id, matchid, squad, goals, points, time_type) values (191, 46, 48, 2, 0, 2);</v>
      </c>
    </row>
    <row r="91" spans="1:7" x14ac:dyDescent="0.25">
      <c r="A91" s="4">
        <f t="shared" si="7"/>
        <v>192</v>
      </c>
      <c r="B91" s="4">
        <f>B90</f>
        <v>46</v>
      </c>
      <c r="C91" s="4">
        <v>48</v>
      </c>
      <c r="D91" s="4">
        <v>2</v>
      </c>
      <c r="E91" s="4">
        <v>0</v>
      </c>
      <c r="F91" s="4">
        <v>1</v>
      </c>
      <c r="G91" s="4" t="str">
        <f t="shared" si="6"/>
        <v>insert into game_score (id, matchid, squad, goals, points, time_type) values (192, 46, 48, 2, 0, 1);</v>
      </c>
    </row>
    <row r="92" spans="1:7" x14ac:dyDescent="0.25">
      <c r="A92" s="4">
        <f t="shared" si="7"/>
        <v>193</v>
      </c>
      <c r="B92" s="4">
        <f>B90</f>
        <v>46</v>
      </c>
      <c r="C92" s="4">
        <v>54</v>
      </c>
      <c r="D92" s="4">
        <v>3</v>
      </c>
      <c r="E92" s="4">
        <v>2</v>
      </c>
      <c r="F92" s="4">
        <v>2</v>
      </c>
      <c r="G92" s="4" t="str">
        <f t="shared" si="6"/>
        <v>insert into game_score (id, matchid, squad, goals, points, time_type) values (193, 46, 54, 3, 2, 2);</v>
      </c>
    </row>
    <row r="93" spans="1:7" x14ac:dyDescent="0.25">
      <c r="A93" s="4">
        <f t="shared" si="7"/>
        <v>194</v>
      </c>
      <c r="B93" s="4">
        <f t="shared" ref="B93" si="11">B90</f>
        <v>46</v>
      </c>
      <c r="C93" s="4">
        <v>54</v>
      </c>
      <c r="D93" s="4">
        <v>3</v>
      </c>
      <c r="E93" s="4">
        <v>0</v>
      </c>
      <c r="F93" s="4">
        <v>1</v>
      </c>
      <c r="G93" s="4" t="str">
        <f t="shared" si="6"/>
        <v>insert into game_score (id, matchid, squad, goals, points, time_type) values (194, 46, 54, 3, 0, 1);</v>
      </c>
    </row>
    <row r="94" spans="1:7" x14ac:dyDescent="0.25">
      <c r="A94" s="3">
        <f t="shared" si="7"/>
        <v>195</v>
      </c>
      <c r="B94" s="3">
        <f>B90+1</f>
        <v>47</v>
      </c>
      <c r="C94" s="3">
        <v>31</v>
      </c>
      <c r="D94" s="3">
        <v>2</v>
      </c>
      <c r="E94" s="3">
        <v>2</v>
      </c>
      <c r="F94" s="3">
        <v>2</v>
      </c>
      <c r="G94" s="3" t="str">
        <f t="shared" si="6"/>
        <v>insert into game_score (id, matchid, squad, goals, points, time_type) values (195, 47, 31, 2, 2, 2);</v>
      </c>
    </row>
    <row r="95" spans="1:7" x14ac:dyDescent="0.25">
      <c r="A95" s="3">
        <f t="shared" si="7"/>
        <v>196</v>
      </c>
      <c r="B95" s="3">
        <f>B94</f>
        <v>47</v>
      </c>
      <c r="C95" s="3">
        <v>31</v>
      </c>
      <c r="D95" s="3">
        <v>2</v>
      </c>
      <c r="E95" s="3">
        <v>0</v>
      </c>
      <c r="F95" s="3">
        <v>1</v>
      </c>
      <c r="G95" s="3" t="str">
        <f t="shared" si="6"/>
        <v>insert into game_score (id, matchid, squad, goals, points, time_type) values (196, 47, 31, 2, 0, 1);</v>
      </c>
    </row>
    <row r="96" spans="1:7" x14ac:dyDescent="0.25">
      <c r="A96" s="3">
        <f t="shared" si="7"/>
        <v>197</v>
      </c>
      <c r="B96" s="3">
        <f>B94</f>
        <v>47</v>
      </c>
      <c r="C96" s="3">
        <v>98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(197, 47, 98, 1, 0, 2);</v>
      </c>
    </row>
    <row r="97" spans="1:7" x14ac:dyDescent="0.25">
      <c r="A97" s="3">
        <f t="shared" si="7"/>
        <v>198</v>
      </c>
      <c r="B97" s="3">
        <f t="shared" ref="B97" si="12">B94</f>
        <v>47</v>
      </c>
      <c r="C97" s="3">
        <v>98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(198, 47, 98, 0, 0, 1);</v>
      </c>
    </row>
    <row r="98" spans="1:7" x14ac:dyDescent="0.25">
      <c r="A98" s="4">
        <f t="shared" si="7"/>
        <v>199</v>
      </c>
      <c r="B98" s="4">
        <f>B94+1</f>
        <v>48</v>
      </c>
      <c r="C98" s="4">
        <v>595</v>
      </c>
      <c r="D98" s="4">
        <v>4</v>
      </c>
      <c r="E98" s="4">
        <v>0</v>
      </c>
      <c r="F98" s="4">
        <v>2</v>
      </c>
      <c r="G98" s="4" t="str">
        <f t="shared" si="6"/>
        <v>insert into game_score (id, matchid, squad, goals, points, time_type) values (199, 48, 595, 4, 0, 2);</v>
      </c>
    </row>
    <row r="99" spans="1:7" x14ac:dyDescent="0.25">
      <c r="A99" s="4">
        <f t="shared" si="7"/>
        <v>200</v>
      </c>
      <c r="B99" s="4">
        <f>B98</f>
        <v>48</v>
      </c>
      <c r="C99" s="4">
        <v>595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(200, 48, 595, 1, 0, 1);</v>
      </c>
    </row>
    <row r="100" spans="1:7" x14ac:dyDescent="0.25">
      <c r="A100" s="4">
        <f t="shared" si="7"/>
        <v>201</v>
      </c>
      <c r="B100" s="4">
        <f>B98</f>
        <v>48</v>
      </c>
      <c r="C100" s="4">
        <v>39</v>
      </c>
      <c r="D100" s="4">
        <v>7</v>
      </c>
      <c r="E100" s="4">
        <v>2</v>
      </c>
      <c r="F100" s="4">
        <v>2</v>
      </c>
      <c r="G100" s="4" t="str">
        <f t="shared" si="6"/>
        <v>insert into game_score (id, matchid, squad, goals, points, time_type) values (201, 48, 39, 7, 2, 2);</v>
      </c>
    </row>
    <row r="101" spans="1:7" x14ac:dyDescent="0.25">
      <c r="A101" s="4">
        <f t="shared" si="7"/>
        <v>202</v>
      </c>
      <c r="B101" s="4">
        <f t="shared" ref="B101" si="13">B98</f>
        <v>48</v>
      </c>
      <c r="C101" s="4">
        <v>39</v>
      </c>
      <c r="D101" s="4">
        <v>2</v>
      </c>
      <c r="E101" s="4">
        <v>0</v>
      </c>
      <c r="F101" s="4">
        <v>1</v>
      </c>
      <c r="G101" s="4" t="str">
        <f t="shared" si="6"/>
        <v>insert into game_score (id, matchid, squad, goals, points, time_type) values (202, 48, 39, 2, 0, 1);</v>
      </c>
    </row>
    <row r="102" spans="1:7" x14ac:dyDescent="0.25">
      <c r="A102" s="3">
        <f t="shared" si="7"/>
        <v>203</v>
      </c>
      <c r="B102" s="3">
        <f>B98+1</f>
        <v>49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(203, 49, 31, 1, 0, 2);</v>
      </c>
    </row>
    <row r="103" spans="1:7" x14ac:dyDescent="0.25">
      <c r="A103" s="3">
        <f t="shared" si="7"/>
        <v>204</v>
      </c>
      <c r="B103" s="3">
        <f>B102</f>
        <v>49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(204, 49, 31, 0, 0, 1);</v>
      </c>
    </row>
    <row r="104" spans="1:7" x14ac:dyDescent="0.25">
      <c r="A104" s="3">
        <f t="shared" si="7"/>
        <v>205</v>
      </c>
      <c r="B104" s="3">
        <f>B102</f>
        <v>49</v>
      </c>
      <c r="C104" s="3">
        <v>595</v>
      </c>
      <c r="D104" s="3">
        <v>3</v>
      </c>
      <c r="E104" s="3">
        <v>2</v>
      </c>
      <c r="F104" s="3">
        <v>2</v>
      </c>
      <c r="G104" s="3" t="str">
        <f t="shared" si="6"/>
        <v>insert into game_score (id, matchid, squad, goals, points, time_type) values (205, 49, 595, 3, 2, 2);</v>
      </c>
    </row>
    <row r="105" spans="1:7" x14ac:dyDescent="0.25">
      <c r="A105" s="3">
        <f t="shared" si="7"/>
        <v>206</v>
      </c>
      <c r="B105" s="3">
        <f t="shared" ref="B105" si="14">B102</f>
        <v>49</v>
      </c>
      <c r="C105" s="3">
        <v>595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(206, 49, 595, 2, 0, 1);</v>
      </c>
    </row>
    <row r="106" spans="1:7" x14ac:dyDescent="0.25">
      <c r="A106" s="4">
        <f t="shared" si="7"/>
        <v>207</v>
      </c>
      <c r="B106" s="4">
        <f>B102+1</f>
        <v>50</v>
      </c>
      <c r="C106" s="4">
        <v>98</v>
      </c>
      <c r="D106" s="4">
        <v>7</v>
      </c>
      <c r="E106" s="4">
        <v>2</v>
      </c>
      <c r="F106" s="4">
        <v>2</v>
      </c>
      <c r="G106" s="4" t="str">
        <f t="shared" si="6"/>
        <v>insert into game_score (id, matchid, squad, goals, points, time_type) values (207, 50, 98, 7, 2, 2);</v>
      </c>
    </row>
    <row r="107" spans="1:7" x14ac:dyDescent="0.25">
      <c r="A107" s="4">
        <f t="shared" si="7"/>
        <v>208</v>
      </c>
      <c r="B107" s="4">
        <f>B106</f>
        <v>50</v>
      </c>
      <c r="C107" s="4">
        <v>98</v>
      </c>
      <c r="D107" s="4">
        <v>4</v>
      </c>
      <c r="E107" s="4">
        <v>0</v>
      </c>
      <c r="F107" s="4">
        <v>1</v>
      </c>
      <c r="G107" s="4" t="str">
        <f t="shared" si="6"/>
        <v>insert into game_score (id, matchid, squad, goals, points, time_type) values (208, 50, 98, 4, 0, 1);</v>
      </c>
    </row>
    <row r="108" spans="1:7" x14ac:dyDescent="0.25">
      <c r="A108" s="4">
        <f t="shared" si="7"/>
        <v>209</v>
      </c>
      <c r="B108" s="4">
        <f>B106</f>
        <v>50</v>
      </c>
      <c r="C108" s="4">
        <v>39</v>
      </c>
      <c r="D108" s="4">
        <v>5</v>
      </c>
      <c r="E108" s="4">
        <v>0</v>
      </c>
      <c r="F108" s="4">
        <v>2</v>
      </c>
      <c r="G108" s="4" t="str">
        <f t="shared" si="6"/>
        <v>insert into game_score (id, matchid, squad, goals, points, time_type) values (209, 50, 39, 5, 0, 2);</v>
      </c>
    </row>
    <row r="109" spans="1:7" x14ac:dyDescent="0.25">
      <c r="A109" s="4">
        <f t="shared" si="7"/>
        <v>210</v>
      </c>
      <c r="B109" s="4">
        <f t="shared" ref="B109" si="15">B106</f>
        <v>50</v>
      </c>
      <c r="C109" s="4">
        <v>39</v>
      </c>
      <c r="D109" s="4">
        <v>1</v>
      </c>
      <c r="E109" s="4">
        <v>0</v>
      </c>
      <c r="F109" s="4">
        <v>1</v>
      </c>
      <c r="G109" s="4" t="str">
        <f t="shared" si="6"/>
        <v>insert into game_score (id, matchid, squad, goals, points, time_type) values (210, 50, 39, 1, 0, 1);</v>
      </c>
    </row>
    <row r="110" spans="1:7" x14ac:dyDescent="0.25">
      <c r="A110" s="3">
        <f t="shared" si="7"/>
        <v>211</v>
      </c>
      <c r="B110" s="3">
        <f>B106+1</f>
        <v>51</v>
      </c>
      <c r="C110" s="3">
        <v>31</v>
      </c>
      <c r="D110" s="3">
        <v>4</v>
      </c>
      <c r="E110" s="3">
        <v>2</v>
      </c>
      <c r="F110" s="3">
        <v>2</v>
      </c>
      <c r="G110" s="3" t="str">
        <f t="shared" si="6"/>
        <v>insert into game_score (id, matchid, squad, goals, points, time_type) values (211, 51, 31, 4, 2, 2);</v>
      </c>
    </row>
    <row r="111" spans="1:7" x14ac:dyDescent="0.25">
      <c r="A111" s="3">
        <f t="shared" si="7"/>
        <v>212</v>
      </c>
      <c r="B111" s="3">
        <f>B110</f>
        <v>51</v>
      </c>
      <c r="C111" s="3">
        <v>31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(212, 51, 31, 1, 0, 1);</v>
      </c>
    </row>
    <row r="112" spans="1:7" x14ac:dyDescent="0.25">
      <c r="A112" s="3">
        <f t="shared" si="7"/>
        <v>213</v>
      </c>
      <c r="B112" s="3">
        <f>B110</f>
        <v>51</v>
      </c>
      <c r="C112" s="3">
        <v>39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(213, 51, 39, 3, 0, 2);</v>
      </c>
    </row>
    <row r="113" spans="1:7" x14ac:dyDescent="0.25">
      <c r="A113" s="3">
        <f t="shared" si="7"/>
        <v>214</v>
      </c>
      <c r="B113" s="3">
        <f>B110</f>
        <v>51</v>
      </c>
      <c r="C113" s="3">
        <v>39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(214, 51, 39, 0, 0, 1);</v>
      </c>
    </row>
    <row r="114" spans="1:7" x14ac:dyDescent="0.25">
      <c r="A114" s="4">
        <f t="shared" si="7"/>
        <v>215</v>
      </c>
      <c r="B114" s="4">
        <f>B110+1</f>
        <v>52</v>
      </c>
      <c r="C114" s="4">
        <v>98</v>
      </c>
      <c r="D114" s="4">
        <v>10</v>
      </c>
      <c r="E114" s="4">
        <v>2</v>
      </c>
      <c r="F114" s="4">
        <v>2</v>
      </c>
      <c r="G114" t="str">
        <f t="shared" si="6"/>
        <v>insert into game_score (id, matchid, squad, goals, points, time_type) values (215, 52, 98, 10, 2, 2);</v>
      </c>
    </row>
    <row r="115" spans="1:7" x14ac:dyDescent="0.25">
      <c r="A115" s="4">
        <f t="shared" si="7"/>
        <v>216</v>
      </c>
      <c r="B115" s="4">
        <f>B114</f>
        <v>52</v>
      </c>
      <c r="C115" s="4">
        <v>98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(216, 52, 98, 2, 0, 1);</v>
      </c>
    </row>
    <row r="116" spans="1:7" x14ac:dyDescent="0.25">
      <c r="A116" s="4">
        <f t="shared" si="7"/>
        <v>217</v>
      </c>
      <c r="B116" s="4">
        <f>B114</f>
        <v>52</v>
      </c>
      <c r="C116" s="4">
        <v>595</v>
      </c>
      <c r="D116" s="4">
        <v>6</v>
      </c>
      <c r="E116" s="4">
        <v>0</v>
      </c>
      <c r="F116" s="4">
        <v>2</v>
      </c>
      <c r="G116" t="str">
        <f t="shared" si="6"/>
        <v>insert into game_score (id, matchid, squad, goals, points, time_type) values (217, 52, 595, 6, 0, 2);</v>
      </c>
    </row>
    <row r="117" spans="1:7" x14ac:dyDescent="0.25">
      <c r="A117" s="4">
        <f t="shared" si="7"/>
        <v>218</v>
      </c>
      <c r="B117" s="4">
        <f>B114</f>
        <v>52</v>
      </c>
      <c r="C117" s="4">
        <v>595</v>
      </c>
      <c r="D117" s="4">
        <v>2</v>
      </c>
      <c r="E117" s="4">
        <v>0</v>
      </c>
      <c r="F117" s="4">
        <v>1</v>
      </c>
      <c r="G117" t="str">
        <f t="shared" si="6"/>
        <v>insert into game_score (id, matchid, squad, goals, points, time_type) values (218, 52, 595, 2, 0, 1);</v>
      </c>
    </row>
    <row r="118" spans="1:7" x14ac:dyDescent="0.25">
      <c r="A118" s="3">
        <f t="shared" si="7"/>
        <v>219</v>
      </c>
      <c r="B118" s="3">
        <f>B114+1</f>
        <v>53</v>
      </c>
      <c r="C118" s="3">
        <v>55</v>
      </c>
      <c r="D118" s="3">
        <v>3</v>
      </c>
      <c r="E118" s="3">
        <v>2</v>
      </c>
      <c r="F118" s="3">
        <v>2</v>
      </c>
      <c r="G118" s="3" t="str">
        <f t="shared" si="6"/>
        <v>insert into game_score (id, matchid, squad, goals, points, time_type) values (219, 53, 55, 3, 2, 2);</v>
      </c>
    </row>
    <row r="119" spans="1:7" x14ac:dyDescent="0.25">
      <c r="A119" s="3">
        <f t="shared" si="7"/>
        <v>220</v>
      </c>
      <c r="B119" s="3">
        <f>B118</f>
        <v>53</v>
      </c>
      <c r="C119" s="3">
        <v>55</v>
      </c>
      <c r="D119" s="3">
        <v>2</v>
      </c>
      <c r="E119" s="3">
        <v>0</v>
      </c>
      <c r="F119" s="3">
        <v>1</v>
      </c>
      <c r="G119" s="3" t="str">
        <f t="shared" si="6"/>
        <v>insert into game_score (id, matchid, squad, goals, points, time_type) values (220, 53, 55, 2, 0, 1);</v>
      </c>
    </row>
    <row r="120" spans="1:7" x14ac:dyDescent="0.25">
      <c r="A120" s="3">
        <f t="shared" si="7"/>
        <v>221</v>
      </c>
      <c r="B120" s="3">
        <f>B118</f>
        <v>53</v>
      </c>
      <c r="C120" s="3">
        <v>61</v>
      </c>
      <c r="D120" s="3">
        <v>0</v>
      </c>
      <c r="E120" s="3">
        <v>0</v>
      </c>
      <c r="F120" s="3">
        <v>2</v>
      </c>
      <c r="G120" s="3" t="str">
        <f t="shared" si="6"/>
        <v>insert into game_score (id, matchid, squad, goals, points, time_type) values (221, 53, 61, 0, 0, 2);</v>
      </c>
    </row>
    <row r="121" spans="1:7" x14ac:dyDescent="0.25">
      <c r="A121" s="3">
        <f t="shared" si="7"/>
        <v>222</v>
      </c>
      <c r="B121" s="3">
        <f t="shared" ref="B121" si="16">B118</f>
        <v>53</v>
      </c>
      <c r="C121" s="3">
        <v>61</v>
      </c>
      <c r="D121" s="3">
        <v>0</v>
      </c>
      <c r="E121" s="3">
        <v>0</v>
      </c>
      <c r="F121" s="3">
        <v>1</v>
      </c>
      <c r="G121" s="3" t="str">
        <f t="shared" si="6"/>
        <v>insert into game_score (id, matchid, squad, goals, points, time_type) values (222, 53, 61, 0, 0, 1);</v>
      </c>
    </row>
    <row r="122" spans="1:7" x14ac:dyDescent="0.25">
      <c r="A122" s="4">
        <f t="shared" si="7"/>
        <v>223</v>
      </c>
      <c r="B122" s="4">
        <f>B118+1</f>
        <v>54</v>
      </c>
      <c r="C122" s="4">
        <v>506</v>
      </c>
      <c r="D122" s="4">
        <v>2</v>
      </c>
      <c r="E122" s="4">
        <v>0</v>
      </c>
      <c r="F122" s="4">
        <v>2</v>
      </c>
      <c r="G122" s="4" t="str">
        <f t="shared" si="6"/>
        <v>insert into game_score (id, matchid, squad, goals, points, time_type) values (223, 54, 506, 2, 0, 2);</v>
      </c>
    </row>
    <row r="123" spans="1:7" x14ac:dyDescent="0.25">
      <c r="A123" s="4">
        <f t="shared" si="7"/>
        <v>224</v>
      </c>
      <c r="B123" s="4">
        <f>B122</f>
        <v>54</v>
      </c>
      <c r="C123" s="4">
        <v>506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(224, 54, 506, 1, 0, 1);</v>
      </c>
    </row>
    <row r="124" spans="1:7" x14ac:dyDescent="0.25">
      <c r="A124" s="4">
        <f t="shared" si="7"/>
        <v>225</v>
      </c>
      <c r="B124" s="4">
        <f>B122</f>
        <v>54</v>
      </c>
      <c r="C124" s="4">
        <v>32</v>
      </c>
      <c r="D124" s="4">
        <v>6</v>
      </c>
      <c r="E124" s="4">
        <v>2</v>
      </c>
      <c r="F124" s="4">
        <v>2</v>
      </c>
      <c r="G124" s="4" t="str">
        <f t="shared" si="6"/>
        <v>insert into game_score (id, matchid, squad, goals, points, time_type) values (225, 54, 32, 6, 2, 2);</v>
      </c>
    </row>
    <row r="125" spans="1:7" x14ac:dyDescent="0.25">
      <c r="A125" s="4">
        <f t="shared" si="7"/>
        <v>226</v>
      </c>
      <c r="B125" s="4">
        <f t="shared" ref="B125" si="17">B122</f>
        <v>54</v>
      </c>
      <c r="C125" s="4">
        <v>32</v>
      </c>
      <c r="D125" s="4">
        <v>3</v>
      </c>
      <c r="E125" s="4">
        <v>0</v>
      </c>
      <c r="F125" s="4">
        <v>1</v>
      </c>
      <c r="G125" s="4" t="str">
        <f t="shared" si="6"/>
        <v>insert into game_score (id, matchid, squad, goals, points, time_type) values (226, 54, 32, 3, 0, 1);</v>
      </c>
    </row>
    <row r="126" spans="1:7" x14ac:dyDescent="0.25">
      <c r="A126" s="3">
        <f t="shared" si="7"/>
        <v>227</v>
      </c>
      <c r="B126" s="3">
        <f>B122+1</f>
        <v>55</v>
      </c>
      <c r="C126" s="3">
        <v>55</v>
      </c>
      <c r="D126" s="3">
        <v>15</v>
      </c>
      <c r="E126" s="3">
        <v>2</v>
      </c>
      <c r="F126" s="3">
        <v>2</v>
      </c>
      <c r="G126" s="3" t="str">
        <f t="shared" si="6"/>
        <v>insert into game_score (id, matchid, squad, goals, points, time_type) values (227, 55, 55, 15, 2, 2);</v>
      </c>
    </row>
    <row r="127" spans="1:7" x14ac:dyDescent="0.25">
      <c r="A127" s="3">
        <f t="shared" si="7"/>
        <v>228</v>
      </c>
      <c r="B127" s="3">
        <f>B126</f>
        <v>55</v>
      </c>
      <c r="C127" s="3">
        <v>55</v>
      </c>
      <c r="D127" s="3">
        <v>1</v>
      </c>
      <c r="E127" s="3">
        <v>0</v>
      </c>
      <c r="F127" s="3">
        <v>1</v>
      </c>
      <c r="G127" s="3" t="str">
        <f t="shared" si="6"/>
        <v>insert into game_score (id, matchid, squad, goals, points, time_type) values (228, 55, 55, 1, 0, 1);</v>
      </c>
    </row>
    <row r="128" spans="1:7" x14ac:dyDescent="0.25">
      <c r="A128" s="3">
        <f t="shared" si="7"/>
        <v>229</v>
      </c>
      <c r="B128" s="3">
        <f>B126</f>
        <v>55</v>
      </c>
      <c r="C128" s="3">
        <v>506</v>
      </c>
      <c r="D128" s="3">
        <v>4</v>
      </c>
      <c r="E128" s="3">
        <v>0</v>
      </c>
      <c r="F128" s="3">
        <v>2</v>
      </c>
      <c r="G128" s="3" t="str">
        <f t="shared" si="6"/>
        <v>insert into game_score (id, matchid, squad, goals, points, time_type) values (229, 55, 506, 4, 0, 2);</v>
      </c>
    </row>
    <row r="129" spans="1:7" x14ac:dyDescent="0.25">
      <c r="A129" s="3">
        <f t="shared" si="7"/>
        <v>230</v>
      </c>
      <c r="B129" s="3">
        <f t="shared" ref="B129" si="18">B126</f>
        <v>55</v>
      </c>
      <c r="C129" s="3">
        <v>506</v>
      </c>
      <c r="D129" s="3">
        <v>0</v>
      </c>
      <c r="E129" s="3">
        <v>0</v>
      </c>
      <c r="F129" s="3">
        <v>1</v>
      </c>
      <c r="G129" s="3" t="str">
        <f t="shared" si="6"/>
        <v>insert into game_score (id, matchid, squad, goals, points, time_type) values (230, 55, 506, 0, 0, 1);</v>
      </c>
    </row>
    <row r="130" spans="1:7" x14ac:dyDescent="0.25">
      <c r="A130" s="4">
        <f t="shared" si="7"/>
        <v>231</v>
      </c>
      <c r="B130" s="4">
        <f>B126+1</f>
        <v>56</v>
      </c>
      <c r="C130" s="4">
        <v>61</v>
      </c>
      <c r="D130" s="4">
        <v>1</v>
      </c>
      <c r="E130" s="4">
        <v>0</v>
      </c>
      <c r="F130" s="4">
        <v>2</v>
      </c>
      <c r="G130" s="4" t="str">
        <f t="shared" si="6"/>
        <v>insert into game_score (id, matchid, squad, goals, points, time_type) values (231, 56, 61, 1, 0, 2);</v>
      </c>
    </row>
    <row r="131" spans="1:7" x14ac:dyDescent="0.25">
      <c r="A131" s="4">
        <f t="shared" si="7"/>
        <v>232</v>
      </c>
      <c r="B131" s="4">
        <f>B130</f>
        <v>56</v>
      </c>
      <c r="C131" s="4">
        <v>61</v>
      </c>
      <c r="D131" s="4">
        <v>1</v>
      </c>
      <c r="E131" s="4">
        <v>0</v>
      </c>
      <c r="F131" s="4">
        <v>1</v>
      </c>
      <c r="G131" s="4" t="str">
        <f t="shared" si="6"/>
        <v>insert into game_score (id, matchid, squad, goals, points, time_type) values (232, 56, 61, 1, 0, 1);</v>
      </c>
    </row>
    <row r="132" spans="1:7" x14ac:dyDescent="0.25">
      <c r="A132" s="4">
        <f t="shared" si="7"/>
        <v>233</v>
      </c>
      <c r="B132" s="4">
        <f>B130</f>
        <v>56</v>
      </c>
      <c r="C132" s="4">
        <v>32</v>
      </c>
      <c r="D132" s="4">
        <v>2</v>
      </c>
      <c r="E132" s="4">
        <v>2</v>
      </c>
      <c r="F132" s="4">
        <v>2</v>
      </c>
      <c r="G132" s="4" t="str">
        <f t="shared" si="6"/>
        <v>insert into game_score (id, matchid, squad, goals, points, time_type) values (233, 56, 32, 2, 2, 2);</v>
      </c>
    </row>
    <row r="133" spans="1:7" x14ac:dyDescent="0.25">
      <c r="A133" s="4">
        <f t="shared" si="7"/>
        <v>234</v>
      </c>
      <c r="B133" s="4">
        <f t="shared" ref="B133" si="19">B130</f>
        <v>56</v>
      </c>
      <c r="C133" s="4">
        <v>32</v>
      </c>
      <c r="D133" s="4">
        <v>1</v>
      </c>
      <c r="E133" s="4">
        <v>0</v>
      </c>
      <c r="F133" s="4">
        <v>1</v>
      </c>
      <c r="G133" s="4" t="str">
        <f t="shared" si="6"/>
        <v>insert into game_score (id, matchid, squad, goals, points, time_type) values (234, 56, 32, 1, 0, 1);</v>
      </c>
    </row>
    <row r="134" spans="1:7" x14ac:dyDescent="0.25">
      <c r="A134" s="3">
        <f t="shared" si="7"/>
        <v>235</v>
      </c>
      <c r="B134" s="3">
        <f>B130+1</f>
        <v>57</v>
      </c>
      <c r="C134" s="3">
        <v>55</v>
      </c>
      <c r="D134" s="3">
        <v>5</v>
      </c>
      <c r="E134" s="3">
        <v>2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(235, 57, 55, 5, 2, 2);</v>
      </c>
    </row>
    <row r="135" spans="1:7" x14ac:dyDescent="0.25">
      <c r="A135" s="3">
        <f t="shared" si="7"/>
        <v>236</v>
      </c>
      <c r="B135" s="3">
        <f>B134</f>
        <v>57</v>
      </c>
      <c r="C135" s="3">
        <v>55</v>
      </c>
      <c r="D135" s="3">
        <v>2</v>
      </c>
      <c r="E135" s="3">
        <v>0</v>
      </c>
      <c r="F135" s="3">
        <v>1</v>
      </c>
      <c r="G135" s="3" t="str">
        <f t="shared" si="20"/>
        <v>insert into game_score (id, matchid, squad, goals, points, time_type) values (236, 57, 55, 2, 0, 1);</v>
      </c>
    </row>
    <row r="136" spans="1:7" x14ac:dyDescent="0.25">
      <c r="A136" s="3">
        <f t="shared" si="7"/>
        <v>237</v>
      </c>
      <c r="B136" s="3">
        <f>B134</f>
        <v>57</v>
      </c>
      <c r="C136" s="3">
        <v>32</v>
      </c>
      <c r="D136" s="3">
        <v>0</v>
      </c>
      <c r="E136" s="3">
        <v>0</v>
      </c>
      <c r="F136" s="3">
        <v>2</v>
      </c>
      <c r="G136" s="3" t="str">
        <f t="shared" si="20"/>
        <v>insert into game_score (id, matchid, squad, goals, points, time_type) values (237, 57, 32, 0, 0, 2);</v>
      </c>
    </row>
    <row r="137" spans="1:7" x14ac:dyDescent="0.25">
      <c r="A137" s="3">
        <f t="shared" si="7"/>
        <v>238</v>
      </c>
      <c r="B137" s="3">
        <f t="shared" ref="B137" si="21">B134</f>
        <v>57</v>
      </c>
      <c r="C137" s="3">
        <v>32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(238, 57, 32, 0, 0, 1);</v>
      </c>
    </row>
    <row r="138" spans="1:7" x14ac:dyDescent="0.25">
      <c r="A138" s="4">
        <f t="shared" ref="A138:A201" si="22">A137+1</f>
        <v>239</v>
      </c>
      <c r="B138" s="4">
        <f>B134+1</f>
        <v>58</v>
      </c>
      <c r="C138" s="4">
        <v>61</v>
      </c>
      <c r="D138" s="4">
        <v>8</v>
      </c>
      <c r="E138" s="4">
        <v>2</v>
      </c>
      <c r="F138" s="4">
        <v>2</v>
      </c>
      <c r="G138" s="4" t="str">
        <f t="shared" si="20"/>
        <v>insert into game_score (id, matchid, squad, goals, points, time_type) values (239, 58, 61, 8, 2, 2);</v>
      </c>
    </row>
    <row r="139" spans="1:7" x14ac:dyDescent="0.25">
      <c r="A139" s="4">
        <f t="shared" si="22"/>
        <v>240</v>
      </c>
      <c r="B139" s="4">
        <f>B138</f>
        <v>58</v>
      </c>
      <c r="C139" s="4">
        <v>61</v>
      </c>
      <c r="D139" s="4">
        <v>5</v>
      </c>
      <c r="E139" s="4">
        <v>0</v>
      </c>
      <c r="F139" s="4">
        <v>1</v>
      </c>
      <c r="G139" s="4" t="str">
        <f t="shared" si="20"/>
        <v>insert into game_score (id, matchid, squad, goals, points, time_type) values (240, 58, 61, 5, 0, 1);</v>
      </c>
    </row>
    <row r="140" spans="1:7" x14ac:dyDescent="0.25">
      <c r="A140" s="4">
        <f t="shared" si="22"/>
        <v>241</v>
      </c>
      <c r="B140" s="4">
        <f>B138</f>
        <v>58</v>
      </c>
      <c r="C140" s="4">
        <v>506</v>
      </c>
      <c r="D140" s="4">
        <v>6</v>
      </c>
      <c r="E140" s="4">
        <v>0</v>
      </c>
      <c r="F140" s="4">
        <v>2</v>
      </c>
      <c r="G140" s="4" t="str">
        <f t="shared" si="20"/>
        <v>insert into game_score (id, matchid, squad, goals, points, time_type) values (241, 58, 506, 6, 0, 2);</v>
      </c>
    </row>
    <row r="141" spans="1:7" x14ac:dyDescent="0.25">
      <c r="A141" s="4">
        <f t="shared" si="22"/>
        <v>242</v>
      </c>
      <c r="B141" s="4">
        <f t="shared" ref="B141" si="23">B138</f>
        <v>58</v>
      </c>
      <c r="C141" s="4">
        <v>506</v>
      </c>
      <c r="D141" s="4">
        <v>2</v>
      </c>
      <c r="E141" s="4">
        <v>0</v>
      </c>
      <c r="F141" s="4">
        <v>1</v>
      </c>
      <c r="G141" s="4" t="str">
        <f t="shared" si="20"/>
        <v>insert into game_score (id, matchid, squad, goals, points, time_type) values (242, 58, 506, 2, 0, 1);</v>
      </c>
    </row>
    <row r="142" spans="1:7" x14ac:dyDescent="0.25">
      <c r="A142" s="3">
        <f t="shared" si="22"/>
        <v>243</v>
      </c>
      <c r="B142" s="3">
        <f>B138+1</f>
        <v>59</v>
      </c>
      <c r="C142" s="3">
        <v>86</v>
      </c>
      <c r="D142" s="3">
        <v>5</v>
      </c>
      <c r="E142" s="3">
        <v>0</v>
      </c>
      <c r="F142" s="3">
        <v>2</v>
      </c>
      <c r="G142" s="3" t="str">
        <f t="shared" si="20"/>
        <v>insert into game_score (id, matchid, squad, goals, points, time_type) values (243, 59, 86, 5, 0, 2);</v>
      </c>
    </row>
    <row r="143" spans="1:7" x14ac:dyDescent="0.25">
      <c r="A143" s="3">
        <f t="shared" si="22"/>
        <v>244</v>
      </c>
      <c r="B143" s="3">
        <f>B142</f>
        <v>59</v>
      </c>
      <c r="C143" s="3">
        <v>86</v>
      </c>
      <c r="D143" s="3">
        <v>2</v>
      </c>
      <c r="E143" s="3">
        <v>0</v>
      </c>
      <c r="F143" s="3">
        <v>1</v>
      </c>
      <c r="G143" s="3" t="str">
        <f t="shared" si="20"/>
        <v>insert into game_score (id, matchid, squad, goals, points, time_type) values (244, 59, 86, 2, 0, 1);</v>
      </c>
    </row>
    <row r="144" spans="1:7" x14ac:dyDescent="0.25">
      <c r="A144" s="3">
        <f t="shared" si="22"/>
        <v>245</v>
      </c>
      <c r="B144" s="3">
        <f>B142</f>
        <v>59</v>
      </c>
      <c r="C144" s="3">
        <v>34</v>
      </c>
      <c r="D144" s="3">
        <v>6</v>
      </c>
      <c r="E144" s="3">
        <v>2</v>
      </c>
      <c r="F144" s="3">
        <v>2</v>
      </c>
      <c r="G144" s="3" t="str">
        <f t="shared" si="20"/>
        <v>insert into game_score (id, matchid, squad, goals, points, time_type) values (245, 59, 34, 6, 2, 2);</v>
      </c>
    </row>
    <row r="145" spans="1:7" x14ac:dyDescent="0.25">
      <c r="A145" s="3">
        <f t="shared" si="22"/>
        <v>246</v>
      </c>
      <c r="B145" s="3">
        <f t="shared" ref="B145" si="24">B142</f>
        <v>59</v>
      </c>
      <c r="C145" s="3">
        <v>34</v>
      </c>
      <c r="D145" s="3">
        <v>2</v>
      </c>
      <c r="E145" s="3">
        <v>0</v>
      </c>
      <c r="F145" s="3">
        <v>1</v>
      </c>
      <c r="G145" s="3" t="str">
        <f t="shared" si="20"/>
        <v>insert into game_score (id, matchid, squad, goals, points, time_type) values (246, 59, 34, 2, 0, 1);</v>
      </c>
    </row>
    <row r="146" spans="1:7" x14ac:dyDescent="0.25">
      <c r="A146" s="4">
        <f t="shared" si="22"/>
        <v>247</v>
      </c>
      <c r="B146" s="4">
        <f>B142+1</f>
        <v>60</v>
      </c>
      <c r="C146" s="4">
        <v>7</v>
      </c>
      <c r="D146" s="4">
        <v>3</v>
      </c>
      <c r="E146" s="4">
        <v>0</v>
      </c>
      <c r="F146" s="4">
        <v>2</v>
      </c>
      <c r="G146" s="4" t="str">
        <f t="shared" si="20"/>
        <v>insert into game_score (id, matchid, squad, goals, points, time_type) values (247, 60, 7, 3, 0, 2);</v>
      </c>
    </row>
    <row r="147" spans="1:7" x14ac:dyDescent="0.25">
      <c r="A147" s="4">
        <f t="shared" si="22"/>
        <v>248</v>
      </c>
      <c r="B147" s="4">
        <f>B146</f>
        <v>60</v>
      </c>
      <c r="C147" s="4">
        <v>7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(248, 60, 7, 0, 0, 1);</v>
      </c>
    </row>
    <row r="148" spans="1:7" x14ac:dyDescent="0.25">
      <c r="A148" s="4">
        <f t="shared" si="22"/>
        <v>249</v>
      </c>
      <c r="B148" s="4">
        <f>B146</f>
        <v>60</v>
      </c>
      <c r="C148" s="4">
        <v>1</v>
      </c>
      <c r="D148" s="4">
        <v>8</v>
      </c>
      <c r="E148" s="4">
        <v>2</v>
      </c>
      <c r="F148" s="4">
        <v>2</v>
      </c>
      <c r="G148" s="4" t="str">
        <f t="shared" si="20"/>
        <v>insert into game_score (id, matchid, squad, goals, points, time_type) values (249, 60, 1, 8, 2, 2);</v>
      </c>
    </row>
    <row r="149" spans="1:7" x14ac:dyDescent="0.25">
      <c r="A149" s="4">
        <f t="shared" si="22"/>
        <v>250</v>
      </c>
      <c r="B149" s="4">
        <f t="shared" ref="B149" si="25">B146</f>
        <v>60</v>
      </c>
      <c r="C149" s="4">
        <v>1</v>
      </c>
      <c r="D149" s="4">
        <v>3</v>
      </c>
      <c r="E149" s="4">
        <v>0</v>
      </c>
      <c r="F149" s="4">
        <v>1</v>
      </c>
      <c r="G149" s="4" t="str">
        <f t="shared" si="20"/>
        <v>insert into game_score (id, matchid, squad, goals, points, time_type) values (250, 60, 1, 3, 0, 1);</v>
      </c>
    </row>
    <row r="150" spans="1:7" x14ac:dyDescent="0.25">
      <c r="A150" s="3">
        <f t="shared" si="22"/>
        <v>251</v>
      </c>
      <c r="B150" s="3">
        <f>B146+1</f>
        <v>61</v>
      </c>
      <c r="C150" s="3">
        <v>86</v>
      </c>
      <c r="D150" s="3">
        <v>1</v>
      </c>
      <c r="E150" s="3">
        <v>0</v>
      </c>
      <c r="F150" s="3">
        <v>2</v>
      </c>
      <c r="G150" s="3" t="str">
        <f t="shared" si="20"/>
        <v>insert into game_score (id, matchid, squad, goals, points, time_type) values (251, 61, 86, 1, 0, 2);</v>
      </c>
    </row>
    <row r="151" spans="1:7" x14ac:dyDescent="0.25">
      <c r="A151" s="3">
        <f t="shared" si="22"/>
        <v>252</v>
      </c>
      <c r="B151" s="3">
        <f>B150</f>
        <v>61</v>
      </c>
      <c r="C151" s="3">
        <v>86</v>
      </c>
      <c r="D151" s="3">
        <v>1</v>
      </c>
      <c r="E151" s="3">
        <v>0</v>
      </c>
      <c r="F151" s="3">
        <v>1</v>
      </c>
      <c r="G151" s="3" t="str">
        <f t="shared" si="20"/>
        <v>insert into game_score (id, matchid, squad, goals, points, time_type) values (252, 61, 86, 1, 0, 1);</v>
      </c>
    </row>
    <row r="152" spans="1:7" x14ac:dyDescent="0.25">
      <c r="A152" s="3">
        <f t="shared" si="22"/>
        <v>253</v>
      </c>
      <c r="B152" s="3">
        <f>B150</f>
        <v>61</v>
      </c>
      <c r="C152" s="3">
        <v>7</v>
      </c>
      <c r="D152" s="3">
        <v>10</v>
      </c>
      <c r="E152" s="3">
        <v>2</v>
      </c>
      <c r="F152" s="3">
        <v>2</v>
      </c>
      <c r="G152" s="3" t="str">
        <f t="shared" si="20"/>
        <v>insert into game_score (id, matchid, squad, goals, points, time_type) values (253, 61, 7, 10, 2, 2);</v>
      </c>
    </row>
    <row r="153" spans="1:7" x14ac:dyDescent="0.25">
      <c r="A153" s="3">
        <f t="shared" si="22"/>
        <v>254</v>
      </c>
      <c r="B153" s="3">
        <f>B150</f>
        <v>61</v>
      </c>
      <c r="C153" s="3">
        <v>7</v>
      </c>
      <c r="D153" s="3">
        <v>2</v>
      </c>
      <c r="E153" s="3">
        <v>0</v>
      </c>
      <c r="F153" s="3">
        <v>1</v>
      </c>
      <c r="G153" s="3" t="str">
        <f t="shared" si="20"/>
        <v>insert into game_score (id, matchid, squad, goals, points, time_type) values (254, 61, 7, 2, 0, 1);</v>
      </c>
    </row>
    <row r="154" spans="1:7" x14ac:dyDescent="0.25">
      <c r="A154" s="4">
        <f t="shared" si="22"/>
        <v>255</v>
      </c>
      <c r="B154" s="4">
        <f>B150+1</f>
        <v>62</v>
      </c>
      <c r="C154" s="4">
        <v>34</v>
      </c>
      <c r="D154" s="4">
        <v>5</v>
      </c>
      <c r="E154" s="4">
        <v>2</v>
      </c>
      <c r="F154" s="4">
        <v>2</v>
      </c>
      <c r="G154" t="str">
        <f t="shared" si="20"/>
        <v>insert into game_score (id, matchid, squad, goals, points, time_type) values (255, 62, 34, 5, 2, 2);</v>
      </c>
    </row>
    <row r="155" spans="1:7" x14ac:dyDescent="0.25">
      <c r="A155" s="4">
        <f t="shared" si="22"/>
        <v>256</v>
      </c>
      <c r="B155" s="4">
        <f>B154</f>
        <v>62</v>
      </c>
      <c r="C155" s="4">
        <v>34</v>
      </c>
      <c r="D155" s="4">
        <v>1</v>
      </c>
      <c r="E155" s="4">
        <v>0</v>
      </c>
      <c r="F155" s="4">
        <v>1</v>
      </c>
      <c r="G155" t="str">
        <f t="shared" si="20"/>
        <v>insert into game_score (id, matchid, squad, goals, points, time_type) values (256, 62, 34, 1, 0, 1);</v>
      </c>
    </row>
    <row r="156" spans="1:7" x14ac:dyDescent="0.25">
      <c r="A156" s="4">
        <f t="shared" si="22"/>
        <v>257</v>
      </c>
      <c r="B156" s="4">
        <f>B154</f>
        <v>62</v>
      </c>
      <c r="C156" s="4">
        <v>1</v>
      </c>
      <c r="D156" s="4">
        <v>3</v>
      </c>
      <c r="E156" s="4">
        <v>0</v>
      </c>
      <c r="F156" s="4">
        <v>2</v>
      </c>
      <c r="G156" t="str">
        <f t="shared" si="20"/>
        <v>insert into game_score (id, matchid, squad, goals, points, time_type) values (257, 62, 1, 3, 0, 2);</v>
      </c>
    </row>
    <row r="157" spans="1:7" x14ac:dyDescent="0.25">
      <c r="A157" s="4">
        <f t="shared" si="22"/>
        <v>258</v>
      </c>
      <c r="B157" s="4">
        <f>B154</f>
        <v>62</v>
      </c>
      <c r="C157" s="4">
        <v>1</v>
      </c>
      <c r="D157" s="4">
        <v>0</v>
      </c>
      <c r="E157" s="4">
        <v>0</v>
      </c>
      <c r="F157" s="4">
        <v>1</v>
      </c>
      <c r="G157" t="str">
        <f t="shared" si="20"/>
        <v>insert into game_score (id, matchid, squad, goals, points, time_type) values (258, 62, 1, 0, 0, 1);</v>
      </c>
    </row>
    <row r="158" spans="1:7" x14ac:dyDescent="0.25">
      <c r="A158" s="3">
        <f t="shared" si="22"/>
        <v>259</v>
      </c>
      <c r="B158" s="3">
        <f>B154+1</f>
        <v>63</v>
      </c>
      <c r="C158" s="3">
        <v>86</v>
      </c>
      <c r="D158" s="3">
        <v>1</v>
      </c>
      <c r="E158" s="3">
        <v>0</v>
      </c>
      <c r="F158" s="3">
        <v>2</v>
      </c>
      <c r="G158" s="3" t="str">
        <f t="shared" si="20"/>
        <v>insert into game_score (id, matchid, squad, goals, points, time_type) values (259, 63, 86, 1, 0, 2);</v>
      </c>
    </row>
    <row r="159" spans="1:7" x14ac:dyDescent="0.25">
      <c r="A159" s="3">
        <f t="shared" si="22"/>
        <v>260</v>
      </c>
      <c r="B159" s="3">
        <f>B158</f>
        <v>63</v>
      </c>
      <c r="C159" s="3">
        <v>86</v>
      </c>
      <c r="D159" s="3">
        <v>0</v>
      </c>
      <c r="E159" s="3">
        <v>0</v>
      </c>
      <c r="F159" s="3">
        <v>1</v>
      </c>
      <c r="G159" s="3" t="str">
        <f t="shared" si="20"/>
        <v>insert into game_score (id, matchid, squad, goals, points, time_type) values (260, 63, 86, 0, 0, 1);</v>
      </c>
    </row>
    <row r="160" spans="1:7" x14ac:dyDescent="0.25">
      <c r="A160" s="3">
        <f t="shared" si="22"/>
        <v>261</v>
      </c>
      <c r="B160" s="3">
        <f>B158</f>
        <v>63</v>
      </c>
      <c r="C160" s="3">
        <v>1</v>
      </c>
      <c r="D160" s="3">
        <v>7</v>
      </c>
      <c r="E160" s="3">
        <v>2</v>
      </c>
      <c r="F160" s="3">
        <v>2</v>
      </c>
      <c r="G160" s="3" t="str">
        <f t="shared" si="20"/>
        <v>insert into game_score (id, matchid, squad, goals, points, time_type) values (261, 63, 1, 7, 2, 2);</v>
      </c>
    </row>
    <row r="161" spans="1:7" x14ac:dyDescent="0.25">
      <c r="A161" s="3">
        <f t="shared" si="22"/>
        <v>262</v>
      </c>
      <c r="B161" s="3">
        <f t="shared" ref="B161" si="26">B158</f>
        <v>63</v>
      </c>
      <c r="C161" s="3">
        <v>1</v>
      </c>
      <c r="D161" s="3">
        <v>4</v>
      </c>
      <c r="E161" s="3">
        <v>0</v>
      </c>
      <c r="F161" s="3">
        <v>1</v>
      </c>
      <c r="G161" s="3" t="str">
        <f t="shared" si="20"/>
        <v>insert into game_score (id, matchid, squad, goals, points, time_type) values (262, 63, 1, 4, 0, 1);</v>
      </c>
    </row>
    <row r="162" spans="1:7" x14ac:dyDescent="0.25">
      <c r="A162" s="4">
        <f t="shared" si="22"/>
        <v>263</v>
      </c>
      <c r="B162" s="4">
        <f>B158+1</f>
        <v>64</v>
      </c>
      <c r="C162" s="4">
        <v>34</v>
      </c>
      <c r="D162" s="4">
        <v>7</v>
      </c>
      <c r="E162" s="4">
        <v>1</v>
      </c>
      <c r="F162" s="4">
        <v>2</v>
      </c>
      <c r="G162" s="4" t="str">
        <f t="shared" si="20"/>
        <v>insert into game_score (id, matchid, squad, goals, points, time_type) values (263, 64, 34, 7, 1, 2);</v>
      </c>
    </row>
    <row r="163" spans="1:7" x14ac:dyDescent="0.25">
      <c r="A163" s="4">
        <f t="shared" si="22"/>
        <v>264</v>
      </c>
      <c r="B163" s="4">
        <f>B162</f>
        <v>64</v>
      </c>
      <c r="C163" s="4">
        <v>34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(264, 64, 34, 2, 0, 1);</v>
      </c>
    </row>
    <row r="164" spans="1:7" x14ac:dyDescent="0.25">
      <c r="A164" s="4">
        <f t="shared" si="22"/>
        <v>265</v>
      </c>
      <c r="B164" s="4">
        <f>B162</f>
        <v>64</v>
      </c>
      <c r="C164" s="4">
        <v>7</v>
      </c>
      <c r="D164" s="4">
        <v>7</v>
      </c>
      <c r="E164" s="4">
        <v>1</v>
      </c>
      <c r="F164" s="4">
        <v>2</v>
      </c>
      <c r="G164" s="4" t="str">
        <f t="shared" si="20"/>
        <v>insert into game_score (id, matchid, squad, goals, points, time_type) values (265, 64, 7, 7, 1, 2);</v>
      </c>
    </row>
    <row r="165" spans="1:7" x14ac:dyDescent="0.25">
      <c r="A165" s="4">
        <f t="shared" si="22"/>
        <v>266</v>
      </c>
      <c r="B165" s="4">
        <f t="shared" ref="B165" si="27">B162</f>
        <v>64</v>
      </c>
      <c r="C165" s="4">
        <v>7</v>
      </c>
      <c r="D165" s="4">
        <v>1</v>
      </c>
      <c r="E165" s="4">
        <v>0</v>
      </c>
      <c r="F165" s="4">
        <v>1</v>
      </c>
      <c r="G165" s="4" t="str">
        <f t="shared" si="20"/>
        <v>insert into game_score (id, matchid, squad, goals, points, time_type) values (266, 64, 7, 1, 0, 1);</v>
      </c>
    </row>
    <row r="166" spans="1:7" x14ac:dyDescent="0.25">
      <c r="A166" s="3">
        <f t="shared" si="22"/>
        <v>267</v>
      </c>
      <c r="B166" s="3">
        <f>B162+1</f>
        <v>65</v>
      </c>
      <c r="C166" s="3">
        <v>54</v>
      </c>
      <c r="D166" s="3">
        <v>1</v>
      </c>
      <c r="E166" s="3">
        <v>0</v>
      </c>
      <c r="F166" s="3">
        <v>2</v>
      </c>
      <c r="G166" s="3" t="str">
        <f t="shared" si="20"/>
        <v>insert into game_score (id, matchid, squad, goals, points, time_type) values (267, 65, 54, 1, 0, 2);</v>
      </c>
    </row>
    <row r="167" spans="1:7" x14ac:dyDescent="0.25">
      <c r="A167" s="3">
        <f t="shared" si="22"/>
        <v>268</v>
      </c>
      <c r="B167" s="3">
        <f>B166</f>
        <v>65</v>
      </c>
      <c r="C167" s="3">
        <v>54</v>
      </c>
      <c r="D167" s="3">
        <v>0</v>
      </c>
      <c r="E167" s="3">
        <v>0</v>
      </c>
      <c r="F167" s="3">
        <v>1</v>
      </c>
      <c r="G167" s="3" t="str">
        <f t="shared" si="20"/>
        <v>insert into game_score (id, matchid, squad, goals, points, time_type) values (268, 65, 54, 0, 0, 1);</v>
      </c>
    </row>
    <row r="168" spans="1:7" x14ac:dyDescent="0.25">
      <c r="A168" s="3">
        <f t="shared" si="22"/>
        <v>269</v>
      </c>
      <c r="B168" s="3">
        <f>B166</f>
        <v>65</v>
      </c>
      <c r="C168" s="3">
        <v>31</v>
      </c>
      <c r="D168" s="3">
        <v>4</v>
      </c>
      <c r="E168" s="3">
        <v>2</v>
      </c>
      <c r="F168" s="3">
        <v>2</v>
      </c>
      <c r="G168" s="3" t="str">
        <f t="shared" si="20"/>
        <v>insert into game_score (id, matchid, squad, goals, points, time_type) values (269, 65, 31, 4, 2, 2);</v>
      </c>
    </row>
    <row r="169" spans="1:7" x14ac:dyDescent="0.25">
      <c r="A169" s="3">
        <f t="shared" si="22"/>
        <v>270</v>
      </c>
      <c r="B169" s="3">
        <f t="shared" ref="B169" si="28">B166</f>
        <v>65</v>
      </c>
      <c r="C169" s="3">
        <v>31</v>
      </c>
      <c r="D169" s="3">
        <v>0</v>
      </c>
      <c r="E169" s="3">
        <v>0</v>
      </c>
      <c r="F169" s="3">
        <v>1</v>
      </c>
      <c r="G169" s="3" t="str">
        <f t="shared" si="20"/>
        <v>insert into game_score (id, matchid, squad, goals, points, time_type) values (270, 65, 31, 0, 0, 1);</v>
      </c>
    </row>
    <row r="170" spans="1:7" x14ac:dyDescent="0.25">
      <c r="A170" s="4">
        <f t="shared" si="22"/>
        <v>271</v>
      </c>
      <c r="B170" s="4">
        <f>B166+1</f>
        <v>66</v>
      </c>
      <c r="C170" s="4">
        <v>55</v>
      </c>
      <c r="D170" s="4">
        <v>2</v>
      </c>
      <c r="E170" s="4">
        <v>1</v>
      </c>
      <c r="F170" s="4">
        <v>2</v>
      </c>
      <c r="G170" s="4" t="str">
        <f t="shared" si="20"/>
        <v>insert into game_score (id, matchid, squad, goals, points, time_type) values (271, 66, 55, 2, 1, 2);</v>
      </c>
    </row>
    <row r="171" spans="1:7" x14ac:dyDescent="0.25">
      <c r="A171" s="4">
        <f t="shared" si="22"/>
        <v>272</v>
      </c>
      <c r="B171" s="4">
        <f>B170</f>
        <v>66</v>
      </c>
      <c r="C171" s="4">
        <v>55</v>
      </c>
      <c r="D171" s="4">
        <v>0</v>
      </c>
      <c r="E171" s="4">
        <v>0</v>
      </c>
      <c r="F171" s="4">
        <v>1</v>
      </c>
      <c r="G171" s="4" t="str">
        <f t="shared" si="20"/>
        <v>insert into game_score (id, matchid, squad, goals, points, time_type) values (272, 66, 55, 0, 0, 1);</v>
      </c>
    </row>
    <row r="172" spans="1:7" x14ac:dyDescent="0.25">
      <c r="A172" s="4">
        <f t="shared" si="22"/>
        <v>273</v>
      </c>
      <c r="B172" s="4">
        <f>B170</f>
        <v>66</v>
      </c>
      <c r="C172" s="4">
        <v>1</v>
      </c>
      <c r="D172" s="4">
        <v>2</v>
      </c>
      <c r="E172" s="4">
        <v>1</v>
      </c>
      <c r="F172" s="4">
        <v>2</v>
      </c>
      <c r="G172" s="4" t="str">
        <f t="shared" si="20"/>
        <v>insert into game_score (id, matchid, squad, goals, points, time_type) values (273, 66, 1, 2, 1, 2);</v>
      </c>
    </row>
    <row r="173" spans="1:7" x14ac:dyDescent="0.25">
      <c r="A173" s="4">
        <f t="shared" si="22"/>
        <v>274</v>
      </c>
      <c r="B173" s="4">
        <f t="shared" ref="B173" si="29">B170</f>
        <v>66</v>
      </c>
      <c r="C173" s="4">
        <v>1</v>
      </c>
      <c r="D173" s="4">
        <v>1</v>
      </c>
      <c r="E173" s="4">
        <v>0</v>
      </c>
      <c r="F173" s="4">
        <v>1</v>
      </c>
      <c r="G173" s="4" t="str">
        <f t="shared" si="20"/>
        <v>insert into game_score (id, matchid, squad, goals, points, time_type) values (274, 66, 1, 1, 0, 1);</v>
      </c>
    </row>
    <row r="174" spans="1:7" x14ac:dyDescent="0.25">
      <c r="A174" s="3">
        <f t="shared" si="22"/>
        <v>275</v>
      </c>
      <c r="B174" s="3">
        <f>B170+1</f>
        <v>67</v>
      </c>
      <c r="C174" s="3">
        <v>54</v>
      </c>
      <c r="D174" s="3">
        <v>1</v>
      </c>
      <c r="E174" s="3">
        <v>0</v>
      </c>
      <c r="F174" s="3">
        <v>2</v>
      </c>
      <c r="G174" s="3" t="str">
        <f t="shared" si="20"/>
        <v>insert into game_score (id, matchid, squad, goals, points, time_type) values (275, 67, 54, 1, 0, 2);</v>
      </c>
    </row>
    <row r="175" spans="1:7" x14ac:dyDescent="0.25">
      <c r="A175" s="3">
        <f t="shared" si="22"/>
        <v>276</v>
      </c>
      <c r="B175" s="3">
        <f>B174</f>
        <v>67</v>
      </c>
      <c r="C175" s="3">
        <v>54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(276, 67, 54, 1, 0, 1);</v>
      </c>
    </row>
    <row r="176" spans="1:7" x14ac:dyDescent="0.25">
      <c r="A176" s="3">
        <f t="shared" si="22"/>
        <v>277</v>
      </c>
      <c r="B176" s="3">
        <f>B174</f>
        <v>67</v>
      </c>
      <c r="C176" s="3">
        <v>55</v>
      </c>
      <c r="D176" s="3">
        <v>5</v>
      </c>
      <c r="E176" s="3">
        <v>2</v>
      </c>
      <c r="F176" s="3">
        <v>2</v>
      </c>
      <c r="G176" s="3" t="str">
        <f t="shared" si="20"/>
        <v>insert into game_score (id, matchid, squad, goals, points, time_type) values (277, 67, 55, 5, 2, 2);</v>
      </c>
    </row>
    <row r="177" spans="1:7" x14ac:dyDescent="0.25">
      <c r="A177" s="3">
        <f t="shared" si="22"/>
        <v>278</v>
      </c>
      <c r="B177" s="3">
        <f t="shared" ref="B177" si="30">B174</f>
        <v>67</v>
      </c>
      <c r="C177" s="3">
        <v>55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(278, 67, 55, 3, 0, 1);</v>
      </c>
    </row>
    <row r="178" spans="1:7" x14ac:dyDescent="0.25">
      <c r="A178" s="4">
        <f t="shared" si="22"/>
        <v>279</v>
      </c>
      <c r="B178" s="4">
        <f>B174+1</f>
        <v>68</v>
      </c>
      <c r="C178" s="4">
        <v>31</v>
      </c>
      <c r="D178" s="4">
        <v>3</v>
      </c>
      <c r="E178" s="4">
        <v>1</v>
      </c>
      <c r="F178" s="4">
        <v>2</v>
      </c>
      <c r="G178" s="4" t="str">
        <f t="shared" si="20"/>
        <v>insert into game_score (id, matchid, squad, goals, points, time_type) values (279, 68, 31, 3, 1, 2);</v>
      </c>
    </row>
    <row r="179" spans="1:7" x14ac:dyDescent="0.25">
      <c r="A179" s="4">
        <f t="shared" si="22"/>
        <v>280</v>
      </c>
      <c r="B179" s="4">
        <f>B178</f>
        <v>68</v>
      </c>
      <c r="C179" s="4">
        <v>31</v>
      </c>
      <c r="D179" s="4">
        <v>1</v>
      </c>
      <c r="E179" s="4">
        <v>0</v>
      </c>
      <c r="F179" s="4">
        <v>1</v>
      </c>
      <c r="G179" s="4" t="str">
        <f t="shared" si="20"/>
        <v>insert into game_score (id, matchid, squad, goals, points, time_type) values (280, 68, 31, 1, 0, 1);</v>
      </c>
    </row>
    <row r="180" spans="1:7" x14ac:dyDescent="0.25">
      <c r="A180" s="4">
        <f t="shared" si="22"/>
        <v>281</v>
      </c>
      <c r="B180" s="4">
        <f>B178</f>
        <v>68</v>
      </c>
      <c r="C180" s="4">
        <v>1</v>
      </c>
      <c r="D180" s="4">
        <v>3</v>
      </c>
      <c r="E180" s="4">
        <v>1</v>
      </c>
      <c r="F180" s="4">
        <v>2</v>
      </c>
      <c r="G180" s="4" t="str">
        <f t="shared" si="20"/>
        <v>insert into game_score (id, matchid, squad, goals, points, time_type) values (281, 68, 1, 3, 1, 2);</v>
      </c>
    </row>
    <row r="181" spans="1:7" x14ac:dyDescent="0.25">
      <c r="A181" s="4">
        <f t="shared" si="22"/>
        <v>282</v>
      </c>
      <c r="B181" s="4">
        <f t="shared" ref="B181" si="31">B178</f>
        <v>68</v>
      </c>
      <c r="C181" s="4">
        <v>1</v>
      </c>
      <c r="D181" s="4">
        <v>2</v>
      </c>
      <c r="E181" s="4">
        <v>0</v>
      </c>
      <c r="F181" s="4">
        <v>1</v>
      </c>
      <c r="G181" s="4" t="str">
        <f t="shared" si="20"/>
        <v>insert into game_score (id, matchid, squad, goals, points, time_type) values (282, 68, 1, 2, 0, 1);</v>
      </c>
    </row>
    <row r="182" spans="1:7" x14ac:dyDescent="0.25">
      <c r="A182" s="3">
        <f t="shared" si="22"/>
        <v>283</v>
      </c>
      <c r="B182" s="3">
        <f>B178+1</f>
        <v>69</v>
      </c>
      <c r="C182" s="3">
        <v>54</v>
      </c>
      <c r="D182" s="3">
        <v>3</v>
      </c>
      <c r="E182" s="3">
        <v>0</v>
      </c>
      <c r="F182" s="3">
        <v>2</v>
      </c>
      <c r="G182" s="3" t="str">
        <f t="shared" si="20"/>
        <v>insert into game_score (id, matchid, squad, goals, points, time_type) values (283, 69, 54, 3, 0, 2);</v>
      </c>
    </row>
    <row r="183" spans="1:7" x14ac:dyDescent="0.25">
      <c r="A183" s="3">
        <f t="shared" si="22"/>
        <v>284</v>
      </c>
      <c r="B183" s="3">
        <f>B182</f>
        <v>69</v>
      </c>
      <c r="C183" s="3">
        <v>54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(284, 69, 54, 2, 0, 1);</v>
      </c>
    </row>
    <row r="184" spans="1:7" x14ac:dyDescent="0.25">
      <c r="A184" s="3">
        <f t="shared" si="22"/>
        <v>285</v>
      </c>
      <c r="B184" s="3">
        <f>B182</f>
        <v>69</v>
      </c>
      <c r="C184" s="3">
        <v>1</v>
      </c>
      <c r="D184" s="3">
        <v>6</v>
      </c>
      <c r="E184" s="3">
        <v>2</v>
      </c>
      <c r="F184" s="3">
        <v>2</v>
      </c>
      <c r="G184" s="3" t="str">
        <f t="shared" si="20"/>
        <v>insert into game_score (id, matchid, squad, goals, points, time_type) values (285, 69, 1, 6, 2, 2);</v>
      </c>
    </row>
    <row r="185" spans="1:7" x14ac:dyDescent="0.25">
      <c r="A185" s="3">
        <f t="shared" si="22"/>
        <v>286</v>
      </c>
      <c r="B185" s="3">
        <f t="shared" ref="B185" si="32">B182</f>
        <v>69</v>
      </c>
      <c r="C185" s="3">
        <v>1</v>
      </c>
      <c r="D185" s="3">
        <v>2</v>
      </c>
      <c r="E185" s="3">
        <v>0</v>
      </c>
      <c r="F185" s="3">
        <v>1</v>
      </c>
      <c r="G185" s="3" t="str">
        <f t="shared" si="20"/>
        <v>insert into game_score (id, matchid, squad, goals, points, time_type) values (286, 69, 1, 2, 0, 1);</v>
      </c>
    </row>
    <row r="186" spans="1:7" x14ac:dyDescent="0.25">
      <c r="A186" s="4">
        <f t="shared" si="22"/>
        <v>287</v>
      </c>
      <c r="B186" s="4">
        <f>B182+1</f>
        <v>70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20"/>
        <v>insert into game_score (id, matchid, squad, goals, points, time_type) values (287, 70, 31, 1, 0, 2);</v>
      </c>
    </row>
    <row r="187" spans="1:7" x14ac:dyDescent="0.25">
      <c r="A187" s="4">
        <f t="shared" si="22"/>
        <v>288</v>
      </c>
      <c r="B187" s="4">
        <f>B186</f>
        <v>70</v>
      </c>
      <c r="C187" s="4">
        <v>31</v>
      </c>
      <c r="D187" s="4">
        <v>0</v>
      </c>
      <c r="E187" s="4">
        <v>0</v>
      </c>
      <c r="F187" s="4">
        <v>1</v>
      </c>
      <c r="G187" s="4" t="str">
        <f t="shared" si="20"/>
        <v>insert into game_score (id, matchid, squad, goals, points, time_type) values (288, 70, 31, 0, 0, 1);</v>
      </c>
    </row>
    <row r="188" spans="1:7" x14ac:dyDescent="0.25">
      <c r="A188" s="4">
        <f t="shared" si="22"/>
        <v>289</v>
      </c>
      <c r="B188" s="4">
        <f>B186</f>
        <v>70</v>
      </c>
      <c r="C188" s="4">
        <v>55</v>
      </c>
      <c r="D188" s="4">
        <v>6</v>
      </c>
      <c r="E188" s="4">
        <v>2</v>
      </c>
      <c r="F188" s="4">
        <v>2</v>
      </c>
      <c r="G188" s="4" t="str">
        <f t="shared" si="20"/>
        <v>insert into game_score (id, matchid, squad, goals, points, time_type) values (289, 70, 55, 6, 2, 2);</v>
      </c>
    </row>
    <row r="189" spans="1:7" x14ac:dyDescent="0.25">
      <c r="A189" s="4">
        <f t="shared" si="22"/>
        <v>290</v>
      </c>
      <c r="B189" s="4">
        <f t="shared" ref="B189" si="33">B186</f>
        <v>70</v>
      </c>
      <c r="C189" s="4">
        <v>55</v>
      </c>
      <c r="D189" s="4">
        <v>3</v>
      </c>
      <c r="E189" s="4">
        <v>0</v>
      </c>
      <c r="F189" s="4">
        <v>1</v>
      </c>
      <c r="G189" s="4" t="str">
        <f t="shared" si="20"/>
        <v>insert into game_score (id, matchid, squad, goals, points, time_type) values (290, 70, 55, 3, 0, 1);</v>
      </c>
    </row>
    <row r="190" spans="1:7" x14ac:dyDescent="0.25">
      <c r="A190" s="3">
        <f t="shared" si="22"/>
        <v>291</v>
      </c>
      <c r="B190" s="3">
        <f>B186+1</f>
        <v>71</v>
      </c>
      <c r="C190" s="3">
        <v>98</v>
      </c>
      <c r="D190" s="3">
        <v>2</v>
      </c>
      <c r="E190" s="3">
        <v>2</v>
      </c>
      <c r="F190" s="3">
        <v>2</v>
      </c>
      <c r="G190" s="3" t="str">
        <f t="shared" si="20"/>
        <v>insert into game_score (id, matchid, squad, goals, points, time_type) values (291, 71, 98, 2, 2, 2);</v>
      </c>
    </row>
    <row r="191" spans="1:7" x14ac:dyDescent="0.25">
      <c r="A191" s="3">
        <f t="shared" si="22"/>
        <v>292</v>
      </c>
      <c r="B191" s="3">
        <f>B190</f>
        <v>71</v>
      </c>
      <c r="C191" s="3">
        <v>98</v>
      </c>
      <c r="D191" s="3">
        <v>0</v>
      </c>
      <c r="E191" s="3">
        <v>0</v>
      </c>
      <c r="F191" s="3">
        <v>1</v>
      </c>
      <c r="G191" s="3" t="str">
        <f t="shared" si="20"/>
        <v>insert into game_score (id, matchid, squad, goals, points, time_type) values (292, 71, 98, 0, 0, 1);</v>
      </c>
    </row>
    <row r="192" spans="1:7" x14ac:dyDescent="0.25">
      <c r="A192" s="3">
        <f t="shared" si="22"/>
        <v>293</v>
      </c>
      <c r="B192" s="3">
        <f>B190</f>
        <v>71</v>
      </c>
      <c r="C192" s="3">
        <v>48</v>
      </c>
      <c r="D192" s="3">
        <v>0</v>
      </c>
      <c r="E192" s="3">
        <v>0</v>
      </c>
      <c r="F192" s="3">
        <v>2</v>
      </c>
      <c r="G192" s="3" t="str">
        <f t="shared" si="20"/>
        <v>insert into game_score (id, matchid, squad, goals, points, time_type) values (293, 71, 48, 0, 0, 2);</v>
      </c>
    </row>
    <row r="193" spans="1:7" x14ac:dyDescent="0.25">
      <c r="A193" s="3">
        <f t="shared" si="22"/>
        <v>294</v>
      </c>
      <c r="B193" s="3">
        <f>B190</f>
        <v>71</v>
      </c>
      <c r="C193" s="3">
        <v>48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(294, 71, 48, 0, 0, 1);</v>
      </c>
    </row>
    <row r="194" spans="1:7" x14ac:dyDescent="0.25">
      <c r="A194" s="4">
        <f t="shared" si="22"/>
        <v>295</v>
      </c>
      <c r="B194" s="4">
        <f>B190+1</f>
        <v>72</v>
      </c>
      <c r="C194" s="4">
        <v>34</v>
      </c>
      <c r="D194" s="4">
        <v>5</v>
      </c>
      <c r="E194" s="4">
        <v>2</v>
      </c>
      <c r="F194" s="4">
        <v>2</v>
      </c>
      <c r="G194" t="str">
        <f t="shared" si="20"/>
        <v>insert into game_score (id, matchid, squad, goals, points, time_type) values (295, 72, 34, 5, 2, 2);</v>
      </c>
    </row>
    <row r="195" spans="1:7" x14ac:dyDescent="0.25">
      <c r="A195" s="4">
        <f t="shared" si="22"/>
        <v>296</v>
      </c>
      <c r="B195" s="4">
        <f>B194</f>
        <v>72</v>
      </c>
      <c r="C195" s="4">
        <v>34</v>
      </c>
      <c r="D195" s="4">
        <v>1</v>
      </c>
      <c r="E195" s="4">
        <v>0</v>
      </c>
      <c r="F195" s="4">
        <v>1</v>
      </c>
      <c r="G195" t="str">
        <f t="shared" si="20"/>
        <v>insert into game_score (id, matchid, squad, goals, points, time_type) values (296, 72, 34, 1, 0, 1);</v>
      </c>
    </row>
    <row r="196" spans="1:7" x14ac:dyDescent="0.25">
      <c r="A196" s="4">
        <f t="shared" si="22"/>
        <v>297</v>
      </c>
      <c r="B196" s="4">
        <f>B194</f>
        <v>72</v>
      </c>
      <c r="C196" s="4">
        <v>32</v>
      </c>
      <c r="D196" s="4">
        <v>3</v>
      </c>
      <c r="E196" s="4">
        <v>0</v>
      </c>
      <c r="F196" s="4">
        <v>2</v>
      </c>
      <c r="G196" t="str">
        <f t="shared" si="20"/>
        <v>insert into game_score (id, matchid, squad, goals, points, time_type) values (297, 72, 32, 3, 0, 2);</v>
      </c>
    </row>
    <row r="197" spans="1:7" x14ac:dyDescent="0.25">
      <c r="A197" s="4">
        <f t="shared" si="22"/>
        <v>298</v>
      </c>
      <c r="B197" s="4">
        <f>B194</f>
        <v>72</v>
      </c>
      <c r="C197" s="4">
        <v>32</v>
      </c>
      <c r="D197" s="4">
        <v>1</v>
      </c>
      <c r="E197" s="4">
        <v>0</v>
      </c>
      <c r="F197" s="4">
        <v>1</v>
      </c>
      <c r="G197" t="str">
        <f t="shared" si="20"/>
        <v>insert into game_score (id, matchid, squad, goals, points, time_type) values (298, 72, 32, 1, 0, 1);</v>
      </c>
    </row>
    <row r="198" spans="1:7" x14ac:dyDescent="0.25">
      <c r="A198" s="3">
        <f t="shared" si="22"/>
        <v>299</v>
      </c>
      <c r="B198" s="3">
        <f>B194+1</f>
        <v>73</v>
      </c>
      <c r="C198" s="3">
        <v>98</v>
      </c>
      <c r="D198" s="3">
        <v>4</v>
      </c>
      <c r="E198" s="3">
        <v>2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(299, 73, 98, 4, 2, 2);</v>
      </c>
    </row>
    <row r="199" spans="1:7" x14ac:dyDescent="0.25">
      <c r="A199" s="3">
        <f t="shared" si="22"/>
        <v>300</v>
      </c>
      <c r="B199" s="3">
        <f>B198</f>
        <v>73</v>
      </c>
      <c r="C199" s="3">
        <v>98</v>
      </c>
      <c r="D199" s="3">
        <v>0</v>
      </c>
      <c r="E199" s="3">
        <v>0</v>
      </c>
      <c r="F199" s="3">
        <v>1</v>
      </c>
      <c r="G199" s="3" t="str">
        <f t="shared" si="34"/>
        <v>insert into game_score (id, matchid, squad, goals, points, time_type) values (300, 73, 98, 0, 0, 1);</v>
      </c>
    </row>
    <row r="200" spans="1:7" x14ac:dyDescent="0.25">
      <c r="A200" s="3">
        <f t="shared" si="22"/>
        <v>301</v>
      </c>
      <c r="B200" s="3">
        <f>B198</f>
        <v>73</v>
      </c>
      <c r="C200" s="3">
        <v>34</v>
      </c>
      <c r="D200" s="3">
        <v>2</v>
      </c>
      <c r="E200" s="3">
        <v>0</v>
      </c>
      <c r="F200" s="3">
        <v>2</v>
      </c>
      <c r="G200" s="3" t="str">
        <f t="shared" si="34"/>
        <v>insert into game_score (id, matchid, squad, goals, points, time_type) values (301, 73, 34, 2, 0, 2);</v>
      </c>
    </row>
    <row r="201" spans="1:7" x14ac:dyDescent="0.25">
      <c r="A201" s="3">
        <f t="shared" si="22"/>
        <v>302</v>
      </c>
      <c r="B201" s="3">
        <f t="shared" ref="B201" si="35">B198</f>
        <v>73</v>
      </c>
      <c r="C201" s="3">
        <v>34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(302, 73, 34, 1, 0, 1);</v>
      </c>
    </row>
    <row r="202" spans="1:7" x14ac:dyDescent="0.25">
      <c r="A202" s="4">
        <f t="shared" ref="A202:A229" si="36">A201+1</f>
        <v>303</v>
      </c>
      <c r="B202" s="4">
        <f>B198+1</f>
        <v>74</v>
      </c>
      <c r="C202" s="4">
        <v>48</v>
      </c>
      <c r="D202" s="4">
        <v>1</v>
      </c>
      <c r="E202" s="4">
        <v>0</v>
      </c>
      <c r="F202" s="4">
        <v>2</v>
      </c>
      <c r="G202" s="4" t="str">
        <f t="shared" si="34"/>
        <v>insert into game_score (id, matchid, squad, goals, points, time_type) values (303, 74, 48, 1, 0, 2);</v>
      </c>
    </row>
    <row r="203" spans="1:7" x14ac:dyDescent="0.25">
      <c r="A203" s="4">
        <f t="shared" si="36"/>
        <v>304</v>
      </c>
      <c r="B203" s="4">
        <f>B202</f>
        <v>74</v>
      </c>
      <c r="C203" s="4">
        <v>48</v>
      </c>
      <c r="D203" s="4">
        <v>0</v>
      </c>
      <c r="E203" s="4">
        <v>0</v>
      </c>
      <c r="F203" s="4">
        <v>1</v>
      </c>
      <c r="G203" s="4" t="str">
        <f t="shared" si="34"/>
        <v>insert into game_score (id, matchid, squad, goals, points, time_type) values (304, 74, 48, 0, 0, 1);</v>
      </c>
    </row>
    <row r="204" spans="1:7" x14ac:dyDescent="0.25">
      <c r="A204" s="4">
        <f t="shared" si="36"/>
        <v>305</v>
      </c>
      <c r="B204" s="4">
        <f>B202</f>
        <v>74</v>
      </c>
      <c r="C204" s="4">
        <v>32</v>
      </c>
      <c r="D204" s="4">
        <v>4</v>
      </c>
      <c r="E204" s="4">
        <v>2</v>
      </c>
      <c r="F204" s="4">
        <v>2</v>
      </c>
      <c r="G204" s="4" t="str">
        <f t="shared" si="34"/>
        <v>insert into game_score (id, matchid, squad, goals, points, time_type) values (305, 74, 32, 4, 2, 2);</v>
      </c>
    </row>
    <row r="205" spans="1:7" x14ac:dyDescent="0.25">
      <c r="A205" s="4">
        <f t="shared" si="36"/>
        <v>306</v>
      </c>
      <c r="B205" s="4">
        <f t="shared" ref="B205" si="37">B202</f>
        <v>74</v>
      </c>
      <c r="C205" s="4">
        <v>32</v>
      </c>
      <c r="D205" s="4">
        <v>3</v>
      </c>
      <c r="E205" s="4">
        <v>0</v>
      </c>
      <c r="F205" s="4">
        <v>1</v>
      </c>
      <c r="G205" s="4" t="str">
        <f t="shared" si="34"/>
        <v>insert into game_score (id, matchid, squad, goals, points, time_type) values (306, 74, 32, 3, 0, 1);</v>
      </c>
    </row>
    <row r="206" spans="1:7" x14ac:dyDescent="0.25">
      <c r="A206" s="3">
        <f t="shared" si="36"/>
        <v>307</v>
      </c>
      <c r="B206" s="3">
        <f>B202+1</f>
        <v>75</v>
      </c>
      <c r="C206" s="3">
        <v>98</v>
      </c>
      <c r="D206" s="3">
        <v>4</v>
      </c>
      <c r="E206" s="3">
        <v>2</v>
      </c>
      <c r="F206" s="3">
        <v>2</v>
      </c>
      <c r="G206" s="3" t="str">
        <f t="shared" si="34"/>
        <v>insert into game_score (id, matchid, squad, goals, points, time_type) values (307, 75, 98, 4, 2, 2);</v>
      </c>
    </row>
    <row r="207" spans="1:7" x14ac:dyDescent="0.25">
      <c r="A207" s="3">
        <f t="shared" si="36"/>
        <v>308</v>
      </c>
      <c r="B207" s="3">
        <f>B206</f>
        <v>75</v>
      </c>
      <c r="C207" s="3">
        <v>98</v>
      </c>
      <c r="D207" s="3">
        <v>1</v>
      </c>
      <c r="E207" s="3">
        <v>0</v>
      </c>
      <c r="F207" s="3">
        <v>1</v>
      </c>
      <c r="G207" s="3" t="str">
        <f t="shared" si="34"/>
        <v>insert into game_score (id, matchid, squad, goals, points, time_type) values (308, 75, 98, 1, 0, 1);</v>
      </c>
    </row>
    <row r="208" spans="1:7" x14ac:dyDescent="0.25">
      <c r="A208" s="3">
        <f t="shared" si="36"/>
        <v>309</v>
      </c>
      <c r="B208" s="3">
        <f>B206</f>
        <v>75</v>
      </c>
      <c r="C208" s="3">
        <v>32</v>
      </c>
      <c r="D208" s="3">
        <v>2</v>
      </c>
      <c r="E208" s="3">
        <v>0</v>
      </c>
      <c r="F208" s="3">
        <v>2</v>
      </c>
      <c r="G208" s="3" t="str">
        <f t="shared" si="34"/>
        <v>insert into game_score (id, matchid, squad, goals, points, time_type) values (309, 75, 32, 2, 0, 2);</v>
      </c>
    </row>
    <row r="209" spans="1:7" x14ac:dyDescent="0.25">
      <c r="A209" s="3">
        <f t="shared" si="36"/>
        <v>310</v>
      </c>
      <c r="B209" s="3">
        <f t="shared" ref="B209" si="38">B206</f>
        <v>75</v>
      </c>
      <c r="C209" s="3">
        <v>32</v>
      </c>
      <c r="D209" s="3">
        <v>0</v>
      </c>
      <c r="E209" s="3">
        <v>0</v>
      </c>
      <c r="F209" s="3">
        <v>1</v>
      </c>
      <c r="G209" s="3" t="str">
        <f t="shared" si="34"/>
        <v>insert into game_score (id, matchid, squad, goals, points, time_type) values (310, 75, 32, 0, 0, 1);</v>
      </c>
    </row>
    <row r="210" spans="1:7" x14ac:dyDescent="0.25">
      <c r="A210" s="4">
        <f t="shared" si="36"/>
        <v>311</v>
      </c>
      <c r="B210" s="4">
        <f>B206+1</f>
        <v>76</v>
      </c>
      <c r="C210" s="4">
        <v>48</v>
      </c>
      <c r="D210" s="4">
        <v>3</v>
      </c>
      <c r="E210" s="4">
        <v>0</v>
      </c>
      <c r="F210" s="4">
        <v>2</v>
      </c>
      <c r="G210" s="4" t="str">
        <f t="shared" si="34"/>
        <v>insert into game_score (id, matchid, squad, goals, points, time_type) values (311, 76, 48, 3, 0, 2);</v>
      </c>
    </row>
    <row r="211" spans="1:7" x14ac:dyDescent="0.25">
      <c r="A211" s="4">
        <f t="shared" si="36"/>
        <v>312</v>
      </c>
      <c r="B211" s="4">
        <f>B210</f>
        <v>76</v>
      </c>
      <c r="C211" s="4">
        <v>48</v>
      </c>
      <c r="D211" s="4">
        <v>1</v>
      </c>
      <c r="E211" s="4">
        <v>0</v>
      </c>
      <c r="F211" s="4">
        <v>1</v>
      </c>
      <c r="G211" s="4" t="str">
        <f t="shared" si="34"/>
        <v>insert into game_score (id, matchid, squad, goals, points, time_type) values (312, 76, 48, 1, 0, 1);</v>
      </c>
    </row>
    <row r="212" spans="1:7" x14ac:dyDescent="0.25">
      <c r="A212" s="4">
        <f t="shared" si="36"/>
        <v>313</v>
      </c>
      <c r="B212" s="4">
        <f>B210</f>
        <v>76</v>
      </c>
      <c r="C212" s="4">
        <v>34</v>
      </c>
      <c r="D212" s="4">
        <v>7</v>
      </c>
      <c r="E212" s="4">
        <v>2</v>
      </c>
      <c r="F212" s="4">
        <v>2</v>
      </c>
      <c r="G212" s="4" t="str">
        <f t="shared" si="34"/>
        <v>insert into game_score (id, matchid, squad, goals, points, time_type) values (313, 76, 34, 7, 2, 2);</v>
      </c>
    </row>
    <row r="213" spans="1:7" x14ac:dyDescent="0.25">
      <c r="A213" s="4">
        <f t="shared" si="36"/>
        <v>314</v>
      </c>
      <c r="B213" s="4">
        <f t="shared" ref="B213" si="39">B210</f>
        <v>76</v>
      </c>
      <c r="C213" s="4">
        <v>34</v>
      </c>
      <c r="D213" s="4">
        <v>5</v>
      </c>
      <c r="E213" s="4">
        <v>0</v>
      </c>
      <c r="F213" s="4">
        <v>1</v>
      </c>
      <c r="G213" s="4" t="str">
        <f t="shared" si="34"/>
        <v>insert into game_score (id, matchid, squad, goals, points, time_type) values (314, 76, 34, 5, 0, 1);</v>
      </c>
    </row>
    <row r="214" spans="1:7" x14ac:dyDescent="0.25">
      <c r="A214" s="3">
        <f t="shared" si="36"/>
        <v>315</v>
      </c>
      <c r="B214" s="3">
        <f>B210+1</f>
        <v>77</v>
      </c>
      <c r="C214" s="3">
        <v>55</v>
      </c>
      <c r="D214" s="3">
        <v>4</v>
      </c>
      <c r="E214" s="3">
        <v>2</v>
      </c>
      <c r="F214" s="3">
        <v>2</v>
      </c>
      <c r="G214" s="3" t="str">
        <f t="shared" si="34"/>
        <v>insert into game_score (id, matchid, squad, goals, points, time_type) values (315, 77, 55, 4, 2, 2);</v>
      </c>
    </row>
    <row r="215" spans="1:7" x14ac:dyDescent="0.25">
      <c r="A215" s="3">
        <f t="shared" si="36"/>
        <v>316</v>
      </c>
      <c r="B215" s="3">
        <f>B214</f>
        <v>77</v>
      </c>
      <c r="C215" s="3">
        <v>55</v>
      </c>
      <c r="D215" s="3">
        <v>3</v>
      </c>
      <c r="E215" s="3">
        <v>0</v>
      </c>
      <c r="F215" s="3">
        <v>1</v>
      </c>
      <c r="G215" s="3" t="str">
        <f t="shared" si="34"/>
        <v>insert into game_score (id, matchid, squad, goals, points, time_type) values (316, 77, 55, 3, 0, 1);</v>
      </c>
    </row>
    <row r="216" spans="1:7" x14ac:dyDescent="0.25">
      <c r="A216" s="3">
        <f t="shared" si="36"/>
        <v>317</v>
      </c>
      <c r="B216" s="3">
        <f>B214</f>
        <v>77</v>
      </c>
      <c r="C216" s="3">
        <v>34</v>
      </c>
      <c r="D216" s="3">
        <v>1</v>
      </c>
      <c r="E216" s="3">
        <v>0</v>
      </c>
      <c r="F216" s="3">
        <v>2</v>
      </c>
      <c r="G216" s="3" t="str">
        <f t="shared" si="34"/>
        <v>insert into game_score (id, matchid, squad, goals, points, time_type) values (317, 77, 34, 1, 0, 2);</v>
      </c>
    </row>
    <row r="217" spans="1:7" x14ac:dyDescent="0.25">
      <c r="A217" s="3">
        <f t="shared" si="36"/>
        <v>318</v>
      </c>
      <c r="B217" s="3">
        <f t="shared" ref="B217" si="40">B214</f>
        <v>77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(318, 77, 34, 0, 0, 1);</v>
      </c>
    </row>
    <row r="218" spans="1:7" x14ac:dyDescent="0.25">
      <c r="A218" s="4">
        <f t="shared" si="36"/>
        <v>319</v>
      </c>
      <c r="B218" s="4">
        <f>B214+1</f>
        <v>78</v>
      </c>
      <c r="C218" s="4">
        <v>98</v>
      </c>
      <c r="D218" s="4">
        <v>2</v>
      </c>
      <c r="E218" s="4">
        <v>0</v>
      </c>
      <c r="F218" s="4">
        <v>2</v>
      </c>
      <c r="G218" s="4" t="str">
        <f t="shared" si="34"/>
        <v>insert into game_score (id, matchid, squad, goals, points, time_type) values (319, 78, 98, 2, 0, 2);</v>
      </c>
    </row>
    <row r="219" spans="1:7" x14ac:dyDescent="0.25">
      <c r="A219" s="4">
        <f t="shared" si="36"/>
        <v>320</v>
      </c>
      <c r="B219" s="4">
        <f>B218</f>
        <v>78</v>
      </c>
      <c r="C219" s="4">
        <v>98</v>
      </c>
      <c r="D219" s="4">
        <v>1</v>
      </c>
      <c r="E219" s="4">
        <v>0</v>
      </c>
      <c r="F219" s="4">
        <v>1</v>
      </c>
      <c r="G219" s="4" t="str">
        <f t="shared" si="34"/>
        <v>insert into game_score (id, matchid, squad, goals, points, time_type) values (320, 78, 98, 1, 0, 1);</v>
      </c>
    </row>
    <row r="220" spans="1:7" x14ac:dyDescent="0.25">
      <c r="A220" s="4">
        <f t="shared" si="36"/>
        <v>321</v>
      </c>
      <c r="B220" s="4">
        <f>B218</f>
        <v>78</v>
      </c>
      <c r="C220" s="4">
        <v>1</v>
      </c>
      <c r="D220" s="4">
        <v>4</v>
      </c>
      <c r="E220" s="4">
        <v>2</v>
      </c>
      <c r="F220" s="4">
        <v>2</v>
      </c>
      <c r="G220" s="4" t="str">
        <f t="shared" si="34"/>
        <v>insert into game_score (id, matchid, squad, goals, points, time_type) values (321, 78, 1, 4, 2, 2);</v>
      </c>
    </row>
    <row r="221" spans="1:7" x14ac:dyDescent="0.25">
      <c r="A221" s="4">
        <f t="shared" si="36"/>
        <v>322</v>
      </c>
      <c r="B221" s="4">
        <f t="shared" ref="B221" si="41">B218</f>
        <v>78</v>
      </c>
      <c r="C221" s="4">
        <v>1</v>
      </c>
      <c r="D221" s="4">
        <v>1</v>
      </c>
      <c r="E221" s="4">
        <v>0</v>
      </c>
      <c r="F221" s="4">
        <v>1</v>
      </c>
      <c r="G221" s="4" t="str">
        <f t="shared" si="34"/>
        <v>insert into game_score (id, matchid, squad, goals, points, time_type) values (322, 78, 1, 1, 0, 1);</v>
      </c>
    </row>
    <row r="222" spans="1:7" x14ac:dyDescent="0.25">
      <c r="A222" s="3">
        <f t="shared" si="36"/>
        <v>323</v>
      </c>
      <c r="B222" s="3">
        <f>B218+1</f>
        <v>79</v>
      </c>
      <c r="C222" s="3">
        <v>34</v>
      </c>
      <c r="D222" s="3">
        <v>9</v>
      </c>
      <c r="E222" s="3">
        <v>2</v>
      </c>
      <c r="F222" s="3">
        <v>2</v>
      </c>
      <c r="G222" s="3" t="str">
        <f t="shared" si="34"/>
        <v>insert into game_score (id, matchid, squad, goals, points, time_type) values (323, 79, 34, 9, 2, 2);</v>
      </c>
    </row>
    <row r="223" spans="1:7" x14ac:dyDescent="0.25">
      <c r="A223" s="3">
        <f t="shared" si="36"/>
        <v>324</v>
      </c>
      <c r="B223" s="3">
        <f>B222</f>
        <v>79</v>
      </c>
      <c r="C223" s="3">
        <v>34</v>
      </c>
      <c r="D223" s="3">
        <v>6</v>
      </c>
      <c r="E223" s="3">
        <v>0</v>
      </c>
      <c r="F223" s="3">
        <v>1</v>
      </c>
      <c r="G223" s="3" t="str">
        <f t="shared" si="34"/>
        <v>insert into game_score (id, matchid, squad, goals, points, time_type) values (324, 79, 34, 6, 0, 1);</v>
      </c>
    </row>
    <row r="224" spans="1:7" x14ac:dyDescent="0.25">
      <c r="A224" s="3">
        <f t="shared" si="36"/>
        <v>325</v>
      </c>
      <c r="B224" s="3">
        <f>B222</f>
        <v>79</v>
      </c>
      <c r="C224" s="3">
        <v>98</v>
      </c>
      <c r="D224" s="3">
        <v>6</v>
      </c>
      <c r="E224" s="3">
        <v>0</v>
      </c>
      <c r="F224" s="3">
        <v>2</v>
      </c>
      <c r="G224" s="3" t="str">
        <f t="shared" si="34"/>
        <v>insert into game_score (id, matchid, squad, goals, points, time_type) values (325, 79, 98, 6, 0, 2);</v>
      </c>
    </row>
    <row r="225" spans="1:7" x14ac:dyDescent="0.25">
      <c r="A225" s="3">
        <f t="shared" si="36"/>
        <v>326</v>
      </c>
      <c r="B225" s="3">
        <f t="shared" ref="B225" si="42">B222</f>
        <v>79</v>
      </c>
      <c r="C225" s="3">
        <v>98</v>
      </c>
      <c r="D225" s="3">
        <v>4</v>
      </c>
      <c r="E225" s="3">
        <v>0</v>
      </c>
      <c r="F225" s="3">
        <v>1</v>
      </c>
      <c r="G225" s="3" t="str">
        <f t="shared" si="34"/>
        <v>insert into game_score (id, matchid, squad, goals, points, time_type) values (326, 79, 98, 4, 0, 1);</v>
      </c>
    </row>
    <row r="226" spans="1:7" x14ac:dyDescent="0.25">
      <c r="A226" s="4">
        <f t="shared" si="36"/>
        <v>327</v>
      </c>
      <c r="B226" s="4">
        <f>B222+1</f>
        <v>80</v>
      </c>
      <c r="C226" s="4">
        <v>55</v>
      </c>
      <c r="D226" s="4">
        <v>4</v>
      </c>
      <c r="E226" s="4">
        <v>2</v>
      </c>
      <c r="F226" s="4">
        <v>2</v>
      </c>
      <c r="G226" s="4" t="str">
        <f t="shared" si="34"/>
        <v>insert into game_score (id, matchid, squad, goals, points, time_type) values (327, 80, 55, 4, 2, 2);</v>
      </c>
    </row>
    <row r="227" spans="1:7" x14ac:dyDescent="0.25">
      <c r="A227" s="4">
        <f t="shared" si="36"/>
        <v>328</v>
      </c>
      <c r="B227" s="4">
        <f>B226</f>
        <v>80</v>
      </c>
      <c r="C227" s="4">
        <v>55</v>
      </c>
      <c r="D227" s="4">
        <v>1</v>
      </c>
      <c r="E227" s="4">
        <v>0</v>
      </c>
      <c r="F227" s="4">
        <v>1</v>
      </c>
      <c r="G227" s="4" t="str">
        <f t="shared" si="34"/>
        <v>insert into game_score (id, matchid, squad, goals, points, time_type) values (328, 80, 55, 1, 0, 1);</v>
      </c>
    </row>
    <row r="228" spans="1:7" x14ac:dyDescent="0.25">
      <c r="A228" s="4">
        <f t="shared" si="36"/>
        <v>329</v>
      </c>
      <c r="B228" s="4">
        <f>B226</f>
        <v>80</v>
      </c>
      <c r="C228" s="4">
        <v>1</v>
      </c>
      <c r="D228" s="4">
        <v>1</v>
      </c>
      <c r="E228" s="4">
        <v>0</v>
      </c>
      <c r="F228" s="4">
        <v>2</v>
      </c>
      <c r="G228" s="4" t="str">
        <f t="shared" si="34"/>
        <v>insert into game_score (id, matchid, squad, goals, points, time_type) values (329, 80, 1, 1, 0, 2);</v>
      </c>
    </row>
    <row r="229" spans="1:7" x14ac:dyDescent="0.25">
      <c r="A229" s="4">
        <f t="shared" si="36"/>
        <v>330</v>
      </c>
      <c r="B229" s="4">
        <f t="shared" ref="B229" si="43">B226</f>
        <v>80</v>
      </c>
      <c r="C229" s="4">
        <v>1</v>
      </c>
      <c r="D229" s="4">
        <v>0</v>
      </c>
      <c r="E229" s="4">
        <v>0</v>
      </c>
      <c r="F229" s="4">
        <v>1</v>
      </c>
      <c r="G229" s="4" t="str">
        <f t="shared" si="34"/>
        <v>insert into game_score (id, matchid, squad, goals, points, time_type) values (330, 80, 1,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'1992'!A25 + 1</f>
        <v>49</v>
      </c>
      <c r="B2">
        <v>1996</v>
      </c>
      <c r="C2" t="s">
        <v>11</v>
      </c>
      <c r="D2">
        <v>34</v>
      </c>
      <c r="G2" t="str">
        <f t="shared" si="0"/>
        <v>insert into group_stage (id, tournament, group_code, squad) values (49, 1996, 'A', 34);</v>
      </c>
    </row>
    <row r="3" spans="1:7" x14ac:dyDescent="0.25">
      <c r="A3">
        <f>A2+1</f>
        <v>50</v>
      </c>
      <c r="B3">
        <f t="shared" ref="B3:B25" si="1">B2</f>
        <v>1996</v>
      </c>
      <c r="C3" t="s">
        <v>11</v>
      </c>
      <c r="D3">
        <v>20</v>
      </c>
      <c r="G3" t="str">
        <f t="shared" si="0"/>
        <v>insert into group_stage (id, tournament, group_code, squad) values (50, 1996, 'A', 20);</v>
      </c>
    </row>
    <row r="4" spans="1:7" x14ac:dyDescent="0.25">
      <c r="A4">
        <f t="shared" ref="A4:A25" si="2">A3+1</f>
        <v>51</v>
      </c>
      <c r="B4">
        <f t="shared" si="1"/>
        <v>1996</v>
      </c>
      <c r="C4" t="s">
        <v>11</v>
      </c>
      <c r="D4">
        <v>61</v>
      </c>
      <c r="G4" t="str">
        <f t="shared" si="0"/>
        <v>insert into group_stage (id, tournament, group_code, squad) values (51, 1996, 'A', 61);</v>
      </c>
    </row>
    <row r="5" spans="1:7" x14ac:dyDescent="0.25">
      <c r="A5">
        <f t="shared" si="2"/>
        <v>52</v>
      </c>
      <c r="B5">
        <f t="shared" si="1"/>
        <v>1996</v>
      </c>
      <c r="C5" t="s">
        <v>11</v>
      </c>
      <c r="D5">
        <v>380</v>
      </c>
      <c r="G5" t="str">
        <f t="shared" si="0"/>
        <v>insert into group_stage (id, tournament, group_code, squad) values (52, 1996, 'A', 380);</v>
      </c>
    </row>
    <row r="6" spans="1:7" x14ac:dyDescent="0.25">
      <c r="A6">
        <f t="shared" si="2"/>
        <v>53</v>
      </c>
      <c r="B6">
        <f t="shared" si="1"/>
        <v>1996</v>
      </c>
      <c r="C6" t="s">
        <v>12</v>
      </c>
      <c r="D6">
        <v>7</v>
      </c>
      <c r="G6" t="str">
        <f t="shared" si="0"/>
        <v>insert into group_stage (id, tournament, group_code, squad) values (53, 1996, 'B', 7);</v>
      </c>
    </row>
    <row r="7" spans="1:7" x14ac:dyDescent="0.25">
      <c r="A7">
        <f t="shared" si="2"/>
        <v>54</v>
      </c>
      <c r="B7">
        <f t="shared" si="1"/>
        <v>1996</v>
      </c>
      <c r="C7" t="s">
        <v>12</v>
      </c>
      <c r="D7">
        <v>31</v>
      </c>
      <c r="G7" t="str">
        <f t="shared" si="0"/>
        <v>insert into group_stage (id, tournament, group_code, squad) values (54, 1996, 'B', 31);</v>
      </c>
    </row>
    <row r="8" spans="1:7" x14ac:dyDescent="0.25">
      <c r="A8">
        <f t="shared" si="2"/>
        <v>55</v>
      </c>
      <c r="B8">
        <f t="shared" si="1"/>
        <v>1996</v>
      </c>
      <c r="C8" t="s">
        <v>12</v>
      </c>
      <c r="D8">
        <v>86</v>
      </c>
      <c r="G8" t="str">
        <f t="shared" si="0"/>
        <v>insert into group_stage (id, tournament, group_code, squad) values (55, 1996, 'B', 86);</v>
      </c>
    </row>
    <row r="9" spans="1:7" x14ac:dyDescent="0.25">
      <c r="A9">
        <f t="shared" si="2"/>
        <v>56</v>
      </c>
      <c r="B9">
        <f t="shared" si="1"/>
        <v>1996</v>
      </c>
      <c r="C9" t="s">
        <v>12</v>
      </c>
      <c r="D9">
        <v>54</v>
      </c>
      <c r="G9" t="str">
        <f t="shared" si="0"/>
        <v>insert into group_stage (id, tournament, group_code, squad) values (56, 1996, 'B', 54);</v>
      </c>
    </row>
    <row r="10" spans="1:7" x14ac:dyDescent="0.25">
      <c r="A10">
        <f t="shared" si="2"/>
        <v>57</v>
      </c>
      <c r="B10">
        <f t="shared" si="1"/>
        <v>1996</v>
      </c>
      <c r="C10" t="s">
        <v>13</v>
      </c>
      <c r="D10">
        <v>1</v>
      </c>
      <c r="G10" t="str">
        <f t="shared" si="0"/>
        <v>insert into group_stage (id, tournament, group_code, squad) values (57, 1996, 'C', 1);</v>
      </c>
    </row>
    <row r="11" spans="1:7" x14ac:dyDescent="0.25">
      <c r="A11">
        <f t="shared" si="2"/>
        <v>58</v>
      </c>
      <c r="B11">
        <f t="shared" si="1"/>
        <v>1996</v>
      </c>
      <c r="C11" t="s">
        <v>13</v>
      </c>
      <c r="D11">
        <v>598</v>
      </c>
      <c r="G11" t="str">
        <f t="shared" si="0"/>
        <v>insert into group_stage (id, tournament, group_code, squad) values (58, 1996, 'C', 598);</v>
      </c>
    </row>
    <row r="12" spans="1:7" x14ac:dyDescent="0.25">
      <c r="A12">
        <f t="shared" si="2"/>
        <v>59</v>
      </c>
      <c r="B12">
        <f t="shared" si="1"/>
        <v>1996</v>
      </c>
      <c r="C12" t="s">
        <v>13</v>
      </c>
      <c r="D12">
        <v>60</v>
      </c>
      <c r="G12" t="str">
        <f t="shared" si="0"/>
        <v>insert into group_stage (id, tournament, group_code, squad) values (59, 1996, 'C', 60);</v>
      </c>
    </row>
    <row r="13" spans="1:7" x14ac:dyDescent="0.25">
      <c r="A13">
        <f t="shared" si="2"/>
        <v>60</v>
      </c>
      <c r="B13">
        <f t="shared" si="1"/>
        <v>1996</v>
      </c>
      <c r="C13" t="s">
        <v>13</v>
      </c>
      <c r="D13">
        <v>39</v>
      </c>
      <c r="G13" t="str">
        <f t="shared" si="0"/>
        <v>insert into group_stage (id, tournament, group_code, squad) values (60, 1996, 'C', 39);</v>
      </c>
    </row>
    <row r="14" spans="1:7" x14ac:dyDescent="0.25">
      <c r="A14">
        <f t="shared" si="2"/>
        <v>61</v>
      </c>
      <c r="B14">
        <f t="shared" si="1"/>
        <v>1996</v>
      </c>
      <c r="C14" t="s">
        <v>14</v>
      </c>
      <c r="D14">
        <v>55</v>
      </c>
      <c r="G14" t="str">
        <f t="shared" si="0"/>
        <v>insert into group_stage (id, tournament, group_code, squad) values (61, 1996, 'D', 55);</v>
      </c>
    </row>
    <row r="15" spans="1:7" x14ac:dyDescent="0.25">
      <c r="A15">
        <f t="shared" si="2"/>
        <v>62</v>
      </c>
      <c r="B15">
        <f t="shared" si="1"/>
        <v>1996</v>
      </c>
      <c r="C15" t="s">
        <v>14</v>
      </c>
      <c r="D15">
        <v>32</v>
      </c>
      <c r="G15" t="str">
        <f t="shared" si="0"/>
        <v>insert into group_stage (id, tournament, group_code, squad) values (62, 1996, 'D', 32);</v>
      </c>
    </row>
    <row r="16" spans="1:7" x14ac:dyDescent="0.25">
      <c r="A16">
        <f t="shared" si="2"/>
        <v>63</v>
      </c>
      <c r="B16">
        <f t="shared" si="1"/>
        <v>1996</v>
      </c>
      <c r="C16" t="s">
        <v>14</v>
      </c>
      <c r="D16">
        <v>98</v>
      </c>
      <c r="G16" t="str">
        <f t="shared" si="0"/>
        <v>insert into group_stage (id, tournament, group_code, squad) values (63, 1996, 'D', 98);</v>
      </c>
    </row>
    <row r="17" spans="1:7" x14ac:dyDescent="0.25">
      <c r="A17">
        <f t="shared" si="2"/>
        <v>64</v>
      </c>
      <c r="B17">
        <f t="shared" si="1"/>
        <v>1996</v>
      </c>
      <c r="C17" t="s">
        <v>14</v>
      </c>
      <c r="D17">
        <v>53</v>
      </c>
      <c r="G17" t="str">
        <f t="shared" si="0"/>
        <v>insert into group_stage (id, tournament, group_code, squad) values (64, 1996, 'D', 53);</v>
      </c>
    </row>
    <row r="18" spans="1:7" x14ac:dyDescent="0.25">
      <c r="A18">
        <f t="shared" si="2"/>
        <v>65</v>
      </c>
      <c r="B18">
        <f t="shared" si="1"/>
        <v>1996</v>
      </c>
      <c r="C18" t="s">
        <v>16</v>
      </c>
      <c r="D18">
        <v>39</v>
      </c>
      <c r="G18" t="str">
        <f t="shared" si="0"/>
        <v>insert into group_stage (id, tournament, group_code, squad) values (65, 1996, 'E', 39);</v>
      </c>
    </row>
    <row r="19" spans="1:7" x14ac:dyDescent="0.25">
      <c r="A19">
        <f t="shared" si="2"/>
        <v>66</v>
      </c>
      <c r="B19">
        <f t="shared" si="1"/>
        <v>1996</v>
      </c>
      <c r="C19" t="s">
        <v>16</v>
      </c>
      <c r="D19">
        <v>32</v>
      </c>
      <c r="G19" t="str">
        <f t="shared" si="0"/>
        <v>insert into group_stage (id, tournament, group_code, squad) values (66, 1996, 'E', 32);</v>
      </c>
    </row>
    <row r="20" spans="1:7" x14ac:dyDescent="0.25">
      <c r="A20">
        <f t="shared" si="2"/>
        <v>67</v>
      </c>
      <c r="B20">
        <f t="shared" si="1"/>
        <v>1996</v>
      </c>
      <c r="C20" t="s">
        <v>16</v>
      </c>
      <c r="D20">
        <v>34</v>
      </c>
      <c r="G20" t="str">
        <f t="shared" si="0"/>
        <v>insert into group_stage (id, tournament, group_code, squad) values (67, 1996, 'E', 34);</v>
      </c>
    </row>
    <row r="21" spans="1:7" x14ac:dyDescent="0.25">
      <c r="A21">
        <f t="shared" si="2"/>
        <v>68</v>
      </c>
      <c r="B21">
        <f t="shared" si="1"/>
        <v>1996</v>
      </c>
      <c r="C21" t="s">
        <v>16</v>
      </c>
      <c r="D21">
        <v>7</v>
      </c>
      <c r="G21" t="str">
        <f t="shared" si="0"/>
        <v>insert into group_stage (id, tournament, group_code, squad) values (68, 1996, 'E', 7);</v>
      </c>
    </row>
    <row r="22" spans="1:7" x14ac:dyDescent="0.25">
      <c r="A22">
        <f t="shared" si="2"/>
        <v>69</v>
      </c>
      <c r="B22">
        <f t="shared" si="1"/>
        <v>1996</v>
      </c>
      <c r="C22" t="s">
        <v>17</v>
      </c>
      <c r="D22">
        <v>31</v>
      </c>
      <c r="G22" t="str">
        <f t="shared" si="0"/>
        <v>insert into group_stage (id, tournament, group_code, squad) values (69, 1996, 'F', 31);</v>
      </c>
    </row>
    <row r="23" spans="1:7" x14ac:dyDescent="0.25">
      <c r="A23">
        <f t="shared" si="2"/>
        <v>70</v>
      </c>
      <c r="B23">
        <f t="shared" si="1"/>
        <v>1996</v>
      </c>
      <c r="C23" t="s">
        <v>17</v>
      </c>
      <c r="D23">
        <v>380</v>
      </c>
      <c r="G23" t="str">
        <f t="shared" si="0"/>
        <v>insert into group_stage (id, tournament, group_code, squad) values (70, 1996, 'F', 380);</v>
      </c>
    </row>
    <row r="24" spans="1:7" x14ac:dyDescent="0.25">
      <c r="A24">
        <f t="shared" si="2"/>
        <v>71</v>
      </c>
      <c r="B24">
        <f t="shared" si="1"/>
        <v>1996</v>
      </c>
      <c r="C24" t="s">
        <v>17</v>
      </c>
      <c r="D24">
        <v>55</v>
      </c>
      <c r="G24" t="str">
        <f t="shared" si="0"/>
        <v>insert into group_stage (id, tournament, group_code, squad) values (71, 1996, 'F', 55);</v>
      </c>
    </row>
    <row r="25" spans="1:7" x14ac:dyDescent="0.25">
      <c r="A25">
        <f t="shared" si="2"/>
        <v>72</v>
      </c>
      <c r="B25">
        <f t="shared" si="1"/>
        <v>1996</v>
      </c>
      <c r="C25" t="s">
        <v>17</v>
      </c>
      <c r="D25">
        <v>598</v>
      </c>
      <c r="G25" t="str">
        <f t="shared" si="0"/>
        <v>insert into group_stage (id, tournament, group_code, squad) values (72, 1996, 'F', 598);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'1992'!A67 + 1</f>
        <v>81</v>
      </c>
      <c r="B28" s="2" t="str">
        <f>"1996-11-24"</f>
        <v>1996-11-24</v>
      </c>
      <c r="C28">
        <v>2</v>
      </c>
      <c r="D28">
        <v>852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(81, '1996-11-24', 2, 852);</v>
      </c>
    </row>
    <row r="29" spans="1:7" x14ac:dyDescent="0.25">
      <c r="A29">
        <f>A28+1</f>
        <v>82</v>
      </c>
      <c r="B29" s="2" t="str">
        <f>"1996-11-24"</f>
        <v>1996-11-24</v>
      </c>
      <c r="C29">
        <v>2</v>
      </c>
      <c r="D29">
        <f t="shared" ref="D29:D67" si="4">D28</f>
        <v>852</v>
      </c>
      <c r="E29">
        <v>2</v>
      </c>
      <c r="G29" t="str">
        <f t="shared" si="3"/>
        <v>insert into game (matchid, matchdate, game_type, country) values (82, '1996-11-24', 2, 852);</v>
      </c>
    </row>
    <row r="30" spans="1:7" x14ac:dyDescent="0.25">
      <c r="A30">
        <f t="shared" ref="A30:A67" si="5">A29+1</f>
        <v>83</v>
      </c>
      <c r="B30" s="2" t="str">
        <f>"1996-11-26"</f>
        <v>1996-11-26</v>
      </c>
      <c r="C30">
        <v>2</v>
      </c>
      <c r="D30">
        <f t="shared" si="4"/>
        <v>852</v>
      </c>
      <c r="E30">
        <v>9</v>
      </c>
      <c r="G30" t="str">
        <f t="shared" si="3"/>
        <v>insert into game (matchid, matchdate, game_type, country) values (83, '1996-11-26', 2, 852);</v>
      </c>
    </row>
    <row r="31" spans="1:7" x14ac:dyDescent="0.25">
      <c r="A31">
        <f t="shared" si="5"/>
        <v>84</v>
      </c>
      <c r="B31" s="2" t="str">
        <f>"1996-11-26"</f>
        <v>1996-11-26</v>
      </c>
      <c r="C31">
        <v>2</v>
      </c>
      <c r="D31">
        <f t="shared" si="4"/>
        <v>852</v>
      </c>
      <c r="E31">
        <v>10</v>
      </c>
      <c r="G31" t="str">
        <f t="shared" si="3"/>
        <v>insert into game (matchid, matchdate, game_type, country) values (84, '1996-11-26', 2, 852);</v>
      </c>
    </row>
    <row r="32" spans="1:7" x14ac:dyDescent="0.25">
      <c r="A32">
        <f t="shared" si="5"/>
        <v>85</v>
      </c>
      <c r="B32" s="2" t="str">
        <f>"1996-11-28"</f>
        <v>1996-11-28</v>
      </c>
      <c r="C32">
        <v>2</v>
      </c>
      <c r="D32">
        <f t="shared" si="4"/>
        <v>852</v>
      </c>
      <c r="E32">
        <v>17</v>
      </c>
      <c r="G32" t="str">
        <f t="shared" si="3"/>
        <v>insert into game (matchid, matchdate, game_type, country) values (85, '1996-11-28', 2, 852);</v>
      </c>
    </row>
    <row r="33" spans="1:7" x14ac:dyDescent="0.25">
      <c r="A33">
        <f t="shared" si="5"/>
        <v>86</v>
      </c>
      <c r="B33" s="2" t="str">
        <f>"1996-11-28"</f>
        <v>1996-11-28</v>
      </c>
      <c r="C33">
        <v>2</v>
      </c>
      <c r="D33">
        <f t="shared" si="4"/>
        <v>852</v>
      </c>
      <c r="E33">
        <v>18</v>
      </c>
      <c r="G33" t="str">
        <f t="shared" si="3"/>
        <v>insert into game (matchid, matchdate, game_type, country) values (86, '1996-11-28', 2, 852);</v>
      </c>
    </row>
    <row r="34" spans="1:7" x14ac:dyDescent="0.25">
      <c r="A34">
        <f t="shared" si="5"/>
        <v>87</v>
      </c>
      <c r="B34" s="2" t="str">
        <f>"1996-11-25"</f>
        <v>1996-11-25</v>
      </c>
      <c r="C34">
        <v>2</v>
      </c>
      <c r="D34">
        <f t="shared" si="4"/>
        <v>852</v>
      </c>
      <c r="E34">
        <v>3</v>
      </c>
      <c r="G34" t="str">
        <f t="shared" si="3"/>
        <v>insert into game (matchid, matchdate, game_type, country) values (87, '1996-11-25', 2, 852);</v>
      </c>
    </row>
    <row r="35" spans="1:7" x14ac:dyDescent="0.25">
      <c r="A35">
        <f t="shared" si="5"/>
        <v>88</v>
      </c>
      <c r="B35" s="2" t="str">
        <f>"1996-11-25"</f>
        <v>1996-11-25</v>
      </c>
      <c r="C35">
        <v>2</v>
      </c>
      <c r="D35">
        <f t="shared" si="4"/>
        <v>852</v>
      </c>
      <c r="E35">
        <v>4</v>
      </c>
      <c r="G35" t="str">
        <f t="shared" si="3"/>
        <v>insert into game (matchid, matchdate, game_type, country) values (88, '1996-11-25', 2, 852);</v>
      </c>
    </row>
    <row r="36" spans="1:7" x14ac:dyDescent="0.25">
      <c r="A36">
        <f t="shared" si="5"/>
        <v>89</v>
      </c>
      <c r="B36" s="2" t="str">
        <f>"1996-11-27"</f>
        <v>1996-11-27</v>
      </c>
      <c r="C36">
        <v>2</v>
      </c>
      <c r="D36">
        <f t="shared" si="4"/>
        <v>852</v>
      </c>
      <c r="E36">
        <v>11</v>
      </c>
      <c r="G36" t="str">
        <f t="shared" si="3"/>
        <v>insert into game (matchid, matchdate, game_type, country) values (89, '1996-11-27', 2, 852);</v>
      </c>
    </row>
    <row r="37" spans="1:7" x14ac:dyDescent="0.25">
      <c r="A37">
        <f t="shared" si="5"/>
        <v>90</v>
      </c>
      <c r="B37" s="2" t="str">
        <f>"1996-11-27"</f>
        <v>1996-11-27</v>
      </c>
      <c r="C37">
        <v>2</v>
      </c>
      <c r="D37">
        <f t="shared" si="4"/>
        <v>852</v>
      </c>
      <c r="E37">
        <v>12</v>
      </c>
      <c r="G37" t="str">
        <f t="shared" si="3"/>
        <v>insert into game (matchid, matchdate, game_type, country) values (90, '1996-11-27', 2, 852);</v>
      </c>
    </row>
    <row r="38" spans="1:7" x14ac:dyDescent="0.25">
      <c r="A38">
        <f t="shared" si="5"/>
        <v>91</v>
      </c>
      <c r="B38" s="2" t="str">
        <f>"1996-11-28"</f>
        <v>1996-11-28</v>
      </c>
      <c r="C38">
        <v>2</v>
      </c>
      <c r="D38">
        <f t="shared" si="4"/>
        <v>852</v>
      </c>
      <c r="E38">
        <v>19</v>
      </c>
      <c r="G38" t="str">
        <f t="shared" si="3"/>
        <v>insert into game (matchid, matchdate, game_type, country) values (91, '1996-11-28', 2, 852);</v>
      </c>
    </row>
    <row r="39" spans="1:7" x14ac:dyDescent="0.25">
      <c r="A39">
        <f t="shared" si="5"/>
        <v>92</v>
      </c>
      <c r="B39" s="2" t="str">
        <f>"1996-11-28"</f>
        <v>1996-11-28</v>
      </c>
      <c r="C39">
        <v>2</v>
      </c>
      <c r="D39">
        <f t="shared" si="4"/>
        <v>852</v>
      </c>
      <c r="E39">
        <v>20</v>
      </c>
      <c r="G39" t="str">
        <f t="shared" si="3"/>
        <v>insert into game (matchid, matchdate, game_type, country) values (92, '1996-11-28', 2, 852);</v>
      </c>
    </row>
    <row r="40" spans="1:7" x14ac:dyDescent="0.25">
      <c r="A40">
        <f t="shared" si="5"/>
        <v>93</v>
      </c>
      <c r="B40" s="2" t="str">
        <f>"1996-11-24"</f>
        <v>1996-11-24</v>
      </c>
      <c r="C40">
        <v>2</v>
      </c>
      <c r="D40">
        <f t="shared" si="4"/>
        <v>852</v>
      </c>
      <c r="E40">
        <v>5</v>
      </c>
      <c r="G40" t="str">
        <f t="shared" si="3"/>
        <v>insert into game (matchid, matchdate, game_type, country) values (93, '1996-11-24', 2, 852);</v>
      </c>
    </row>
    <row r="41" spans="1:7" x14ac:dyDescent="0.25">
      <c r="A41">
        <f t="shared" si="5"/>
        <v>94</v>
      </c>
      <c r="B41" s="2" t="str">
        <f>"1996-11-24"</f>
        <v>1996-11-24</v>
      </c>
      <c r="C41">
        <v>2</v>
      </c>
      <c r="D41">
        <f t="shared" si="4"/>
        <v>852</v>
      </c>
      <c r="E41">
        <v>6</v>
      </c>
      <c r="G41" t="str">
        <f t="shared" si="3"/>
        <v>insert into game (matchid, matchdate, game_type, country) values (94, '1996-11-24', 2, 852);</v>
      </c>
    </row>
    <row r="42" spans="1:7" x14ac:dyDescent="0.25">
      <c r="A42">
        <f t="shared" si="5"/>
        <v>95</v>
      </c>
      <c r="B42" s="2" t="str">
        <f>"1996-11-26"</f>
        <v>1996-11-26</v>
      </c>
      <c r="C42">
        <v>2</v>
      </c>
      <c r="D42">
        <f t="shared" si="4"/>
        <v>852</v>
      </c>
      <c r="E42">
        <v>13</v>
      </c>
      <c r="G42" t="str">
        <f t="shared" si="3"/>
        <v>insert into game (matchid, matchdate, game_type, country) values (95, '1996-11-26', 2, 852);</v>
      </c>
    </row>
    <row r="43" spans="1:7" x14ac:dyDescent="0.25">
      <c r="A43">
        <f t="shared" si="5"/>
        <v>96</v>
      </c>
      <c r="B43" s="2" t="str">
        <f>"1996-11-26"</f>
        <v>1996-11-26</v>
      </c>
      <c r="C43">
        <v>2</v>
      </c>
      <c r="D43">
        <f t="shared" si="4"/>
        <v>852</v>
      </c>
      <c r="E43">
        <v>14</v>
      </c>
      <c r="G43" t="str">
        <f t="shared" si="3"/>
        <v>insert into game (matchid, matchdate, game_type, country) values (96, '1996-11-26', 2, 852);</v>
      </c>
    </row>
    <row r="44" spans="1:7" x14ac:dyDescent="0.25">
      <c r="A44">
        <f t="shared" si="5"/>
        <v>97</v>
      </c>
      <c r="B44" s="2" t="str">
        <f>"1996-11-28"</f>
        <v>1996-11-28</v>
      </c>
      <c r="C44">
        <v>2</v>
      </c>
      <c r="D44">
        <f t="shared" si="4"/>
        <v>852</v>
      </c>
      <c r="E44">
        <v>21</v>
      </c>
      <c r="G44" t="str">
        <f t="shared" si="3"/>
        <v>insert into game (matchid, matchdate, game_type, country) values (97, '1996-11-28', 2, 852);</v>
      </c>
    </row>
    <row r="45" spans="1:7" x14ac:dyDescent="0.25">
      <c r="A45">
        <f t="shared" si="5"/>
        <v>98</v>
      </c>
      <c r="B45" s="2" t="str">
        <f>"1996-11-28"</f>
        <v>1996-11-28</v>
      </c>
      <c r="C45">
        <v>2</v>
      </c>
      <c r="D45">
        <f t="shared" si="4"/>
        <v>852</v>
      </c>
      <c r="E45">
        <v>22</v>
      </c>
      <c r="G45" t="str">
        <f t="shared" si="3"/>
        <v>insert into game (matchid, matchdate, game_type, country) values (98, '1996-11-28', 2, 852);</v>
      </c>
    </row>
    <row r="46" spans="1:7" x14ac:dyDescent="0.25">
      <c r="A46">
        <f t="shared" si="5"/>
        <v>99</v>
      </c>
      <c r="B46" s="2" t="str">
        <f>"1996-11-25"</f>
        <v>1996-11-25</v>
      </c>
      <c r="C46">
        <v>2</v>
      </c>
      <c r="D46">
        <f t="shared" si="4"/>
        <v>852</v>
      </c>
      <c r="E46">
        <v>7</v>
      </c>
      <c r="G46" t="str">
        <f t="shared" si="3"/>
        <v>insert into game (matchid, matchdate, game_type, country) values (99, '1996-11-25', 2, 852);</v>
      </c>
    </row>
    <row r="47" spans="1:7" x14ac:dyDescent="0.25">
      <c r="A47">
        <f t="shared" si="5"/>
        <v>100</v>
      </c>
      <c r="B47" s="2" t="str">
        <f>"1996-11-25"</f>
        <v>1996-11-25</v>
      </c>
      <c r="C47">
        <v>2</v>
      </c>
      <c r="D47">
        <f t="shared" si="4"/>
        <v>852</v>
      </c>
      <c r="E47">
        <v>8</v>
      </c>
      <c r="G47" t="str">
        <f t="shared" si="3"/>
        <v>insert into game (matchid, matchdate, game_type, country) values (100, '1996-11-25', 2, 852);</v>
      </c>
    </row>
    <row r="48" spans="1:7" x14ac:dyDescent="0.25">
      <c r="A48">
        <f t="shared" si="5"/>
        <v>101</v>
      </c>
      <c r="B48" s="2" t="str">
        <f>"1996-11-27"</f>
        <v>1996-11-27</v>
      </c>
      <c r="C48">
        <v>2</v>
      </c>
      <c r="D48">
        <f t="shared" si="4"/>
        <v>852</v>
      </c>
      <c r="E48">
        <v>15</v>
      </c>
      <c r="G48" t="str">
        <f t="shared" si="3"/>
        <v>insert into game (matchid, matchdate, game_type, country) values (101, '1996-11-27', 2, 852);</v>
      </c>
    </row>
    <row r="49" spans="1:7" x14ac:dyDescent="0.25">
      <c r="A49">
        <f t="shared" si="5"/>
        <v>102</v>
      </c>
      <c r="B49" s="2" t="str">
        <f>"1996-11-27"</f>
        <v>1996-11-27</v>
      </c>
      <c r="C49">
        <v>2</v>
      </c>
      <c r="D49">
        <f t="shared" si="4"/>
        <v>852</v>
      </c>
      <c r="E49">
        <v>16</v>
      </c>
      <c r="G49" t="str">
        <f t="shared" si="3"/>
        <v>insert into game (matchid, matchdate, game_type, country) values (102, '1996-11-27', 2, 852);</v>
      </c>
    </row>
    <row r="50" spans="1:7" x14ac:dyDescent="0.25">
      <c r="A50">
        <f t="shared" si="5"/>
        <v>103</v>
      </c>
      <c r="B50" s="2" t="str">
        <f>"1996-11-28"</f>
        <v>1996-11-28</v>
      </c>
      <c r="C50">
        <v>2</v>
      </c>
      <c r="D50">
        <f t="shared" si="4"/>
        <v>852</v>
      </c>
      <c r="E50">
        <v>23</v>
      </c>
      <c r="G50" t="str">
        <f t="shared" si="3"/>
        <v>insert into game (matchid, matchdate, game_type, country) values (103, '1996-11-28', 2, 852);</v>
      </c>
    </row>
    <row r="51" spans="1:7" x14ac:dyDescent="0.25">
      <c r="A51">
        <f t="shared" si="5"/>
        <v>104</v>
      </c>
      <c r="B51" s="2" t="str">
        <f>"1996-11-28"</f>
        <v>1996-11-28</v>
      </c>
      <c r="C51">
        <v>2</v>
      </c>
      <c r="D51">
        <f t="shared" si="4"/>
        <v>852</v>
      </c>
      <c r="E51">
        <v>24</v>
      </c>
      <c r="G51" t="str">
        <f t="shared" si="3"/>
        <v>insert into game (matchid, matchdate, game_type, country) values (104, '1996-11-28', 2, 852);</v>
      </c>
    </row>
    <row r="52" spans="1:7" x14ac:dyDescent="0.25">
      <c r="A52">
        <f t="shared" si="5"/>
        <v>105</v>
      </c>
      <c r="B52" s="2" t="str">
        <f>"1996-12-01"</f>
        <v>1996-12-01</v>
      </c>
      <c r="C52">
        <v>23</v>
      </c>
      <c r="D52">
        <f t="shared" si="4"/>
        <v>852</v>
      </c>
      <c r="E52">
        <v>25</v>
      </c>
      <c r="G52" t="str">
        <f t="shared" si="3"/>
        <v>insert into game (matchid, matchdate, game_type, country) values (105, '1996-12-01', 23, 852);</v>
      </c>
    </row>
    <row r="53" spans="1:7" x14ac:dyDescent="0.25">
      <c r="A53">
        <f t="shared" si="5"/>
        <v>106</v>
      </c>
      <c r="B53" s="2" t="str">
        <f>"1996-12-01"</f>
        <v>1996-12-01</v>
      </c>
      <c r="C53">
        <v>23</v>
      </c>
      <c r="D53">
        <f t="shared" si="4"/>
        <v>852</v>
      </c>
      <c r="E53">
        <v>26</v>
      </c>
      <c r="G53" t="str">
        <f t="shared" si="3"/>
        <v>insert into game (matchid, matchdate, game_type, country) values (106, '1996-12-01', 23, 852);</v>
      </c>
    </row>
    <row r="54" spans="1:7" x14ac:dyDescent="0.25">
      <c r="A54">
        <f t="shared" si="5"/>
        <v>107</v>
      </c>
      <c r="B54" s="2" t="str">
        <f>"1996-12-02"</f>
        <v>1996-12-02</v>
      </c>
      <c r="C54">
        <v>23</v>
      </c>
      <c r="D54">
        <f t="shared" si="4"/>
        <v>852</v>
      </c>
      <c r="E54">
        <v>29</v>
      </c>
      <c r="G54" t="str">
        <f t="shared" si="3"/>
        <v>insert into game (matchid, matchdate, game_type, country) values (107, '1996-12-02', 23, 852);</v>
      </c>
    </row>
    <row r="55" spans="1:7" x14ac:dyDescent="0.25">
      <c r="A55">
        <f t="shared" si="5"/>
        <v>108</v>
      </c>
      <c r="B55" s="2" t="str">
        <f>"1996-12-02"</f>
        <v>1996-12-02</v>
      </c>
      <c r="C55">
        <v>23</v>
      </c>
      <c r="D55">
        <f t="shared" si="4"/>
        <v>852</v>
      </c>
      <c r="E55">
        <v>30</v>
      </c>
      <c r="G55" t="str">
        <f t="shared" si="3"/>
        <v>insert into game (matchid, matchdate, game_type, country) values (108, '1996-12-02', 23, 852);</v>
      </c>
    </row>
    <row r="56" spans="1:7" x14ac:dyDescent="0.25">
      <c r="A56">
        <f t="shared" si="5"/>
        <v>109</v>
      </c>
      <c r="B56" s="2" t="str">
        <f>"1996-12-04"</f>
        <v>1996-12-04</v>
      </c>
      <c r="C56">
        <v>23</v>
      </c>
      <c r="D56">
        <f t="shared" si="4"/>
        <v>852</v>
      </c>
      <c r="E56">
        <v>33</v>
      </c>
      <c r="G56" t="str">
        <f t="shared" si="3"/>
        <v>insert into game (matchid, matchdate, game_type, country) values (109, '1996-12-04', 23, 852);</v>
      </c>
    </row>
    <row r="57" spans="1:7" x14ac:dyDescent="0.25">
      <c r="A57">
        <f t="shared" si="5"/>
        <v>110</v>
      </c>
      <c r="B57" s="2" t="str">
        <f>"1996-12-04"</f>
        <v>1996-12-04</v>
      </c>
      <c r="C57">
        <v>23</v>
      </c>
      <c r="D57">
        <f t="shared" si="4"/>
        <v>852</v>
      </c>
      <c r="E57">
        <v>34</v>
      </c>
      <c r="G57" t="str">
        <f t="shared" si="3"/>
        <v>insert into game (matchid, matchdate, game_type, country) values (110, '1996-12-04', 23, 852);</v>
      </c>
    </row>
    <row r="58" spans="1:7" x14ac:dyDescent="0.25">
      <c r="A58">
        <f t="shared" si="5"/>
        <v>111</v>
      </c>
      <c r="B58" s="2" t="str">
        <f>"1996-11-30"</f>
        <v>1996-11-30</v>
      </c>
      <c r="C58">
        <v>23</v>
      </c>
      <c r="D58">
        <f t="shared" si="4"/>
        <v>852</v>
      </c>
      <c r="E58">
        <v>27</v>
      </c>
      <c r="G58" t="str">
        <f t="shared" si="3"/>
        <v>insert into game (matchid, matchdate, game_type, country) values (111, '1996-11-30', 23, 852);</v>
      </c>
    </row>
    <row r="59" spans="1:7" x14ac:dyDescent="0.25">
      <c r="A59">
        <f t="shared" si="5"/>
        <v>112</v>
      </c>
      <c r="B59" s="2" t="str">
        <f>"1996-11-30"</f>
        <v>1996-11-30</v>
      </c>
      <c r="C59">
        <v>23</v>
      </c>
      <c r="D59">
        <f t="shared" si="4"/>
        <v>852</v>
      </c>
      <c r="E59">
        <v>28</v>
      </c>
      <c r="G59" t="str">
        <f t="shared" si="3"/>
        <v>insert into game (matchid, matchdate, game_type, country) values (112, '1996-11-30', 23, 852);</v>
      </c>
    </row>
    <row r="60" spans="1:7" x14ac:dyDescent="0.25">
      <c r="A60">
        <f t="shared" si="5"/>
        <v>113</v>
      </c>
      <c r="B60" s="2" t="str">
        <f>"1996-12-01"</f>
        <v>1996-12-01</v>
      </c>
      <c r="C60">
        <v>23</v>
      </c>
      <c r="D60">
        <f t="shared" si="4"/>
        <v>852</v>
      </c>
      <c r="E60">
        <v>31</v>
      </c>
      <c r="G60" t="str">
        <f t="shared" si="3"/>
        <v>insert into game (matchid, matchdate, game_type, country) values (113, '1996-12-01', 23, 852);</v>
      </c>
    </row>
    <row r="61" spans="1:7" x14ac:dyDescent="0.25">
      <c r="A61">
        <f t="shared" si="5"/>
        <v>114</v>
      </c>
      <c r="B61" s="2" t="str">
        <f>"1996-12-01"</f>
        <v>1996-12-01</v>
      </c>
      <c r="C61">
        <v>23</v>
      </c>
      <c r="D61">
        <f t="shared" si="4"/>
        <v>852</v>
      </c>
      <c r="E61">
        <v>32</v>
      </c>
      <c r="G61" t="str">
        <f t="shared" si="3"/>
        <v>insert into game (matchid, matchdate, game_type, country) values (114, '1996-12-01', 23, 852);</v>
      </c>
    </row>
    <row r="62" spans="1:7" x14ac:dyDescent="0.25">
      <c r="A62">
        <f t="shared" si="5"/>
        <v>115</v>
      </c>
      <c r="B62" s="2" t="str">
        <f>"1996-12-03"</f>
        <v>1996-12-03</v>
      </c>
      <c r="C62">
        <v>23</v>
      </c>
      <c r="D62">
        <f t="shared" si="4"/>
        <v>852</v>
      </c>
      <c r="E62">
        <v>35</v>
      </c>
      <c r="G62" t="str">
        <f t="shared" si="3"/>
        <v>insert into game (matchid, matchdate, game_type, country) values (115, '1996-12-03', 23, 852);</v>
      </c>
    </row>
    <row r="63" spans="1:7" x14ac:dyDescent="0.25">
      <c r="A63">
        <f t="shared" si="5"/>
        <v>116</v>
      </c>
      <c r="B63" s="2" t="str">
        <f>"1996-12-03"</f>
        <v>1996-12-03</v>
      </c>
      <c r="C63">
        <v>23</v>
      </c>
      <c r="D63">
        <f t="shared" si="4"/>
        <v>852</v>
      </c>
      <c r="E63">
        <v>36</v>
      </c>
      <c r="G63" t="str">
        <f t="shared" si="3"/>
        <v>insert into game (matchid, matchdate, game_type, country) values (116, '1996-12-03', 23, 852);</v>
      </c>
    </row>
    <row r="64" spans="1:7" x14ac:dyDescent="0.25">
      <c r="A64">
        <f t="shared" si="5"/>
        <v>117</v>
      </c>
      <c r="B64" s="2" t="str">
        <f>"1996-12-06"</f>
        <v>1996-12-06</v>
      </c>
      <c r="C64">
        <v>4</v>
      </c>
      <c r="D64">
        <f t="shared" si="4"/>
        <v>852</v>
      </c>
      <c r="E64">
        <v>37</v>
      </c>
      <c r="G64" t="str">
        <f t="shared" si="3"/>
        <v>insert into game (matchid, matchdate, game_type, country) values (117, '1996-12-06', 4, 852);</v>
      </c>
    </row>
    <row r="65" spans="1:7" x14ac:dyDescent="0.25">
      <c r="A65">
        <f t="shared" si="5"/>
        <v>118</v>
      </c>
      <c r="B65" s="2" t="str">
        <f>"1996-12-06"</f>
        <v>1996-12-06</v>
      </c>
      <c r="C65">
        <v>4</v>
      </c>
      <c r="D65">
        <f t="shared" si="4"/>
        <v>852</v>
      </c>
      <c r="E65">
        <v>38</v>
      </c>
      <c r="G65" t="str">
        <f t="shared" si="3"/>
        <v>insert into game (matchid, matchdate, game_type, country) values (118, '1996-12-06', 4, 852);</v>
      </c>
    </row>
    <row r="66" spans="1:7" x14ac:dyDescent="0.25">
      <c r="A66">
        <f t="shared" si="5"/>
        <v>119</v>
      </c>
      <c r="B66" s="2" t="str">
        <f>"1996-12-08"</f>
        <v>1996-12-08</v>
      </c>
      <c r="C66">
        <v>5</v>
      </c>
      <c r="D66">
        <f t="shared" si="4"/>
        <v>852</v>
      </c>
      <c r="E66">
        <v>39</v>
      </c>
      <c r="G66" t="str">
        <f t="shared" si="3"/>
        <v>insert into game (matchid, matchdate, game_type, country) values (119, '1996-12-08', 5, 852);</v>
      </c>
    </row>
    <row r="67" spans="1:7" x14ac:dyDescent="0.25">
      <c r="A67">
        <f t="shared" si="5"/>
        <v>120</v>
      </c>
      <c r="B67" s="2" t="str">
        <f>"1996-12-08"</f>
        <v>1996-12-08</v>
      </c>
      <c r="C67">
        <v>6</v>
      </c>
      <c r="D67">
        <f t="shared" si="4"/>
        <v>852</v>
      </c>
      <c r="E67">
        <v>40</v>
      </c>
      <c r="G67" t="str">
        <f t="shared" si="3"/>
        <v>insert into game (matchid, matchdate, game_type, country) values (120, '1996-12-08',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'1992'!A229 + 1</f>
        <v>331</v>
      </c>
      <c r="B70" s="3">
        <f>A28</f>
        <v>81</v>
      </c>
      <c r="C70" s="3">
        <v>34</v>
      </c>
      <c r="D70" s="3">
        <v>7</v>
      </c>
      <c r="E70" s="3">
        <v>3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(331, 81, 34, 7, 3, 2);</v>
      </c>
    </row>
    <row r="71" spans="1:7" x14ac:dyDescent="0.25">
      <c r="A71" s="3">
        <f>A70+1</f>
        <v>332</v>
      </c>
      <c r="B71" s="3">
        <f>B70</f>
        <v>81</v>
      </c>
      <c r="C71" s="3">
        <v>34</v>
      </c>
      <c r="D71" s="3">
        <v>4</v>
      </c>
      <c r="E71" s="3">
        <v>0</v>
      </c>
      <c r="F71" s="3">
        <v>1</v>
      </c>
      <c r="G71" s="3" t="str">
        <f t="shared" si="6"/>
        <v>insert into game_score (id, matchid, squad, goals, points, time_type) values (332, 81, 34, 4, 0, 1);</v>
      </c>
    </row>
    <row r="72" spans="1:7" x14ac:dyDescent="0.25">
      <c r="A72" s="3">
        <f>A71+1</f>
        <v>333</v>
      </c>
      <c r="B72" s="3">
        <f>B70</f>
        <v>81</v>
      </c>
      <c r="C72" s="3">
        <v>20</v>
      </c>
      <c r="D72" s="3">
        <v>2</v>
      </c>
      <c r="E72" s="3">
        <v>0</v>
      </c>
      <c r="F72" s="3">
        <v>2</v>
      </c>
      <c r="G72" s="3" t="str">
        <f t="shared" si="6"/>
        <v>insert into game_score (id, matchid, squad, goals, points, time_type) values (333, 81, 20, 2, 0, 2);</v>
      </c>
    </row>
    <row r="73" spans="1:7" x14ac:dyDescent="0.25">
      <c r="A73" s="3">
        <f>A72+1</f>
        <v>334</v>
      </c>
      <c r="B73" s="3">
        <f>B70</f>
        <v>81</v>
      </c>
      <c r="C73" s="3">
        <v>20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(334, 81, 20, 0, 0, 1);</v>
      </c>
    </row>
    <row r="74" spans="1:7" x14ac:dyDescent="0.25">
      <c r="A74" s="4">
        <f t="shared" ref="A74:A137" si="7">A73+1</f>
        <v>335</v>
      </c>
      <c r="B74" s="4">
        <f>B70+1</f>
        <v>82</v>
      </c>
      <c r="C74" s="4">
        <v>61</v>
      </c>
      <c r="D74" s="4">
        <v>2</v>
      </c>
      <c r="E74" s="4">
        <v>0</v>
      </c>
      <c r="F74" s="4">
        <v>2</v>
      </c>
      <c r="G74" t="str">
        <f t="shared" si="6"/>
        <v>insert into game_score (id, matchid, squad, goals, points, time_type) values (335, 82, 61, 2, 0, 2);</v>
      </c>
    </row>
    <row r="75" spans="1:7" x14ac:dyDescent="0.25">
      <c r="A75" s="4">
        <f t="shared" si="7"/>
        <v>336</v>
      </c>
      <c r="B75" s="4">
        <f>B74</f>
        <v>82</v>
      </c>
      <c r="C75" s="4">
        <v>61</v>
      </c>
      <c r="D75" s="4">
        <v>0</v>
      </c>
      <c r="E75" s="4">
        <v>0</v>
      </c>
      <c r="F75" s="4">
        <v>1</v>
      </c>
      <c r="G75" t="str">
        <f t="shared" si="6"/>
        <v>insert into game_score (id, matchid, squad, goals, points, time_type) values (336, 82, 61, 0, 0, 1);</v>
      </c>
    </row>
    <row r="76" spans="1:7" x14ac:dyDescent="0.25">
      <c r="A76" s="4">
        <f t="shared" si="7"/>
        <v>337</v>
      </c>
      <c r="B76" s="4">
        <f>B74</f>
        <v>82</v>
      </c>
      <c r="C76" s="4">
        <v>380</v>
      </c>
      <c r="D76" s="4">
        <v>11</v>
      </c>
      <c r="E76" s="4">
        <v>3</v>
      </c>
      <c r="F76" s="4">
        <v>2</v>
      </c>
      <c r="G76" t="str">
        <f t="shared" si="6"/>
        <v>insert into game_score (id, matchid, squad, goals, points, time_type) values (337, 82, 380, 11, 3, 2);</v>
      </c>
    </row>
    <row r="77" spans="1:7" x14ac:dyDescent="0.25">
      <c r="A77" s="4">
        <f t="shared" si="7"/>
        <v>338</v>
      </c>
      <c r="B77" s="4">
        <f>B74</f>
        <v>82</v>
      </c>
      <c r="C77" s="4">
        <v>380</v>
      </c>
      <c r="D77" s="4">
        <v>3</v>
      </c>
      <c r="E77" s="4">
        <v>0</v>
      </c>
      <c r="F77" s="4">
        <v>1</v>
      </c>
      <c r="G77" t="str">
        <f t="shared" si="6"/>
        <v>insert into game_score (id, matchid, squad, goals, points, time_type) values (338, 82, 380, 3, 0, 1);</v>
      </c>
    </row>
    <row r="78" spans="1:7" x14ac:dyDescent="0.25">
      <c r="A78" s="3">
        <f t="shared" si="7"/>
        <v>339</v>
      </c>
      <c r="B78" s="3">
        <f>B74+1</f>
        <v>83</v>
      </c>
      <c r="C78" s="3">
        <v>20</v>
      </c>
      <c r="D78" s="3">
        <v>8</v>
      </c>
      <c r="E78" s="3">
        <v>3</v>
      </c>
      <c r="F78" s="3">
        <v>2</v>
      </c>
      <c r="G78" s="3" t="str">
        <f t="shared" si="6"/>
        <v>insert into game_score (id, matchid, squad, goals, points, time_type) values (339, 83, 20, 8, 3, 2);</v>
      </c>
    </row>
    <row r="79" spans="1:7" x14ac:dyDescent="0.25">
      <c r="A79" s="3">
        <f t="shared" si="7"/>
        <v>340</v>
      </c>
      <c r="B79" s="3">
        <f>B78</f>
        <v>83</v>
      </c>
      <c r="C79" s="3">
        <v>20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(340, 83, 20, 2, 0, 1);</v>
      </c>
    </row>
    <row r="80" spans="1:7" x14ac:dyDescent="0.25">
      <c r="A80" s="3">
        <f t="shared" si="7"/>
        <v>341</v>
      </c>
      <c r="B80" s="3">
        <f>B78</f>
        <v>83</v>
      </c>
      <c r="C80" s="3">
        <v>61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(341, 83, 61, 2, 0, 2);</v>
      </c>
    </row>
    <row r="81" spans="1:7" x14ac:dyDescent="0.25">
      <c r="A81" s="3">
        <f t="shared" si="7"/>
        <v>342</v>
      </c>
      <c r="B81" s="3">
        <f t="shared" ref="B81" si="8">B78</f>
        <v>83</v>
      </c>
      <c r="C81" s="3">
        <v>61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(342, 83, 61, 1, 0, 1);</v>
      </c>
    </row>
    <row r="82" spans="1:7" x14ac:dyDescent="0.25">
      <c r="A82" s="4">
        <f t="shared" si="7"/>
        <v>343</v>
      </c>
      <c r="B82" s="4">
        <f>B78+1</f>
        <v>84</v>
      </c>
      <c r="C82" s="4">
        <v>380</v>
      </c>
      <c r="D82" s="4">
        <v>1</v>
      </c>
      <c r="E82" s="4">
        <v>0</v>
      </c>
      <c r="F82" s="4">
        <v>2</v>
      </c>
      <c r="G82" s="4" t="str">
        <f t="shared" si="6"/>
        <v>insert into game_score (id, matchid, squad, goals, points, time_type) values (343, 84, 380, 1, 0, 2);</v>
      </c>
    </row>
    <row r="83" spans="1:7" x14ac:dyDescent="0.25">
      <c r="A83" s="4">
        <f t="shared" si="7"/>
        <v>344</v>
      </c>
      <c r="B83" s="4">
        <f>B82</f>
        <v>84</v>
      </c>
      <c r="C83" s="4">
        <v>380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(344, 84, 380, 0, 0, 1);</v>
      </c>
    </row>
    <row r="84" spans="1:7" x14ac:dyDescent="0.25">
      <c r="A84" s="4">
        <f t="shared" si="7"/>
        <v>345</v>
      </c>
      <c r="B84" s="4">
        <f>B82</f>
        <v>84</v>
      </c>
      <c r="C84" s="4">
        <v>34</v>
      </c>
      <c r="D84" s="4">
        <v>4</v>
      </c>
      <c r="E84" s="4">
        <v>3</v>
      </c>
      <c r="F84" s="4">
        <v>2</v>
      </c>
      <c r="G84" s="4" t="str">
        <f t="shared" si="6"/>
        <v>insert into game_score (id, matchid, squad, goals, points, time_type) values (345, 84, 34, 4, 3, 2);</v>
      </c>
    </row>
    <row r="85" spans="1:7" x14ac:dyDescent="0.25">
      <c r="A85" s="4">
        <f t="shared" si="7"/>
        <v>346</v>
      </c>
      <c r="B85" s="4">
        <f t="shared" ref="B85" si="9">B82</f>
        <v>84</v>
      </c>
      <c r="C85" s="4">
        <v>34</v>
      </c>
      <c r="D85" s="4">
        <v>4</v>
      </c>
      <c r="E85" s="4">
        <v>0</v>
      </c>
      <c r="F85" s="4">
        <v>1</v>
      </c>
      <c r="G85" s="4" t="str">
        <f t="shared" si="6"/>
        <v>insert into game_score (id, matchid, squad, goals, points, time_type) values (346, 84, 34, 4, 0, 1);</v>
      </c>
    </row>
    <row r="86" spans="1:7" x14ac:dyDescent="0.25">
      <c r="A86" s="3">
        <f t="shared" si="7"/>
        <v>347</v>
      </c>
      <c r="B86" s="3">
        <f>B82+1</f>
        <v>85</v>
      </c>
      <c r="C86" s="3">
        <v>20</v>
      </c>
      <c r="D86" s="3">
        <v>3</v>
      </c>
      <c r="E86" s="3">
        <v>0</v>
      </c>
      <c r="F86" s="3">
        <v>2</v>
      </c>
      <c r="G86" s="3" t="str">
        <f t="shared" si="6"/>
        <v>insert into game_score (id, matchid, squad, goals, points, time_type) values (347, 85, 20, 3, 0, 2);</v>
      </c>
    </row>
    <row r="87" spans="1:7" x14ac:dyDescent="0.25">
      <c r="A87" s="3">
        <f t="shared" si="7"/>
        <v>348</v>
      </c>
      <c r="B87" s="3">
        <f>B86</f>
        <v>85</v>
      </c>
      <c r="C87" s="3">
        <v>20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(348, 85, 20, 1, 0, 1);</v>
      </c>
    </row>
    <row r="88" spans="1:7" x14ac:dyDescent="0.25">
      <c r="A88" s="3">
        <f t="shared" si="7"/>
        <v>349</v>
      </c>
      <c r="B88" s="3">
        <f>B86</f>
        <v>85</v>
      </c>
      <c r="C88" s="3">
        <v>380</v>
      </c>
      <c r="D88" s="3">
        <v>10</v>
      </c>
      <c r="E88" s="3">
        <v>3</v>
      </c>
      <c r="F88" s="3">
        <v>2</v>
      </c>
      <c r="G88" s="3" t="str">
        <f t="shared" si="6"/>
        <v>insert into game_score (id, matchid, squad, goals, points, time_type) values (349, 85, 380, 10, 3, 2);</v>
      </c>
    </row>
    <row r="89" spans="1:7" x14ac:dyDescent="0.25">
      <c r="A89" s="3">
        <f t="shared" si="7"/>
        <v>350</v>
      </c>
      <c r="B89" s="3">
        <f t="shared" ref="B89" si="10">B86</f>
        <v>85</v>
      </c>
      <c r="C89" s="3">
        <v>380</v>
      </c>
      <c r="D89" s="3">
        <v>5</v>
      </c>
      <c r="E89" s="3">
        <v>0</v>
      </c>
      <c r="F89" s="3">
        <v>1</v>
      </c>
      <c r="G89" s="3" t="str">
        <f t="shared" si="6"/>
        <v>insert into game_score (id, matchid, squad, goals, points, time_type) values (350, 85, 380, 5, 0, 1);</v>
      </c>
    </row>
    <row r="90" spans="1:7" x14ac:dyDescent="0.25">
      <c r="A90" s="4">
        <f t="shared" si="7"/>
        <v>351</v>
      </c>
      <c r="B90" s="4">
        <f>B86+1</f>
        <v>86</v>
      </c>
      <c r="C90" s="4">
        <v>34</v>
      </c>
      <c r="D90" s="4">
        <v>7</v>
      </c>
      <c r="E90" s="4">
        <v>3</v>
      </c>
      <c r="F90" s="4">
        <v>2</v>
      </c>
      <c r="G90" s="4" t="str">
        <f t="shared" si="6"/>
        <v>insert into game_score (id, matchid, squad, goals, points, time_type) values (351, 86, 34, 7, 3, 2);</v>
      </c>
    </row>
    <row r="91" spans="1:7" x14ac:dyDescent="0.25">
      <c r="A91" s="4">
        <f t="shared" si="7"/>
        <v>352</v>
      </c>
      <c r="B91" s="4">
        <f>B90</f>
        <v>86</v>
      </c>
      <c r="C91" s="4">
        <v>34</v>
      </c>
      <c r="D91" s="4">
        <v>2</v>
      </c>
      <c r="E91" s="4">
        <v>0</v>
      </c>
      <c r="F91" s="4">
        <v>1</v>
      </c>
      <c r="G91" s="4" t="str">
        <f t="shared" si="6"/>
        <v>insert into game_score (id, matchid, squad, goals, points, time_type) values (352, 86, 34, 2, 0, 1);</v>
      </c>
    </row>
    <row r="92" spans="1:7" x14ac:dyDescent="0.25">
      <c r="A92" s="4">
        <f t="shared" si="7"/>
        <v>353</v>
      </c>
      <c r="B92" s="4">
        <f>B90</f>
        <v>86</v>
      </c>
      <c r="C92" s="4">
        <v>61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(353, 86, 61, 0, 0, 2);</v>
      </c>
    </row>
    <row r="93" spans="1:7" x14ac:dyDescent="0.25">
      <c r="A93" s="4">
        <f t="shared" si="7"/>
        <v>354</v>
      </c>
      <c r="B93" s="4">
        <f t="shared" ref="B93" si="11">B90</f>
        <v>86</v>
      </c>
      <c r="C93" s="4">
        <v>61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(354, 86, 61, 0, 0, 1);</v>
      </c>
    </row>
    <row r="94" spans="1:7" x14ac:dyDescent="0.25">
      <c r="A94" s="3">
        <f t="shared" si="7"/>
        <v>355</v>
      </c>
      <c r="B94" s="3">
        <f>B90+1</f>
        <v>87</v>
      </c>
      <c r="C94" s="3">
        <v>7</v>
      </c>
      <c r="D94" s="3">
        <v>2</v>
      </c>
      <c r="E94" s="3">
        <v>1</v>
      </c>
      <c r="F94" s="3">
        <v>2</v>
      </c>
      <c r="G94" s="3" t="str">
        <f t="shared" si="6"/>
        <v>insert into game_score (id, matchid, squad, goals, points, time_type) values (355, 87, 7, 2, 1, 2);</v>
      </c>
    </row>
    <row r="95" spans="1:7" x14ac:dyDescent="0.25">
      <c r="A95" s="3">
        <f t="shared" si="7"/>
        <v>356</v>
      </c>
      <c r="B95" s="3">
        <f>B94</f>
        <v>87</v>
      </c>
      <c r="C95" s="3">
        <v>7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(356, 87, 7, 1, 0, 1);</v>
      </c>
    </row>
    <row r="96" spans="1:7" x14ac:dyDescent="0.25">
      <c r="A96" s="3">
        <f t="shared" si="7"/>
        <v>357</v>
      </c>
      <c r="B96" s="3">
        <f>B94</f>
        <v>87</v>
      </c>
      <c r="C96" s="3">
        <v>31</v>
      </c>
      <c r="D96" s="3">
        <v>2</v>
      </c>
      <c r="E96" s="3">
        <v>1</v>
      </c>
      <c r="F96" s="3">
        <v>2</v>
      </c>
      <c r="G96" s="3" t="str">
        <f t="shared" si="6"/>
        <v>insert into game_score (id, matchid, squad, goals, points, time_type) values (357, 87, 31, 2, 1, 2);</v>
      </c>
    </row>
    <row r="97" spans="1:7" x14ac:dyDescent="0.25">
      <c r="A97" s="3">
        <f t="shared" si="7"/>
        <v>358</v>
      </c>
      <c r="B97" s="3">
        <f t="shared" ref="B97" si="12">B94</f>
        <v>87</v>
      </c>
      <c r="C97" s="3">
        <v>31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(358, 87, 31, 0, 0, 1);</v>
      </c>
    </row>
    <row r="98" spans="1:7" x14ac:dyDescent="0.25">
      <c r="A98" s="4">
        <f t="shared" si="7"/>
        <v>359</v>
      </c>
      <c r="B98" s="4">
        <f>B94+1</f>
        <v>88</v>
      </c>
      <c r="C98" s="4">
        <v>86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(359, 88, 86, 1, 0, 2);</v>
      </c>
    </row>
    <row r="99" spans="1:7" x14ac:dyDescent="0.25">
      <c r="A99" s="4">
        <f t="shared" si="7"/>
        <v>360</v>
      </c>
      <c r="B99" s="4">
        <f>B98</f>
        <v>88</v>
      </c>
      <c r="C99" s="4">
        <v>86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(360, 88, 86, 0, 0, 1);</v>
      </c>
    </row>
    <row r="100" spans="1:7" x14ac:dyDescent="0.25">
      <c r="A100" s="4">
        <f t="shared" si="7"/>
        <v>361</v>
      </c>
      <c r="B100" s="4">
        <f>B98</f>
        <v>88</v>
      </c>
      <c r="C100" s="4">
        <v>54</v>
      </c>
      <c r="D100" s="4">
        <v>2</v>
      </c>
      <c r="E100" s="4">
        <v>3</v>
      </c>
      <c r="F100" s="4">
        <v>2</v>
      </c>
      <c r="G100" s="4" t="str">
        <f t="shared" si="6"/>
        <v>insert into game_score (id, matchid, squad, goals, points, time_type) values (361, 88, 54, 2, 3, 2);</v>
      </c>
    </row>
    <row r="101" spans="1:7" x14ac:dyDescent="0.25">
      <c r="A101" s="4">
        <f t="shared" si="7"/>
        <v>362</v>
      </c>
      <c r="B101" s="4">
        <f t="shared" ref="B101" si="13">B98</f>
        <v>88</v>
      </c>
      <c r="C101" s="4">
        <v>54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(362, 88, 54, 0, 0, 1);</v>
      </c>
    </row>
    <row r="102" spans="1:7" x14ac:dyDescent="0.25">
      <c r="A102" s="3">
        <f t="shared" si="7"/>
        <v>363</v>
      </c>
      <c r="B102" s="3">
        <f>B98+1</f>
        <v>89</v>
      </c>
      <c r="C102" s="3">
        <v>54</v>
      </c>
      <c r="D102" s="3">
        <v>2</v>
      </c>
      <c r="E102" s="3">
        <v>1</v>
      </c>
      <c r="F102" s="3">
        <v>2</v>
      </c>
      <c r="G102" s="3" t="str">
        <f t="shared" si="6"/>
        <v>insert into game_score (id, matchid, squad, goals, points, time_type) values (363, 89, 54, 2, 1, 2);</v>
      </c>
    </row>
    <row r="103" spans="1:7" x14ac:dyDescent="0.25">
      <c r="A103" s="3">
        <f t="shared" si="7"/>
        <v>364</v>
      </c>
      <c r="B103" s="3">
        <f>B102</f>
        <v>89</v>
      </c>
      <c r="C103" s="3">
        <v>54</v>
      </c>
      <c r="D103" s="3">
        <v>2</v>
      </c>
      <c r="E103" s="3">
        <v>0</v>
      </c>
      <c r="F103" s="3">
        <v>1</v>
      </c>
      <c r="G103" s="3" t="str">
        <f t="shared" si="6"/>
        <v>insert into game_score (id, matchid, squad, goals, points, time_type) values (364, 89, 54, 2, 0, 1);</v>
      </c>
    </row>
    <row r="104" spans="1:7" x14ac:dyDescent="0.25">
      <c r="A104" s="3">
        <f t="shared" si="7"/>
        <v>365</v>
      </c>
      <c r="B104" s="3">
        <f>B102</f>
        <v>89</v>
      </c>
      <c r="C104" s="3">
        <v>7</v>
      </c>
      <c r="D104" s="3">
        <v>2</v>
      </c>
      <c r="E104" s="3">
        <v>1</v>
      </c>
      <c r="F104" s="3">
        <v>2</v>
      </c>
      <c r="G104" s="3" t="str">
        <f t="shared" si="6"/>
        <v>insert into game_score (id, matchid, squad, goals, points, time_type) values (365, 89, 7, 2, 1, 2);</v>
      </c>
    </row>
    <row r="105" spans="1:7" x14ac:dyDescent="0.25">
      <c r="A105" s="3">
        <f t="shared" si="7"/>
        <v>366</v>
      </c>
      <c r="B105" s="3">
        <f t="shared" ref="B105" si="14">B102</f>
        <v>89</v>
      </c>
      <c r="C105" s="3">
        <v>7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(366, 89, 7, 2, 0, 1);</v>
      </c>
    </row>
    <row r="106" spans="1:7" x14ac:dyDescent="0.25">
      <c r="A106" s="4">
        <f t="shared" si="7"/>
        <v>367</v>
      </c>
      <c r="B106" s="4">
        <f>B102+1</f>
        <v>90</v>
      </c>
      <c r="C106" s="4">
        <v>31</v>
      </c>
      <c r="D106" s="4">
        <v>5</v>
      </c>
      <c r="E106" s="4">
        <v>3</v>
      </c>
      <c r="F106" s="4">
        <v>2</v>
      </c>
      <c r="G106" s="4" t="str">
        <f t="shared" si="6"/>
        <v>insert into game_score (id, matchid, squad, goals, points, time_type) values (367, 90, 31, 5, 3, 2);</v>
      </c>
    </row>
    <row r="107" spans="1:7" x14ac:dyDescent="0.25">
      <c r="A107" s="4">
        <f t="shared" si="7"/>
        <v>368</v>
      </c>
      <c r="B107" s="4">
        <f>B106</f>
        <v>90</v>
      </c>
      <c r="C107" s="4">
        <v>31</v>
      </c>
      <c r="D107" s="4">
        <v>3</v>
      </c>
      <c r="E107" s="4">
        <v>0</v>
      </c>
      <c r="F107" s="4">
        <v>1</v>
      </c>
      <c r="G107" s="4" t="str">
        <f t="shared" si="6"/>
        <v>insert into game_score (id, matchid, squad, goals, points, time_type) values (368, 90, 31, 3, 0, 1);</v>
      </c>
    </row>
    <row r="108" spans="1:7" x14ac:dyDescent="0.25">
      <c r="A108" s="4">
        <f t="shared" si="7"/>
        <v>369</v>
      </c>
      <c r="B108" s="4">
        <f>B106</f>
        <v>90</v>
      </c>
      <c r="C108" s="4">
        <v>86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(369, 90, 86, 1, 0, 2);</v>
      </c>
    </row>
    <row r="109" spans="1:7" x14ac:dyDescent="0.25">
      <c r="A109" s="4">
        <f t="shared" si="7"/>
        <v>370</v>
      </c>
      <c r="B109" s="4">
        <f t="shared" ref="B109" si="15">B106</f>
        <v>90</v>
      </c>
      <c r="C109" s="4">
        <v>86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(370, 90, 86, 0, 0, 1);</v>
      </c>
    </row>
    <row r="110" spans="1:7" x14ac:dyDescent="0.25">
      <c r="A110" s="3">
        <f t="shared" si="7"/>
        <v>371</v>
      </c>
      <c r="B110" s="3">
        <f>B106+1</f>
        <v>91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6"/>
        <v>insert into game_score (id, matchid, squad, goals, points, time_type) values (371, 91, 31, 6, 3, 2);</v>
      </c>
    </row>
    <row r="111" spans="1:7" x14ac:dyDescent="0.25">
      <c r="A111" s="3">
        <f t="shared" si="7"/>
        <v>372</v>
      </c>
      <c r="B111" s="3">
        <f>B110</f>
        <v>91</v>
      </c>
      <c r="C111" s="3">
        <v>31</v>
      </c>
      <c r="D111" s="3">
        <v>4</v>
      </c>
      <c r="E111" s="3">
        <v>0</v>
      </c>
      <c r="F111" s="3">
        <v>1</v>
      </c>
      <c r="G111" s="3" t="str">
        <f t="shared" si="6"/>
        <v>insert into game_score (id, matchid, squad, goals, points, time_type) values (372, 91, 31, 4, 0, 1);</v>
      </c>
    </row>
    <row r="112" spans="1:7" x14ac:dyDescent="0.25">
      <c r="A112" s="3">
        <f t="shared" si="7"/>
        <v>373</v>
      </c>
      <c r="B112" s="3">
        <f>B110</f>
        <v>91</v>
      </c>
      <c r="C112" s="3">
        <v>54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(373, 91, 54, 3, 0, 2);</v>
      </c>
    </row>
    <row r="113" spans="1:7" x14ac:dyDescent="0.25">
      <c r="A113" s="3">
        <f t="shared" si="7"/>
        <v>374</v>
      </c>
      <c r="B113" s="3">
        <f>B110</f>
        <v>91</v>
      </c>
      <c r="C113" s="3">
        <v>54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(374, 91, 54, 1, 0, 1);</v>
      </c>
    </row>
    <row r="114" spans="1:7" x14ac:dyDescent="0.25">
      <c r="A114" s="4">
        <f t="shared" si="7"/>
        <v>375</v>
      </c>
      <c r="B114" s="4">
        <f>B110+1</f>
        <v>92</v>
      </c>
      <c r="C114" s="4">
        <v>7</v>
      </c>
      <c r="D114" s="4">
        <v>11</v>
      </c>
      <c r="E114" s="4">
        <v>3</v>
      </c>
      <c r="F114" s="4">
        <v>2</v>
      </c>
      <c r="G114" t="str">
        <f t="shared" si="6"/>
        <v>insert into game_score (id, matchid, squad, goals, points, time_type) values (375, 92, 7, 11, 3, 2);</v>
      </c>
    </row>
    <row r="115" spans="1:7" x14ac:dyDescent="0.25">
      <c r="A115" s="4">
        <f t="shared" si="7"/>
        <v>376</v>
      </c>
      <c r="B115" s="4">
        <f>B114</f>
        <v>92</v>
      </c>
      <c r="C115" s="4">
        <v>7</v>
      </c>
      <c r="D115" s="4">
        <v>4</v>
      </c>
      <c r="E115" s="4">
        <v>0</v>
      </c>
      <c r="F115" s="4">
        <v>1</v>
      </c>
      <c r="G115" t="str">
        <f t="shared" si="6"/>
        <v>insert into game_score (id, matchid, squad, goals, points, time_type) values (376, 92, 7, 4, 0, 1);</v>
      </c>
    </row>
    <row r="116" spans="1:7" x14ac:dyDescent="0.25">
      <c r="A116" s="4">
        <f t="shared" si="7"/>
        <v>377</v>
      </c>
      <c r="B116" s="4">
        <f>B114</f>
        <v>92</v>
      </c>
      <c r="C116" s="4">
        <v>86</v>
      </c>
      <c r="D116" s="4">
        <v>1</v>
      </c>
      <c r="E116" s="4">
        <v>0</v>
      </c>
      <c r="F116" s="4">
        <v>2</v>
      </c>
      <c r="G116" t="str">
        <f t="shared" si="6"/>
        <v>insert into game_score (id, matchid, squad, goals, points, time_type) values (377, 92, 86, 1, 0, 2);</v>
      </c>
    </row>
    <row r="117" spans="1:7" x14ac:dyDescent="0.25">
      <c r="A117" s="4">
        <f t="shared" si="7"/>
        <v>378</v>
      </c>
      <c r="B117" s="4">
        <f>B114</f>
        <v>92</v>
      </c>
      <c r="C117" s="4">
        <v>86</v>
      </c>
      <c r="D117" s="4">
        <v>1</v>
      </c>
      <c r="E117" s="4">
        <v>0</v>
      </c>
      <c r="F117" s="4">
        <v>1</v>
      </c>
      <c r="G117" t="str">
        <f t="shared" si="6"/>
        <v>insert into game_score (id, matchid, squad, goals, points, time_type) values (378, 92, 86, 1, 0, 1);</v>
      </c>
    </row>
    <row r="118" spans="1:7" x14ac:dyDescent="0.25">
      <c r="A118" s="3">
        <f t="shared" si="7"/>
        <v>379</v>
      </c>
      <c r="B118" s="3">
        <f>B114+1</f>
        <v>93</v>
      </c>
      <c r="C118" s="3">
        <v>1</v>
      </c>
      <c r="D118" s="3">
        <v>0</v>
      </c>
      <c r="E118" s="3">
        <v>0</v>
      </c>
      <c r="F118" s="3">
        <v>2</v>
      </c>
      <c r="G118" s="3" t="str">
        <f t="shared" si="6"/>
        <v>insert into game_score (id, matchid, squad, goals, points, time_type) values (379, 93, 1, 0, 0, 2);</v>
      </c>
    </row>
    <row r="119" spans="1:7" x14ac:dyDescent="0.25">
      <c r="A119" s="3">
        <f t="shared" si="7"/>
        <v>380</v>
      </c>
      <c r="B119" s="3">
        <f>B118</f>
        <v>93</v>
      </c>
      <c r="C119" s="3">
        <v>1</v>
      </c>
      <c r="D119" s="3">
        <v>0</v>
      </c>
      <c r="E119" s="3">
        <v>0</v>
      </c>
      <c r="F119" s="3">
        <v>1</v>
      </c>
      <c r="G119" s="3" t="str">
        <f t="shared" si="6"/>
        <v>insert into game_score (id, matchid, squad, goals, points, time_type) values (380, 93, 1, 0, 0, 1);</v>
      </c>
    </row>
    <row r="120" spans="1:7" x14ac:dyDescent="0.25">
      <c r="A120" s="3">
        <f t="shared" si="7"/>
        <v>381</v>
      </c>
      <c r="B120" s="3">
        <f>B118</f>
        <v>93</v>
      </c>
      <c r="C120" s="3">
        <v>598</v>
      </c>
      <c r="D120" s="3">
        <v>1</v>
      </c>
      <c r="E120" s="3">
        <v>3</v>
      </c>
      <c r="F120" s="3">
        <v>2</v>
      </c>
      <c r="G120" s="3" t="str">
        <f t="shared" si="6"/>
        <v>insert into game_score (id, matchid, squad, goals, points, time_type) values (381, 93, 598, 1, 3, 2);</v>
      </c>
    </row>
    <row r="121" spans="1:7" x14ac:dyDescent="0.25">
      <c r="A121" s="3">
        <f t="shared" si="7"/>
        <v>382</v>
      </c>
      <c r="B121" s="3">
        <f t="shared" ref="B121" si="16">B118</f>
        <v>93</v>
      </c>
      <c r="C121" s="3">
        <v>598</v>
      </c>
      <c r="D121" s="3">
        <v>1</v>
      </c>
      <c r="E121" s="3">
        <v>0</v>
      </c>
      <c r="F121" s="3">
        <v>1</v>
      </c>
      <c r="G121" s="3" t="str">
        <f t="shared" si="6"/>
        <v>insert into game_score (id, matchid, squad, goals, points, time_type) values (382, 93, 598, 1, 0, 1);</v>
      </c>
    </row>
    <row r="122" spans="1:7" x14ac:dyDescent="0.25">
      <c r="A122" s="4">
        <f t="shared" si="7"/>
        <v>383</v>
      </c>
      <c r="B122" s="4">
        <f>B118+1</f>
        <v>94</v>
      </c>
      <c r="C122" s="4">
        <v>60</v>
      </c>
      <c r="D122" s="4">
        <v>1</v>
      </c>
      <c r="E122" s="4">
        <v>0</v>
      </c>
      <c r="F122" s="4">
        <v>2</v>
      </c>
      <c r="G122" s="4" t="str">
        <f t="shared" si="6"/>
        <v>insert into game_score (id, matchid, squad, goals, points, time_type) values (383, 94, 60, 1, 0, 2);</v>
      </c>
    </row>
    <row r="123" spans="1:7" x14ac:dyDescent="0.25">
      <c r="A123" s="4">
        <f t="shared" si="7"/>
        <v>384</v>
      </c>
      <c r="B123" s="4">
        <f>B122</f>
        <v>94</v>
      </c>
      <c r="C123" s="4">
        <v>60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(384, 94, 60, 1, 0, 1);</v>
      </c>
    </row>
    <row r="124" spans="1:7" x14ac:dyDescent="0.25">
      <c r="A124" s="4">
        <f t="shared" si="7"/>
        <v>385</v>
      </c>
      <c r="B124" s="4">
        <f>B122</f>
        <v>94</v>
      </c>
      <c r="C124" s="4">
        <v>39</v>
      </c>
      <c r="D124" s="4">
        <v>10</v>
      </c>
      <c r="E124" s="4">
        <v>3</v>
      </c>
      <c r="F124" s="4">
        <v>2</v>
      </c>
      <c r="G124" s="4" t="str">
        <f t="shared" si="6"/>
        <v>insert into game_score (id, matchid, squad, goals, points, time_type) values (385, 94, 39, 10, 3, 2);</v>
      </c>
    </row>
    <row r="125" spans="1:7" x14ac:dyDescent="0.25">
      <c r="A125" s="4">
        <f t="shared" si="7"/>
        <v>386</v>
      </c>
      <c r="B125" s="4">
        <f t="shared" ref="B125" si="17">B122</f>
        <v>94</v>
      </c>
      <c r="C125" s="4">
        <v>39</v>
      </c>
      <c r="D125" s="4">
        <v>4</v>
      </c>
      <c r="E125" s="4">
        <v>0</v>
      </c>
      <c r="F125" s="4">
        <v>1</v>
      </c>
      <c r="G125" s="4" t="str">
        <f t="shared" si="6"/>
        <v>insert into game_score (id, matchid, squad, goals, points, time_type) values (386, 94, 39, 4, 0, 1);</v>
      </c>
    </row>
    <row r="126" spans="1:7" x14ac:dyDescent="0.25">
      <c r="A126" s="3">
        <f t="shared" si="7"/>
        <v>387</v>
      </c>
      <c r="B126" s="3">
        <f>B122+1</f>
        <v>95</v>
      </c>
      <c r="C126" s="3">
        <v>39</v>
      </c>
      <c r="D126" s="3">
        <v>4</v>
      </c>
      <c r="E126" s="3">
        <v>3</v>
      </c>
      <c r="F126" s="3">
        <v>2</v>
      </c>
      <c r="G126" s="3" t="str">
        <f t="shared" si="6"/>
        <v>insert into game_score (id, matchid, squad, goals, points, time_type) values (387, 95, 39, 4, 3, 2);</v>
      </c>
    </row>
    <row r="127" spans="1:7" x14ac:dyDescent="0.25">
      <c r="A127" s="3">
        <f t="shared" si="7"/>
        <v>388</v>
      </c>
      <c r="B127" s="3">
        <f>B126</f>
        <v>95</v>
      </c>
      <c r="C127" s="3">
        <v>39</v>
      </c>
      <c r="D127" s="3">
        <v>3</v>
      </c>
      <c r="E127" s="3">
        <v>0</v>
      </c>
      <c r="F127" s="3">
        <v>1</v>
      </c>
      <c r="G127" s="3" t="str">
        <f t="shared" si="6"/>
        <v>insert into game_score (id, matchid, squad, goals, points, time_type) values (388, 95, 39, 3, 0, 1);</v>
      </c>
    </row>
    <row r="128" spans="1:7" x14ac:dyDescent="0.25">
      <c r="A128" s="3">
        <f t="shared" si="7"/>
        <v>389</v>
      </c>
      <c r="B128" s="3">
        <f>B126</f>
        <v>95</v>
      </c>
      <c r="C128" s="3">
        <v>1</v>
      </c>
      <c r="D128" s="3">
        <v>2</v>
      </c>
      <c r="E128" s="3">
        <v>0</v>
      </c>
      <c r="F128" s="3">
        <v>2</v>
      </c>
      <c r="G128" s="3" t="str">
        <f t="shared" si="6"/>
        <v>insert into game_score (id, matchid, squad, goals, points, time_type) values (389, 95, 1, 2, 0, 2);</v>
      </c>
    </row>
    <row r="129" spans="1:7" x14ac:dyDescent="0.25">
      <c r="A129" s="3">
        <f t="shared" si="7"/>
        <v>390</v>
      </c>
      <c r="B129" s="3">
        <f t="shared" ref="B129" si="18">B126</f>
        <v>95</v>
      </c>
      <c r="C129" s="3">
        <v>1</v>
      </c>
      <c r="D129" s="3">
        <v>2</v>
      </c>
      <c r="E129" s="3">
        <v>0</v>
      </c>
      <c r="F129" s="3">
        <v>1</v>
      </c>
      <c r="G129" s="3" t="str">
        <f t="shared" si="6"/>
        <v>insert into game_score (id, matchid, squad, goals, points, time_type) values (390, 95, 1, 2, 0, 1);</v>
      </c>
    </row>
    <row r="130" spans="1:7" x14ac:dyDescent="0.25">
      <c r="A130" s="4">
        <f t="shared" si="7"/>
        <v>391</v>
      </c>
      <c r="B130" s="4">
        <f>B126+1</f>
        <v>96</v>
      </c>
      <c r="C130" s="4">
        <v>598</v>
      </c>
      <c r="D130" s="4">
        <v>4</v>
      </c>
      <c r="E130" s="4">
        <v>3</v>
      </c>
      <c r="F130" s="4">
        <v>2</v>
      </c>
      <c r="G130" s="4" t="str">
        <f t="shared" si="6"/>
        <v>insert into game_score (id, matchid, squad, goals, points, time_type) values (391, 96, 598, 4, 3, 2);</v>
      </c>
    </row>
    <row r="131" spans="1:7" x14ac:dyDescent="0.25">
      <c r="A131" s="4">
        <f t="shared" si="7"/>
        <v>392</v>
      </c>
      <c r="B131" s="4">
        <f>B130</f>
        <v>96</v>
      </c>
      <c r="C131" s="4">
        <v>598</v>
      </c>
      <c r="D131" s="4">
        <v>3</v>
      </c>
      <c r="E131" s="4">
        <v>0</v>
      </c>
      <c r="F131" s="4">
        <v>1</v>
      </c>
      <c r="G131" s="4" t="str">
        <f t="shared" si="6"/>
        <v>insert into game_score (id, matchid, squad, goals, points, time_type) values (392, 96, 598, 3, 0, 1);</v>
      </c>
    </row>
    <row r="132" spans="1:7" x14ac:dyDescent="0.25">
      <c r="A132" s="4">
        <f t="shared" si="7"/>
        <v>393</v>
      </c>
      <c r="B132" s="4">
        <f>B130</f>
        <v>96</v>
      </c>
      <c r="C132" s="4">
        <v>60</v>
      </c>
      <c r="D132" s="4">
        <v>1</v>
      </c>
      <c r="E132" s="4">
        <v>0</v>
      </c>
      <c r="F132" s="4">
        <v>2</v>
      </c>
      <c r="G132" s="4" t="str">
        <f t="shared" si="6"/>
        <v>insert into game_score (id, matchid, squad, goals, points, time_type) values (393, 96, 60, 1, 0, 2);</v>
      </c>
    </row>
    <row r="133" spans="1:7" x14ac:dyDescent="0.25">
      <c r="A133" s="4">
        <f t="shared" si="7"/>
        <v>394</v>
      </c>
      <c r="B133" s="4">
        <f t="shared" ref="B133" si="19">B130</f>
        <v>96</v>
      </c>
      <c r="C133" s="4">
        <v>60</v>
      </c>
      <c r="D133" s="4">
        <v>1</v>
      </c>
      <c r="E133" s="4">
        <v>0</v>
      </c>
      <c r="F133" s="4">
        <v>1</v>
      </c>
      <c r="G133" s="4" t="str">
        <f t="shared" si="6"/>
        <v>insert into game_score (id, matchid, squad, goals, points, time_type) values (394, 96, 60, 1, 0, 1);</v>
      </c>
    </row>
    <row r="134" spans="1:7" x14ac:dyDescent="0.25">
      <c r="A134" s="3">
        <f t="shared" si="7"/>
        <v>395</v>
      </c>
      <c r="B134" s="3">
        <f>B130+1</f>
        <v>97</v>
      </c>
      <c r="C134" s="3">
        <v>598</v>
      </c>
      <c r="D134" s="3">
        <v>2</v>
      </c>
      <c r="E134" s="3">
        <v>1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(395, 97, 598, 2, 1, 2);</v>
      </c>
    </row>
    <row r="135" spans="1:7" x14ac:dyDescent="0.25">
      <c r="A135" s="3">
        <f t="shared" si="7"/>
        <v>396</v>
      </c>
      <c r="B135" s="3">
        <f>B134</f>
        <v>97</v>
      </c>
      <c r="C135" s="3">
        <v>598</v>
      </c>
      <c r="D135" s="3">
        <v>1</v>
      </c>
      <c r="E135" s="3">
        <v>0</v>
      </c>
      <c r="F135" s="3">
        <v>1</v>
      </c>
      <c r="G135" s="3" t="str">
        <f t="shared" si="20"/>
        <v>insert into game_score (id, matchid, squad, goals, points, time_type) values (396, 97, 598, 1, 0, 1);</v>
      </c>
    </row>
    <row r="136" spans="1:7" x14ac:dyDescent="0.25">
      <c r="A136" s="3">
        <f t="shared" si="7"/>
        <v>397</v>
      </c>
      <c r="B136" s="3">
        <f>B134</f>
        <v>97</v>
      </c>
      <c r="C136" s="3">
        <v>39</v>
      </c>
      <c r="D136" s="3">
        <v>2</v>
      </c>
      <c r="E136" s="3">
        <v>1</v>
      </c>
      <c r="F136" s="3">
        <v>2</v>
      </c>
      <c r="G136" s="3" t="str">
        <f t="shared" si="20"/>
        <v>insert into game_score (id, matchid, squad, goals, points, time_type) values (397, 97, 39, 2, 1, 2);</v>
      </c>
    </row>
    <row r="137" spans="1:7" x14ac:dyDescent="0.25">
      <c r="A137" s="3">
        <f t="shared" si="7"/>
        <v>398</v>
      </c>
      <c r="B137" s="3">
        <f t="shared" ref="B137" si="21">B134</f>
        <v>97</v>
      </c>
      <c r="C137" s="3">
        <v>39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(398, 97, 39, 0, 0, 1);</v>
      </c>
    </row>
    <row r="138" spans="1:7" x14ac:dyDescent="0.25">
      <c r="A138" s="4">
        <f t="shared" ref="A138:A201" si="22">A137+1</f>
        <v>399</v>
      </c>
      <c r="B138" s="4">
        <f>B134+1</f>
        <v>98</v>
      </c>
      <c r="C138" s="4">
        <v>1</v>
      </c>
      <c r="D138" s="4">
        <v>10</v>
      </c>
      <c r="E138" s="4">
        <v>3</v>
      </c>
      <c r="F138" s="4">
        <v>2</v>
      </c>
      <c r="G138" s="4" t="str">
        <f t="shared" si="20"/>
        <v>insert into game_score (id, matchid, squad, goals, points, time_type) values (399, 98, 1, 10, 3, 2);</v>
      </c>
    </row>
    <row r="139" spans="1:7" x14ac:dyDescent="0.25">
      <c r="A139" s="4">
        <f t="shared" si="22"/>
        <v>400</v>
      </c>
      <c r="B139" s="4">
        <f>B138</f>
        <v>98</v>
      </c>
      <c r="C139" s="4">
        <v>1</v>
      </c>
      <c r="D139" s="4">
        <v>5</v>
      </c>
      <c r="E139" s="4">
        <v>0</v>
      </c>
      <c r="F139" s="4">
        <v>1</v>
      </c>
      <c r="G139" s="4" t="str">
        <f t="shared" si="20"/>
        <v>insert into game_score (id, matchid, squad, goals, points, time_type) values (400, 98, 1, 5, 0, 1);</v>
      </c>
    </row>
    <row r="140" spans="1:7" x14ac:dyDescent="0.25">
      <c r="A140" s="4">
        <f t="shared" si="22"/>
        <v>401</v>
      </c>
      <c r="B140" s="4">
        <f>B138</f>
        <v>98</v>
      </c>
      <c r="C140" s="4">
        <v>60</v>
      </c>
      <c r="D140" s="4">
        <v>2</v>
      </c>
      <c r="E140" s="4">
        <v>0</v>
      </c>
      <c r="F140" s="4">
        <v>2</v>
      </c>
      <c r="G140" s="4" t="str">
        <f t="shared" si="20"/>
        <v>insert into game_score (id, matchid, squad, goals, points, time_type) values (401, 98, 60, 2, 0, 2);</v>
      </c>
    </row>
    <row r="141" spans="1:7" x14ac:dyDescent="0.25">
      <c r="A141" s="4">
        <f t="shared" si="22"/>
        <v>402</v>
      </c>
      <c r="B141" s="4">
        <f t="shared" ref="B141" si="23">B138</f>
        <v>98</v>
      </c>
      <c r="C141" s="4">
        <v>60</v>
      </c>
      <c r="D141" s="4">
        <v>1</v>
      </c>
      <c r="E141" s="4">
        <v>0</v>
      </c>
      <c r="F141" s="4">
        <v>1</v>
      </c>
      <c r="G141" s="4" t="str">
        <f t="shared" si="20"/>
        <v>insert into game_score (id, matchid, squad, goals, points, time_type) values (402, 98, 60, 1, 0, 1);</v>
      </c>
    </row>
    <row r="142" spans="1:7" x14ac:dyDescent="0.25">
      <c r="A142" s="3">
        <f t="shared" si="22"/>
        <v>403</v>
      </c>
      <c r="B142" s="3">
        <f>B138+1</f>
        <v>99</v>
      </c>
      <c r="C142" s="3">
        <v>55</v>
      </c>
      <c r="D142" s="3">
        <v>5</v>
      </c>
      <c r="E142" s="3">
        <v>3</v>
      </c>
      <c r="F142" s="3">
        <v>2</v>
      </c>
      <c r="G142" s="3" t="str">
        <f t="shared" si="20"/>
        <v>insert into game_score (id, matchid, squad, goals, points, time_type) values (403, 99, 55, 5, 3, 2);</v>
      </c>
    </row>
    <row r="143" spans="1:7" x14ac:dyDescent="0.25">
      <c r="A143" s="3">
        <f t="shared" si="22"/>
        <v>404</v>
      </c>
      <c r="B143" s="3">
        <f>B142</f>
        <v>99</v>
      </c>
      <c r="C143" s="3">
        <v>55</v>
      </c>
      <c r="D143" s="3">
        <v>3</v>
      </c>
      <c r="E143" s="3">
        <v>0</v>
      </c>
      <c r="F143" s="3">
        <v>1</v>
      </c>
      <c r="G143" s="3" t="str">
        <f t="shared" si="20"/>
        <v>insert into game_score (id, matchid, squad, goals, points, time_type) values (404, 99, 55, 3, 0, 1);</v>
      </c>
    </row>
    <row r="144" spans="1:7" x14ac:dyDescent="0.25">
      <c r="A144" s="3">
        <f t="shared" si="22"/>
        <v>405</v>
      </c>
      <c r="B144" s="3">
        <f>B142</f>
        <v>99</v>
      </c>
      <c r="C144" s="3">
        <v>32</v>
      </c>
      <c r="D144" s="3">
        <v>2</v>
      </c>
      <c r="E144" s="3">
        <v>0</v>
      </c>
      <c r="F144" s="3">
        <v>2</v>
      </c>
      <c r="G144" s="3" t="str">
        <f t="shared" si="20"/>
        <v>insert into game_score (id, matchid, squad, goals, points, time_type) values (405, 99, 32, 2, 0, 2);</v>
      </c>
    </row>
    <row r="145" spans="1:7" x14ac:dyDescent="0.25">
      <c r="A145" s="3">
        <f t="shared" si="22"/>
        <v>406</v>
      </c>
      <c r="B145" s="3">
        <f t="shared" ref="B145" si="24">B142</f>
        <v>99</v>
      </c>
      <c r="C145" s="3">
        <v>32</v>
      </c>
      <c r="D145" s="3">
        <v>1</v>
      </c>
      <c r="E145" s="3">
        <v>0</v>
      </c>
      <c r="F145" s="3">
        <v>1</v>
      </c>
      <c r="G145" s="3" t="str">
        <f t="shared" si="20"/>
        <v>insert into game_score (id, matchid, squad, goals, points, time_type) values (406, 99, 32, 1, 0, 1);</v>
      </c>
    </row>
    <row r="146" spans="1:7" x14ac:dyDescent="0.25">
      <c r="A146" s="4">
        <f t="shared" si="22"/>
        <v>407</v>
      </c>
      <c r="B146" s="4">
        <f>B142+1</f>
        <v>100</v>
      </c>
      <c r="C146" s="4">
        <v>98</v>
      </c>
      <c r="D146" s="4">
        <v>7</v>
      </c>
      <c r="E146" s="4">
        <v>3</v>
      </c>
      <c r="F146" s="4">
        <v>2</v>
      </c>
      <c r="G146" s="4" t="str">
        <f t="shared" si="20"/>
        <v>insert into game_score (id, matchid, squad, goals, points, time_type) values (407, 100, 98, 7, 3, 2);</v>
      </c>
    </row>
    <row r="147" spans="1:7" x14ac:dyDescent="0.25">
      <c r="A147" s="4">
        <f t="shared" si="22"/>
        <v>408</v>
      </c>
      <c r="B147" s="4">
        <f>B146</f>
        <v>100</v>
      </c>
      <c r="C147" s="4">
        <v>98</v>
      </c>
      <c r="D147" s="4">
        <v>3</v>
      </c>
      <c r="E147" s="4">
        <v>0</v>
      </c>
      <c r="F147" s="4">
        <v>1</v>
      </c>
      <c r="G147" s="4" t="str">
        <f t="shared" si="20"/>
        <v>insert into game_score (id, matchid, squad, goals, points, time_type) values (408, 100, 98, 3, 0, 1);</v>
      </c>
    </row>
    <row r="148" spans="1:7" x14ac:dyDescent="0.25">
      <c r="A148" s="4">
        <f t="shared" si="22"/>
        <v>409</v>
      </c>
      <c r="B148" s="4">
        <f>B146</f>
        <v>100</v>
      </c>
      <c r="C148" s="4">
        <v>53</v>
      </c>
      <c r="D148" s="4">
        <v>1</v>
      </c>
      <c r="E148" s="4">
        <v>0</v>
      </c>
      <c r="F148" s="4">
        <v>2</v>
      </c>
      <c r="G148" s="4" t="str">
        <f t="shared" si="20"/>
        <v>insert into game_score (id, matchid, squad, goals, points, time_type) values (409, 100, 53, 1, 0, 2);</v>
      </c>
    </row>
    <row r="149" spans="1:7" x14ac:dyDescent="0.25">
      <c r="A149" s="4">
        <f t="shared" si="22"/>
        <v>410</v>
      </c>
      <c r="B149" s="4">
        <f t="shared" ref="B149" si="25">B146</f>
        <v>100</v>
      </c>
      <c r="C149" s="4">
        <v>53</v>
      </c>
      <c r="D149" s="4">
        <v>0</v>
      </c>
      <c r="E149" s="4">
        <v>0</v>
      </c>
      <c r="F149" s="4">
        <v>1</v>
      </c>
      <c r="G149" s="4" t="str">
        <f t="shared" si="20"/>
        <v>insert into game_score (id, matchid, squad, goals, points, time_type) values (410, 100, 53, 0, 0, 1);</v>
      </c>
    </row>
    <row r="150" spans="1:7" x14ac:dyDescent="0.25">
      <c r="A150" s="3">
        <f t="shared" si="22"/>
        <v>411</v>
      </c>
      <c r="B150" s="3">
        <f>B146+1</f>
        <v>101</v>
      </c>
      <c r="C150" s="3">
        <v>32</v>
      </c>
      <c r="D150" s="3">
        <v>5</v>
      </c>
      <c r="E150" s="3">
        <v>3</v>
      </c>
      <c r="F150" s="3">
        <v>2</v>
      </c>
      <c r="G150" s="3" t="str">
        <f t="shared" si="20"/>
        <v>insert into game_score (id, matchid, squad, goals, points, time_type) values (411, 101, 32, 5, 3, 2);</v>
      </c>
    </row>
    <row r="151" spans="1:7" x14ac:dyDescent="0.25">
      <c r="A151" s="3">
        <f t="shared" si="22"/>
        <v>412</v>
      </c>
      <c r="B151" s="3">
        <f>B150</f>
        <v>101</v>
      </c>
      <c r="C151" s="3">
        <v>32</v>
      </c>
      <c r="D151" s="3">
        <v>0</v>
      </c>
      <c r="E151" s="3">
        <v>0</v>
      </c>
      <c r="F151" s="3">
        <v>1</v>
      </c>
      <c r="G151" s="3" t="str">
        <f t="shared" si="20"/>
        <v>insert into game_score (id, matchid, squad, goals, points, time_type) values (412, 101, 32, 0, 0, 1);</v>
      </c>
    </row>
    <row r="152" spans="1:7" x14ac:dyDescent="0.25">
      <c r="A152" s="3">
        <f t="shared" si="22"/>
        <v>413</v>
      </c>
      <c r="B152" s="3">
        <f>B150</f>
        <v>101</v>
      </c>
      <c r="C152" s="3">
        <v>98</v>
      </c>
      <c r="D152" s="3">
        <v>2</v>
      </c>
      <c r="E152" s="3">
        <v>0</v>
      </c>
      <c r="F152" s="3">
        <v>2</v>
      </c>
      <c r="G152" s="3" t="str">
        <f t="shared" si="20"/>
        <v>insert into game_score (id, matchid, squad, goals, points, time_type) values (413, 101, 98, 2, 0, 2);</v>
      </c>
    </row>
    <row r="153" spans="1:7" x14ac:dyDescent="0.25">
      <c r="A153" s="3">
        <f t="shared" si="22"/>
        <v>414</v>
      </c>
      <c r="B153" s="3">
        <f>B150</f>
        <v>101</v>
      </c>
      <c r="C153" s="3">
        <v>98</v>
      </c>
      <c r="D153" s="3">
        <v>0</v>
      </c>
      <c r="E153" s="3">
        <v>0</v>
      </c>
      <c r="F153" s="3">
        <v>1</v>
      </c>
      <c r="G153" s="3" t="str">
        <f t="shared" si="20"/>
        <v>insert into game_score (id, matchid, squad, goals, points, time_type) values (414, 101, 98, 0, 0, 1);</v>
      </c>
    </row>
    <row r="154" spans="1:7" x14ac:dyDescent="0.25">
      <c r="A154" s="4">
        <f t="shared" si="22"/>
        <v>415</v>
      </c>
      <c r="B154" s="4">
        <f>B150+1</f>
        <v>102</v>
      </c>
      <c r="C154" s="4">
        <v>53</v>
      </c>
      <c r="D154" s="4">
        <v>0</v>
      </c>
      <c r="E154" s="4">
        <v>0</v>
      </c>
      <c r="F154" s="4">
        <v>2</v>
      </c>
      <c r="G154" t="str">
        <f t="shared" si="20"/>
        <v>insert into game_score (id, matchid, squad, goals, points, time_type) values (415, 102, 53, 0, 0, 2);</v>
      </c>
    </row>
    <row r="155" spans="1:7" x14ac:dyDescent="0.25">
      <c r="A155" s="4">
        <f t="shared" si="22"/>
        <v>416</v>
      </c>
      <c r="B155" s="4">
        <f>B154</f>
        <v>102</v>
      </c>
      <c r="C155" s="4">
        <v>53</v>
      </c>
      <c r="D155" s="4">
        <v>0</v>
      </c>
      <c r="E155" s="4">
        <v>0</v>
      </c>
      <c r="F155" s="4">
        <v>1</v>
      </c>
      <c r="G155" t="str">
        <f t="shared" si="20"/>
        <v>insert into game_score (id, matchid, squad, goals, points, time_type) values (416, 102, 53, 0, 0, 1);</v>
      </c>
    </row>
    <row r="156" spans="1:7" x14ac:dyDescent="0.25">
      <c r="A156" s="4">
        <f t="shared" si="22"/>
        <v>417</v>
      </c>
      <c r="B156" s="4">
        <f>B154</f>
        <v>102</v>
      </c>
      <c r="C156" s="4">
        <v>55</v>
      </c>
      <c r="D156" s="4">
        <v>18</v>
      </c>
      <c r="E156" s="4">
        <v>3</v>
      </c>
      <c r="F156" s="4">
        <v>2</v>
      </c>
      <c r="G156" t="str">
        <f t="shared" si="20"/>
        <v>insert into game_score (id, matchid, squad, goals, points, time_type) values (417, 102, 55, 18, 3, 2);</v>
      </c>
    </row>
    <row r="157" spans="1:7" x14ac:dyDescent="0.25">
      <c r="A157" s="4">
        <f t="shared" si="22"/>
        <v>418</v>
      </c>
      <c r="B157" s="4">
        <f>B154</f>
        <v>102</v>
      </c>
      <c r="C157" s="4">
        <v>55</v>
      </c>
      <c r="D157" s="4">
        <v>7</v>
      </c>
      <c r="E157" s="4">
        <v>0</v>
      </c>
      <c r="F157" s="4">
        <v>1</v>
      </c>
      <c r="G157" t="str">
        <f t="shared" si="20"/>
        <v>insert into game_score (id, matchid, squad, goals, points, time_type) values (418, 102, 55, 7, 0, 1);</v>
      </c>
    </row>
    <row r="158" spans="1:7" x14ac:dyDescent="0.25">
      <c r="A158" s="3">
        <f t="shared" si="22"/>
        <v>419</v>
      </c>
      <c r="B158" s="3">
        <f>B154+1</f>
        <v>103</v>
      </c>
      <c r="C158" s="3">
        <v>55</v>
      </c>
      <c r="D158" s="3">
        <v>8</v>
      </c>
      <c r="E158" s="3">
        <v>3</v>
      </c>
      <c r="F158" s="3">
        <v>2</v>
      </c>
      <c r="G158" s="3" t="str">
        <f t="shared" si="20"/>
        <v>insert into game_score (id, matchid, squad, goals, points, time_type) values (419, 103, 55, 8, 3, 2);</v>
      </c>
    </row>
    <row r="159" spans="1:7" x14ac:dyDescent="0.25">
      <c r="A159" s="3">
        <f t="shared" si="22"/>
        <v>420</v>
      </c>
      <c r="B159" s="3">
        <f>B158</f>
        <v>103</v>
      </c>
      <c r="C159" s="3">
        <v>55</v>
      </c>
      <c r="D159" s="3">
        <v>2</v>
      </c>
      <c r="E159" s="3">
        <v>0</v>
      </c>
      <c r="F159" s="3">
        <v>1</v>
      </c>
      <c r="G159" s="3" t="str">
        <f t="shared" si="20"/>
        <v>insert into game_score (id, matchid, squad, goals, points, time_type) values (420, 103, 55, 2, 0, 1);</v>
      </c>
    </row>
    <row r="160" spans="1:7" x14ac:dyDescent="0.25">
      <c r="A160" s="3">
        <f t="shared" si="22"/>
        <v>421</v>
      </c>
      <c r="B160" s="3">
        <f>B158</f>
        <v>103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20"/>
        <v>insert into game_score (id, matchid, squad, goals, points, time_type) values (421, 103, 98, 1, 0, 2);</v>
      </c>
    </row>
    <row r="161" spans="1:7" x14ac:dyDescent="0.25">
      <c r="A161" s="3">
        <f t="shared" si="22"/>
        <v>422</v>
      </c>
      <c r="B161" s="3">
        <f t="shared" ref="B161" si="26">B158</f>
        <v>103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20"/>
        <v>insert into game_score (id, matchid, squad, goals, points, time_type) values (422, 103, 98, 1, 0, 1);</v>
      </c>
    </row>
    <row r="162" spans="1:7" x14ac:dyDescent="0.25">
      <c r="A162" s="4">
        <f t="shared" si="22"/>
        <v>423</v>
      </c>
      <c r="B162" s="4">
        <f>B158+1</f>
        <v>104</v>
      </c>
      <c r="C162" s="4">
        <v>32</v>
      </c>
      <c r="D162" s="4">
        <v>6</v>
      </c>
      <c r="E162" s="4">
        <v>3</v>
      </c>
      <c r="F162" s="4">
        <v>2</v>
      </c>
      <c r="G162" s="4" t="str">
        <f t="shared" si="20"/>
        <v>insert into game_score (id, matchid, squad, goals, points, time_type) values (423, 104, 32, 6, 3, 2);</v>
      </c>
    </row>
    <row r="163" spans="1:7" x14ac:dyDescent="0.25">
      <c r="A163" s="4">
        <f t="shared" si="22"/>
        <v>424</v>
      </c>
      <c r="B163" s="4">
        <f>B162</f>
        <v>104</v>
      </c>
      <c r="C163" s="4">
        <v>32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(424, 104, 32, 2, 0, 1);</v>
      </c>
    </row>
    <row r="164" spans="1:7" x14ac:dyDescent="0.25">
      <c r="A164" s="4">
        <f t="shared" si="22"/>
        <v>425</v>
      </c>
      <c r="B164" s="4">
        <f>B162</f>
        <v>104</v>
      </c>
      <c r="C164" s="4">
        <v>53</v>
      </c>
      <c r="D164" s="4">
        <v>3</v>
      </c>
      <c r="E164" s="4">
        <v>0</v>
      </c>
      <c r="F164" s="4">
        <v>2</v>
      </c>
      <c r="G164" s="4" t="str">
        <f t="shared" si="20"/>
        <v>insert into game_score (id, matchid, squad, goals, points, time_type) values (425, 104, 53, 3, 0, 2);</v>
      </c>
    </row>
    <row r="165" spans="1:7" x14ac:dyDescent="0.25">
      <c r="A165" s="4">
        <f t="shared" si="22"/>
        <v>426</v>
      </c>
      <c r="B165" s="4">
        <f t="shared" ref="B165" si="27">B162</f>
        <v>104</v>
      </c>
      <c r="C165" s="4">
        <v>53</v>
      </c>
      <c r="D165" s="4">
        <v>2</v>
      </c>
      <c r="E165" s="4">
        <v>0</v>
      </c>
      <c r="F165" s="4">
        <v>1</v>
      </c>
      <c r="G165" s="4" t="str">
        <f t="shared" si="20"/>
        <v>insert into game_score (id, matchid, squad, goals, points, time_type) values (426, 104, 53, 2, 0, 1);</v>
      </c>
    </row>
    <row r="166" spans="1:7" x14ac:dyDescent="0.25">
      <c r="A166" s="3">
        <f t="shared" si="22"/>
        <v>427</v>
      </c>
      <c r="B166" s="3">
        <f>B162+1</f>
        <v>105</v>
      </c>
      <c r="C166" s="3">
        <v>39</v>
      </c>
      <c r="D166" s="3">
        <v>4</v>
      </c>
      <c r="E166" s="3">
        <v>3</v>
      </c>
      <c r="F166" s="3">
        <v>2</v>
      </c>
      <c r="G166" s="3" t="str">
        <f t="shared" si="20"/>
        <v>insert into game_score (id, matchid, squad, goals, points, time_type) values (427, 105, 39, 4, 3, 2);</v>
      </c>
    </row>
    <row r="167" spans="1:7" x14ac:dyDescent="0.25">
      <c r="A167" s="3">
        <f t="shared" si="22"/>
        <v>428</v>
      </c>
      <c r="B167" s="3">
        <f>B166</f>
        <v>105</v>
      </c>
      <c r="C167" s="3">
        <v>39</v>
      </c>
      <c r="D167" s="3">
        <v>1</v>
      </c>
      <c r="E167" s="3">
        <v>0</v>
      </c>
      <c r="F167" s="3">
        <v>1</v>
      </c>
      <c r="G167" s="3" t="str">
        <f t="shared" si="20"/>
        <v>insert into game_score (id, matchid, squad, goals, points, time_type) values (428, 105, 39, 1, 0, 1);</v>
      </c>
    </row>
    <row r="168" spans="1:7" x14ac:dyDescent="0.25">
      <c r="A168" s="3">
        <f t="shared" si="22"/>
        <v>429</v>
      </c>
      <c r="B168" s="3">
        <f>B166</f>
        <v>105</v>
      </c>
      <c r="C168" s="3">
        <v>32</v>
      </c>
      <c r="D168" s="3">
        <v>1</v>
      </c>
      <c r="E168" s="3">
        <v>0</v>
      </c>
      <c r="F168" s="3">
        <v>2</v>
      </c>
      <c r="G168" s="3" t="str">
        <f t="shared" si="20"/>
        <v>insert into game_score (id, matchid, squad, goals, points, time_type) values (429, 105, 32, 1, 0, 2);</v>
      </c>
    </row>
    <row r="169" spans="1:7" x14ac:dyDescent="0.25">
      <c r="A169" s="3">
        <f t="shared" si="22"/>
        <v>430</v>
      </c>
      <c r="B169" s="3">
        <f t="shared" ref="B169" si="28">B166</f>
        <v>105</v>
      </c>
      <c r="C169" s="3">
        <v>32</v>
      </c>
      <c r="D169" s="3">
        <v>1</v>
      </c>
      <c r="E169" s="3">
        <v>0</v>
      </c>
      <c r="F169" s="3">
        <v>1</v>
      </c>
      <c r="G169" s="3" t="str">
        <f t="shared" si="20"/>
        <v>insert into game_score (id, matchid, squad, goals, points, time_type) values (430, 105, 32, 1, 0, 1);</v>
      </c>
    </row>
    <row r="170" spans="1:7" x14ac:dyDescent="0.25">
      <c r="A170" s="4">
        <f t="shared" si="22"/>
        <v>431</v>
      </c>
      <c r="B170" s="4">
        <f>B166+1</f>
        <v>106</v>
      </c>
      <c r="C170" s="4">
        <v>34</v>
      </c>
      <c r="D170" s="4">
        <v>2</v>
      </c>
      <c r="E170" s="4">
        <v>3</v>
      </c>
      <c r="F170" s="4">
        <v>2</v>
      </c>
      <c r="G170" s="4" t="str">
        <f t="shared" si="20"/>
        <v>insert into game_score (id, matchid, squad, goals, points, time_type) values (431, 106, 34, 2, 3, 2);</v>
      </c>
    </row>
    <row r="171" spans="1:7" x14ac:dyDescent="0.25">
      <c r="A171" s="4">
        <f t="shared" si="22"/>
        <v>432</v>
      </c>
      <c r="B171" s="4">
        <f>B170</f>
        <v>106</v>
      </c>
      <c r="C171" s="4">
        <v>34</v>
      </c>
      <c r="D171" s="4">
        <v>1</v>
      </c>
      <c r="E171" s="4">
        <v>0</v>
      </c>
      <c r="F171" s="4">
        <v>1</v>
      </c>
      <c r="G171" s="4" t="str">
        <f t="shared" si="20"/>
        <v>insert into game_score (id, matchid, squad, goals, points, time_type) values (432, 106, 34, 1, 0, 1);</v>
      </c>
    </row>
    <row r="172" spans="1:7" x14ac:dyDescent="0.25">
      <c r="A172" s="4">
        <f t="shared" si="22"/>
        <v>433</v>
      </c>
      <c r="B172" s="4">
        <f>B170</f>
        <v>106</v>
      </c>
      <c r="C172" s="4">
        <v>7</v>
      </c>
      <c r="D172" s="4">
        <v>0</v>
      </c>
      <c r="E172" s="4">
        <v>0</v>
      </c>
      <c r="F172" s="4">
        <v>2</v>
      </c>
      <c r="G172" s="4" t="str">
        <f t="shared" si="20"/>
        <v>insert into game_score (id, matchid, squad, goals, points, time_type) values (433, 106, 7, 0, 0, 2);</v>
      </c>
    </row>
    <row r="173" spans="1:7" x14ac:dyDescent="0.25">
      <c r="A173" s="4">
        <f t="shared" si="22"/>
        <v>434</v>
      </c>
      <c r="B173" s="4">
        <f t="shared" ref="B173" si="29">B170</f>
        <v>106</v>
      </c>
      <c r="C173" s="4">
        <v>7</v>
      </c>
      <c r="D173" s="4">
        <v>0</v>
      </c>
      <c r="E173" s="4">
        <v>0</v>
      </c>
      <c r="F173" s="4">
        <v>1</v>
      </c>
      <c r="G173" s="4" t="str">
        <f t="shared" si="20"/>
        <v>insert into game_score (id, matchid, squad, goals, points, time_type) values (434, 106, 7, 0, 0, 1);</v>
      </c>
    </row>
    <row r="174" spans="1:7" x14ac:dyDescent="0.25">
      <c r="A174" s="3">
        <f t="shared" si="22"/>
        <v>435</v>
      </c>
      <c r="B174" s="3">
        <f>B170+1</f>
        <v>107</v>
      </c>
      <c r="C174" s="3">
        <v>7</v>
      </c>
      <c r="D174" s="3">
        <v>3</v>
      </c>
      <c r="E174" s="3">
        <v>3</v>
      </c>
      <c r="F174" s="3">
        <v>2</v>
      </c>
      <c r="G174" s="3" t="str">
        <f t="shared" si="20"/>
        <v>insert into game_score (id, matchid, squad, goals, points, time_type) values (435, 107, 7, 3, 3, 2);</v>
      </c>
    </row>
    <row r="175" spans="1:7" x14ac:dyDescent="0.25">
      <c r="A175" s="3">
        <f t="shared" si="22"/>
        <v>436</v>
      </c>
      <c r="B175" s="3">
        <f>B174</f>
        <v>107</v>
      </c>
      <c r="C175" s="3">
        <v>7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(436, 107, 7, 1, 0, 1);</v>
      </c>
    </row>
    <row r="176" spans="1:7" x14ac:dyDescent="0.25">
      <c r="A176" s="3">
        <f t="shared" si="22"/>
        <v>437</v>
      </c>
      <c r="B176" s="3">
        <f>B174</f>
        <v>107</v>
      </c>
      <c r="C176" s="3">
        <v>39</v>
      </c>
      <c r="D176" s="3">
        <v>0</v>
      </c>
      <c r="E176" s="3">
        <v>0</v>
      </c>
      <c r="F176" s="3">
        <v>2</v>
      </c>
      <c r="G176" s="3" t="str">
        <f t="shared" si="20"/>
        <v>insert into game_score (id, matchid, squad, goals, points, time_type) values (437, 107, 39, 0, 0, 2);</v>
      </c>
    </row>
    <row r="177" spans="1:7" x14ac:dyDescent="0.25">
      <c r="A177" s="3">
        <f t="shared" si="22"/>
        <v>438</v>
      </c>
      <c r="B177" s="3">
        <f t="shared" ref="B177" si="30">B174</f>
        <v>107</v>
      </c>
      <c r="C177" s="3">
        <v>39</v>
      </c>
      <c r="D177" s="3">
        <v>0</v>
      </c>
      <c r="E177" s="3">
        <v>0</v>
      </c>
      <c r="F177" s="3">
        <v>1</v>
      </c>
      <c r="G177" s="3" t="str">
        <f t="shared" si="20"/>
        <v>insert into game_score (id, matchid, squad, goals, points, time_type) values (438, 107, 39, 0, 0, 1);</v>
      </c>
    </row>
    <row r="178" spans="1:7" x14ac:dyDescent="0.25">
      <c r="A178" s="4">
        <f t="shared" si="22"/>
        <v>439</v>
      </c>
      <c r="B178" s="4">
        <f>B174+1</f>
        <v>108</v>
      </c>
      <c r="C178" s="4">
        <v>32</v>
      </c>
      <c r="D178" s="4">
        <v>1</v>
      </c>
      <c r="E178" s="4">
        <v>0</v>
      </c>
      <c r="F178" s="4">
        <v>2</v>
      </c>
      <c r="G178" s="4" t="str">
        <f t="shared" si="20"/>
        <v>insert into game_score (id, matchid, squad, goals, points, time_type) values (439, 108, 32, 1, 0, 2);</v>
      </c>
    </row>
    <row r="179" spans="1:7" x14ac:dyDescent="0.25">
      <c r="A179" s="4">
        <f t="shared" si="22"/>
        <v>440</v>
      </c>
      <c r="B179" s="4">
        <f>B178</f>
        <v>108</v>
      </c>
      <c r="C179" s="4">
        <v>32</v>
      </c>
      <c r="D179" s="4">
        <v>1</v>
      </c>
      <c r="E179" s="4">
        <v>0</v>
      </c>
      <c r="F179" s="4">
        <v>1</v>
      </c>
      <c r="G179" s="4" t="str">
        <f t="shared" si="20"/>
        <v>insert into game_score (id, matchid, squad, goals, points, time_type) values (440, 108, 32, 1, 0, 1);</v>
      </c>
    </row>
    <row r="180" spans="1:7" x14ac:dyDescent="0.25">
      <c r="A180" s="4">
        <f t="shared" si="22"/>
        <v>441</v>
      </c>
      <c r="B180" s="4">
        <f>B178</f>
        <v>108</v>
      </c>
      <c r="C180" s="4">
        <v>34</v>
      </c>
      <c r="D180" s="4">
        <v>2</v>
      </c>
      <c r="E180" s="4">
        <v>3</v>
      </c>
      <c r="F180" s="4">
        <v>2</v>
      </c>
      <c r="G180" s="4" t="str">
        <f t="shared" si="20"/>
        <v>insert into game_score (id, matchid, squad, goals, points, time_type) values (441, 108, 34, 2, 3, 2);</v>
      </c>
    </row>
    <row r="181" spans="1:7" x14ac:dyDescent="0.25">
      <c r="A181" s="4">
        <f t="shared" si="22"/>
        <v>442</v>
      </c>
      <c r="B181" s="4">
        <f t="shared" ref="B181" si="31">B178</f>
        <v>108</v>
      </c>
      <c r="C181" s="4">
        <v>34</v>
      </c>
      <c r="D181" s="4">
        <v>0</v>
      </c>
      <c r="E181" s="4">
        <v>0</v>
      </c>
      <c r="F181" s="4">
        <v>1</v>
      </c>
      <c r="G181" s="4" t="str">
        <f t="shared" si="20"/>
        <v>insert into game_score (id, matchid, squad, goals, points, time_type) values (442, 108, 34, 0, 0, 1);</v>
      </c>
    </row>
    <row r="182" spans="1:7" x14ac:dyDescent="0.25">
      <c r="A182" s="3">
        <f t="shared" si="22"/>
        <v>443</v>
      </c>
      <c r="B182" s="3">
        <f>B178+1</f>
        <v>109</v>
      </c>
      <c r="C182" s="3">
        <v>7</v>
      </c>
      <c r="D182" s="3">
        <v>6</v>
      </c>
      <c r="E182" s="3">
        <v>3</v>
      </c>
      <c r="F182" s="3">
        <v>2</v>
      </c>
      <c r="G182" s="3" t="str">
        <f t="shared" si="20"/>
        <v>insert into game_score (id, matchid, squad, goals, points, time_type) values (443, 109, 7, 6, 3, 2);</v>
      </c>
    </row>
    <row r="183" spans="1:7" x14ac:dyDescent="0.25">
      <c r="A183" s="3">
        <f t="shared" si="22"/>
        <v>444</v>
      </c>
      <c r="B183" s="3">
        <f>B182</f>
        <v>109</v>
      </c>
      <c r="C183" s="3">
        <v>7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(444, 109, 7, 2, 0, 1);</v>
      </c>
    </row>
    <row r="184" spans="1:7" x14ac:dyDescent="0.25">
      <c r="A184" s="3">
        <f t="shared" si="22"/>
        <v>445</v>
      </c>
      <c r="B184" s="3">
        <f>B182</f>
        <v>109</v>
      </c>
      <c r="C184" s="3">
        <v>32</v>
      </c>
      <c r="D184" s="3">
        <v>2</v>
      </c>
      <c r="E184" s="3">
        <v>0</v>
      </c>
      <c r="F184" s="3">
        <v>2</v>
      </c>
      <c r="G184" s="3" t="str">
        <f t="shared" si="20"/>
        <v>insert into game_score (id, matchid, squad, goals, points, time_type) values (445, 109, 32, 2, 0, 2);</v>
      </c>
    </row>
    <row r="185" spans="1:7" x14ac:dyDescent="0.25">
      <c r="A185" s="3">
        <f t="shared" si="22"/>
        <v>446</v>
      </c>
      <c r="B185" s="3">
        <f t="shared" ref="B185" si="32">B182</f>
        <v>109</v>
      </c>
      <c r="C185" s="3">
        <v>32</v>
      </c>
      <c r="D185" s="3">
        <v>1</v>
      </c>
      <c r="E185" s="3">
        <v>0</v>
      </c>
      <c r="F185" s="3">
        <v>1</v>
      </c>
      <c r="G185" s="3" t="str">
        <f t="shared" si="20"/>
        <v>insert into game_score (id, matchid, squad, goals, points, time_type) values (446, 109, 32, 1, 0, 1);</v>
      </c>
    </row>
    <row r="186" spans="1:7" x14ac:dyDescent="0.25">
      <c r="A186" s="4">
        <f t="shared" si="22"/>
        <v>447</v>
      </c>
      <c r="B186" s="4">
        <f>B182+1</f>
        <v>110</v>
      </c>
      <c r="C186" s="4">
        <v>34</v>
      </c>
      <c r="D186" s="4">
        <v>4</v>
      </c>
      <c r="E186" s="4">
        <v>3</v>
      </c>
      <c r="F186" s="4">
        <v>2</v>
      </c>
      <c r="G186" s="4" t="str">
        <f t="shared" si="20"/>
        <v>insert into game_score (id, matchid, squad, goals, points, time_type) values (447, 110, 34, 4, 3, 2);</v>
      </c>
    </row>
    <row r="187" spans="1:7" x14ac:dyDescent="0.25">
      <c r="A187" s="4">
        <f t="shared" si="22"/>
        <v>448</v>
      </c>
      <c r="B187" s="4">
        <f>B186</f>
        <v>110</v>
      </c>
      <c r="C187" s="4">
        <v>34</v>
      </c>
      <c r="D187" s="4">
        <v>2</v>
      </c>
      <c r="E187" s="4">
        <v>0</v>
      </c>
      <c r="F187" s="4">
        <v>1</v>
      </c>
      <c r="G187" s="4" t="str">
        <f t="shared" si="20"/>
        <v>insert into game_score (id, matchid, squad, goals, points, time_type) values (448, 110, 34, 2, 0, 1);</v>
      </c>
    </row>
    <row r="188" spans="1:7" x14ac:dyDescent="0.25">
      <c r="A188" s="4">
        <f t="shared" si="22"/>
        <v>449</v>
      </c>
      <c r="B188" s="4">
        <f>B186</f>
        <v>110</v>
      </c>
      <c r="C188" s="4">
        <v>39</v>
      </c>
      <c r="D188" s="4">
        <v>1</v>
      </c>
      <c r="E188" s="4">
        <v>0</v>
      </c>
      <c r="F188" s="4">
        <v>2</v>
      </c>
      <c r="G188" s="4" t="str">
        <f t="shared" si="20"/>
        <v>insert into game_score (id, matchid, squad, goals, points, time_type) values (449, 110, 39, 1, 0, 2);</v>
      </c>
    </row>
    <row r="189" spans="1:7" x14ac:dyDescent="0.25">
      <c r="A189" s="4">
        <f t="shared" si="22"/>
        <v>450</v>
      </c>
      <c r="B189" s="4">
        <f t="shared" ref="B189" si="33">B186</f>
        <v>110</v>
      </c>
      <c r="C189" s="4">
        <v>39</v>
      </c>
      <c r="D189" s="4">
        <v>1</v>
      </c>
      <c r="E189" s="4">
        <v>0</v>
      </c>
      <c r="F189" s="4">
        <v>1</v>
      </c>
      <c r="G189" s="4" t="str">
        <f t="shared" si="20"/>
        <v>insert into game_score (id, matchid, squad, goals, points, time_type) values (450, 110, 39, 1, 0, 1);</v>
      </c>
    </row>
    <row r="190" spans="1:7" x14ac:dyDescent="0.25">
      <c r="A190" s="3">
        <f t="shared" si="22"/>
        <v>451</v>
      </c>
      <c r="B190" s="3">
        <f>B186+1</f>
        <v>111</v>
      </c>
      <c r="C190" s="3">
        <v>31</v>
      </c>
      <c r="D190" s="3">
        <v>4</v>
      </c>
      <c r="E190" s="3">
        <v>1</v>
      </c>
      <c r="F190" s="3">
        <v>2</v>
      </c>
      <c r="G190" s="3" t="str">
        <f t="shared" si="20"/>
        <v>insert into game_score (id, matchid, squad, goals, points, time_type) values (451, 111, 31, 4, 1, 2);</v>
      </c>
    </row>
    <row r="191" spans="1:7" x14ac:dyDescent="0.25">
      <c r="A191" s="3">
        <f t="shared" si="22"/>
        <v>452</v>
      </c>
      <c r="B191" s="3">
        <f>B190</f>
        <v>111</v>
      </c>
      <c r="C191" s="3">
        <v>31</v>
      </c>
      <c r="D191" s="3">
        <v>3</v>
      </c>
      <c r="E191" s="3">
        <v>0</v>
      </c>
      <c r="F191" s="3">
        <v>1</v>
      </c>
      <c r="G191" s="3" t="str">
        <f t="shared" si="20"/>
        <v>insert into game_score (id, matchid, squad, goals, points, time_type) values (452, 111, 31, 3, 0, 1);</v>
      </c>
    </row>
    <row r="192" spans="1:7" x14ac:dyDescent="0.25">
      <c r="A192" s="3">
        <f t="shared" si="22"/>
        <v>453</v>
      </c>
      <c r="B192" s="3">
        <f>B190</f>
        <v>111</v>
      </c>
      <c r="C192" s="3">
        <v>380</v>
      </c>
      <c r="D192" s="3">
        <v>4</v>
      </c>
      <c r="E192" s="3">
        <v>1</v>
      </c>
      <c r="F192" s="3">
        <v>2</v>
      </c>
      <c r="G192" s="3" t="str">
        <f t="shared" si="20"/>
        <v>insert into game_score (id, matchid, squad, goals, points, time_type) values (453, 111, 380, 4, 1, 2);</v>
      </c>
    </row>
    <row r="193" spans="1:7" x14ac:dyDescent="0.25">
      <c r="A193" s="3">
        <f t="shared" si="22"/>
        <v>454</v>
      </c>
      <c r="B193" s="3">
        <f>B190</f>
        <v>111</v>
      </c>
      <c r="C193" s="3">
        <v>380</v>
      </c>
      <c r="D193" s="3">
        <v>2</v>
      </c>
      <c r="E193" s="3">
        <v>0</v>
      </c>
      <c r="F193" s="3">
        <v>1</v>
      </c>
      <c r="G193" s="3" t="str">
        <f t="shared" si="20"/>
        <v>insert into game_score (id, matchid, squad, goals, points, time_type) values (454, 111, 380, 2, 0, 1);</v>
      </c>
    </row>
    <row r="194" spans="1:7" x14ac:dyDescent="0.25">
      <c r="A194" s="4">
        <f t="shared" si="22"/>
        <v>455</v>
      </c>
      <c r="B194" s="4">
        <f>B190+1</f>
        <v>112</v>
      </c>
      <c r="C194" s="4">
        <v>55</v>
      </c>
      <c r="D194" s="4">
        <v>5</v>
      </c>
      <c r="E194" s="4">
        <v>3</v>
      </c>
      <c r="F194" s="4">
        <v>2</v>
      </c>
      <c r="G194" t="str">
        <f t="shared" si="20"/>
        <v>insert into game_score (id, matchid, squad, goals, points, time_type) values (455, 112, 55, 5, 3, 2);</v>
      </c>
    </row>
    <row r="195" spans="1:7" x14ac:dyDescent="0.25">
      <c r="A195" s="4">
        <f t="shared" si="22"/>
        <v>456</v>
      </c>
      <c r="B195" s="4">
        <f>B194</f>
        <v>112</v>
      </c>
      <c r="C195" s="4">
        <v>55</v>
      </c>
      <c r="D195" s="4">
        <v>3</v>
      </c>
      <c r="E195" s="4">
        <v>0</v>
      </c>
      <c r="F195" s="4">
        <v>1</v>
      </c>
      <c r="G195" t="str">
        <f t="shared" si="20"/>
        <v>insert into game_score (id, matchid, squad, goals, points, time_type) values (456, 112, 55, 3, 0, 1);</v>
      </c>
    </row>
    <row r="196" spans="1:7" x14ac:dyDescent="0.25">
      <c r="A196" s="4">
        <f t="shared" si="22"/>
        <v>457</v>
      </c>
      <c r="B196" s="4">
        <f>B194</f>
        <v>112</v>
      </c>
      <c r="C196" s="4">
        <v>598</v>
      </c>
      <c r="D196" s="4">
        <v>2</v>
      </c>
      <c r="E196" s="4">
        <v>0</v>
      </c>
      <c r="F196" s="4">
        <v>2</v>
      </c>
      <c r="G196" t="str">
        <f t="shared" si="20"/>
        <v>insert into game_score (id, matchid, squad, goals, points, time_type) values (457, 112, 598, 2, 0, 2);</v>
      </c>
    </row>
    <row r="197" spans="1:7" x14ac:dyDescent="0.25">
      <c r="A197" s="4">
        <f t="shared" si="22"/>
        <v>458</v>
      </c>
      <c r="B197" s="4">
        <f>B194</f>
        <v>112</v>
      </c>
      <c r="C197" s="4">
        <v>598</v>
      </c>
      <c r="D197" s="4">
        <v>1</v>
      </c>
      <c r="E197" s="4">
        <v>0</v>
      </c>
      <c r="F197" s="4">
        <v>1</v>
      </c>
      <c r="G197" t="str">
        <f t="shared" si="20"/>
        <v>insert into game_score (id, matchid, squad, goals, points, time_type) values (458, 112, 598, 1, 0, 1);</v>
      </c>
    </row>
    <row r="198" spans="1:7" x14ac:dyDescent="0.25">
      <c r="A198" s="3">
        <f t="shared" si="22"/>
        <v>459</v>
      </c>
      <c r="B198" s="3">
        <f>B194+1</f>
        <v>113</v>
      </c>
      <c r="C198" s="3">
        <v>380</v>
      </c>
      <c r="D198" s="3">
        <v>2</v>
      </c>
      <c r="E198" s="3">
        <v>1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(459, 113, 380, 2, 1, 2);</v>
      </c>
    </row>
    <row r="199" spans="1:7" x14ac:dyDescent="0.25">
      <c r="A199" s="3">
        <f t="shared" si="22"/>
        <v>460</v>
      </c>
      <c r="B199" s="3">
        <f>B198</f>
        <v>113</v>
      </c>
      <c r="C199" s="3">
        <v>380</v>
      </c>
      <c r="D199" s="3">
        <v>1</v>
      </c>
      <c r="E199" s="3">
        <v>0</v>
      </c>
      <c r="F199" s="3">
        <v>1</v>
      </c>
      <c r="G199" s="3" t="str">
        <f t="shared" si="34"/>
        <v>insert into game_score (id, matchid, squad, goals, points, time_type) values (460, 113, 380, 1, 0, 1);</v>
      </c>
    </row>
    <row r="200" spans="1:7" x14ac:dyDescent="0.25">
      <c r="A200" s="3">
        <f t="shared" si="22"/>
        <v>461</v>
      </c>
      <c r="B200" s="3">
        <f>B198</f>
        <v>113</v>
      </c>
      <c r="C200" s="3">
        <v>55</v>
      </c>
      <c r="D200" s="3">
        <v>2</v>
      </c>
      <c r="E200" s="3">
        <v>1</v>
      </c>
      <c r="F200" s="3">
        <v>2</v>
      </c>
      <c r="G200" s="3" t="str">
        <f t="shared" si="34"/>
        <v>insert into game_score (id, matchid, squad, goals, points, time_type) values (461, 113, 55, 2, 1, 2);</v>
      </c>
    </row>
    <row r="201" spans="1:7" x14ac:dyDescent="0.25">
      <c r="A201" s="3">
        <f t="shared" si="22"/>
        <v>462</v>
      </c>
      <c r="B201" s="3">
        <f t="shared" ref="B201" si="35">B198</f>
        <v>113</v>
      </c>
      <c r="C201" s="3">
        <v>55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(462, 113, 55, 1, 0, 1);</v>
      </c>
    </row>
    <row r="202" spans="1:7" x14ac:dyDescent="0.25">
      <c r="A202" s="4">
        <f t="shared" ref="A202:A229" si="36">A201+1</f>
        <v>463</v>
      </c>
      <c r="B202" s="4">
        <f>B198+1</f>
        <v>114</v>
      </c>
      <c r="C202" s="4">
        <v>598</v>
      </c>
      <c r="D202" s="4">
        <v>5</v>
      </c>
      <c r="E202" s="4">
        <v>3</v>
      </c>
      <c r="F202" s="4">
        <v>2</v>
      </c>
      <c r="G202" s="4" t="str">
        <f t="shared" si="34"/>
        <v>insert into game_score (id, matchid, squad, goals, points, time_type) values (463, 114, 598, 5, 3, 2);</v>
      </c>
    </row>
    <row r="203" spans="1:7" x14ac:dyDescent="0.25">
      <c r="A203" s="4">
        <f t="shared" si="36"/>
        <v>464</v>
      </c>
      <c r="B203" s="4">
        <f>B202</f>
        <v>114</v>
      </c>
      <c r="C203" s="4">
        <v>598</v>
      </c>
      <c r="D203" s="4">
        <v>0</v>
      </c>
      <c r="E203" s="4">
        <v>0</v>
      </c>
      <c r="F203" s="4">
        <v>1</v>
      </c>
      <c r="G203" s="4" t="str">
        <f t="shared" si="34"/>
        <v>insert into game_score (id, matchid, squad, goals, points, time_type) values (464, 114, 598, 0, 0, 1);</v>
      </c>
    </row>
    <row r="204" spans="1:7" x14ac:dyDescent="0.25">
      <c r="A204" s="4">
        <f t="shared" si="36"/>
        <v>465</v>
      </c>
      <c r="B204" s="4">
        <f>B202</f>
        <v>114</v>
      </c>
      <c r="C204" s="4">
        <v>31</v>
      </c>
      <c r="D204" s="4">
        <v>4</v>
      </c>
      <c r="E204" s="4">
        <v>0</v>
      </c>
      <c r="F204" s="4">
        <v>2</v>
      </c>
      <c r="G204" s="4" t="str">
        <f t="shared" si="34"/>
        <v>insert into game_score (id, matchid, squad, goals, points, time_type) values (465, 114, 31, 4, 0, 2);</v>
      </c>
    </row>
    <row r="205" spans="1:7" x14ac:dyDescent="0.25">
      <c r="A205" s="4">
        <f t="shared" si="36"/>
        <v>466</v>
      </c>
      <c r="B205" s="4">
        <f t="shared" ref="B205" si="37">B202</f>
        <v>114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(466, 114, 31, 1, 0, 1);</v>
      </c>
    </row>
    <row r="206" spans="1:7" x14ac:dyDescent="0.25">
      <c r="A206" s="3">
        <f t="shared" si="36"/>
        <v>467</v>
      </c>
      <c r="B206" s="3">
        <f>B202+1</f>
        <v>115</v>
      </c>
      <c r="C206" s="3">
        <v>31</v>
      </c>
      <c r="D206" s="3">
        <v>1</v>
      </c>
      <c r="E206" s="3">
        <v>0</v>
      </c>
      <c r="F206" s="3">
        <v>2</v>
      </c>
      <c r="G206" s="3" t="str">
        <f t="shared" si="34"/>
        <v>insert into game_score (id, matchid, squad, goals, points, time_type) values (467, 115, 31, 1, 0, 2);</v>
      </c>
    </row>
    <row r="207" spans="1:7" x14ac:dyDescent="0.25">
      <c r="A207" s="3">
        <f t="shared" si="36"/>
        <v>468</v>
      </c>
      <c r="B207" s="3">
        <f>B206</f>
        <v>115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4"/>
        <v>insert into game_score (id, matchid, squad, goals, points, time_type) values (468, 115, 31, 0, 0, 1);</v>
      </c>
    </row>
    <row r="208" spans="1:7" x14ac:dyDescent="0.25">
      <c r="A208" s="3">
        <f t="shared" si="36"/>
        <v>469</v>
      </c>
      <c r="B208" s="3">
        <f>B206</f>
        <v>115</v>
      </c>
      <c r="C208" s="3">
        <v>55</v>
      </c>
      <c r="D208" s="3">
        <v>5</v>
      </c>
      <c r="E208" s="3">
        <v>3</v>
      </c>
      <c r="F208" s="3">
        <v>2</v>
      </c>
      <c r="G208" s="3" t="str">
        <f t="shared" si="34"/>
        <v>insert into game_score (id, matchid, squad, goals, points, time_type) values (469, 115, 55, 5, 3, 2);</v>
      </c>
    </row>
    <row r="209" spans="1:7" x14ac:dyDescent="0.25">
      <c r="A209" s="3">
        <f t="shared" si="36"/>
        <v>470</v>
      </c>
      <c r="B209" s="3">
        <f t="shared" ref="B209" si="38">B206</f>
        <v>115</v>
      </c>
      <c r="C209" s="3">
        <v>55</v>
      </c>
      <c r="D209" s="3">
        <v>2</v>
      </c>
      <c r="E209" s="3">
        <v>0</v>
      </c>
      <c r="F209" s="3">
        <v>1</v>
      </c>
      <c r="G209" s="3" t="str">
        <f t="shared" si="34"/>
        <v>insert into game_score (id, matchid, squad, goals, points, time_type) values (470, 115, 55, 2, 0, 1);</v>
      </c>
    </row>
    <row r="210" spans="1:7" x14ac:dyDescent="0.25">
      <c r="A210" s="4">
        <f t="shared" si="36"/>
        <v>471</v>
      </c>
      <c r="B210" s="4">
        <f>B206+1</f>
        <v>116</v>
      </c>
      <c r="C210" s="4">
        <v>380</v>
      </c>
      <c r="D210" s="4">
        <v>5</v>
      </c>
      <c r="E210" s="4">
        <v>3</v>
      </c>
      <c r="F210" s="4">
        <v>2</v>
      </c>
      <c r="G210" s="4" t="str">
        <f t="shared" si="34"/>
        <v>insert into game_score (id, matchid, squad, goals, points, time_type) values (471, 116, 380, 5, 3, 2);</v>
      </c>
    </row>
    <row r="211" spans="1:7" x14ac:dyDescent="0.25">
      <c r="A211" s="4">
        <f t="shared" si="36"/>
        <v>472</v>
      </c>
      <c r="B211" s="4">
        <f>B210</f>
        <v>116</v>
      </c>
      <c r="C211" s="4">
        <v>380</v>
      </c>
      <c r="D211" s="4">
        <v>3</v>
      </c>
      <c r="E211" s="4">
        <v>0</v>
      </c>
      <c r="F211" s="4">
        <v>1</v>
      </c>
      <c r="G211" s="4" t="str">
        <f t="shared" si="34"/>
        <v>insert into game_score (id, matchid, squad, goals, points, time_type) values (472, 116, 380, 3, 0, 1);</v>
      </c>
    </row>
    <row r="212" spans="1:7" x14ac:dyDescent="0.25">
      <c r="A212" s="4">
        <f t="shared" si="36"/>
        <v>473</v>
      </c>
      <c r="B212" s="4">
        <f>B210</f>
        <v>116</v>
      </c>
      <c r="C212" s="4">
        <v>598</v>
      </c>
      <c r="D212" s="4">
        <v>3</v>
      </c>
      <c r="E212" s="4">
        <v>0</v>
      </c>
      <c r="F212" s="4">
        <v>2</v>
      </c>
      <c r="G212" s="4" t="str">
        <f t="shared" si="34"/>
        <v>insert into game_score (id, matchid, squad, goals, points, time_type) values (473, 116, 598, 3, 0, 2);</v>
      </c>
    </row>
    <row r="213" spans="1:7" x14ac:dyDescent="0.25">
      <c r="A213" s="4">
        <f t="shared" si="36"/>
        <v>474</v>
      </c>
      <c r="B213" s="4">
        <f t="shared" ref="B213" si="39">B210</f>
        <v>116</v>
      </c>
      <c r="C213" s="4">
        <v>598</v>
      </c>
      <c r="D213" s="4">
        <v>2</v>
      </c>
      <c r="E213" s="4">
        <v>0</v>
      </c>
      <c r="F213" s="4">
        <v>1</v>
      </c>
      <c r="G213" s="4" t="str">
        <f t="shared" si="34"/>
        <v>insert into game_score (id, matchid, squad, goals, points, time_type) values (474, 116, 598, 2, 0, 1);</v>
      </c>
    </row>
    <row r="214" spans="1:7" x14ac:dyDescent="0.25">
      <c r="A214" s="3">
        <f t="shared" si="36"/>
        <v>475</v>
      </c>
      <c r="B214" s="3">
        <f>B210+1</f>
        <v>117</v>
      </c>
      <c r="C214" s="3">
        <v>55</v>
      </c>
      <c r="D214" s="3">
        <v>6</v>
      </c>
      <c r="E214" s="3">
        <v>3</v>
      </c>
      <c r="F214" s="3">
        <v>2</v>
      </c>
      <c r="G214" s="3" t="str">
        <f t="shared" si="34"/>
        <v>insert into game_score (id, matchid, squad, goals, points, time_type) values (475, 117, 55, 6, 3, 2);</v>
      </c>
    </row>
    <row r="215" spans="1:7" x14ac:dyDescent="0.25">
      <c r="A215" s="3">
        <f t="shared" si="36"/>
        <v>476</v>
      </c>
      <c r="B215" s="3">
        <f>B214</f>
        <v>117</v>
      </c>
      <c r="C215" s="3">
        <v>55</v>
      </c>
      <c r="D215" s="3">
        <v>2</v>
      </c>
      <c r="E215" s="3">
        <v>0</v>
      </c>
      <c r="F215" s="3">
        <v>1</v>
      </c>
      <c r="G215" s="3" t="str">
        <f t="shared" si="34"/>
        <v>insert into game_score (id, matchid, squad, goals, points, time_type) values (476, 117, 55, 2, 0, 1);</v>
      </c>
    </row>
    <row r="216" spans="1:7" x14ac:dyDescent="0.25">
      <c r="A216" s="3">
        <f t="shared" si="36"/>
        <v>477</v>
      </c>
      <c r="B216" s="3">
        <f>B214</f>
        <v>117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(477, 117, 7, 2, 0, 2);</v>
      </c>
    </row>
    <row r="217" spans="1:7" x14ac:dyDescent="0.25">
      <c r="A217" s="3">
        <f t="shared" si="36"/>
        <v>478</v>
      </c>
      <c r="B217" s="3">
        <f t="shared" ref="B217" si="40">B214</f>
        <v>117</v>
      </c>
      <c r="C217" s="3">
        <v>7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(478, 117, 7, 0, 0, 1);</v>
      </c>
    </row>
    <row r="218" spans="1:7" x14ac:dyDescent="0.25">
      <c r="A218" s="4">
        <f t="shared" si="36"/>
        <v>479</v>
      </c>
      <c r="B218" s="4">
        <f>B214+1</f>
        <v>118</v>
      </c>
      <c r="C218" s="4">
        <v>34</v>
      </c>
      <c r="D218" s="4">
        <v>4</v>
      </c>
      <c r="E218" s="4">
        <v>3</v>
      </c>
      <c r="F218" s="4">
        <v>2</v>
      </c>
      <c r="G218" s="4" t="str">
        <f t="shared" si="34"/>
        <v>insert into game_score (id, matchid, squad, goals, points, time_type) values (479, 118, 34, 4, 3, 2);</v>
      </c>
    </row>
    <row r="219" spans="1:7" x14ac:dyDescent="0.25">
      <c r="A219" s="4">
        <f t="shared" si="36"/>
        <v>480</v>
      </c>
      <c r="B219" s="4">
        <f>B218</f>
        <v>118</v>
      </c>
      <c r="C219" s="4">
        <v>34</v>
      </c>
      <c r="D219" s="4">
        <v>2</v>
      </c>
      <c r="E219" s="4">
        <v>0</v>
      </c>
      <c r="F219" s="4">
        <v>1</v>
      </c>
      <c r="G219" s="4" t="str">
        <f t="shared" si="34"/>
        <v>insert into game_score (id, matchid, squad, goals, points, time_type) values (480, 118, 34, 2, 0, 1);</v>
      </c>
    </row>
    <row r="220" spans="1:7" x14ac:dyDescent="0.25">
      <c r="A220" s="4">
        <f t="shared" si="36"/>
        <v>481</v>
      </c>
      <c r="B220" s="4">
        <f>B218</f>
        <v>118</v>
      </c>
      <c r="C220" s="4">
        <v>380</v>
      </c>
      <c r="D220" s="4">
        <v>1</v>
      </c>
      <c r="E220" s="4">
        <v>0</v>
      </c>
      <c r="F220" s="4">
        <v>2</v>
      </c>
      <c r="G220" s="4" t="str">
        <f t="shared" si="34"/>
        <v>insert into game_score (id, matchid, squad, goals, points, time_type) values (481, 118, 380, 1, 0, 2);</v>
      </c>
    </row>
    <row r="221" spans="1:7" x14ac:dyDescent="0.25">
      <c r="A221" s="4">
        <f t="shared" si="36"/>
        <v>482</v>
      </c>
      <c r="B221" s="4">
        <f t="shared" ref="B221" si="41">B218</f>
        <v>118</v>
      </c>
      <c r="C221" s="4">
        <v>380</v>
      </c>
      <c r="D221" s="4">
        <v>0</v>
      </c>
      <c r="E221" s="4">
        <v>0</v>
      </c>
      <c r="F221" s="4">
        <v>1</v>
      </c>
      <c r="G221" s="4" t="str">
        <f t="shared" si="34"/>
        <v>insert into game_score (id, matchid, squad, goals, points, time_type) values (482, 118, 380, 0, 0, 1);</v>
      </c>
    </row>
    <row r="222" spans="1:7" x14ac:dyDescent="0.25">
      <c r="A222" s="3">
        <f t="shared" si="36"/>
        <v>483</v>
      </c>
      <c r="B222" s="3">
        <f>B218+1</f>
        <v>119</v>
      </c>
      <c r="C222" s="3">
        <v>7</v>
      </c>
      <c r="D222" s="3">
        <v>3</v>
      </c>
      <c r="E222" s="3">
        <v>3</v>
      </c>
      <c r="F222" s="3">
        <v>2</v>
      </c>
      <c r="G222" s="3" t="str">
        <f t="shared" si="34"/>
        <v>insert into game_score (id, matchid, squad, goals, points, time_type) values (483, 119, 7, 3, 3, 2);</v>
      </c>
    </row>
    <row r="223" spans="1:7" x14ac:dyDescent="0.25">
      <c r="A223" s="3">
        <f t="shared" si="36"/>
        <v>484</v>
      </c>
      <c r="B223" s="3">
        <f>B222</f>
        <v>119</v>
      </c>
      <c r="C223" s="3">
        <v>7</v>
      </c>
      <c r="D223" s="3">
        <v>1</v>
      </c>
      <c r="E223" s="3">
        <v>0</v>
      </c>
      <c r="F223" s="3">
        <v>1</v>
      </c>
      <c r="G223" s="3" t="str">
        <f t="shared" si="34"/>
        <v>insert into game_score (id, matchid, squad, goals, points, time_type) values (484, 119, 7, 1, 0, 1);</v>
      </c>
    </row>
    <row r="224" spans="1:7" x14ac:dyDescent="0.25">
      <c r="A224" s="3">
        <f t="shared" si="36"/>
        <v>485</v>
      </c>
      <c r="B224" s="3">
        <f>B222</f>
        <v>119</v>
      </c>
      <c r="C224" s="3">
        <v>380</v>
      </c>
      <c r="D224" s="3">
        <v>2</v>
      </c>
      <c r="E224" s="3">
        <v>0</v>
      </c>
      <c r="F224" s="3">
        <v>2</v>
      </c>
      <c r="G224" s="3" t="str">
        <f t="shared" si="34"/>
        <v>insert into game_score (id, matchid, squad, goals, points, time_type) values (485, 119, 380, 2, 0, 2);</v>
      </c>
    </row>
    <row r="225" spans="1:7" x14ac:dyDescent="0.25">
      <c r="A225" s="3">
        <f t="shared" si="36"/>
        <v>486</v>
      </c>
      <c r="B225" s="3">
        <f t="shared" ref="B225" si="42">B222</f>
        <v>119</v>
      </c>
      <c r="C225" s="3">
        <v>380</v>
      </c>
      <c r="D225" s="3">
        <v>1</v>
      </c>
      <c r="E225" s="3">
        <v>0</v>
      </c>
      <c r="F225" s="3">
        <v>1</v>
      </c>
      <c r="G225" s="3" t="str">
        <f t="shared" si="34"/>
        <v>insert into game_score (id, matchid, squad, goals, points, time_type) values (486, 119, 380, 1, 0, 1);</v>
      </c>
    </row>
    <row r="226" spans="1:7" x14ac:dyDescent="0.25">
      <c r="A226" s="4">
        <f t="shared" si="36"/>
        <v>487</v>
      </c>
      <c r="B226" s="4">
        <f>B222+1</f>
        <v>120</v>
      </c>
      <c r="C226" s="4">
        <v>55</v>
      </c>
      <c r="D226" s="4">
        <v>6</v>
      </c>
      <c r="E226" s="4">
        <v>3</v>
      </c>
      <c r="F226" s="4">
        <v>2</v>
      </c>
      <c r="G226" s="4" t="str">
        <f t="shared" si="34"/>
        <v>insert into game_score (id, matchid, squad, goals, points, time_type) values (487, 120, 55, 6, 3, 2);</v>
      </c>
    </row>
    <row r="227" spans="1:7" x14ac:dyDescent="0.25">
      <c r="A227" s="4">
        <f t="shared" si="36"/>
        <v>488</v>
      </c>
      <c r="B227" s="4">
        <f>B226</f>
        <v>120</v>
      </c>
      <c r="C227" s="4">
        <v>55</v>
      </c>
      <c r="D227" s="4">
        <v>3</v>
      </c>
      <c r="E227" s="4">
        <v>0</v>
      </c>
      <c r="F227" s="4">
        <v>1</v>
      </c>
      <c r="G227" s="4" t="str">
        <f t="shared" si="34"/>
        <v>insert into game_score (id, matchid, squad, goals, points, time_type) values (488, 120, 55, 3, 0, 1);</v>
      </c>
    </row>
    <row r="228" spans="1:7" x14ac:dyDescent="0.25">
      <c r="A228" s="4">
        <f t="shared" si="36"/>
        <v>489</v>
      </c>
      <c r="B228" s="4">
        <f>B226</f>
        <v>120</v>
      </c>
      <c r="C228" s="4">
        <v>34</v>
      </c>
      <c r="D228" s="4">
        <v>4</v>
      </c>
      <c r="E228" s="4">
        <v>0</v>
      </c>
      <c r="F228" s="4">
        <v>2</v>
      </c>
      <c r="G228" s="4" t="str">
        <f t="shared" si="34"/>
        <v>insert into game_score (id, matchid, squad, goals, points, time_type) values (489, 120, 34, 4, 0, 2);</v>
      </c>
    </row>
    <row r="229" spans="1:7" x14ac:dyDescent="0.25">
      <c r="A229" s="4">
        <f t="shared" si="36"/>
        <v>490</v>
      </c>
      <c r="B229" s="4">
        <f t="shared" ref="B229" si="43">B226</f>
        <v>120</v>
      </c>
      <c r="C229" s="4">
        <v>34</v>
      </c>
      <c r="D229" s="4">
        <v>1</v>
      </c>
      <c r="E229" s="4">
        <v>0</v>
      </c>
      <c r="F229" s="4">
        <v>1</v>
      </c>
      <c r="G229" s="4" t="str">
        <f t="shared" si="34"/>
        <v>insert into game_score (id, matchid, squad, goals, points, time_type) values (490, 120, 34, 1,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'1996'!A25 + 1</f>
        <v>73</v>
      </c>
      <c r="B2">
        <v>2000</v>
      </c>
      <c r="C2" t="s">
        <v>11</v>
      </c>
      <c r="D2">
        <v>502</v>
      </c>
      <c r="G2" t="str">
        <f t="shared" si="0"/>
        <v>insert into group_stage (id, tournament, group_code, squad) values (73, 2000, 'A', 502);</v>
      </c>
    </row>
    <row r="3" spans="1:7" x14ac:dyDescent="0.25">
      <c r="A3">
        <f>A2+1</f>
        <v>74</v>
      </c>
      <c r="B3">
        <f t="shared" ref="B3:B25" si="1">B2</f>
        <v>2000</v>
      </c>
      <c r="C3" t="s">
        <v>11</v>
      </c>
      <c r="D3">
        <v>351</v>
      </c>
      <c r="G3" t="str">
        <f t="shared" si="0"/>
        <v>insert into group_stage (id, tournament, group_code, squad) values (74, 2000, 'A', 351);</v>
      </c>
    </row>
    <row r="4" spans="1:7" x14ac:dyDescent="0.25">
      <c r="A4">
        <f t="shared" ref="A4:A25" si="2">A3+1</f>
        <v>75</v>
      </c>
      <c r="B4">
        <f t="shared" si="1"/>
        <v>2000</v>
      </c>
      <c r="C4" t="s">
        <v>11</v>
      </c>
      <c r="D4">
        <v>55</v>
      </c>
      <c r="G4" t="str">
        <f t="shared" si="0"/>
        <v>insert into group_stage (id, tournament, group_code, squad) values (75, 2000, 'A', 55);</v>
      </c>
    </row>
    <row r="5" spans="1:7" x14ac:dyDescent="0.25">
      <c r="A5">
        <f t="shared" si="2"/>
        <v>76</v>
      </c>
      <c r="B5">
        <f t="shared" si="1"/>
        <v>2000</v>
      </c>
      <c r="C5" t="s">
        <v>11</v>
      </c>
      <c r="D5">
        <v>76</v>
      </c>
      <c r="G5" t="str">
        <f t="shared" si="0"/>
        <v>insert into group_stage (id, tournament, group_code, squad) values (76, 2000, 'A', 76);</v>
      </c>
    </row>
    <row r="6" spans="1:7" x14ac:dyDescent="0.25">
      <c r="A6">
        <f t="shared" si="2"/>
        <v>77</v>
      </c>
      <c r="B6">
        <f t="shared" si="1"/>
        <v>2000</v>
      </c>
      <c r="C6" t="s">
        <v>12</v>
      </c>
      <c r="D6">
        <v>20</v>
      </c>
      <c r="G6" t="str">
        <f t="shared" si="0"/>
        <v>insert into group_stage (id, tournament, group_code, squad) values (77, 2000, 'B', 20);</v>
      </c>
    </row>
    <row r="7" spans="1:7" x14ac:dyDescent="0.25">
      <c r="A7">
        <f t="shared" si="2"/>
        <v>78</v>
      </c>
      <c r="B7">
        <f t="shared" si="1"/>
        <v>2000</v>
      </c>
      <c r="C7" t="s">
        <v>12</v>
      </c>
      <c r="D7">
        <v>31</v>
      </c>
      <c r="G7" t="str">
        <f t="shared" si="0"/>
        <v>insert into group_stage (id, tournament, group_code, squad) values (78, 2000, 'B', 31);</v>
      </c>
    </row>
    <row r="8" spans="1:7" x14ac:dyDescent="0.25">
      <c r="A8">
        <f t="shared" si="2"/>
        <v>79</v>
      </c>
      <c r="B8">
        <f t="shared" si="1"/>
        <v>2000</v>
      </c>
      <c r="C8" t="s">
        <v>12</v>
      </c>
      <c r="D8">
        <v>598</v>
      </c>
      <c r="G8" t="str">
        <f t="shared" si="0"/>
        <v>insert into group_stage (id, tournament, group_code, squad) values (79, 2000, 'B', 598);</v>
      </c>
    </row>
    <row r="9" spans="1:7" x14ac:dyDescent="0.25">
      <c r="A9">
        <f t="shared" si="2"/>
        <v>80</v>
      </c>
      <c r="B9">
        <f t="shared" si="1"/>
        <v>2000</v>
      </c>
      <c r="C9" t="s">
        <v>12</v>
      </c>
      <c r="D9">
        <v>66</v>
      </c>
      <c r="G9" t="str">
        <f t="shared" si="0"/>
        <v>insert into group_stage (id, tournament, group_code, squad) values (80, 2000, 'B', 66);</v>
      </c>
    </row>
    <row r="10" spans="1:7" x14ac:dyDescent="0.25">
      <c r="A10">
        <f t="shared" si="2"/>
        <v>81</v>
      </c>
      <c r="B10">
        <f t="shared" si="1"/>
        <v>2000</v>
      </c>
      <c r="C10" t="s">
        <v>13</v>
      </c>
      <c r="D10">
        <v>7</v>
      </c>
      <c r="G10" t="str">
        <f t="shared" si="0"/>
        <v>insert into group_stage (id, tournament, group_code, squad) values (81, 2000, 'C', 7);</v>
      </c>
    </row>
    <row r="11" spans="1:7" x14ac:dyDescent="0.25">
      <c r="A11">
        <f t="shared" si="2"/>
        <v>82</v>
      </c>
      <c r="B11">
        <f t="shared" si="1"/>
        <v>2000</v>
      </c>
      <c r="C11" t="s">
        <v>13</v>
      </c>
      <c r="D11">
        <v>385</v>
      </c>
      <c r="G11" t="str">
        <f t="shared" si="0"/>
        <v>insert into group_stage (id, tournament, group_code, squad) values (82, 2000, 'C', 385);</v>
      </c>
    </row>
    <row r="12" spans="1:7" x14ac:dyDescent="0.25">
      <c r="A12">
        <f t="shared" si="2"/>
        <v>83</v>
      </c>
      <c r="B12">
        <f t="shared" si="1"/>
        <v>2000</v>
      </c>
      <c r="C12" t="s">
        <v>13</v>
      </c>
      <c r="D12">
        <v>61</v>
      </c>
      <c r="G12" t="str">
        <f t="shared" si="0"/>
        <v>insert into group_stage (id, tournament, group_code, squad) values (83, 2000, 'C', 61);</v>
      </c>
    </row>
    <row r="13" spans="1:7" x14ac:dyDescent="0.25">
      <c r="A13">
        <f t="shared" si="2"/>
        <v>84</v>
      </c>
      <c r="B13">
        <f t="shared" si="1"/>
        <v>2000</v>
      </c>
      <c r="C13" t="s">
        <v>13</v>
      </c>
      <c r="D13">
        <v>506</v>
      </c>
      <c r="G13" t="str">
        <f t="shared" si="0"/>
        <v>insert into group_stage (id, tournament, group_code, squad) values (84, 2000, 'C', 506);</v>
      </c>
    </row>
    <row r="14" spans="1:7" x14ac:dyDescent="0.25">
      <c r="A14">
        <f t="shared" si="2"/>
        <v>85</v>
      </c>
      <c r="B14">
        <f t="shared" si="1"/>
        <v>2000</v>
      </c>
      <c r="C14" t="s">
        <v>14</v>
      </c>
      <c r="D14">
        <v>98</v>
      </c>
      <c r="G14" t="str">
        <f t="shared" si="0"/>
        <v>insert into group_stage (id, tournament, group_code, squad) values (85, 2000, 'D', 98);</v>
      </c>
    </row>
    <row r="15" spans="1:7" x14ac:dyDescent="0.25">
      <c r="A15">
        <f t="shared" si="2"/>
        <v>86</v>
      </c>
      <c r="B15">
        <f t="shared" si="1"/>
        <v>2000</v>
      </c>
      <c r="C15" t="s">
        <v>14</v>
      </c>
      <c r="D15">
        <v>54</v>
      </c>
      <c r="G15" t="str">
        <f t="shared" si="0"/>
        <v>insert into group_stage (id, tournament, group_code, squad) values (86, 2000, 'D', 54);</v>
      </c>
    </row>
    <row r="16" spans="1:7" x14ac:dyDescent="0.25">
      <c r="A16">
        <f t="shared" si="2"/>
        <v>87</v>
      </c>
      <c r="B16">
        <f t="shared" si="1"/>
        <v>2000</v>
      </c>
      <c r="C16" t="s">
        <v>14</v>
      </c>
      <c r="D16">
        <v>53</v>
      </c>
      <c r="G16" t="str">
        <f t="shared" si="0"/>
        <v>insert into group_stage (id, tournament, group_code, squad) values (87, 2000, 'D', 53);</v>
      </c>
    </row>
    <row r="17" spans="1:7" x14ac:dyDescent="0.25">
      <c r="A17">
        <f t="shared" si="2"/>
        <v>88</v>
      </c>
      <c r="B17">
        <f t="shared" si="1"/>
        <v>2000</v>
      </c>
      <c r="C17" t="s">
        <v>14</v>
      </c>
      <c r="D17">
        <v>34</v>
      </c>
      <c r="G17" t="str">
        <f t="shared" si="0"/>
        <v>insert into group_stage (id, tournament, group_code, squad) values (88, 2000, 'D', 34);</v>
      </c>
    </row>
    <row r="18" spans="1:7" x14ac:dyDescent="0.25">
      <c r="A18">
        <f t="shared" si="2"/>
        <v>89</v>
      </c>
      <c r="B18">
        <f t="shared" si="1"/>
        <v>2000</v>
      </c>
      <c r="C18" t="s">
        <v>16</v>
      </c>
      <c r="D18">
        <v>7</v>
      </c>
      <c r="G18" t="str">
        <f t="shared" si="0"/>
        <v>insert into group_stage (id, tournament, group_code, squad) values (89, 2000, 'E', 7);</v>
      </c>
    </row>
    <row r="19" spans="1:7" x14ac:dyDescent="0.25">
      <c r="A19">
        <f t="shared" si="2"/>
        <v>90</v>
      </c>
      <c r="B19">
        <f t="shared" si="1"/>
        <v>2000</v>
      </c>
      <c r="C19" t="s">
        <v>16</v>
      </c>
      <c r="D19">
        <v>54</v>
      </c>
      <c r="G19" t="str">
        <f t="shared" si="0"/>
        <v>insert into group_stage (id, tournament, group_code, squad) values (90, 2000, 'E', 54);</v>
      </c>
    </row>
    <row r="20" spans="1:7" x14ac:dyDescent="0.25">
      <c r="A20">
        <f t="shared" si="2"/>
        <v>91</v>
      </c>
      <c r="B20">
        <f t="shared" si="1"/>
        <v>2000</v>
      </c>
      <c r="C20" t="s">
        <v>16</v>
      </c>
      <c r="D20">
        <v>55</v>
      </c>
      <c r="G20" t="str">
        <f t="shared" si="0"/>
        <v>insert into group_stage (id, tournament, group_code, squad) values (91, 2000, 'E', 55);</v>
      </c>
    </row>
    <row r="21" spans="1:7" x14ac:dyDescent="0.25">
      <c r="A21">
        <f t="shared" si="2"/>
        <v>92</v>
      </c>
      <c r="B21">
        <f t="shared" si="1"/>
        <v>2000</v>
      </c>
      <c r="C21" t="s">
        <v>16</v>
      </c>
      <c r="D21">
        <v>20</v>
      </c>
      <c r="G21" t="str">
        <f t="shared" si="0"/>
        <v>insert into group_stage (id, tournament, group_code, squad) values (92, 2000, 'E', 20);</v>
      </c>
    </row>
    <row r="22" spans="1:7" x14ac:dyDescent="0.25">
      <c r="A22">
        <f t="shared" si="2"/>
        <v>93</v>
      </c>
      <c r="B22">
        <f t="shared" si="1"/>
        <v>2000</v>
      </c>
      <c r="C22" t="s">
        <v>17</v>
      </c>
      <c r="D22">
        <v>31</v>
      </c>
      <c r="G22" t="str">
        <f t="shared" si="0"/>
        <v>insert into group_stage (id, tournament, group_code, squad) values (93, 2000, 'F', 31);</v>
      </c>
    </row>
    <row r="23" spans="1:7" x14ac:dyDescent="0.25">
      <c r="A23">
        <f t="shared" si="2"/>
        <v>94</v>
      </c>
      <c r="B23">
        <f t="shared" si="1"/>
        <v>2000</v>
      </c>
      <c r="C23" t="s">
        <v>17</v>
      </c>
      <c r="D23">
        <v>351</v>
      </c>
      <c r="G23" t="str">
        <f t="shared" si="0"/>
        <v>insert into group_stage (id, tournament, group_code, squad) values (94, 2000, 'F', 351);</v>
      </c>
    </row>
    <row r="24" spans="1:7" x14ac:dyDescent="0.25">
      <c r="A24">
        <f t="shared" si="2"/>
        <v>95</v>
      </c>
      <c r="B24">
        <f t="shared" si="1"/>
        <v>2000</v>
      </c>
      <c r="C24" t="s">
        <v>17</v>
      </c>
      <c r="D24">
        <v>34</v>
      </c>
      <c r="G24" t="str">
        <f t="shared" si="0"/>
        <v>insert into group_stage (id, tournament, group_code, squad) values (95, 2000, 'F', 34);</v>
      </c>
    </row>
    <row r="25" spans="1:7" x14ac:dyDescent="0.25">
      <c r="A25">
        <f t="shared" si="2"/>
        <v>96</v>
      </c>
      <c r="B25">
        <f t="shared" si="1"/>
        <v>2000</v>
      </c>
      <c r="C25" t="s">
        <v>17</v>
      </c>
      <c r="D25">
        <v>385</v>
      </c>
      <c r="G25" t="str">
        <f t="shared" si="0"/>
        <v>insert into group_stage (id, tournament, group_code, squad) values (96, 2000, 'F', 385);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'1996'!A67 + 1</f>
        <v>121</v>
      </c>
      <c r="B28" s="2" t="str">
        <f>"2000-11-18"</f>
        <v>2000-11-18</v>
      </c>
      <c r="C28">
        <v>2</v>
      </c>
      <c r="D28">
        <v>502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(121, '2000-11-18', 2, 502);</v>
      </c>
    </row>
    <row r="29" spans="1:7" x14ac:dyDescent="0.25">
      <c r="A29">
        <f>A28+1</f>
        <v>122</v>
      </c>
      <c r="B29" s="2" t="str">
        <f>"2000-11-18"</f>
        <v>2000-11-18</v>
      </c>
      <c r="C29">
        <v>2</v>
      </c>
      <c r="D29">
        <f t="shared" ref="D29:D67" si="4">D28</f>
        <v>502</v>
      </c>
      <c r="E29">
        <v>2</v>
      </c>
      <c r="G29" t="str">
        <f t="shared" si="3"/>
        <v>insert into game (matchid, matchdate, game_type, country) values (122, '2000-11-18', 2, 502);</v>
      </c>
    </row>
    <row r="30" spans="1:7" x14ac:dyDescent="0.25">
      <c r="A30">
        <f t="shared" ref="A30:A67" si="5">A29+1</f>
        <v>123</v>
      </c>
      <c r="B30" s="2" t="str">
        <f>"2000-11-21"</f>
        <v>2000-11-21</v>
      </c>
      <c r="C30">
        <v>2</v>
      </c>
      <c r="D30">
        <f t="shared" si="4"/>
        <v>502</v>
      </c>
      <c r="E30">
        <v>9</v>
      </c>
      <c r="G30" t="str">
        <f t="shared" si="3"/>
        <v>insert into game (matchid, matchdate, game_type, country) values (123, '2000-11-21', 2, 502);</v>
      </c>
    </row>
    <row r="31" spans="1:7" x14ac:dyDescent="0.25">
      <c r="A31">
        <f t="shared" si="5"/>
        <v>124</v>
      </c>
      <c r="B31" s="2" t="str">
        <f>"2000-11-21"</f>
        <v>2000-11-21</v>
      </c>
      <c r="C31">
        <v>2</v>
      </c>
      <c r="D31">
        <f t="shared" si="4"/>
        <v>502</v>
      </c>
      <c r="E31">
        <v>10</v>
      </c>
      <c r="G31" t="str">
        <f t="shared" si="3"/>
        <v>insert into game (matchid, matchdate, game_type, country) values (124, '2000-11-21', 2, 502);</v>
      </c>
    </row>
    <row r="32" spans="1:7" x14ac:dyDescent="0.25">
      <c r="A32">
        <f t="shared" si="5"/>
        <v>125</v>
      </c>
      <c r="B32" s="2" t="str">
        <f>"2000-11-23"</f>
        <v>2000-11-23</v>
      </c>
      <c r="C32">
        <v>2</v>
      </c>
      <c r="D32">
        <f t="shared" si="4"/>
        <v>502</v>
      </c>
      <c r="E32">
        <v>17</v>
      </c>
      <c r="G32" t="str">
        <f t="shared" si="3"/>
        <v>insert into game (matchid, matchdate, game_type, country) values (125, '2000-11-23', 2, 502);</v>
      </c>
    </row>
    <row r="33" spans="1:7" x14ac:dyDescent="0.25">
      <c r="A33">
        <f t="shared" si="5"/>
        <v>126</v>
      </c>
      <c r="B33" s="2" t="str">
        <f>"2000-11-23"</f>
        <v>2000-11-23</v>
      </c>
      <c r="C33">
        <v>2</v>
      </c>
      <c r="D33">
        <f t="shared" si="4"/>
        <v>502</v>
      </c>
      <c r="E33">
        <v>18</v>
      </c>
      <c r="G33" t="str">
        <f t="shared" si="3"/>
        <v>insert into game (matchid, matchdate, game_type, country) values (126, '2000-11-23', 2, 502);</v>
      </c>
    </row>
    <row r="34" spans="1:7" x14ac:dyDescent="0.25">
      <c r="A34">
        <f t="shared" si="5"/>
        <v>127</v>
      </c>
      <c r="B34" s="2" t="str">
        <f>"2000-11-20"</f>
        <v>2000-11-20</v>
      </c>
      <c r="C34">
        <v>2</v>
      </c>
      <c r="D34">
        <f t="shared" si="4"/>
        <v>502</v>
      </c>
      <c r="E34">
        <v>3</v>
      </c>
      <c r="G34" t="str">
        <f t="shared" si="3"/>
        <v>insert into game (matchid, matchdate, game_type, country) values (127, '2000-11-20', 2, 502);</v>
      </c>
    </row>
    <row r="35" spans="1:7" x14ac:dyDescent="0.25">
      <c r="A35">
        <f t="shared" si="5"/>
        <v>128</v>
      </c>
      <c r="B35" s="2" t="str">
        <f>"2000-11-20"</f>
        <v>2000-11-20</v>
      </c>
      <c r="C35">
        <v>2</v>
      </c>
      <c r="D35">
        <f t="shared" si="4"/>
        <v>502</v>
      </c>
      <c r="E35">
        <v>4</v>
      </c>
      <c r="G35" t="str">
        <f t="shared" si="3"/>
        <v>insert into game (matchid, matchdate, game_type, country) values (128, '2000-11-20', 2, 502);</v>
      </c>
    </row>
    <row r="36" spans="1:7" x14ac:dyDescent="0.25">
      <c r="A36">
        <f t="shared" si="5"/>
        <v>129</v>
      </c>
      <c r="B36" s="2" t="str">
        <f>"2000-11-22"</f>
        <v>2000-11-22</v>
      </c>
      <c r="C36">
        <v>2</v>
      </c>
      <c r="D36">
        <f t="shared" si="4"/>
        <v>502</v>
      </c>
      <c r="E36">
        <v>11</v>
      </c>
      <c r="G36" t="str">
        <f t="shared" si="3"/>
        <v>insert into game (matchid, matchdate, game_type, country) values (129, '2000-11-22', 2, 502);</v>
      </c>
    </row>
    <row r="37" spans="1:7" x14ac:dyDescent="0.25">
      <c r="A37">
        <f t="shared" si="5"/>
        <v>130</v>
      </c>
      <c r="B37" s="2" t="str">
        <f>"2000-11-22"</f>
        <v>2000-11-22</v>
      </c>
      <c r="C37">
        <v>2</v>
      </c>
      <c r="D37">
        <f t="shared" si="4"/>
        <v>502</v>
      </c>
      <c r="E37">
        <v>12</v>
      </c>
      <c r="G37" t="str">
        <f t="shared" si="3"/>
        <v>insert into game (matchid, matchdate, game_type, country) values (130, '2000-11-22', 2, 502);</v>
      </c>
    </row>
    <row r="38" spans="1:7" x14ac:dyDescent="0.25">
      <c r="A38">
        <f t="shared" si="5"/>
        <v>131</v>
      </c>
      <c r="B38" s="2" t="str">
        <f>"2000-11-23"</f>
        <v>2000-11-23</v>
      </c>
      <c r="C38">
        <v>2</v>
      </c>
      <c r="D38">
        <f t="shared" si="4"/>
        <v>502</v>
      </c>
      <c r="E38">
        <v>19</v>
      </c>
      <c r="G38" t="str">
        <f t="shared" si="3"/>
        <v>insert into game (matchid, matchdate, game_type, country) values (131, '2000-11-23', 2, 502);</v>
      </c>
    </row>
    <row r="39" spans="1:7" x14ac:dyDescent="0.25">
      <c r="A39">
        <f t="shared" si="5"/>
        <v>132</v>
      </c>
      <c r="B39" s="2" t="str">
        <f>"2000-11-23"</f>
        <v>2000-11-23</v>
      </c>
      <c r="C39">
        <v>2</v>
      </c>
      <c r="D39">
        <f t="shared" si="4"/>
        <v>502</v>
      </c>
      <c r="E39">
        <v>20</v>
      </c>
      <c r="G39" t="str">
        <f t="shared" si="3"/>
        <v>insert into game (matchid, matchdate, game_type, country) values (132, '2000-11-23', 2, 502);</v>
      </c>
    </row>
    <row r="40" spans="1:7" x14ac:dyDescent="0.25">
      <c r="A40">
        <f t="shared" si="5"/>
        <v>133</v>
      </c>
      <c r="B40" s="2" t="str">
        <f>"2000-11-19"</f>
        <v>2000-11-19</v>
      </c>
      <c r="C40">
        <v>2</v>
      </c>
      <c r="D40">
        <f t="shared" si="4"/>
        <v>502</v>
      </c>
      <c r="E40">
        <v>5</v>
      </c>
      <c r="G40" t="str">
        <f t="shared" si="3"/>
        <v>insert into game (matchid, matchdate, game_type, country) values (133, '2000-11-19', 2, 502);</v>
      </c>
    </row>
    <row r="41" spans="1:7" x14ac:dyDescent="0.25">
      <c r="A41">
        <f t="shared" si="5"/>
        <v>134</v>
      </c>
      <c r="B41" s="2" t="str">
        <f>"2000-11-19"</f>
        <v>2000-11-19</v>
      </c>
      <c r="C41">
        <v>2</v>
      </c>
      <c r="D41">
        <f t="shared" si="4"/>
        <v>502</v>
      </c>
      <c r="E41">
        <v>6</v>
      </c>
      <c r="G41" t="str">
        <f t="shared" si="3"/>
        <v>insert into game (matchid, matchdate, game_type, country) values (134, '2000-11-19', 2, 502);</v>
      </c>
    </row>
    <row r="42" spans="1:7" x14ac:dyDescent="0.25">
      <c r="A42">
        <f t="shared" si="5"/>
        <v>135</v>
      </c>
      <c r="B42" s="2" t="str">
        <f>"2000-11-21"</f>
        <v>2000-11-21</v>
      </c>
      <c r="C42">
        <v>2</v>
      </c>
      <c r="D42">
        <f t="shared" si="4"/>
        <v>502</v>
      </c>
      <c r="E42">
        <v>13</v>
      </c>
      <c r="G42" t="str">
        <f t="shared" si="3"/>
        <v>insert into game (matchid, matchdate, game_type, country) values (135, '2000-11-21', 2, 502);</v>
      </c>
    </row>
    <row r="43" spans="1:7" x14ac:dyDescent="0.25">
      <c r="A43">
        <f t="shared" si="5"/>
        <v>136</v>
      </c>
      <c r="B43" s="2" t="str">
        <f>"2000-11-21"</f>
        <v>2000-11-21</v>
      </c>
      <c r="C43">
        <v>2</v>
      </c>
      <c r="D43">
        <f t="shared" si="4"/>
        <v>502</v>
      </c>
      <c r="E43">
        <v>14</v>
      </c>
      <c r="G43" t="str">
        <f t="shared" si="3"/>
        <v>insert into game (matchid, matchdate, game_type, country) values (136, '2000-11-21', 2, 502);</v>
      </c>
    </row>
    <row r="44" spans="1:7" x14ac:dyDescent="0.25">
      <c r="A44">
        <f t="shared" si="5"/>
        <v>137</v>
      </c>
      <c r="B44" s="2" t="str">
        <f>"2000-11-23"</f>
        <v>2000-11-23</v>
      </c>
      <c r="C44">
        <v>2</v>
      </c>
      <c r="D44">
        <f t="shared" si="4"/>
        <v>502</v>
      </c>
      <c r="E44">
        <v>21</v>
      </c>
      <c r="G44" t="str">
        <f t="shared" si="3"/>
        <v>insert into game (matchid, matchdate, game_type, country) values (137, '2000-11-23', 2, 502);</v>
      </c>
    </row>
    <row r="45" spans="1:7" x14ac:dyDescent="0.25">
      <c r="A45">
        <f t="shared" si="5"/>
        <v>138</v>
      </c>
      <c r="B45" s="2" t="str">
        <f>"2000-11-23"</f>
        <v>2000-11-23</v>
      </c>
      <c r="C45">
        <v>2</v>
      </c>
      <c r="D45">
        <f t="shared" si="4"/>
        <v>502</v>
      </c>
      <c r="E45">
        <v>22</v>
      </c>
      <c r="G45" t="str">
        <f t="shared" si="3"/>
        <v>insert into game (matchid, matchdate, game_type, country) values (138, '2000-11-23', 2, 502);</v>
      </c>
    </row>
    <row r="46" spans="1:7" x14ac:dyDescent="0.25">
      <c r="A46">
        <f t="shared" si="5"/>
        <v>139</v>
      </c>
      <c r="B46" s="2" t="str">
        <f>"2000-11-20"</f>
        <v>2000-11-20</v>
      </c>
      <c r="C46">
        <v>2</v>
      </c>
      <c r="D46">
        <f t="shared" si="4"/>
        <v>502</v>
      </c>
      <c r="E46">
        <v>7</v>
      </c>
      <c r="G46" t="str">
        <f t="shared" si="3"/>
        <v>insert into game (matchid, matchdate, game_type, country) values (139, '2000-11-20', 2, 502);</v>
      </c>
    </row>
    <row r="47" spans="1:7" x14ac:dyDescent="0.25">
      <c r="A47">
        <f t="shared" si="5"/>
        <v>140</v>
      </c>
      <c r="B47" s="2" t="str">
        <f>"2000-11-20"</f>
        <v>2000-11-20</v>
      </c>
      <c r="C47">
        <v>2</v>
      </c>
      <c r="D47">
        <f t="shared" si="4"/>
        <v>502</v>
      </c>
      <c r="E47">
        <v>8</v>
      </c>
      <c r="G47" t="str">
        <f t="shared" si="3"/>
        <v>insert into game (matchid, matchdate, game_type, country) values (140, '2000-11-20', 2, 502);</v>
      </c>
    </row>
    <row r="48" spans="1:7" x14ac:dyDescent="0.25">
      <c r="A48">
        <f t="shared" si="5"/>
        <v>141</v>
      </c>
      <c r="B48" s="2" t="str">
        <f>"2000-11-22"</f>
        <v>2000-11-22</v>
      </c>
      <c r="C48">
        <v>2</v>
      </c>
      <c r="D48">
        <f t="shared" si="4"/>
        <v>502</v>
      </c>
      <c r="E48">
        <v>15</v>
      </c>
      <c r="G48" t="str">
        <f t="shared" si="3"/>
        <v>insert into game (matchid, matchdate, game_type, country) values (141, '2000-11-22', 2, 502);</v>
      </c>
    </row>
    <row r="49" spans="1:7" x14ac:dyDescent="0.25">
      <c r="A49">
        <f t="shared" si="5"/>
        <v>142</v>
      </c>
      <c r="B49" s="2" t="str">
        <f>"2000-11-22"</f>
        <v>2000-11-22</v>
      </c>
      <c r="C49">
        <v>2</v>
      </c>
      <c r="D49">
        <f t="shared" si="4"/>
        <v>502</v>
      </c>
      <c r="E49">
        <v>16</v>
      </c>
      <c r="G49" t="str">
        <f t="shared" si="3"/>
        <v>insert into game (matchid, matchdate, game_type, country) values (142, '2000-11-22', 2, 502);</v>
      </c>
    </row>
    <row r="50" spans="1:7" x14ac:dyDescent="0.25">
      <c r="A50">
        <f t="shared" si="5"/>
        <v>143</v>
      </c>
      <c r="B50" s="2" t="str">
        <f>"2000-11-23"</f>
        <v>2000-11-23</v>
      </c>
      <c r="C50">
        <v>2</v>
      </c>
      <c r="D50">
        <f t="shared" si="4"/>
        <v>502</v>
      </c>
      <c r="E50">
        <v>23</v>
      </c>
      <c r="G50" t="str">
        <f t="shared" si="3"/>
        <v>insert into game (matchid, matchdate, game_type, country) values (143, '2000-11-23', 2, 502);</v>
      </c>
    </row>
    <row r="51" spans="1:7" x14ac:dyDescent="0.25">
      <c r="A51">
        <f t="shared" si="5"/>
        <v>144</v>
      </c>
      <c r="B51" s="2" t="str">
        <f>"2000-11-23"</f>
        <v>2000-11-23</v>
      </c>
      <c r="C51">
        <v>2</v>
      </c>
      <c r="D51">
        <f t="shared" si="4"/>
        <v>502</v>
      </c>
      <c r="E51">
        <v>24</v>
      </c>
      <c r="G51" t="str">
        <f t="shared" si="3"/>
        <v>insert into game (matchid, matchdate, game_type, country) values (144, '2000-11-23', 2, 502);</v>
      </c>
    </row>
    <row r="52" spans="1:7" x14ac:dyDescent="0.25">
      <c r="A52">
        <f t="shared" si="5"/>
        <v>145</v>
      </c>
      <c r="B52" s="2" t="str">
        <f>"2000-11-26"</f>
        <v>2000-11-26</v>
      </c>
      <c r="C52">
        <v>23</v>
      </c>
      <c r="D52">
        <f t="shared" si="4"/>
        <v>502</v>
      </c>
      <c r="E52">
        <v>25</v>
      </c>
      <c r="G52" t="str">
        <f t="shared" si="3"/>
        <v>insert into game (matchid, matchdate, game_type, country) values (145, '2000-11-26', 23, 502);</v>
      </c>
    </row>
    <row r="53" spans="1:7" x14ac:dyDescent="0.25">
      <c r="A53">
        <f t="shared" si="5"/>
        <v>146</v>
      </c>
      <c r="B53" s="2" t="str">
        <f>"2000-11-26"</f>
        <v>2000-11-26</v>
      </c>
      <c r="C53">
        <v>23</v>
      </c>
      <c r="D53">
        <f t="shared" si="4"/>
        <v>502</v>
      </c>
      <c r="E53">
        <v>26</v>
      </c>
      <c r="G53" t="str">
        <f t="shared" si="3"/>
        <v>insert into game (matchid, matchdate, game_type, country) values (146, '2000-11-26', 23, 502);</v>
      </c>
    </row>
    <row r="54" spans="1:7" x14ac:dyDescent="0.25">
      <c r="A54">
        <f t="shared" si="5"/>
        <v>147</v>
      </c>
      <c r="B54" s="2" t="str">
        <f>"2000-11-27"</f>
        <v>2000-11-27</v>
      </c>
      <c r="C54">
        <v>23</v>
      </c>
      <c r="D54">
        <f t="shared" si="4"/>
        <v>502</v>
      </c>
      <c r="E54">
        <v>29</v>
      </c>
      <c r="G54" t="str">
        <f t="shared" si="3"/>
        <v>insert into game (matchid, matchdate, game_type, country) values (147, '2000-11-27', 23, 502);</v>
      </c>
    </row>
    <row r="55" spans="1:7" x14ac:dyDescent="0.25">
      <c r="A55">
        <f t="shared" si="5"/>
        <v>148</v>
      </c>
      <c r="B55" s="2" t="str">
        <f>"2000-11-27"</f>
        <v>2000-11-27</v>
      </c>
      <c r="C55">
        <v>23</v>
      </c>
      <c r="D55">
        <f t="shared" si="4"/>
        <v>502</v>
      </c>
      <c r="E55">
        <v>30</v>
      </c>
      <c r="G55" t="str">
        <f t="shared" si="3"/>
        <v>insert into game (matchid, matchdate, game_type, country) values (148, '2000-11-27', 23, 502);</v>
      </c>
    </row>
    <row r="56" spans="1:7" x14ac:dyDescent="0.25">
      <c r="A56">
        <f t="shared" si="5"/>
        <v>149</v>
      </c>
      <c r="B56" s="2" t="str">
        <f>"2000-11-29"</f>
        <v>2000-11-29</v>
      </c>
      <c r="C56">
        <v>23</v>
      </c>
      <c r="D56">
        <f t="shared" si="4"/>
        <v>502</v>
      </c>
      <c r="E56">
        <v>33</v>
      </c>
      <c r="G56" t="str">
        <f t="shared" si="3"/>
        <v>insert into game (matchid, matchdate, game_type, country) values (149, '2000-11-29', 23, 502);</v>
      </c>
    </row>
    <row r="57" spans="1:7" x14ac:dyDescent="0.25">
      <c r="A57">
        <f t="shared" si="5"/>
        <v>150</v>
      </c>
      <c r="B57" s="2" t="str">
        <f>"2000-11-29"</f>
        <v>2000-11-29</v>
      </c>
      <c r="C57">
        <v>23</v>
      </c>
      <c r="D57">
        <f t="shared" si="4"/>
        <v>502</v>
      </c>
      <c r="E57">
        <v>34</v>
      </c>
      <c r="G57" t="str">
        <f t="shared" si="3"/>
        <v>insert into game (matchid, matchdate, game_type, country) values (150, '2000-11-29', 23, 502);</v>
      </c>
    </row>
    <row r="58" spans="1:7" x14ac:dyDescent="0.25">
      <c r="A58">
        <f t="shared" si="5"/>
        <v>151</v>
      </c>
      <c r="B58" s="2" t="str">
        <f>"2000-11-25"</f>
        <v>2000-11-25</v>
      </c>
      <c r="C58">
        <v>23</v>
      </c>
      <c r="D58">
        <f t="shared" si="4"/>
        <v>502</v>
      </c>
      <c r="E58">
        <v>27</v>
      </c>
      <c r="G58" t="str">
        <f t="shared" si="3"/>
        <v>insert into game (matchid, matchdate, game_type, country) values (151, '2000-11-25', 23, 502);</v>
      </c>
    </row>
    <row r="59" spans="1:7" x14ac:dyDescent="0.25">
      <c r="A59">
        <f t="shared" si="5"/>
        <v>152</v>
      </c>
      <c r="B59" s="2" t="str">
        <f>"2000-11-25"</f>
        <v>2000-11-25</v>
      </c>
      <c r="C59">
        <v>23</v>
      </c>
      <c r="D59">
        <f t="shared" si="4"/>
        <v>502</v>
      </c>
      <c r="E59">
        <v>28</v>
      </c>
      <c r="G59" t="str">
        <f t="shared" si="3"/>
        <v>insert into game (matchid, matchdate, game_type, country) values (152, '2000-11-25', 23, 502);</v>
      </c>
    </row>
    <row r="60" spans="1:7" x14ac:dyDescent="0.25">
      <c r="A60">
        <f t="shared" si="5"/>
        <v>153</v>
      </c>
      <c r="B60" s="2" t="str">
        <f>"2000-11-26"</f>
        <v>2000-11-26</v>
      </c>
      <c r="C60">
        <v>23</v>
      </c>
      <c r="D60">
        <f t="shared" si="4"/>
        <v>502</v>
      </c>
      <c r="E60">
        <v>31</v>
      </c>
      <c r="G60" t="str">
        <f t="shared" si="3"/>
        <v>insert into game (matchid, matchdate, game_type, country) values (153, '2000-11-26', 23, 502);</v>
      </c>
    </row>
    <row r="61" spans="1:7" x14ac:dyDescent="0.25">
      <c r="A61">
        <f t="shared" si="5"/>
        <v>154</v>
      </c>
      <c r="B61" s="2" t="str">
        <f>"2000-11-26"</f>
        <v>2000-11-26</v>
      </c>
      <c r="C61">
        <v>23</v>
      </c>
      <c r="D61">
        <f t="shared" si="4"/>
        <v>502</v>
      </c>
      <c r="E61">
        <v>32</v>
      </c>
      <c r="G61" t="str">
        <f t="shared" si="3"/>
        <v>insert into game (matchid, matchdate, game_type, country) values (154, '2000-11-26', 23, 502);</v>
      </c>
    </row>
    <row r="62" spans="1:7" x14ac:dyDescent="0.25">
      <c r="A62">
        <f t="shared" si="5"/>
        <v>155</v>
      </c>
      <c r="B62" s="2" t="str">
        <f>"2000-11-28"</f>
        <v>2000-11-28</v>
      </c>
      <c r="C62">
        <v>23</v>
      </c>
      <c r="D62">
        <f t="shared" si="4"/>
        <v>502</v>
      </c>
      <c r="E62">
        <v>35</v>
      </c>
      <c r="G62" t="str">
        <f t="shared" si="3"/>
        <v>insert into game (matchid, matchdate, game_type, country) values (155, '2000-11-28', 23, 502);</v>
      </c>
    </row>
    <row r="63" spans="1:7" x14ac:dyDescent="0.25">
      <c r="A63">
        <f t="shared" si="5"/>
        <v>156</v>
      </c>
      <c r="B63" s="2" t="str">
        <f>"2000-11-28"</f>
        <v>2000-11-28</v>
      </c>
      <c r="C63">
        <v>23</v>
      </c>
      <c r="D63">
        <f t="shared" si="4"/>
        <v>502</v>
      </c>
      <c r="E63">
        <v>36</v>
      </c>
      <c r="G63" t="str">
        <f t="shared" si="3"/>
        <v>insert into game (matchid, matchdate, game_type, country) values (156, '2000-11-28', 23, 502);</v>
      </c>
    </row>
    <row r="64" spans="1:7" x14ac:dyDescent="0.25">
      <c r="A64">
        <f t="shared" si="5"/>
        <v>157</v>
      </c>
      <c r="B64" s="2" t="str">
        <f>"2000-12-01"</f>
        <v>2000-12-01</v>
      </c>
      <c r="C64">
        <v>4</v>
      </c>
      <c r="D64">
        <f t="shared" si="4"/>
        <v>502</v>
      </c>
      <c r="E64">
        <v>37</v>
      </c>
      <c r="G64" t="str">
        <f t="shared" si="3"/>
        <v>insert into game (matchid, matchdate, game_type, country) values (157, '2000-12-01', 4, 502);</v>
      </c>
    </row>
    <row r="65" spans="1:7" x14ac:dyDescent="0.25">
      <c r="A65">
        <f t="shared" si="5"/>
        <v>158</v>
      </c>
      <c r="B65" s="2" t="str">
        <f>"2000-12-01"</f>
        <v>2000-12-01</v>
      </c>
      <c r="C65">
        <v>4</v>
      </c>
      <c r="D65">
        <f t="shared" si="4"/>
        <v>502</v>
      </c>
      <c r="E65">
        <v>38</v>
      </c>
      <c r="G65" t="str">
        <f t="shared" si="3"/>
        <v>insert into game (matchid, matchdate, game_type, country) values (158, '2000-12-01', 4, 502);</v>
      </c>
    </row>
    <row r="66" spans="1:7" x14ac:dyDescent="0.25">
      <c r="A66">
        <f t="shared" si="5"/>
        <v>159</v>
      </c>
      <c r="B66" s="2" t="str">
        <f>"2000-12-03"</f>
        <v>2000-12-03</v>
      </c>
      <c r="C66">
        <v>5</v>
      </c>
      <c r="D66">
        <f t="shared" si="4"/>
        <v>502</v>
      </c>
      <c r="E66">
        <v>39</v>
      </c>
      <c r="G66" t="str">
        <f t="shared" si="3"/>
        <v>insert into game (matchid, matchdate, game_type, country) values (159, '2000-12-03', 5, 502);</v>
      </c>
    </row>
    <row r="67" spans="1:7" x14ac:dyDescent="0.25">
      <c r="A67">
        <f t="shared" si="5"/>
        <v>160</v>
      </c>
      <c r="B67" s="2" t="str">
        <f>"2000-12-03"</f>
        <v>2000-12-03</v>
      </c>
      <c r="C67">
        <v>6</v>
      </c>
      <c r="D67">
        <f t="shared" si="4"/>
        <v>502</v>
      </c>
      <c r="E67">
        <v>40</v>
      </c>
      <c r="G67" t="str">
        <f t="shared" si="3"/>
        <v>insert into game (matchid, matchdate, game_type, country) values (160, '2000-12-03', 6, 502);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'1996'!A229 + 1</f>
        <v>491</v>
      </c>
      <c r="B70" s="3">
        <f>A28</f>
        <v>121</v>
      </c>
      <c r="C70" s="3">
        <v>502</v>
      </c>
      <c r="D70" s="3">
        <v>2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(491, 121, 502, 2, 0, 2);</v>
      </c>
    </row>
    <row r="71" spans="1:7" x14ac:dyDescent="0.25">
      <c r="A71" s="3">
        <f>A70+1</f>
        <v>492</v>
      </c>
      <c r="B71" s="3">
        <f>B70</f>
        <v>121</v>
      </c>
      <c r="C71" s="3">
        <v>502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(492, 121, 502, 0, 0, 1);</v>
      </c>
    </row>
    <row r="72" spans="1:7" x14ac:dyDescent="0.25">
      <c r="A72" s="3">
        <f>A71+1</f>
        <v>493</v>
      </c>
      <c r="B72" s="3">
        <f>B70</f>
        <v>121</v>
      </c>
      <c r="C72" s="3">
        <v>351</v>
      </c>
      <c r="D72" s="3">
        <v>6</v>
      </c>
      <c r="E72" s="3">
        <v>3</v>
      </c>
      <c r="F72" s="3">
        <v>2</v>
      </c>
      <c r="G72" s="3" t="str">
        <f t="shared" si="6"/>
        <v>insert into game_score (id, matchid, squad, goals, points, time_type) values (493, 121, 351, 6, 3, 2);</v>
      </c>
    </row>
    <row r="73" spans="1:7" x14ac:dyDescent="0.25">
      <c r="A73" s="3">
        <f>A72+1</f>
        <v>494</v>
      </c>
      <c r="B73" s="3">
        <f>B70</f>
        <v>121</v>
      </c>
      <c r="C73" s="3">
        <v>351</v>
      </c>
      <c r="D73" s="3">
        <v>3</v>
      </c>
      <c r="E73" s="3">
        <v>0</v>
      </c>
      <c r="F73" s="3">
        <v>1</v>
      </c>
      <c r="G73" s="3" t="str">
        <f t="shared" si="6"/>
        <v>insert into game_score (id, matchid, squad, goals, points, time_type) values (494, 121, 351, 3, 0, 1);</v>
      </c>
    </row>
    <row r="74" spans="1:7" x14ac:dyDescent="0.25">
      <c r="A74" s="4">
        <f t="shared" ref="A74:A137" si="7">A73+1</f>
        <v>495</v>
      </c>
      <c r="B74" s="4">
        <f>B70+1</f>
        <v>122</v>
      </c>
      <c r="C74" s="4">
        <v>55</v>
      </c>
      <c r="D74" s="4">
        <v>12</v>
      </c>
      <c r="E74" s="4">
        <v>3</v>
      </c>
      <c r="F74" s="4">
        <v>2</v>
      </c>
      <c r="G74" t="str">
        <f t="shared" si="6"/>
        <v>insert into game_score (id, matchid, squad, goals, points, time_type) values (495, 122, 55, 12, 3, 2);</v>
      </c>
    </row>
    <row r="75" spans="1:7" x14ac:dyDescent="0.25">
      <c r="A75" s="4">
        <f t="shared" si="7"/>
        <v>496</v>
      </c>
      <c r="B75" s="4">
        <f>B74</f>
        <v>122</v>
      </c>
      <c r="C75" s="4">
        <v>55</v>
      </c>
      <c r="D75" s="4">
        <v>5</v>
      </c>
      <c r="E75" s="4">
        <v>0</v>
      </c>
      <c r="F75" s="4">
        <v>1</v>
      </c>
      <c r="G75" t="str">
        <f t="shared" si="6"/>
        <v>insert into game_score (id, matchid, squad, goals, points, time_type) values (496, 122, 55, 5, 0, 1);</v>
      </c>
    </row>
    <row r="76" spans="1:7" x14ac:dyDescent="0.25">
      <c r="A76" s="4">
        <f t="shared" si="7"/>
        <v>497</v>
      </c>
      <c r="B76" s="4">
        <f>B74</f>
        <v>122</v>
      </c>
      <c r="C76" s="4">
        <v>76</v>
      </c>
      <c r="D76" s="4">
        <v>1</v>
      </c>
      <c r="E76" s="4">
        <v>0</v>
      </c>
      <c r="F76" s="4">
        <v>2</v>
      </c>
      <c r="G76" t="str">
        <f t="shared" si="6"/>
        <v>insert into game_score (id, matchid, squad, goals, points, time_type) values (497, 122, 76, 1, 0, 2);</v>
      </c>
    </row>
    <row r="77" spans="1:7" x14ac:dyDescent="0.25">
      <c r="A77" s="4">
        <f t="shared" si="7"/>
        <v>498</v>
      </c>
      <c r="B77" s="4">
        <f>B74</f>
        <v>122</v>
      </c>
      <c r="C77" s="4">
        <v>76</v>
      </c>
      <c r="D77" s="4">
        <v>1</v>
      </c>
      <c r="E77" s="4">
        <v>0</v>
      </c>
      <c r="F77" s="4">
        <v>1</v>
      </c>
      <c r="G77" t="str">
        <f t="shared" si="6"/>
        <v>insert into game_score (id, matchid, squad, goals, points, time_type) values (498, 122, 76, 1, 0, 1);</v>
      </c>
    </row>
    <row r="78" spans="1:7" x14ac:dyDescent="0.25">
      <c r="A78" s="3">
        <f t="shared" si="7"/>
        <v>499</v>
      </c>
      <c r="B78" s="3">
        <f>B74+1</f>
        <v>123</v>
      </c>
      <c r="C78" s="3">
        <v>351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(499, 123, 351, 0, 0, 2);</v>
      </c>
    </row>
    <row r="79" spans="1:7" x14ac:dyDescent="0.25">
      <c r="A79" s="3">
        <f t="shared" si="7"/>
        <v>500</v>
      </c>
      <c r="B79" s="3">
        <f>B78</f>
        <v>123</v>
      </c>
      <c r="C79" s="3">
        <v>351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(500, 123, 351, 0, 0, 1);</v>
      </c>
    </row>
    <row r="80" spans="1:7" x14ac:dyDescent="0.25">
      <c r="A80" s="3">
        <f t="shared" si="7"/>
        <v>501</v>
      </c>
      <c r="B80" s="3">
        <f>B78</f>
        <v>123</v>
      </c>
      <c r="C80" s="3">
        <v>55</v>
      </c>
      <c r="D80" s="3">
        <v>4</v>
      </c>
      <c r="E80" s="3">
        <v>3</v>
      </c>
      <c r="F80" s="3">
        <v>2</v>
      </c>
      <c r="G80" s="3" t="str">
        <f t="shared" si="6"/>
        <v>insert into game_score (id, matchid, squad, goals, points, time_type) values (501, 123, 55, 4, 3, 2);</v>
      </c>
    </row>
    <row r="81" spans="1:7" x14ac:dyDescent="0.25">
      <c r="A81" s="3">
        <f t="shared" si="7"/>
        <v>502</v>
      </c>
      <c r="B81" s="3">
        <f t="shared" ref="B81" si="8">B78</f>
        <v>123</v>
      </c>
      <c r="C81" s="3">
        <v>55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(502, 123, 55, 0, 0, 1);</v>
      </c>
    </row>
    <row r="82" spans="1:7" x14ac:dyDescent="0.25">
      <c r="A82" s="4">
        <f t="shared" si="7"/>
        <v>503</v>
      </c>
      <c r="B82" s="4">
        <f>B78+1</f>
        <v>124</v>
      </c>
      <c r="C82" s="4">
        <v>76</v>
      </c>
      <c r="D82" s="4">
        <v>5</v>
      </c>
      <c r="E82" s="4">
        <v>0</v>
      </c>
      <c r="F82" s="4">
        <v>2</v>
      </c>
      <c r="G82" s="4" t="str">
        <f t="shared" si="6"/>
        <v>insert into game_score (id, matchid, squad, goals, points, time_type) values (503, 124, 76, 5, 0, 2);</v>
      </c>
    </row>
    <row r="83" spans="1:7" x14ac:dyDescent="0.25">
      <c r="A83" s="4">
        <f t="shared" si="7"/>
        <v>504</v>
      </c>
      <c r="B83" s="4">
        <f>B82</f>
        <v>124</v>
      </c>
      <c r="C83" s="4">
        <v>76</v>
      </c>
      <c r="D83" s="4">
        <v>2</v>
      </c>
      <c r="E83" s="4">
        <v>0</v>
      </c>
      <c r="F83" s="4">
        <v>1</v>
      </c>
      <c r="G83" s="4" t="str">
        <f t="shared" si="6"/>
        <v>insert into game_score (id, matchid, squad, goals, points, time_type) values (504, 124, 76, 2, 0, 1);</v>
      </c>
    </row>
    <row r="84" spans="1:7" x14ac:dyDescent="0.25">
      <c r="A84" s="4">
        <f t="shared" si="7"/>
        <v>505</v>
      </c>
      <c r="B84" s="4">
        <f>B82</f>
        <v>124</v>
      </c>
      <c r="C84" s="4">
        <v>502</v>
      </c>
      <c r="D84" s="4">
        <v>6</v>
      </c>
      <c r="E84" s="4">
        <v>3</v>
      </c>
      <c r="F84" s="4">
        <v>2</v>
      </c>
      <c r="G84" s="4" t="str">
        <f t="shared" si="6"/>
        <v>insert into game_score (id, matchid, squad, goals, points, time_type) values (505, 124, 502, 6, 3, 2);</v>
      </c>
    </row>
    <row r="85" spans="1:7" x14ac:dyDescent="0.25">
      <c r="A85" s="4">
        <f t="shared" si="7"/>
        <v>506</v>
      </c>
      <c r="B85" s="4">
        <f t="shared" ref="B85" si="9">B82</f>
        <v>124</v>
      </c>
      <c r="C85" s="4">
        <v>502</v>
      </c>
      <c r="D85" s="4">
        <v>3</v>
      </c>
      <c r="E85" s="4">
        <v>0</v>
      </c>
      <c r="F85" s="4">
        <v>1</v>
      </c>
      <c r="G85" s="4" t="str">
        <f t="shared" si="6"/>
        <v>insert into game_score (id, matchid, squad, goals, points, time_type) values (506, 124, 502, 3, 0, 1);</v>
      </c>
    </row>
    <row r="86" spans="1:7" x14ac:dyDescent="0.25">
      <c r="A86" s="3">
        <f t="shared" si="7"/>
        <v>507</v>
      </c>
      <c r="B86" s="3">
        <f>B82+1</f>
        <v>125</v>
      </c>
      <c r="C86" s="3">
        <v>351</v>
      </c>
      <c r="D86" s="3">
        <v>6</v>
      </c>
      <c r="E86" s="3">
        <v>3</v>
      </c>
      <c r="F86" s="3">
        <v>2</v>
      </c>
      <c r="G86" s="3" t="str">
        <f t="shared" si="6"/>
        <v>insert into game_score (id, matchid, squad, goals, points, time_type) values (507, 125, 351, 6, 3, 2);</v>
      </c>
    </row>
    <row r="87" spans="1:7" x14ac:dyDescent="0.25">
      <c r="A87" s="3">
        <f t="shared" si="7"/>
        <v>508</v>
      </c>
      <c r="B87" s="3">
        <f>B86</f>
        <v>125</v>
      </c>
      <c r="C87" s="3">
        <v>351</v>
      </c>
      <c r="D87" s="3">
        <v>3</v>
      </c>
      <c r="E87" s="3">
        <v>0</v>
      </c>
      <c r="F87" s="3">
        <v>1</v>
      </c>
      <c r="G87" s="3" t="str">
        <f t="shared" si="6"/>
        <v>insert into game_score (id, matchid, squad, goals, points, time_type) values (508, 125, 351, 3, 0, 1);</v>
      </c>
    </row>
    <row r="88" spans="1:7" x14ac:dyDescent="0.25">
      <c r="A88" s="3">
        <f t="shared" si="7"/>
        <v>509</v>
      </c>
      <c r="B88" s="3">
        <f>B86</f>
        <v>125</v>
      </c>
      <c r="C88" s="3">
        <v>76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(509, 125, 76, 2, 0, 2);</v>
      </c>
    </row>
    <row r="89" spans="1:7" x14ac:dyDescent="0.25">
      <c r="A89" s="3">
        <f t="shared" si="7"/>
        <v>510</v>
      </c>
      <c r="B89" s="3">
        <f t="shared" ref="B89" si="10">B86</f>
        <v>125</v>
      </c>
      <c r="C89" s="3">
        <v>76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(510, 125, 76, 0, 0, 1);</v>
      </c>
    </row>
    <row r="90" spans="1:7" x14ac:dyDescent="0.25">
      <c r="A90" s="4">
        <f t="shared" si="7"/>
        <v>511</v>
      </c>
      <c r="B90" s="4">
        <f>B86+1</f>
        <v>126</v>
      </c>
      <c r="C90" s="4">
        <v>502</v>
      </c>
      <c r="D90" s="4">
        <v>2</v>
      </c>
      <c r="E90" s="4">
        <v>0</v>
      </c>
      <c r="F90" s="4">
        <v>2</v>
      </c>
      <c r="G90" s="4" t="str">
        <f t="shared" si="6"/>
        <v>insert into game_score (id, matchid, squad, goals, points, time_type) values (511, 126, 502, 2, 0, 2);</v>
      </c>
    </row>
    <row r="91" spans="1:7" x14ac:dyDescent="0.25">
      <c r="A91" s="4">
        <f t="shared" si="7"/>
        <v>512</v>
      </c>
      <c r="B91" s="4">
        <f>B90</f>
        <v>126</v>
      </c>
      <c r="C91" s="4">
        <v>502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(512, 126, 502, 0, 0, 1);</v>
      </c>
    </row>
    <row r="92" spans="1:7" x14ac:dyDescent="0.25">
      <c r="A92" s="4">
        <f t="shared" si="7"/>
        <v>513</v>
      </c>
      <c r="B92" s="4">
        <f>B90</f>
        <v>126</v>
      </c>
      <c r="C92" s="4">
        <v>55</v>
      </c>
      <c r="D92" s="4">
        <v>29</v>
      </c>
      <c r="E92" s="4">
        <v>3</v>
      </c>
      <c r="F92" s="4">
        <v>2</v>
      </c>
      <c r="G92" s="4" t="str">
        <f t="shared" si="6"/>
        <v>insert into game_score (id, matchid, squad, goals, points, time_type) values (513, 126, 55, 29, 3, 2);</v>
      </c>
    </row>
    <row r="93" spans="1:7" x14ac:dyDescent="0.25">
      <c r="A93" s="4">
        <f t="shared" si="7"/>
        <v>514</v>
      </c>
      <c r="B93" s="4">
        <f t="shared" ref="B93" si="11">B90</f>
        <v>126</v>
      </c>
      <c r="C93" s="4">
        <v>55</v>
      </c>
      <c r="D93" s="4">
        <v>12</v>
      </c>
      <c r="E93" s="4">
        <v>0</v>
      </c>
      <c r="F93" s="4">
        <v>1</v>
      </c>
      <c r="G93" s="4" t="str">
        <f t="shared" si="6"/>
        <v>insert into game_score (id, matchid, squad, goals, points, time_type) values (514, 126, 55, 12, 0, 1);</v>
      </c>
    </row>
    <row r="94" spans="1:7" x14ac:dyDescent="0.25">
      <c r="A94" s="3">
        <f t="shared" si="7"/>
        <v>515</v>
      </c>
      <c r="B94" s="3">
        <f>B90+1</f>
        <v>127</v>
      </c>
      <c r="C94" s="3">
        <v>20</v>
      </c>
      <c r="D94" s="3">
        <v>3</v>
      </c>
      <c r="E94" s="3">
        <v>0</v>
      </c>
      <c r="F94" s="3">
        <v>2</v>
      </c>
      <c r="G94" s="3" t="str">
        <f t="shared" si="6"/>
        <v>insert into game_score (id, matchid, squad, goals, points, time_type) values (515, 127, 20, 3, 0, 2);</v>
      </c>
    </row>
    <row r="95" spans="1:7" x14ac:dyDescent="0.25">
      <c r="A95" s="3">
        <f t="shared" si="7"/>
        <v>516</v>
      </c>
      <c r="B95" s="3">
        <f>B94</f>
        <v>127</v>
      </c>
      <c r="C95" s="3">
        <v>20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(516, 127, 20, 0, 0, 1);</v>
      </c>
    </row>
    <row r="96" spans="1:7" x14ac:dyDescent="0.25">
      <c r="A96" s="3">
        <f t="shared" si="7"/>
        <v>517</v>
      </c>
      <c r="B96" s="3">
        <f>B94</f>
        <v>127</v>
      </c>
      <c r="C96" s="3">
        <v>31</v>
      </c>
      <c r="D96" s="3">
        <v>5</v>
      </c>
      <c r="E96" s="3">
        <v>3</v>
      </c>
      <c r="F96" s="3">
        <v>2</v>
      </c>
      <c r="G96" s="3" t="str">
        <f t="shared" si="6"/>
        <v>insert into game_score (id, matchid, squad, goals, points, time_type) values (517, 127, 31, 5, 3, 2);</v>
      </c>
    </row>
    <row r="97" spans="1:7" x14ac:dyDescent="0.25">
      <c r="A97" s="3">
        <f t="shared" si="7"/>
        <v>518</v>
      </c>
      <c r="B97" s="3">
        <f t="shared" ref="B97" si="12">B94</f>
        <v>127</v>
      </c>
      <c r="C97" s="3">
        <v>31</v>
      </c>
      <c r="D97" s="3">
        <v>4</v>
      </c>
      <c r="E97" s="3">
        <v>0</v>
      </c>
      <c r="F97" s="3">
        <v>1</v>
      </c>
      <c r="G97" s="3" t="str">
        <f t="shared" si="6"/>
        <v>insert into game_score (id, matchid, squad, goals, points, time_type) values (518, 127, 31, 4, 0, 1);</v>
      </c>
    </row>
    <row r="98" spans="1:7" x14ac:dyDescent="0.25">
      <c r="A98" s="4">
        <f t="shared" si="7"/>
        <v>519</v>
      </c>
      <c r="B98" s="4">
        <f>B94+1</f>
        <v>128</v>
      </c>
      <c r="C98" s="4">
        <v>598</v>
      </c>
      <c r="D98" s="4">
        <v>4</v>
      </c>
      <c r="E98" s="4">
        <v>3</v>
      </c>
      <c r="F98" s="4">
        <v>2</v>
      </c>
      <c r="G98" s="4" t="str">
        <f t="shared" si="6"/>
        <v>insert into game_score (id, matchid, squad, goals, points, time_type) values (519, 128, 598, 4, 3, 2);</v>
      </c>
    </row>
    <row r="99" spans="1:7" x14ac:dyDescent="0.25">
      <c r="A99" s="4">
        <f t="shared" si="7"/>
        <v>520</v>
      </c>
      <c r="B99" s="4">
        <f>B98</f>
        <v>128</v>
      </c>
      <c r="C99" s="4">
        <v>598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(520, 128, 598, 2, 0, 1);</v>
      </c>
    </row>
    <row r="100" spans="1:7" x14ac:dyDescent="0.25">
      <c r="A100" s="4">
        <f t="shared" si="7"/>
        <v>521</v>
      </c>
      <c r="B100" s="4">
        <f>B98</f>
        <v>128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(521, 128, 66, 1, 0, 2);</v>
      </c>
    </row>
    <row r="101" spans="1:7" x14ac:dyDescent="0.25">
      <c r="A101" s="4">
        <f t="shared" si="7"/>
        <v>522</v>
      </c>
      <c r="B101" s="4">
        <f t="shared" ref="B101" si="13">B98</f>
        <v>128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(522, 128, 66, 1, 0, 1);</v>
      </c>
    </row>
    <row r="102" spans="1:7" x14ac:dyDescent="0.25">
      <c r="A102" s="3">
        <f t="shared" si="7"/>
        <v>523</v>
      </c>
      <c r="B102" s="3">
        <f>B98+1</f>
        <v>129</v>
      </c>
      <c r="C102" s="3">
        <v>66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(523, 129, 66, 0, 0, 2);</v>
      </c>
    </row>
    <row r="103" spans="1:7" x14ac:dyDescent="0.25">
      <c r="A103" s="3">
        <f t="shared" si="7"/>
        <v>524</v>
      </c>
      <c r="B103" s="3">
        <f>B102</f>
        <v>129</v>
      </c>
      <c r="C103" s="3">
        <v>66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(524, 129, 66, 0, 0, 1);</v>
      </c>
    </row>
    <row r="104" spans="1:7" x14ac:dyDescent="0.25">
      <c r="A104" s="3">
        <f t="shared" si="7"/>
        <v>525</v>
      </c>
      <c r="B104" s="3">
        <f>B102</f>
        <v>129</v>
      </c>
      <c r="C104" s="3">
        <v>20</v>
      </c>
      <c r="D104" s="3">
        <v>7</v>
      </c>
      <c r="E104" s="3">
        <v>3</v>
      </c>
      <c r="F104" s="3">
        <v>2</v>
      </c>
      <c r="G104" s="3" t="str">
        <f t="shared" si="6"/>
        <v>insert into game_score (id, matchid, squad, goals, points, time_type) values (525, 129, 20, 7, 3, 2);</v>
      </c>
    </row>
    <row r="105" spans="1:7" x14ac:dyDescent="0.25">
      <c r="A105" s="3">
        <f t="shared" si="7"/>
        <v>526</v>
      </c>
      <c r="B105" s="3">
        <f t="shared" ref="B105" si="14">B102</f>
        <v>129</v>
      </c>
      <c r="C105" s="3">
        <v>20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(526, 129, 20, 2, 0, 1);</v>
      </c>
    </row>
    <row r="106" spans="1:7" x14ac:dyDescent="0.25">
      <c r="A106" s="4">
        <f t="shared" si="7"/>
        <v>527</v>
      </c>
      <c r="B106" s="4">
        <f>B102+1</f>
        <v>130</v>
      </c>
      <c r="C106" s="4">
        <v>31</v>
      </c>
      <c r="D106" s="4">
        <v>3</v>
      </c>
      <c r="E106" s="4">
        <v>3</v>
      </c>
      <c r="F106" s="4">
        <v>2</v>
      </c>
      <c r="G106" s="4" t="str">
        <f t="shared" si="6"/>
        <v>insert into game_score (id, matchid, squad, goals, points, time_type) values (527, 130, 31, 3, 3, 2);</v>
      </c>
    </row>
    <row r="107" spans="1:7" x14ac:dyDescent="0.25">
      <c r="A107" s="4">
        <f t="shared" si="7"/>
        <v>528</v>
      </c>
      <c r="B107" s="4">
        <f>B106</f>
        <v>130</v>
      </c>
      <c r="C107" s="4">
        <v>31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(528, 130, 31, 1, 0, 1);</v>
      </c>
    </row>
    <row r="108" spans="1:7" x14ac:dyDescent="0.25">
      <c r="A108" s="4">
        <f t="shared" si="7"/>
        <v>529</v>
      </c>
      <c r="B108" s="4">
        <f>B106</f>
        <v>130</v>
      </c>
      <c r="C108" s="4">
        <v>598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(529, 130, 598, 1, 0, 2);</v>
      </c>
    </row>
    <row r="109" spans="1:7" x14ac:dyDescent="0.25">
      <c r="A109" s="4">
        <f t="shared" si="7"/>
        <v>530</v>
      </c>
      <c r="B109" s="4">
        <f t="shared" ref="B109" si="15">B106</f>
        <v>130</v>
      </c>
      <c r="C109" s="4">
        <v>598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(530, 130, 598, 0, 0, 1);</v>
      </c>
    </row>
    <row r="110" spans="1:7" x14ac:dyDescent="0.25">
      <c r="A110" s="3">
        <f t="shared" si="7"/>
        <v>531</v>
      </c>
      <c r="B110" s="3">
        <f>B106+1</f>
        <v>131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6"/>
        <v>insert into game_score (id, matchid, squad, goals, points, time_type) values (531, 131, 31, 6, 3, 2);</v>
      </c>
    </row>
    <row r="111" spans="1:7" x14ac:dyDescent="0.25">
      <c r="A111" s="3">
        <f t="shared" si="7"/>
        <v>532</v>
      </c>
      <c r="B111" s="3">
        <f>B110</f>
        <v>131</v>
      </c>
      <c r="C111" s="3">
        <v>31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(532, 131, 31, 2, 0, 1);</v>
      </c>
    </row>
    <row r="112" spans="1:7" x14ac:dyDescent="0.25">
      <c r="A112" s="3">
        <f t="shared" si="7"/>
        <v>533</v>
      </c>
      <c r="B112" s="3">
        <f>B110</f>
        <v>131</v>
      </c>
      <c r="C112" s="3">
        <v>66</v>
      </c>
      <c r="D112" s="3">
        <v>1</v>
      </c>
      <c r="E112" s="3">
        <v>0</v>
      </c>
      <c r="F112" s="3">
        <v>2</v>
      </c>
      <c r="G112" s="3" t="str">
        <f t="shared" si="6"/>
        <v>insert into game_score (id, matchid, squad, goals, points, time_type) values (533, 131, 66, 1, 0, 2);</v>
      </c>
    </row>
    <row r="113" spans="1:7" x14ac:dyDescent="0.25">
      <c r="A113" s="3">
        <f t="shared" si="7"/>
        <v>534</v>
      </c>
      <c r="B113" s="3">
        <f>B110</f>
        <v>131</v>
      </c>
      <c r="C113" s="3">
        <v>66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(534, 131, 66, 0, 0, 1);</v>
      </c>
    </row>
    <row r="114" spans="1:7" x14ac:dyDescent="0.25">
      <c r="A114" s="4">
        <f t="shared" si="7"/>
        <v>535</v>
      </c>
      <c r="B114" s="4">
        <f>B110+1</f>
        <v>132</v>
      </c>
      <c r="C114" s="4">
        <v>20</v>
      </c>
      <c r="D114" s="4">
        <v>4</v>
      </c>
      <c r="E114" s="4">
        <v>3</v>
      </c>
      <c r="F114" s="4">
        <v>2</v>
      </c>
      <c r="G114" t="str">
        <f t="shared" si="6"/>
        <v>insert into game_score (id, matchid, squad, goals, points, time_type) values (535, 132, 20, 4, 3, 2);</v>
      </c>
    </row>
    <row r="115" spans="1:7" x14ac:dyDescent="0.25">
      <c r="A115" s="4">
        <f t="shared" si="7"/>
        <v>536</v>
      </c>
      <c r="B115" s="4">
        <f>B114</f>
        <v>132</v>
      </c>
      <c r="C115" s="4">
        <v>20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(536, 132, 20, 2, 0, 1);</v>
      </c>
    </row>
    <row r="116" spans="1:7" x14ac:dyDescent="0.25">
      <c r="A116" s="4">
        <f t="shared" si="7"/>
        <v>537</v>
      </c>
      <c r="B116" s="4">
        <f>B114</f>
        <v>132</v>
      </c>
      <c r="C116" s="4">
        <v>598</v>
      </c>
      <c r="D116" s="4">
        <v>2</v>
      </c>
      <c r="E116" s="4">
        <v>0</v>
      </c>
      <c r="F116" s="4">
        <v>2</v>
      </c>
      <c r="G116" t="str">
        <f t="shared" si="6"/>
        <v>insert into game_score (id, matchid, squad, goals, points, time_type) values (537, 132, 598, 2, 0, 2);</v>
      </c>
    </row>
    <row r="117" spans="1:7" x14ac:dyDescent="0.25">
      <c r="A117" s="4">
        <f t="shared" si="7"/>
        <v>538</v>
      </c>
      <c r="B117" s="4">
        <f>B114</f>
        <v>132</v>
      </c>
      <c r="C117" s="4">
        <v>598</v>
      </c>
      <c r="D117" s="4">
        <v>0</v>
      </c>
      <c r="E117" s="4">
        <v>0</v>
      </c>
      <c r="F117" s="4">
        <v>1</v>
      </c>
      <c r="G117" t="str">
        <f t="shared" si="6"/>
        <v>insert into game_score (id, matchid, squad, goals, points, time_type) values (538, 132, 598, 0, 0, 1);</v>
      </c>
    </row>
    <row r="118" spans="1:7" x14ac:dyDescent="0.25">
      <c r="A118" s="3">
        <f t="shared" si="7"/>
        <v>539</v>
      </c>
      <c r="B118" s="3">
        <f>B114+1</f>
        <v>133</v>
      </c>
      <c r="C118" s="3">
        <v>7</v>
      </c>
      <c r="D118" s="3">
        <v>4</v>
      </c>
      <c r="E118" s="3">
        <v>3</v>
      </c>
      <c r="F118" s="3">
        <v>2</v>
      </c>
      <c r="G118" s="3" t="str">
        <f t="shared" si="6"/>
        <v>insert into game_score (id, matchid, squad, goals, points, time_type) values (539, 133, 7, 4, 3, 2);</v>
      </c>
    </row>
    <row r="119" spans="1:7" x14ac:dyDescent="0.25">
      <c r="A119" s="3">
        <f t="shared" si="7"/>
        <v>540</v>
      </c>
      <c r="B119" s="3">
        <f>B118</f>
        <v>133</v>
      </c>
      <c r="C119" s="3">
        <v>7</v>
      </c>
      <c r="D119" s="3">
        <v>0</v>
      </c>
      <c r="E119" s="3">
        <v>0</v>
      </c>
      <c r="F119" s="3">
        <v>1</v>
      </c>
      <c r="G119" s="3" t="str">
        <f t="shared" si="6"/>
        <v>insert into game_score (id, matchid, squad, goals, points, time_type) values (540, 133, 7, 0, 0, 1);</v>
      </c>
    </row>
    <row r="120" spans="1:7" x14ac:dyDescent="0.25">
      <c r="A120" s="3">
        <f t="shared" si="7"/>
        <v>541</v>
      </c>
      <c r="B120" s="3">
        <f>B118</f>
        <v>133</v>
      </c>
      <c r="C120" s="3">
        <v>385</v>
      </c>
      <c r="D120" s="3">
        <v>2</v>
      </c>
      <c r="E120" s="3">
        <v>0</v>
      </c>
      <c r="F120" s="3">
        <v>2</v>
      </c>
      <c r="G120" s="3" t="str">
        <f t="shared" si="6"/>
        <v>insert into game_score (id, matchid, squad, goals, points, time_type) values (541, 133, 385, 2, 0, 2);</v>
      </c>
    </row>
    <row r="121" spans="1:7" x14ac:dyDescent="0.25">
      <c r="A121" s="3">
        <f t="shared" si="7"/>
        <v>542</v>
      </c>
      <c r="B121" s="3">
        <f t="shared" ref="B121" si="16">B118</f>
        <v>133</v>
      </c>
      <c r="C121" s="3">
        <v>385</v>
      </c>
      <c r="D121" s="3">
        <v>0</v>
      </c>
      <c r="E121" s="3">
        <v>0</v>
      </c>
      <c r="F121" s="3">
        <v>1</v>
      </c>
      <c r="G121" s="3" t="str">
        <f t="shared" si="6"/>
        <v>insert into game_score (id, matchid, squad, goals, points, time_type) values (542, 133, 385, 0, 0, 1);</v>
      </c>
    </row>
    <row r="122" spans="1:7" x14ac:dyDescent="0.25">
      <c r="A122" s="4">
        <f t="shared" si="7"/>
        <v>543</v>
      </c>
      <c r="B122" s="4">
        <f>B118+1</f>
        <v>134</v>
      </c>
      <c r="C122" s="4">
        <v>61</v>
      </c>
      <c r="D122" s="4">
        <v>2</v>
      </c>
      <c r="E122" s="4">
        <v>0</v>
      </c>
      <c r="F122" s="4">
        <v>2</v>
      </c>
      <c r="G122" s="4" t="str">
        <f t="shared" si="6"/>
        <v>insert into game_score (id, matchid, squad, goals, points, time_type) values (543, 134, 61, 2, 0, 2);</v>
      </c>
    </row>
    <row r="123" spans="1:7" x14ac:dyDescent="0.25">
      <c r="A123" s="4">
        <f t="shared" si="7"/>
        <v>544</v>
      </c>
      <c r="B123" s="4">
        <f>B122</f>
        <v>134</v>
      </c>
      <c r="C123" s="4">
        <v>61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(544, 134, 61, 1, 0, 1);</v>
      </c>
    </row>
    <row r="124" spans="1:7" x14ac:dyDescent="0.25">
      <c r="A124" s="4">
        <f t="shared" si="7"/>
        <v>545</v>
      </c>
      <c r="B124" s="4">
        <f>B122</f>
        <v>134</v>
      </c>
      <c r="C124" s="4">
        <v>506</v>
      </c>
      <c r="D124" s="4">
        <v>6</v>
      </c>
      <c r="E124" s="4">
        <v>3</v>
      </c>
      <c r="F124" s="4">
        <v>2</v>
      </c>
      <c r="G124" s="4" t="str">
        <f t="shared" si="6"/>
        <v>insert into game_score (id, matchid, squad, goals, points, time_type) values (545, 134, 506, 6, 3, 2);</v>
      </c>
    </row>
    <row r="125" spans="1:7" x14ac:dyDescent="0.25">
      <c r="A125" s="4">
        <f t="shared" si="7"/>
        <v>546</v>
      </c>
      <c r="B125" s="4">
        <f t="shared" ref="B125" si="17">B122</f>
        <v>134</v>
      </c>
      <c r="C125" s="4">
        <v>506</v>
      </c>
      <c r="D125" s="4">
        <v>2</v>
      </c>
      <c r="E125" s="4">
        <v>0</v>
      </c>
      <c r="F125" s="4">
        <v>1</v>
      </c>
      <c r="G125" s="4" t="str">
        <f t="shared" si="6"/>
        <v>insert into game_score (id, matchid, squad, goals, points, time_type) values (546, 134, 506, 2, 0, 1);</v>
      </c>
    </row>
    <row r="126" spans="1:7" x14ac:dyDescent="0.25">
      <c r="A126" s="3">
        <f t="shared" si="7"/>
        <v>547</v>
      </c>
      <c r="B126" s="3">
        <f>B122+1</f>
        <v>135</v>
      </c>
      <c r="C126" s="3">
        <v>506</v>
      </c>
      <c r="D126" s="3">
        <v>1</v>
      </c>
      <c r="E126" s="3">
        <v>0</v>
      </c>
      <c r="F126" s="3">
        <v>2</v>
      </c>
      <c r="G126" s="3" t="str">
        <f t="shared" si="6"/>
        <v>insert into game_score (id, matchid, squad, goals, points, time_type) values (547, 135, 506, 1, 0, 2);</v>
      </c>
    </row>
    <row r="127" spans="1:7" x14ac:dyDescent="0.25">
      <c r="A127" s="3">
        <f t="shared" si="7"/>
        <v>548</v>
      </c>
      <c r="B127" s="3">
        <f>B126</f>
        <v>135</v>
      </c>
      <c r="C127" s="3">
        <v>506</v>
      </c>
      <c r="D127" s="3">
        <v>0</v>
      </c>
      <c r="E127" s="3">
        <v>0</v>
      </c>
      <c r="F127" s="3">
        <v>1</v>
      </c>
      <c r="G127" s="3" t="str">
        <f t="shared" si="6"/>
        <v>insert into game_score (id, matchid, squad, goals, points, time_type) values (548, 135, 506, 0, 0, 1);</v>
      </c>
    </row>
    <row r="128" spans="1:7" x14ac:dyDescent="0.25">
      <c r="A128" s="3">
        <f t="shared" si="7"/>
        <v>549</v>
      </c>
      <c r="B128" s="3">
        <f>B126</f>
        <v>135</v>
      </c>
      <c r="C128" s="3">
        <v>7</v>
      </c>
      <c r="D128" s="3">
        <v>6</v>
      </c>
      <c r="E128" s="3">
        <v>3</v>
      </c>
      <c r="F128" s="3">
        <v>2</v>
      </c>
      <c r="G128" s="3" t="str">
        <f t="shared" si="6"/>
        <v>insert into game_score (id, matchid, squad, goals, points, time_type) values (549, 135, 7, 6, 3, 2);</v>
      </c>
    </row>
    <row r="129" spans="1:7" x14ac:dyDescent="0.25">
      <c r="A129" s="3">
        <f t="shared" si="7"/>
        <v>550</v>
      </c>
      <c r="B129" s="3">
        <f t="shared" ref="B129" si="18">B126</f>
        <v>135</v>
      </c>
      <c r="C129" s="3">
        <v>7</v>
      </c>
      <c r="D129" s="3">
        <v>4</v>
      </c>
      <c r="E129" s="3">
        <v>0</v>
      </c>
      <c r="F129" s="3">
        <v>1</v>
      </c>
      <c r="G129" s="3" t="str">
        <f t="shared" si="6"/>
        <v>insert into game_score (id, matchid, squad, goals, points, time_type) values (550, 135, 7, 4, 0, 1);</v>
      </c>
    </row>
    <row r="130" spans="1:7" x14ac:dyDescent="0.25">
      <c r="A130" s="4">
        <f t="shared" si="7"/>
        <v>551</v>
      </c>
      <c r="B130" s="4">
        <f>B126+1</f>
        <v>136</v>
      </c>
      <c r="C130" s="4">
        <v>385</v>
      </c>
      <c r="D130" s="4">
        <v>6</v>
      </c>
      <c r="E130" s="4">
        <v>3</v>
      </c>
      <c r="F130" s="4">
        <v>2</v>
      </c>
      <c r="G130" s="4" t="str">
        <f t="shared" si="6"/>
        <v>insert into game_score (id, matchid, squad, goals, points, time_type) values (551, 136, 385, 6, 3, 2);</v>
      </c>
    </row>
    <row r="131" spans="1:7" x14ac:dyDescent="0.25">
      <c r="A131" s="4">
        <f t="shared" si="7"/>
        <v>552</v>
      </c>
      <c r="B131" s="4">
        <f>B130</f>
        <v>136</v>
      </c>
      <c r="C131" s="4">
        <v>385</v>
      </c>
      <c r="D131" s="4">
        <v>3</v>
      </c>
      <c r="E131" s="4">
        <v>0</v>
      </c>
      <c r="F131" s="4">
        <v>1</v>
      </c>
      <c r="G131" s="4" t="str">
        <f t="shared" si="6"/>
        <v>insert into game_score (id, matchid, squad, goals, points, time_type) values (552, 136, 385, 3, 0, 1);</v>
      </c>
    </row>
    <row r="132" spans="1:7" x14ac:dyDescent="0.25">
      <c r="A132" s="4">
        <f t="shared" si="7"/>
        <v>553</v>
      </c>
      <c r="B132" s="4">
        <f>B130</f>
        <v>136</v>
      </c>
      <c r="C132" s="4">
        <v>61</v>
      </c>
      <c r="D132" s="4">
        <v>0</v>
      </c>
      <c r="E132" s="4">
        <v>0</v>
      </c>
      <c r="F132" s="4">
        <v>2</v>
      </c>
      <c r="G132" s="4" t="str">
        <f t="shared" si="6"/>
        <v>insert into game_score (id, matchid, squad, goals, points, time_type) values (553, 136, 61, 0, 0, 2);</v>
      </c>
    </row>
    <row r="133" spans="1:7" x14ac:dyDescent="0.25">
      <c r="A133" s="4">
        <f t="shared" si="7"/>
        <v>554</v>
      </c>
      <c r="B133" s="4">
        <f t="shared" ref="B133" si="19">B130</f>
        <v>136</v>
      </c>
      <c r="C133" s="4">
        <v>61</v>
      </c>
      <c r="D133" s="4">
        <v>0</v>
      </c>
      <c r="E133" s="4">
        <v>0</v>
      </c>
      <c r="F133" s="4">
        <v>1</v>
      </c>
      <c r="G133" s="4" t="str">
        <f t="shared" si="6"/>
        <v>insert into game_score (id, matchid, squad, goals, points, time_type) values (554, 136, 61, 0, 0, 1);</v>
      </c>
    </row>
    <row r="134" spans="1:7" x14ac:dyDescent="0.25">
      <c r="A134" s="3">
        <f t="shared" si="7"/>
        <v>555</v>
      </c>
      <c r="B134" s="3">
        <f>B130+1</f>
        <v>137</v>
      </c>
      <c r="C134" s="3">
        <v>385</v>
      </c>
      <c r="D134" s="3">
        <v>4</v>
      </c>
      <c r="E134" s="3">
        <v>3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(555, 137, 385, 4, 3, 2);</v>
      </c>
    </row>
    <row r="135" spans="1:7" x14ac:dyDescent="0.25">
      <c r="A135" s="3">
        <f t="shared" si="7"/>
        <v>556</v>
      </c>
      <c r="B135" s="3">
        <f>B134</f>
        <v>137</v>
      </c>
      <c r="C135" s="3">
        <v>385</v>
      </c>
      <c r="D135" s="3">
        <v>2</v>
      </c>
      <c r="E135" s="3">
        <v>0</v>
      </c>
      <c r="F135" s="3">
        <v>1</v>
      </c>
      <c r="G135" s="3" t="str">
        <f t="shared" si="20"/>
        <v>insert into game_score (id, matchid, squad, goals, points, time_type) values (556, 137, 385, 2, 0, 1);</v>
      </c>
    </row>
    <row r="136" spans="1:7" x14ac:dyDescent="0.25">
      <c r="A136" s="3">
        <f t="shared" si="7"/>
        <v>557</v>
      </c>
      <c r="B136" s="3">
        <f>B134</f>
        <v>137</v>
      </c>
      <c r="C136" s="3">
        <v>506</v>
      </c>
      <c r="D136" s="3">
        <v>1</v>
      </c>
      <c r="E136" s="3">
        <v>0</v>
      </c>
      <c r="F136" s="3">
        <v>2</v>
      </c>
      <c r="G136" s="3" t="str">
        <f t="shared" si="20"/>
        <v>insert into game_score (id, matchid, squad, goals, points, time_type) values (557, 137, 506, 1, 0, 2);</v>
      </c>
    </row>
    <row r="137" spans="1:7" x14ac:dyDescent="0.25">
      <c r="A137" s="3">
        <f t="shared" si="7"/>
        <v>558</v>
      </c>
      <c r="B137" s="3">
        <f t="shared" ref="B137" si="21">B134</f>
        <v>137</v>
      </c>
      <c r="C137" s="3">
        <v>506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(558, 137, 506, 0, 0, 1);</v>
      </c>
    </row>
    <row r="138" spans="1:7" x14ac:dyDescent="0.25">
      <c r="A138" s="4">
        <f t="shared" ref="A138:A201" si="22">A137+1</f>
        <v>559</v>
      </c>
      <c r="B138" s="4">
        <f>B134+1</f>
        <v>138</v>
      </c>
      <c r="C138" s="4">
        <v>7</v>
      </c>
      <c r="D138" s="4">
        <v>10</v>
      </c>
      <c r="E138" s="4">
        <v>3</v>
      </c>
      <c r="F138" s="4">
        <v>2</v>
      </c>
      <c r="G138" s="4" t="str">
        <f t="shared" si="20"/>
        <v>insert into game_score (id, matchid, squad, goals, points, time_type) values (559, 138, 7, 10, 3, 2);</v>
      </c>
    </row>
    <row r="139" spans="1:7" x14ac:dyDescent="0.25">
      <c r="A139" s="4">
        <f t="shared" si="22"/>
        <v>560</v>
      </c>
      <c r="B139" s="4">
        <f>B138</f>
        <v>138</v>
      </c>
      <c r="C139" s="4">
        <v>7</v>
      </c>
      <c r="D139" s="4">
        <v>4</v>
      </c>
      <c r="E139" s="4">
        <v>0</v>
      </c>
      <c r="F139" s="4">
        <v>1</v>
      </c>
      <c r="G139" s="4" t="str">
        <f t="shared" si="20"/>
        <v>insert into game_score (id, matchid, squad, goals, points, time_type) values (560, 138, 7, 4, 0, 1);</v>
      </c>
    </row>
    <row r="140" spans="1:7" x14ac:dyDescent="0.25">
      <c r="A140" s="4">
        <f t="shared" si="22"/>
        <v>561</v>
      </c>
      <c r="B140" s="4">
        <f>B138</f>
        <v>138</v>
      </c>
      <c r="C140" s="4">
        <v>61</v>
      </c>
      <c r="D140" s="4">
        <v>1</v>
      </c>
      <c r="E140" s="4">
        <v>0</v>
      </c>
      <c r="F140" s="4">
        <v>2</v>
      </c>
      <c r="G140" s="4" t="str">
        <f t="shared" si="20"/>
        <v>insert into game_score (id, matchid, squad, goals, points, time_type) values (561, 138, 61, 1, 0, 2);</v>
      </c>
    </row>
    <row r="141" spans="1:7" x14ac:dyDescent="0.25">
      <c r="A141" s="4">
        <f t="shared" si="22"/>
        <v>562</v>
      </c>
      <c r="B141" s="4">
        <f t="shared" ref="B141" si="23">B138</f>
        <v>138</v>
      </c>
      <c r="C141" s="4">
        <v>61</v>
      </c>
      <c r="D141" s="4">
        <v>1</v>
      </c>
      <c r="E141" s="4">
        <v>0</v>
      </c>
      <c r="F141" s="4">
        <v>1</v>
      </c>
      <c r="G141" s="4" t="str">
        <f t="shared" si="20"/>
        <v>insert into game_score (id, matchid, squad, goals, points, time_type) values (562, 138, 61, 1, 0, 1);</v>
      </c>
    </row>
    <row r="142" spans="1:7" x14ac:dyDescent="0.25">
      <c r="A142" s="3">
        <f t="shared" si="22"/>
        <v>563</v>
      </c>
      <c r="B142" s="3">
        <f>B138+1</f>
        <v>139</v>
      </c>
      <c r="C142" s="3">
        <v>98</v>
      </c>
      <c r="D142" s="3">
        <v>1</v>
      </c>
      <c r="E142" s="3">
        <v>0</v>
      </c>
      <c r="F142" s="3">
        <v>2</v>
      </c>
      <c r="G142" s="3" t="str">
        <f t="shared" si="20"/>
        <v>insert into game_score (id, matchid, squad, goals, points, time_type) values (563, 139, 98, 1, 0, 2);</v>
      </c>
    </row>
    <row r="143" spans="1:7" x14ac:dyDescent="0.25">
      <c r="A143" s="3">
        <f t="shared" si="22"/>
        <v>564</v>
      </c>
      <c r="B143" s="3">
        <f>B142</f>
        <v>139</v>
      </c>
      <c r="C143" s="3">
        <v>98</v>
      </c>
      <c r="D143" s="3">
        <v>1</v>
      </c>
      <c r="E143" s="3">
        <v>0</v>
      </c>
      <c r="F143" s="3">
        <v>1</v>
      </c>
      <c r="G143" s="3" t="str">
        <f t="shared" si="20"/>
        <v>insert into game_score (id, matchid, squad, goals, points, time_type) values (564, 139, 98, 1, 0, 1);</v>
      </c>
    </row>
    <row r="144" spans="1:7" x14ac:dyDescent="0.25">
      <c r="A144" s="3">
        <f t="shared" si="22"/>
        <v>565</v>
      </c>
      <c r="B144" s="3">
        <f>B142</f>
        <v>139</v>
      </c>
      <c r="C144" s="3">
        <v>54</v>
      </c>
      <c r="D144" s="3">
        <v>2</v>
      </c>
      <c r="E144" s="3">
        <v>3</v>
      </c>
      <c r="F144" s="3">
        <v>2</v>
      </c>
      <c r="G144" s="3" t="str">
        <f t="shared" si="20"/>
        <v>insert into game_score (id, matchid, squad, goals, points, time_type) values (565, 139, 54, 2, 3, 2);</v>
      </c>
    </row>
    <row r="145" spans="1:7" x14ac:dyDescent="0.25">
      <c r="A145" s="3">
        <f t="shared" si="22"/>
        <v>566</v>
      </c>
      <c r="B145" s="3">
        <f t="shared" ref="B145" si="24">B142</f>
        <v>139</v>
      </c>
      <c r="C145" s="3">
        <v>54</v>
      </c>
      <c r="D145" s="3">
        <v>0</v>
      </c>
      <c r="E145" s="3">
        <v>0</v>
      </c>
      <c r="F145" s="3">
        <v>1</v>
      </c>
      <c r="G145" s="3" t="str">
        <f t="shared" si="20"/>
        <v>insert into game_score (id, matchid, squad, goals, points, time_type) values (566, 139, 54, 0, 0, 1);</v>
      </c>
    </row>
    <row r="146" spans="1:7" x14ac:dyDescent="0.25">
      <c r="A146" s="4">
        <f t="shared" si="22"/>
        <v>567</v>
      </c>
      <c r="B146" s="4">
        <f>B142+1</f>
        <v>140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20"/>
        <v>insert into game_score (id, matchid, squad, goals, points, time_type) values (567, 140, 53, 0, 0, 2);</v>
      </c>
    </row>
    <row r="147" spans="1:7" x14ac:dyDescent="0.25">
      <c r="A147" s="4">
        <f t="shared" si="22"/>
        <v>568</v>
      </c>
      <c r="B147" s="4">
        <f>B146</f>
        <v>140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(568, 140, 53, 0, 0, 1);</v>
      </c>
    </row>
    <row r="148" spans="1:7" x14ac:dyDescent="0.25">
      <c r="A148" s="4">
        <f t="shared" si="22"/>
        <v>569</v>
      </c>
      <c r="B148" s="4">
        <f>B146</f>
        <v>140</v>
      </c>
      <c r="C148" s="4">
        <v>34</v>
      </c>
      <c r="D148" s="4">
        <v>9</v>
      </c>
      <c r="E148" s="4">
        <v>3</v>
      </c>
      <c r="F148" s="4">
        <v>2</v>
      </c>
      <c r="G148" s="4" t="str">
        <f t="shared" si="20"/>
        <v>insert into game_score (id, matchid, squad, goals, points, time_type) values (569, 140, 34, 9, 3, 2);</v>
      </c>
    </row>
    <row r="149" spans="1:7" x14ac:dyDescent="0.25">
      <c r="A149" s="4">
        <f t="shared" si="22"/>
        <v>570</v>
      </c>
      <c r="B149" s="4">
        <f t="shared" ref="B149" si="25">B146</f>
        <v>140</v>
      </c>
      <c r="C149" s="4">
        <v>34</v>
      </c>
      <c r="D149" s="4">
        <v>3</v>
      </c>
      <c r="E149" s="4">
        <v>0</v>
      </c>
      <c r="F149" s="4">
        <v>1</v>
      </c>
      <c r="G149" s="4" t="str">
        <f t="shared" si="20"/>
        <v>insert into game_score (id, matchid, squad, goals, points, time_type) values (570, 140, 34, 3, 0, 1);</v>
      </c>
    </row>
    <row r="150" spans="1:7" x14ac:dyDescent="0.25">
      <c r="A150" s="3">
        <f t="shared" si="22"/>
        <v>571</v>
      </c>
      <c r="B150" s="3">
        <f>B146+1</f>
        <v>141</v>
      </c>
      <c r="C150" s="3">
        <v>54</v>
      </c>
      <c r="D150" s="3">
        <v>8</v>
      </c>
      <c r="E150" s="3">
        <v>3</v>
      </c>
      <c r="F150" s="3">
        <v>2</v>
      </c>
      <c r="G150" s="3" t="str">
        <f t="shared" si="20"/>
        <v>insert into game_score (id, matchid, squad, goals, points, time_type) values (571, 141, 54, 8, 3, 2);</v>
      </c>
    </row>
    <row r="151" spans="1:7" x14ac:dyDescent="0.25">
      <c r="A151" s="3">
        <f t="shared" si="22"/>
        <v>572</v>
      </c>
      <c r="B151" s="3">
        <f>B150</f>
        <v>141</v>
      </c>
      <c r="C151" s="3">
        <v>54</v>
      </c>
      <c r="D151" s="3">
        <v>2</v>
      </c>
      <c r="E151" s="3">
        <v>0</v>
      </c>
      <c r="F151" s="3">
        <v>1</v>
      </c>
      <c r="G151" s="3" t="str">
        <f t="shared" si="20"/>
        <v>insert into game_score (id, matchid, squad, goals, points, time_type) values (572, 141, 54, 2, 0, 1);</v>
      </c>
    </row>
    <row r="152" spans="1:7" x14ac:dyDescent="0.25">
      <c r="A152" s="3">
        <f t="shared" si="22"/>
        <v>573</v>
      </c>
      <c r="B152" s="3">
        <f>B150</f>
        <v>141</v>
      </c>
      <c r="C152" s="3">
        <v>53</v>
      </c>
      <c r="D152" s="3">
        <v>1</v>
      </c>
      <c r="E152" s="3">
        <v>0</v>
      </c>
      <c r="F152" s="3">
        <v>2</v>
      </c>
      <c r="G152" s="3" t="str">
        <f t="shared" si="20"/>
        <v>insert into game_score (id, matchid, squad, goals, points, time_type) values (573, 141, 53, 1, 0, 2);</v>
      </c>
    </row>
    <row r="153" spans="1:7" x14ac:dyDescent="0.25">
      <c r="A153" s="3">
        <f t="shared" si="22"/>
        <v>574</v>
      </c>
      <c r="B153" s="3">
        <f>B150</f>
        <v>141</v>
      </c>
      <c r="C153" s="3">
        <v>53</v>
      </c>
      <c r="D153" s="3">
        <v>1</v>
      </c>
      <c r="E153" s="3">
        <v>0</v>
      </c>
      <c r="F153" s="3">
        <v>1</v>
      </c>
      <c r="G153" s="3" t="str">
        <f t="shared" si="20"/>
        <v>insert into game_score (id, matchid, squad, goals, points, time_type) values (574, 141, 53, 1, 0, 1);</v>
      </c>
    </row>
    <row r="154" spans="1:7" x14ac:dyDescent="0.25">
      <c r="A154" s="4">
        <f t="shared" si="22"/>
        <v>575</v>
      </c>
      <c r="B154" s="4">
        <f>B150+1</f>
        <v>142</v>
      </c>
      <c r="C154" s="4">
        <v>34</v>
      </c>
      <c r="D154" s="4">
        <v>7</v>
      </c>
      <c r="E154" s="4">
        <v>3</v>
      </c>
      <c r="F154" s="4">
        <v>2</v>
      </c>
      <c r="G154" t="str">
        <f t="shared" si="20"/>
        <v>insert into game_score (id, matchid, squad, goals, points, time_type) values (575, 142, 34, 7, 3, 2);</v>
      </c>
    </row>
    <row r="155" spans="1:7" x14ac:dyDescent="0.25">
      <c r="A155" s="4">
        <f t="shared" si="22"/>
        <v>576</v>
      </c>
      <c r="B155" s="4">
        <f>B154</f>
        <v>142</v>
      </c>
      <c r="C155" s="4">
        <v>34</v>
      </c>
      <c r="D155" s="4">
        <v>6</v>
      </c>
      <c r="E155" s="4">
        <v>0</v>
      </c>
      <c r="F155" s="4">
        <v>1</v>
      </c>
      <c r="G155" t="str">
        <f t="shared" si="20"/>
        <v>insert into game_score (id, matchid, squad, goals, points, time_type) values (576, 142, 34, 6, 0, 1);</v>
      </c>
    </row>
    <row r="156" spans="1:7" x14ac:dyDescent="0.25">
      <c r="A156" s="4">
        <f t="shared" si="22"/>
        <v>577</v>
      </c>
      <c r="B156" s="4">
        <f>B154</f>
        <v>142</v>
      </c>
      <c r="C156" s="4">
        <v>98</v>
      </c>
      <c r="D156" s="4">
        <v>2</v>
      </c>
      <c r="E156" s="4">
        <v>0</v>
      </c>
      <c r="F156" s="4">
        <v>2</v>
      </c>
      <c r="G156" t="str">
        <f t="shared" si="20"/>
        <v>insert into game_score (id, matchid, squad, goals, points, time_type) values (577, 142, 98, 2, 0, 2);</v>
      </c>
    </row>
    <row r="157" spans="1:7" x14ac:dyDescent="0.25">
      <c r="A157" s="4">
        <f t="shared" si="22"/>
        <v>578</v>
      </c>
      <c r="B157" s="4">
        <f>B154</f>
        <v>142</v>
      </c>
      <c r="C157" s="4">
        <v>98</v>
      </c>
      <c r="D157" s="4">
        <v>0</v>
      </c>
      <c r="E157" s="4">
        <v>0</v>
      </c>
      <c r="F157" s="4">
        <v>1</v>
      </c>
      <c r="G157" t="str">
        <f t="shared" si="20"/>
        <v>insert into game_score (id, matchid, squad, goals, points, time_type) values (578, 142, 98, 0, 0, 1);</v>
      </c>
    </row>
    <row r="158" spans="1:7" x14ac:dyDescent="0.25">
      <c r="A158" s="3">
        <f t="shared" si="22"/>
        <v>579</v>
      </c>
      <c r="B158" s="3">
        <f>B154+1</f>
        <v>143</v>
      </c>
      <c r="C158" s="3">
        <v>98</v>
      </c>
      <c r="D158" s="3">
        <v>3</v>
      </c>
      <c r="E158" s="3">
        <v>3</v>
      </c>
      <c r="F158" s="3">
        <v>2</v>
      </c>
      <c r="G158" s="3" t="str">
        <f t="shared" si="20"/>
        <v>insert into game_score (id, matchid, squad, goals, points, time_type) values (579, 143, 98, 3, 3, 2);</v>
      </c>
    </row>
    <row r="159" spans="1:7" x14ac:dyDescent="0.25">
      <c r="A159" s="3">
        <f t="shared" si="22"/>
        <v>580</v>
      </c>
      <c r="B159" s="3">
        <f>B158</f>
        <v>143</v>
      </c>
      <c r="C159" s="3">
        <v>98</v>
      </c>
      <c r="D159" s="3">
        <v>1</v>
      </c>
      <c r="E159" s="3">
        <v>0</v>
      </c>
      <c r="F159" s="3">
        <v>1</v>
      </c>
      <c r="G159" s="3" t="str">
        <f t="shared" si="20"/>
        <v>insert into game_score (id, matchid, squad, goals, points, time_type) values (580, 143, 98, 1, 0, 1);</v>
      </c>
    </row>
    <row r="160" spans="1:7" x14ac:dyDescent="0.25">
      <c r="A160" s="3">
        <f t="shared" si="22"/>
        <v>581</v>
      </c>
      <c r="B160" s="3">
        <f>B158</f>
        <v>143</v>
      </c>
      <c r="C160" s="3">
        <v>53</v>
      </c>
      <c r="D160" s="3">
        <v>0</v>
      </c>
      <c r="E160" s="3">
        <v>0</v>
      </c>
      <c r="F160" s="3">
        <v>2</v>
      </c>
      <c r="G160" s="3" t="str">
        <f t="shared" si="20"/>
        <v>insert into game_score (id, matchid, squad, goals, points, time_type) values (581, 143, 53, 0, 0, 2);</v>
      </c>
    </row>
    <row r="161" spans="1:7" x14ac:dyDescent="0.25">
      <c r="A161" s="3">
        <f t="shared" si="22"/>
        <v>582</v>
      </c>
      <c r="B161" s="3">
        <f t="shared" ref="B161" si="26">B158</f>
        <v>143</v>
      </c>
      <c r="C161" s="3">
        <v>53</v>
      </c>
      <c r="D161" s="3">
        <v>0</v>
      </c>
      <c r="E161" s="3">
        <v>0</v>
      </c>
      <c r="F161" s="3">
        <v>1</v>
      </c>
      <c r="G161" s="3" t="str">
        <f t="shared" si="20"/>
        <v>insert into game_score (id, matchid, squad, goals, points, time_type) values (582, 143, 53, 0, 0, 1);</v>
      </c>
    </row>
    <row r="162" spans="1:7" x14ac:dyDescent="0.25">
      <c r="A162" s="4">
        <f t="shared" si="22"/>
        <v>583</v>
      </c>
      <c r="B162" s="4">
        <f>B158+1</f>
        <v>144</v>
      </c>
      <c r="C162" s="4">
        <v>54</v>
      </c>
      <c r="D162" s="4">
        <v>0</v>
      </c>
      <c r="E162" s="4">
        <v>0</v>
      </c>
      <c r="F162" s="4">
        <v>2</v>
      </c>
      <c r="G162" s="4" t="str">
        <f t="shared" si="20"/>
        <v>insert into game_score (id, matchid, squad, goals, points, time_type) values (583, 144, 54, 0, 0, 2);</v>
      </c>
    </row>
    <row r="163" spans="1:7" x14ac:dyDescent="0.25">
      <c r="A163" s="4">
        <f t="shared" si="22"/>
        <v>584</v>
      </c>
      <c r="B163" s="4">
        <f>B162</f>
        <v>144</v>
      </c>
      <c r="C163" s="4">
        <v>54</v>
      </c>
      <c r="D163" s="4">
        <v>0</v>
      </c>
      <c r="E163" s="4">
        <v>0</v>
      </c>
      <c r="F163" s="4">
        <v>1</v>
      </c>
      <c r="G163" s="4" t="str">
        <f t="shared" si="20"/>
        <v>insert into game_score (id, matchid, squad, goals, points, time_type) values (584, 144, 54, 0, 0, 1);</v>
      </c>
    </row>
    <row r="164" spans="1:7" x14ac:dyDescent="0.25">
      <c r="A164" s="4">
        <f t="shared" si="22"/>
        <v>585</v>
      </c>
      <c r="B164" s="4">
        <f>B162</f>
        <v>144</v>
      </c>
      <c r="C164" s="4">
        <v>34</v>
      </c>
      <c r="D164" s="4">
        <v>3</v>
      </c>
      <c r="E164" s="4">
        <v>3</v>
      </c>
      <c r="F164" s="4">
        <v>2</v>
      </c>
      <c r="G164" s="4" t="str">
        <f t="shared" si="20"/>
        <v>insert into game_score (id, matchid, squad, goals, points, time_type) values (585, 144, 34, 3, 3, 2);</v>
      </c>
    </row>
    <row r="165" spans="1:7" x14ac:dyDescent="0.25">
      <c r="A165" s="4">
        <f t="shared" si="22"/>
        <v>586</v>
      </c>
      <c r="B165" s="4">
        <f t="shared" ref="B165" si="27">B162</f>
        <v>144</v>
      </c>
      <c r="C165" s="4">
        <v>34</v>
      </c>
      <c r="D165" s="4">
        <v>0</v>
      </c>
      <c r="E165" s="4">
        <v>0</v>
      </c>
      <c r="F165" s="4">
        <v>1</v>
      </c>
      <c r="G165" s="4" t="str">
        <f t="shared" si="20"/>
        <v>insert into game_score (id, matchid, squad, goals, points, time_type) values (586, 144, 34, 0, 0, 1);</v>
      </c>
    </row>
    <row r="166" spans="1:7" x14ac:dyDescent="0.25">
      <c r="A166" s="3">
        <f t="shared" si="22"/>
        <v>587</v>
      </c>
      <c r="B166" s="3">
        <f>B162+1</f>
        <v>145</v>
      </c>
      <c r="C166" s="3">
        <v>7</v>
      </c>
      <c r="D166" s="3">
        <v>7</v>
      </c>
      <c r="E166" s="3">
        <v>3</v>
      </c>
      <c r="F166" s="3">
        <v>2</v>
      </c>
      <c r="G166" s="3" t="str">
        <f t="shared" si="20"/>
        <v>insert into game_score (id, matchid, squad, goals, points, time_type) values (587, 145, 7, 7, 3, 2);</v>
      </c>
    </row>
    <row r="167" spans="1:7" x14ac:dyDescent="0.25">
      <c r="A167" s="3">
        <f t="shared" si="22"/>
        <v>588</v>
      </c>
      <c r="B167" s="3">
        <f>B166</f>
        <v>145</v>
      </c>
      <c r="C167" s="3">
        <v>7</v>
      </c>
      <c r="D167" s="3">
        <v>1</v>
      </c>
      <c r="E167" s="3">
        <v>0</v>
      </c>
      <c r="F167" s="3">
        <v>1</v>
      </c>
      <c r="G167" s="3" t="str">
        <f t="shared" si="20"/>
        <v>insert into game_score (id, matchid, squad, goals, points, time_type) values (588, 145, 7, 1, 0, 1);</v>
      </c>
    </row>
    <row r="168" spans="1:7" x14ac:dyDescent="0.25">
      <c r="A168" s="3">
        <f t="shared" si="22"/>
        <v>589</v>
      </c>
      <c r="B168" s="3">
        <f>B166</f>
        <v>145</v>
      </c>
      <c r="C168" s="3">
        <v>54</v>
      </c>
      <c r="D168" s="3">
        <v>1</v>
      </c>
      <c r="E168" s="3">
        <v>0</v>
      </c>
      <c r="F168" s="3">
        <v>2</v>
      </c>
      <c r="G168" s="3" t="str">
        <f t="shared" si="20"/>
        <v>insert into game_score (id, matchid, squad, goals, points, time_type) values (589, 145, 54, 1, 0, 2);</v>
      </c>
    </row>
    <row r="169" spans="1:7" x14ac:dyDescent="0.25">
      <c r="A169" s="3">
        <f t="shared" si="22"/>
        <v>590</v>
      </c>
      <c r="B169" s="3">
        <f t="shared" ref="B169" si="28">B166</f>
        <v>145</v>
      </c>
      <c r="C169" s="3">
        <v>54</v>
      </c>
      <c r="D169" s="3">
        <v>1</v>
      </c>
      <c r="E169" s="3">
        <v>0</v>
      </c>
      <c r="F169" s="3">
        <v>1</v>
      </c>
      <c r="G169" s="3" t="str">
        <f t="shared" si="20"/>
        <v>insert into game_score (id, matchid, squad, goals, points, time_type) values (590, 145, 54, 1, 0, 1);</v>
      </c>
    </row>
    <row r="170" spans="1:7" x14ac:dyDescent="0.25">
      <c r="A170" s="4">
        <f t="shared" si="22"/>
        <v>591</v>
      </c>
      <c r="B170" s="4">
        <f>B166+1</f>
        <v>146</v>
      </c>
      <c r="C170" s="4">
        <v>55</v>
      </c>
      <c r="D170" s="4">
        <v>12</v>
      </c>
      <c r="E170" s="4">
        <v>3</v>
      </c>
      <c r="F170" s="4">
        <v>2</v>
      </c>
      <c r="G170" s="4" t="str">
        <f t="shared" si="20"/>
        <v>insert into game_score (id, matchid, squad, goals, points, time_type) values (591, 146, 55, 12, 3, 2);</v>
      </c>
    </row>
    <row r="171" spans="1:7" x14ac:dyDescent="0.25">
      <c r="A171" s="4">
        <f t="shared" si="22"/>
        <v>592</v>
      </c>
      <c r="B171" s="4">
        <f>B170</f>
        <v>146</v>
      </c>
      <c r="C171" s="4">
        <v>55</v>
      </c>
      <c r="D171" s="4">
        <v>4</v>
      </c>
      <c r="E171" s="4">
        <v>0</v>
      </c>
      <c r="F171" s="4">
        <v>1</v>
      </c>
      <c r="G171" s="4" t="str">
        <f t="shared" si="20"/>
        <v>insert into game_score (id, matchid, squad, goals, points, time_type) values (592, 146, 55, 4, 0, 1);</v>
      </c>
    </row>
    <row r="172" spans="1:7" x14ac:dyDescent="0.25">
      <c r="A172" s="4">
        <f t="shared" si="22"/>
        <v>593</v>
      </c>
      <c r="B172" s="4">
        <f>B170</f>
        <v>146</v>
      </c>
      <c r="C172" s="4">
        <v>20</v>
      </c>
      <c r="D172" s="4">
        <v>4</v>
      </c>
      <c r="E172" s="4">
        <v>0</v>
      </c>
      <c r="F172" s="4">
        <v>2</v>
      </c>
      <c r="G172" s="4" t="str">
        <f t="shared" si="20"/>
        <v>insert into game_score (id, matchid, squad, goals, points, time_type) values (593, 146, 20, 4, 0, 2);</v>
      </c>
    </row>
    <row r="173" spans="1:7" x14ac:dyDescent="0.25">
      <c r="A173" s="4">
        <f t="shared" si="22"/>
        <v>594</v>
      </c>
      <c r="B173" s="4">
        <f t="shared" ref="B173" si="29">B170</f>
        <v>146</v>
      </c>
      <c r="C173" s="4">
        <v>20</v>
      </c>
      <c r="D173" s="4">
        <v>1</v>
      </c>
      <c r="E173" s="4">
        <v>0</v>
      </c>
      <c r="F173" s="4">
        <v>1</v>
      </c>
      <c r="G173" s="4" t="str">
        <f t="shared" si="20"/>
        <v>insert into game_score (id, matchid, squad, goals, points, time_type) values (594, 146, 20, 1, 0, 1);</v>
      </c>
    </row>
    <row r="174" spans="1:7" x14ac:dyDescent="0.25">
      <c r="A174" s="3">
        <f t="shared" si="22"/>
        <v>595</v>
      </c>
      <c r="B174" s="3">
        <f>B170+1</f>
        <v>147</v>
      </c>
      <c r="C174" s="3">
        <v>20</v>
      </c>
      <c r="D174" s="3">
        <v>6</v>
      </c>
      <c r="E174" s="3">
        <v>3</v>
      </c>
      <c r="F174" s="3">
        <v>2</v>
      </c>
      <c r="G174" s="3" t="str">
        <f t="shared" si="20"/>
        <v>insert into game_score (id, matchid, squad, goals, points, time_type) values (595, 147, 20, 6, 3, 2);</v>
      </c>
    </row>
    <row r="175" spans="1:7" x14ac:dyDescent="0.25">
      <c r="A175" s="3">
        <f t="shared" si="22"/>
        <v>596</v>
      </c>
      <c r="B175" s="3">
        <f>B174</f>
        <v>147</v>
      </c>
      <c r="C175" s="3">
        <v>20</v>
      </c>
      <c r="D175" s="3">
        <v>4</v>
      </c>
      <c r="E175" s="3">
        <v>0</v>
      </c>
      <c r="F175" s="3">
        <v>1</v>
      </c>
      <c r="G175" s="3" t="str">
        <f t="shared" si="20"/>
        <v>insert into game_score (id, matchid, squad, goals, points, time_type) values (596, 147, 20, 4, 0, 1);</v>
      </c>
    </row>
    <row r="176" spans="1:7" x14ac:dyDescent="0.25">
      <c r="A176" s="3">
        <f t="shared" si="22"/>
        <v>597</v>
      </c>
      <c r="B176" s="3">
        <f>B174</f>
        <v>147</v>
      </c>
      <c r="C176" s="3">
        <v>7</v>
      </c>
      <c r="D176" s="3">
        <v>4</v>
      </c>
      <c r="E176" s="3">
        <v>0</v>
      </c>
      <c r="F176" s="3">
        <v>2</v>
      </c>
      <c r="G176" s="3" t="str">
        <f t="shared" si="20"/>
        <v>insert into game_score (id, matchid, squad, goals, points, time_type) values (597, 147, 7, 4, 0, 2);</v>
      </c>
    </row>
    <row r="177" spans="1:7" x14ac:dyDescent="0.25">
      <c r="A177" s="3">
        <f t="shared" si="22"/>
        <v>598</v>
      </c>
      <c r="B177" s="3">
        <f t="shared" ref="B177" si="30">B174</f>
        <v>147</v>
      </c>
      <c r="C177" s="3">
        <v>7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(598, 147, 7, 3, 0, 1);</v>
      </c>
    </row>
    <row r="178" spans="1:7" x14ac:dyDescent="0.25">
      <c r="A178" s="4">
        <f t="shared" si="22"/>
        <v>599</v>
      </c>
      <c r="B178" s="4">
        <f>B174+1</f>
        <v>148</v>
      </c>
      <c r="C178" s="4">
        <v>54</v>
      </c>
      <c r="D178" s="4">
        <v>1</v>
      </c>
      <c r="E178" s="4">
        <v>0</v>
      </c>
      <c r="F178" s="4">
        <v>2</v>
      </c>
      <c r="G178" s="4" t="str">
        <f t="shared" si="20"/>
        <v>insert into game_score (id, matchid, squad, goals, points, time_type) values (599, 148, 54, 1, 0, 2);</v>
      </c>
    </row>
    <row r="179" spans="1:7" x14ac:dyDescent="0.25">
      <c r="A179" s="4">
        <f t="shared" si="22"/>
        <v>600</v>
      </c>
      <c r="B179" s="4">
        <f>B178</f>
        <v>148</v>
      </c>
      <c r="C179" s="4">
        <v>54</v>
      </c>
      <c r="D179" s="4">
        <v>0</v>
      </c>
      <c r="E179" s="4">
        <v>0</v>
      </c>
      <c r="F179" s="4">
        <v>1</v>
      </c>
      <c r="G179" s="4" t="str">
        <f t="shared" si="20"/>
        <v>insert into game_score (id, matchid, squad, goals, points, time_type) values (600, 148, 54, 0, 0, 1);</v>
      </c>
    </row>
    <row r="180" spans="1:7" x14ac:dyDescent="0.25">
      <c r="A180" s="4">
        <f t="shared" si="22"/>
        <v>601</v>
      </c>
      <c r="B180" s="4">
        <f>B178</f>
        <v>148</v>
      </c>
      <c r="C180" s="4">
        <v>55</v>
      </c>
      <c r="D180" s="4">
        <v>4</v>
      </c>
      <c r="E180" s="4">
        <v>3</v>
      </c>
      <c r="F180" s="4">
        <v>2</v>
      </c>
      <c r="G180" s="4" t="str">
        <f t="shared" si="20"/>
        <v>insert into game_score (id, matchid, squad, goals, points, time_type) values (601, 148, 55, 4, 3, 2);</v>
      </c>
    </row>
    <row r="181" spans="1:7" x14ac:dyDescent="0.25">
      <c r="A181" s="4">
        <f t="shared" si="22"/>
        <v>602</v>
      </c>
      <c r="B181" s="4">
        <f t="shared" ref="B181" si="31">B178</f>
        <v>148</v>
      </c>
      <c r="C181" s="4">
        <v>55</v>
      </c>
      <c r="D181" s="4">
        <v>2</v>
      </c>
      <c r="E181" s="4">
        <v>0</v>
      </c>
      <c r="F181" s="4">
        <v>1</v>
      </c>
      <c r="G181" s="4" t="str">
        <f t="shared" si="20"/>
        <v>insert into game_score (id, matchid, squad, goals, points, time_type) values (602, 148, 55, 2, 0, 1);</v>
      </c>
    </row>
    <row r="182" spans="1:7" x14ac:dyDescent="0.25">
      <c r="A182" s="3">
        <f t="shared" si="22"/>
        <v>603</v>
      </c>
      <c r="B182" s="3">
        <f>B178+1</f>
        <v>149</v>
      </c>
      <c r="C182" s="3">
        <v>20</v>
      </c>
      <c r="D182" s="3">
        <v>3</v>
      </c>
      <c r="E182" s="3">
        <v>0</v>
      </c>
      <c r="F182" s="3">
        <v>2</v>
      </c>
      <c r="G182" s="3" t="str">
        <f t="shared" si="20"/>
        <v>insert into game_score (id, matchid, squad, goals, points, time_type) values (603, 149, 20, 3, 0, 2);</v>
      </c>
    </row>
    <row r="183" spans="1:7" x14ac:dyDescent="0.25">
      <c r="A183" s="3">
        <f t="shared" si="22"/>
        <v>604</v>
      </c>
      <c r="B183" s="3">
        <f>B182</f>
        <v>149</v>
      </c>
      <c r="C183" s="3">
        <v>20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(604, 149, 20, 2, 0, 1);</v>
      </c>
    </row>
    <row r="184" spans="1:7" x14ac:dyDescent="0.25">
      <c r="A184" s="3">
        <f t="shared" si="22"/>
        <v>605</v>
      </c>
      <c r="B184" s="3">
        <f>B182</f>
        <v>149</v>
      </c>
      <c r="C184" s="3">
        <v>54</v>
      </c>
      <c r="D184" s="3">
        <v>4</v>
      </c>
      <c r="E184" s="3">
        <v>3</v>
      </c>
      <c r="F184" s="3">
        <v>2</v>
      </c>
      <c r="G184" s="3" t="str">
        <f t="shared" si="20"/>
        <v>insert into game_score (id, matchid, squad, goals, points, time_type) values (605, 149, 54, 4, 3, 2);</v>
      </c>
    </row>
    <row r="185" spans="1:7" x14ac:dyDescent="0.25">
      <c r="A185" s="3">
        <f t="shared" si="22"/>
        <v>606</v>
      </c>
      <c r="B185" s="3">
        <f t="shared" ref="B185" si="32">B182</f>
        <v>149</v>
      </c>
      <c r="C185" s="3">
        <v>54</v>
      </c>
      <c r="D185" s="3">
        <v>2</v>
      </c>
      <c r="E185" s="3">
        <v>0</v>
      </c>
      <c r="F185" s="3">
        <v>1</v>
      </c>
      <c r="G185" s="3" t="str">
        <f t="shared" si="20"/>
        <v>insert into game_score (id, matchid, squad, goals, points, time_type) values (606, 149, 54, 2, 0, 1);</v>
      </c>
    </row>
    <row r="186" spans="1:7" x14ac:dyDescent="0.25">
      <c r="A186" s="4">
        <f t="shared" si="22"/>
        <v>607</v>
      </c>
      <c r="B186" s="4">
        <f>B182+1</f>
        <v>150</v>
      </c>
      <c r="C186" s="4">
        <v>55</v>
      </c>
      <c r="D186" s="4">
        <v>6</v>
      </c>
      <c r="E186" s="4">
        <v>3</v>
      </c>
      <c r="F186" s="4">
        <v>2</v>
      </c>
      <c r="G186" s="4" t="str">
        <f t="shared" si="20"/>
        <v>insert into game_score (id, matchid, squad, goals, points, time_type) values (607, 150, 55, 6, 3, 2);</v>
      </c>
    </row>
    <row r="187" spans="1:7" x14ac:dyDescent="0.25">
      <c r="A187" s="4">
        <f t="shared" si="22"/>
        <v>608</v>
      </c>
      <c r="B187" s="4">
        <f>B186</f>
        <v>150</v>
      </c>
      <c r="C187" s="4">
        <v>55</v>
      </c>
      <c r="D187" s="4">
        <v>5</v>
      </c>
      <c r="E187" s="4">
        <v>0</v>
      </c>
      <c r="F187" s="4">
        <v>1</v>
      </c>
      <c r="G187" s="4" t="str">
        <f t="shared" si="20"/>
        <v>insert into game_score (id, matchid, squad, goals, points, time_type) values (608, 150, 55, 5, 0, 1);</v>
      </c>
    </row>
    <row r="188" spans="1:7" x14ac:dyDescent="0.25">
      <c r="A188" s="4">
        <f t="shared" si="22"/>
        <v>609</v>
      </c>
      <c r="B188" s="4">
        <f>B186</f>
        <v>150</v>
      </c>
      <c r="C188" s="4">
        <v>7</v>
      </c>
      <c r="D188" s="4">
        <v>2</v>
      </c>
      <c r="E188" s="4">
        <v>0</v>
      </c>
      <c r="F188" s="4">
        <v>2</v>
      </c>
      <c r="G188" s="4" t="str">
        <f t="shared" si="20"/>
        <v>insert into game_score (id, matchid, squad, goals, points, time_type) values (609, 150, 7, 2, 0, 2);</v>
      </c>
    </row>
    <row r="189" spans="1:7" x14ac:dyDescent="0.25">
      <c r="A189" s="4">
        <f t="shared" si="22"/>
        <v>610</v>
      </c>
      <c r="B189" s="4">
        <f t="shared" ref="B189" si="33">B186</f>
        <v>150</v>
      </c>
      <c r="C189" s="4">
        <v>7</v>
      </c>
      <c r="D189" s="4">
        <v>0</v>
      </c>
      <c r="E189" s="4">
        <v>0</v>
      </c>
      <c r="F189" s="4">
        <v>1</v>
      </c>
      <c r="G189" s="4" t="str">
        <f t="shared" si="20"/>
        <v>insert into game_score (id, matchid, squad, goals, points, time_type) values (610, 150, 7, 0, 0, 1);</v>
      </c>
    </row>
    <row r="190" spans="1:7" x14ac:dyDescent="0.25">
      <c r="A190" s="3">
        <f t="shared" si="22"/>
        <v>611</v>
      </c>
      <c r="B190" s="3">
        <f>B186+1</f>
        <v>151</v>
      </c>
      <c r="C190" s="3">
        <v>31</v>
      </c>
      <c r="D190" s="3">
        <v>1</v>
      </c>
      <c r="E190" s="3">
        <v>0</v>
      </c>
      <c r="F190" s="3">
        <v>2</v>
      </c>
      <c r="G190" s="3" t="str">
        <f t="shared" si="20"/>
        <v>insert into game_score (id, matchid, squad, goals, points, time_type) values (611, 151, 31, 1, 0, 2);</v>
      </c>
    </row>
    <row r="191" spans="1:7" x14ac:dyDescent="0.25">
      <c r="A191" s="3">
        <f t="shared" si="22"/>
        <v>612</v>
      </c>
      <c r="B191" s="3">
        <f>B190</f>
        <v>151</v>
      </c>
      <c r="C191" s="3">
        <v>31</v>
      </c>
      <c r="D191" s="3">
        <v>0</v>
      </c>
      <c r="E191" s="3">
        <v>0</v>
      </c>
      <c r="F191" s="3">
        <v>1</v>
      </c>
      <c r="G191" s="3" t="str">
        <f t="shared" si="20"/>
        <v>insert into game_score (id, matchid, squad, goals, points, time_type) values (612, 151, 31, 0, 0, 1);</v>
      </c>
    </row>
    <row r="192" spans="1:7" x14ac:dyDescent="0.25">
      <c r="A192" s="3">
        <f t="shared" si="22"/>
        <v>613</v>
      </c>
      <c r="B192" s="3">
        <f>B190</f>
        <v>151</v>
      </c>
      <c r="C192" s="3">
        <v>351</v>
      </c>
      <c r="D192" s="3">
        <v>3</v>
      </c>
      <c r="E192" s="3">
        <v>3</v>
      </c>
      <c r="F192" s="3">
        <v>2</v>
      </c>
      <c r="G192" s="3" t="str">
        <f t="shared" si="20"/>
        <v>insert into game_score (id, matchid, squad, goals, points, time_type) values (613, 151, 351, 3, 3, 2);</v>
      </c>
    </row>
    <row r="193" spans="1:7" x14ac:dyDescent="0.25">
      <c r="A193" s="3">
        <f t="shared" si="22"/>
        <v>614</v>
      </c>
      <c r="B193" s="3">
        <f>B190</f>
        <v>151</v>
      </c>
      <c r="C193" s="3">
        <v>351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(614, 151, 351, 0, 0, 1);</v>
      </c>
    </row>
    <row r="194" spans="1:7" x14ac:dyDescent="0.25">
      <c r="A194" s="4">
        <f t="shared" si="22"/>
        <v>615</v>
      </c>
      <c r="B194" s="4">
        <f>B190+1</f>
        <v>152</v>
      </c>
      <c r="C194" s="4">
        <v>34</v>
      </c>
      <c r="D194" s="4">
        <v>5</v>
      </c>
      <c r="E194" s="4">
        <v>3</v>
      </c>
      <c r="F194" s="4">
        <v>2</v>
      </c>
      <c r="G194" t="str">
        <f t="shared" si="20"/>
        <v>insert into game_score (id, matchid, squad, goals, points, time_type) values (615, 152, 34, 5, 3, 2);</v>
      </c>
    </row>
    <row r="195" spans="1:7" x14ac:dyDescent="0.25">
      <c r="A195" s="4">
        <f t="shared" si="22"/>
        <v>616</v>
      </c>
      <c r="B195" s="4">
        <f>B194</f>
        <v>152</v>
      </c>
      <c r="C195" s="4">
        <v>34</v>
      </c>
      <c r="D195" s="4">
        <v>3</v>
      </c>
      <c r="E195" s="4">
        <v>0</v>
      </c>
      <c r="F195" s="4">
        <v>1</v>
      </c>
      <c r="G195" t="str">
        <f t="shared" si="20"/>
        <v>insert into game_score (id, matchid, squad, goals, points, time_type) values (616, 152, 34, 3, 0, 1);</v>
      </c>
    </row>
    <row r="196" spans="1:7" x14ac:dyDescent="0.25">
      <c r="A196" s="4">
        <f t="shared" si="22"/>
        <v>617</v>
      </c>
      <c r="B196" s="4">
        <f>B194</f>
        <v>152</v>
      </c>
      <c r="C196" s="4">
        <v>385</v>
      </c>
      <c r="D196" s="4">
        <v>0</v>
      </c>
      <c r="E196" s="4">
        <v>0</v>
      </c>
      <c r="F196" s="4">
        <v>2</v>
      </c>
      <c r="G196" t="str">
        <f t="shared" si="20"/>
        <v>insert into game_score (id, matchid, squad, goals, points, time_type) values (617, 152, 385, 0, 0, 2);</v>
      </c>
    </row>
    <row r="197" spans="1:7" x14ac:dyDescent="0.25">
      <c r="A197" s="4">
        <f t="shared" si="22"/>
        <v>618</v>
      </c>
      <c r="B197" s="4">
        <f>B194</f>
        <v>152</v>
      </c>
      <c r="C197" s="4">
        <v>385</v>
      </c>
      <c r="D197" s="4">
        <v>0</v>
      </c>
      <c r="E197" s="4">
        <v>0</v>
      </c>
      <c r="F197" s="4">
        <v>1</v>
      </c>
      <c r="G197" t="str">
        <f t="shared" si="20"/>
        <v>insert into game_score (id, matchid, squad, goals, points, time_type) values (618, 152, 385, 0, 0, 1);</v>
      </c>
    </row>
    <row r="198" spans="1:7" x14ac:dyDescent="0.25">
      <c r="A198" s="3">
        <f t="shared" si="22"/>
        <v>619</v>
      </c>
      <c r="B198" s="3">
        <f>B194+1</f>
        <v>153</v>
      </c>
      <c r="C198" s="3">
        <v>351</v>
      </c>
      <c r="D198" s="3">
        <v>1</v>
      </c>
      <c r="E198" s="3">
        <v>0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(619, 153, 351, 1, 0, 2);</v>
      </c>
    </row>
    <row r="199" spans="1:7" x14ac:dyDescent="0.25">
      <c r="A199" s="3">
        <f t="shared" si="22"/>
        <v>620</v>
      </c>
      <c r="B199" s="3">
        <f>B198</f>
        <v>153</v>
      </c>
      <c r="C199" s="3">
        <v>351</v>
      </c>
      <c r="D199" s="3">
        <v>0</v>
      </c>
      <c r="E199" s="3">
        <v>0</v>
      </c>
      <c r="F199" s="3">
        <v>1</v>
      </c>
      <c r="G199" s="3" t="str">
        <f t="shared" si="34"/>
        <v>insert into game_score (id, matchid, squad, goals, points, time_type) values (620, 153, 351, 0, 0, 1);</v>
      </c>
    </row>
    <row r="200" spans="1:7" x14ac:dyDescent="0.25">
      <c r="A200" s="3">
        <f t="shared" si="22"/>
        <v>621</v>
      </c>
      <c r="B200" s="3">
        <f>B198</f>
        <v>153</v>
      </c>
      <c r="C200" s="3">
        <v>34</v>
      </c>
      <c r="D200" s="3">
        <v>3</v>
      </c>
      <c r="E200" s="3">
        <v>3</v>
      </c>
      <c r="F200" s="3">
        <v>2</v>
      </c>
      <c r="G200" s="3" t="str">
        <f t="shared" si="34"/>
        <v>insert into game_score (id, matchid, squad, goals, points, time_type) values (621, 153, 34, 3, 3, 2);</v>
      </c>
    </row>
    <row r="201" spans="1:7" x14ac:dyDescent="0.25">
      <c r="A201" s="3">
        <f t="shared" si="22"/>
        <v>622</v>
      </c>
      <c r="B201" s="3">
        <f t="shared" ref="B201" si="35">B198</f>
        <v>153</v>
      </c>
      <c r="C201" s="3">
        <v>34</v>
      </c>
      <c r="D201" s="3">
        <v>2</v>
      </c>
      <c r="E201" s="3">
        <v>0</v>
      </c>
      <c r="F201" s="3">
        <v>1</v>
      </c>
      <c r="G201" s="3" t="str">
        <f t="shared" si="34"/>
        <v>insert into game_score (id, matchid, squad, goals, points, time_type) values (622, 153, 34, 2, 0, 1);</v>
      </c>
    </row>
    <row r="202" spans="1:7" x14ac:dyDescent="0.25">
      <c r="A202" s="4">
        <f t="shared" ref="A202:A229" si="36">A201+1</f>
        <v>623</v>
      </c>
      <c r="B202" s="4">
        <f>B198+1</f>
        <v>154</v>
      </c>
      <c r="C202" s="4">
        <v>385</v>
      </c>
      <c r="D202" s="4">
        <v>5</v>
      </c>
      <c r="E202" s="4">
        <v>3</v>
      </c>
      <c r="F202" s="4">
        <v>2</v>
      </c>
      <c r="G202" s="4" t="str">
        <f t="shared" si="34"/>
        <v>insert into game_score (id, matchid, squad, goals, points, time_type) values (623, 154, 385, 5, 3, 2);</v>
      </c>
    </row>
    <row r="203" spans="1:7" x14ac:dyDescent="0.25">
      <c r="A203" s="4">
        <f t="shared" si="36"/>
        <v>624</v>
      </c>
      <c r="B203" s="4">
        <f>B202</f>
        <v>154</v>
      </c>
      <c r="C203" s="4">
        <v>385</v>
      </c>
      <c r="D203" s="4">
        <v>3</v>
      </c>
      <c r="E203" s="4">
        <v>0</v>
      </c>
      <c r="F203" s="4">
        <v>1</v>
      </c>
      <c r="G203" s="4" t="str">
        <f t="shared" si="34"/>
        <v>insert into game_score (id, matchid, squad, goals, points, time_type) values (624, 154, 385, 3, 0, 1);</v>
      </c>
    </row>
    <row r="204" spans="1:7" x14ac:dyDescent="0.25">
      <c r="A204" s="4">
        <f t="shared" si="36"/>
        <v>625</v>
      </c>
      <c r="B204" s="4">
        <f>B202</f>
        <v>154</v>
      </c>
      <c r="C204" s="4">
        <v>31</v>
      </c>
      <c r="D204" s="4">
        <v>2</v>
      </c>
      <c r="E204" s="4">
        <v>0</v>
      </c>
      <c r="F204" s="4">
        <v>2</v>
      </c>
      <c r="G204" s="4" t="str">
        <f t="shared" si="34"/>
        <v>insert into game_score (id, matchid, squad, goals, points, time_type) values (625, 154, 31, 2, 0, 2);</v>
      </c>
    </row>
    <row r="205" spans="1:7" x14ac:dyDescent="0.25">
      <c r="A205" s="4">
        <f t="shared" si="36"/>
        <v>626</v>
      </c>
      <c r="B205" s="4">
        <f t="shared" ref="B205" si="37">B202</f>
        <v>154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(626, 154, 31, 1, 0, 1);</v>
      </c>
    </row>
    <row r="206" spans="1:7" x14ac:dyDescent="0.25">
      <c r="A206" s="3">
        <f t="shared" si="36"/>
        <v>627</v>
      </c>
      <c r="B206" s="3">
        <f>B202+1</f>
        <v>155</v>
      </c>
      <c r="C206" s="3">
        <v>31</v>
      </c>
      <c r="D206" s="3">
        <v>0</v>
      </c>
      <c r="E206" s="3">
        <v>0</v>
      </c>
      <c r="F206" s="3">
        <v>2</v>
      </c>
      <c r="G206" s="3" t="str">
        <f t="shared" si="34"/>
        <v>insert into game_score (id, matchid, squad, goals, points, time_type) values (627, 155, 31, 0, 0, 2);</v>
      </c>
    </row>
    <row r="207" spans="1:7" x14ac:dyDescent="0.25">
      <c r="A207" s="3">
        <f t="shared" si="36"/>
        <v>628</v>
      </c>
      <c r="B207" s="3">
        <f>B206</f>
        <v>155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4"/>
        <v>insert into game_score (id, matchid, squad, goals, points, time_type) values (628, 155, 31, 0, 0, 1);</v>
      </c>
    </row>
    <row r="208" spans="1:7" x14ac:dyDescent="0.25">
      <c r="A208" s="3">
        <f t="shared" si="36"/>
        <v>629</v>
      </c>
      <c r="B208" s="3">
        <f>B206</f>
        <v>155</v>
      </c>
      <c r="C208" s="3">
        <v>34</v>
      </c>
      <c r="D208" s="3">
        <v>7</v>
      </c>
      <c r="E208" s="3">
        <v>3</v>
      </c>
      <c r="F208" s="3">
        <v>2</v>
      </c>
      <c r="G208" s="3" t="str">
        <f t="shared" si="34"/>
        <v>insert into game_score (id, matchid, squad, goals, points, time_type) values (629, 155, 34, 7, 3, 2);</v>
      </c>
    </row>
    <row r="209" spans="1:7" x14ac:dyDescent="0.25">
      <c r="A209" s="3">
        <f t="shared" si="36"/>
        <v>630</v>
      </c>
      <c r="B209" s="3">
        <f t="shared" ref="B209" si="38">B206</f>
        <v>155</v>
      </c>
      <c r="C209" s="3">
        <v>34</v>
      </c>
      <c r="D209" s="3">
        <v>1</v>
      </c>
      <c r="E209" s="3">
        <v>0</v>
      </c>
      <c r="F209" s="3">
        <v>1</v>
      </c>
      <c r="G209" s="3" t="str">
        <f t="shared" si="34"/>
        <v>insert into game_score (id, matchid, squad, goals, points, time_type) values (630, 155, 34, 1, 0, 1);</v>
      </c>
    </row>
    <row r="210" spans="1:7" x14ac:dyDescent="0.25">
      <c r="A210" s="4">
        <f t="shared" si="36"/>
        <v>631</v>
      </c>
      <c r="B210" s="4">
        <f>B206+1</f>
        <v>156</v>
      </c>
      <c r="C210" s="4">
        <v>351</v>
      </c>
      <c r="D210" s="4">
        <v>3</v>
      </c>
      <c r="E210" s="4">
        <v>3</v>
      </c>
      <c r="F210" s="4">
        <v>2</v>
      </c>
      <c r="G210" s="4" t="str">
        <f t="shared" si="34"/>
        <v>insert into game_score (id, matchid, squad, goals, points, time_type) values (631, 156, 351, 3, 3, 2);</v>
      </c>
    </row>
    <row r="211" spans="1:7" x14ac:dyDescent="0.25">
      <c r="A211" s="4">
        <f t="shared" si="36"/>
        <v>632</v>
      </c>
      <c r="B211" s="4">
        <f>B210</f>
        <v>156</v>
      </c>
      <c r="C211" s="4">
        <v>351</v>
      </c>
      <c r="D211" s="4">
        <v>0</v>
      </c>
      <c r="E211" s="4">
        <v>0</v>
      </c>
      <c r="F211" s="4">
        <v>1</v>
      </c>
      <c r="G211" s="4" t="str">
        <f t="shared" si="34"/>
        <v>insert into game_score (id, matchid, squad, goals, points, time_type) values (632, 156, 351, 0, 0, 1);</v>
      </c>
    </row>
    <row r="212" spans="1:7" x14ac:dyDescent="0.25">
      <c r="A212" s="4">
        <f t="shared" si="36"/>
        <v>633</v>
      </c>
      <c r="B212" s="4">
        <f>B210</f>
        <v>156</v>
      </c>
      <c r="C212" s="4">
        <v>385</v>
      </c>
      <c r="D212" s="4">
        <v>1</v>
      </c>
      <c r="E212" s="4">
        <v>0</v>
      </c>
      <c r="F212" s="4">
        <v>2</v>
      </c>
      <c r="G212" s="4" t="str">
        <f t="shared" si="34"/>
        <v>insert into game_score (id, matchid, squad, goals, points, time_type) values (633, 156, 385, 1, 0, 2);</v>
      </c>
    </row>
    <row r="213" spans="1:7" x14ac:dyDescent="0.25">
      <c r="A213" s="4">
        <f t="shared" si="36"/>
        <v>634</v>
      </c>
      <c r="B213" s="4">
        <f t="shared" ref="B213" si="39">B210</f>
        <v>156</v>
      </c>
      <c r="C213" s="4">
        <v>385</v>
      </c>
      <c r="D213" s="4">
        <v>0</v>
      </c>
      <c r="E213" s="4">
        <v>0</v>
      </c>
      <c r="F213" s="4">
        <v>1</v>
      </c>
      <c r="G213" s="4" t="str">
        <f t="shared" si="34"/>
        <v>insert into game_score (id, matchid, squad, goals, points, time_type) values (634, 156, 385, 0, 0, 1);</v>
      </c>
    </row>
    <row r="214" spans="1:7" x14ac:dyDescent="0.25">
      <c r="A214" s="3">
        <f t="shared" si="36"/>
        <v>635</v>
      </c>
      <c r="B214" s="3">
        <f>B210+1</f>
        <v>157</v>
      </c>
      <c r="C214" s="3">
        <v>34</v>
      </c>
      <c r="D214" s="3">
        <v>3</v>
      </c>
      <c r="E214" s="3">
        <v>3</v>
      </c>
      <c r="F214" s="3">
        <v>2</v>
      </c>
      <c r="G214" s="3" t="str">
        <f t="shared" si="34"/>
        <v>insert into game_score (id, matchid, squad, goals, points, time_type) values (635, 157, 34, 3, 3, 2);</v>
      </c>
    </row>
    <row r="215" spans="1:7" x14ac:dyDescent="0.25">
      <c r="A215" s="3">
        <f t="shared" si="36"/>
        <v>636</v>
      </c>
      <c r="B215" s="3">
        <f>B214</f>
        <v>157</v>
      </c>
      <c r="C215" s="3">
        <v>34</v>
      </c>
      <c r="D215" s="3">
        <v>1</v>
      </c>
      <c r="E215" s="3">
        <v>0</v>
      </c>
      <c r="F215" s="3">
        <v>1</v>
      </c>
      <c r="G215" s="3" t="str">
        <f t="shared" si="34"/>
        <v>insert into game_score (id, matchid, squad, goals, points, time_type) values (636, 157, 34, 1, 0, 1);</v>
      </c>
    </row>
    <row r="216" spans="1:7" x14ac:dyDescent="0.25">
      <c r="A216" s="3">
        <f t="shared" si="36"/>
        <v>637</v>
      </c>
      <c r="B216" s="3">
        <f>B214</f>
        <v>157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(637, 157, 7, 2, 0, 2);</v>
      </c>
    </row>
    <row r="217" spans="1:7" x14ac:dyDescent="0.25">
      <c r="A217" s="3">
        <f t="shared" si="36"/>
        <v>638</v>
      </c>
      <c r="B217" s="3">
        <f t="shared" ref="B217" si="40">B214</f>
        <v>157</v>
      </c>
      <c r="C217" s="3">
        <v>7</v>
      </c>
      <c r="D217" s="3">
        <v>1</v>
      </c>
      <c r="E217" s="3">
        <v>0</v>
      </c>
      <c r="F217" s="3">
        <v>1</v>
      </c>
      <c r="G217" s="3" t="str">
        <f t="shared" si="34"/>
        <v>insert into game_score (id, matchid, squad, goals, points, time_type) values (638, 157, 7, 1, 0, 1);</v>
      </c>
    </row>
    <row r="218" spans="1:7" x14ac:dyDescent="0.25">
      <c r="A218" s="4">
        <f t="shared" si="36"/>
        <v>639</v>
      </c>
      <c r="B218" s="4">
        <f>B214+1</f>
        <v>158</v>
      </c>
      <c r="C218" s="4">
        <v>55</v>
      </c>
      <c r="D218" s="4">
        <v>8</v>
      </c>
      <c r="E218" s="4">
        <v>3</v>
      </c>
      <c r="F218" s="4">
        <v>2</v>
      </c>
      <c r="G218" s="4" t="str">
        <f t="shared" si="34"/>
        <v>insert into game_score (id, matchid, squad, goals, points, time_type) values (639, 158, 55, 8, 3, 2);</v>
      </c>
    </row>
    <row r="219" spans="1:7" x14ac:dyDescent="0.25">
      <c r="A219" s="4">
        <f t="shared" si="36"/>
        <v>640</v>
      </c>
      <c r="B219" s="4">
        <f>B218</f>
        <v>158</v>
      </c>
      <c r="C219" s="4">
        <v>55</v>
      </c>
      <c r="D219" s="4">
        <v>3</v>
      </c>
      <c r="E219" s="4">
        <v>0</v>
      </c>
      <c r="F219" s="4">
        <v>1</v>
      </c>
      <c r="G219" s="4" t="str">
        <f t="shared" si="34"/>
        <v>insert into game_score (id, matchid, squad, goals, points, time_type) values (640, 158, 55, 3, 0, 1);</v>
      </c>
    </row>
    <row r="220" spans="1:7" x14ac:dyDescent="0.25">
      <c r="A220" s="4">
        <f t="shared" si="36"/>
        <v>641</v>
      </c>
      <c r="B220" s="4">
        <f>B218</f>
        <v>158</v>
      </c>
      <c r="C220" s="4">
        <v>351</v>
      </c>
      <c r="D220" s="4">
        <v>0</v>
      </c>
      <c r="E220" s="4">
        <v>0</v>
      </c>
      <c r="F220" s="4">
        <v>2</v>
      </c>
      <c r="G220" s="4" t="str">
        <f t="shared" si="34"/>
        <v>insert into game_score (id, matchid, squad, goals, points, time_type) values (641, 158, 351, 0, 0, 2);</v>
      </c>
    </row>
    <row r="221" spans="1:7" x14ac:dyDescent="0.25">
      <c r="A221" s="4">
        <f t="shared" si="36"/>
        <v>642</v>
      </c>
      <c r="B221" s="4">
        <f t="shared" ref="B221" si="41">B218</f>
        <v>158</v>
      </c>
      <c r="C221" s="4">
        <v>351</v>
      </c>
      <c r="D221" s="4">
        <v>0</v>
      </c>
      <c r="E221" s="4">
        <v>0</v>
      </c>
      <c r="F221" s="4">
        <v>1</v>
      </c>
      <c r="G221" s="4" t="str">
        <f t="shared" si="34"/>
        <v>insert into game_score (id, matchid, squad, goals, points, time_type) values (642, 158, 351, 0, 0, 1);</v>
      </c>
    </row>
    <row r="222" spans="1:7" x14ac:dyDescent="0.25">
      <c r="A222" s="3">
        <f t="shared" si="36"/>
        <v>643</v>
      </c>
      <c r="B222" s="3">
        <f>B218+1</f>
        <v>159</v>
      </c>
      <c r="C222" s="3">
        <v>7</v>
      </c>
      <c r="D222" s="3">
        <v>2</v>
      </c>
      <c r="E222" s="3">
        <v>0</v>
      </c>
      <c r="F222" s="3">
        <v>2</v>
      </c>
      <c r="G222" s="3" t="str">
        <f t="shared" si="34"/>
        <v>insert into game_score (id, matchid, squad, goals, points, time_type) values (643, 159, 7, 2, 0, 2);</v>
      </c>
    </row>
    <row r="223" spans="1:7" x14ac:dyDescent="0.25">
      <c r="A223" s="3">
        <f t="shared" si="36"/>
        <v>644</v>
      </c>
      <c r="B223" s="3">
        <f>B222</f>
        <v>159</v>
      </c>
      <c r="C223" s="3">
        <v>7</v>
      </c>
      <c r="D223" s="3">
        <v>2</v>
      </c>
      <c r="E223" s="3">
        <v>0</v>
      </c>
      <c r="F223" s="3">
        <v>1</v>
      </c>
      <c r="G223" s="3" t="str">
        <f t="shared" si="34"/>
        <v>insert into game_score (id, matchid, squad, goals, points, time_type) values (644, 159, 7, 2, 0, 1);</v>
      </c>
    </row>
    <row r="224" spans="1:7" x14ac:dyDescent="0.25">
      <c r="A224" s="3">
        <f t="shared" si="36"/>
        <v>645</v>
      </c>
      <c r="B224" s="3">
        <f>B222</f>
        <v>159</v>
      </c>
      <c r="C224" s="3">
        <v>351</v>
      </c>
      <c r="D224" s="3">
        <v>4</v>
      </c>
      <c r="E224" s="3">
        <v>3</v>
      </c>
      <c r="F224" s="3">
        <v>2</v>
      </c>
      <c r="G224" s="3" t="str">
        <f t="shared" si="34"/>
        <v>insert into game_score (id, matchid, squad, goals, points, time_type) values (645, 159, 351, 4, 3, 2);</v>
      </c>
    </row>
    <row r="225" spans="1:7" x14ac:dyDescent="0.25">
      <c r="A225" s="3">
        <f t="shared" si="36"/>
        <v>646</v>
      </c>
      <c r="B225" s="3">
        <f t="shared" ref="B225" si="42">B222</f>
        <v>159</v>
      </c>
      <c r="C225" s="3">
        <v>351</v>
      </c>
      <c r="D225" s="3">
        <v>1</v>
      </c>
      <c r="E225" s="3">
        <v>0</v>
      </c>
      <c r="F225" s="3">
        <v>1</v>
      </c>
      <c r="G225" s="3" t="str">
        <f t="shared" si="34"/>
        <v>insert into game_score (id, matchid, squad, goals, points, time_type) values (646, 159, 351, 1, 0, 1);</v>
      </c>
    </row>
    <row r="226" spans="1:7" x14ac:dyDescent="0.25">
      <c r="A226" s="4">
        <f t="shared" si="36"/>
        <v>647</v>
      </c>
      <c r="B226" s="4">
        <f>B222+1</f>
        <v>160</v>
      </c>
      <c r="C226" s="4">
        <v>34</v>
      </c>
      <c r="D226" s="4">
        <v>4</v>
      </c>
      <c r="E226" s="4">
        <v>3</v>
      </c>
      <c r="F226" s="4">
        <v>2</v>
      </c>
      <c r="G226" s="4" t="str">
        <f t="shared" si="34"/>
        <v>insert into game_score (id, matchid, squad, goals, points, time_type) values (647, 160, 34, 4, 3, 2);</v>
      </c>
    </row>
    <row r="227" spans="1:7" x14ac:dyDescent="0.25">
      <c r="A227" s="4">
        <f t="shared" si="36"/>
        <v>648</v>
      </c>
      <c r="B227" s="4">
        <f>B226</f>
        <v>160</v>
      </c>
      <c r="C227" s="4">
        <v>34</v>
      </c>
      <c r="D227" s="4">
        <v>2</v>
      </c>
      <c r="E227" s="4">
        <v>0</v>
      </c>
      <c r="F227" s="4">
        <v>1</v>
      </c>
      <c r="G227" s="4" t="str">
        <f t="shared" si="34"/>
        <v>insert into game_score (id, matchid, squad, goals, points, time_type) values (648, 160, 34, 2, 0, 1);</v>
      </c>
    </row>
    <row r="228" spans="1:7" x14ac:dyDescent="0.25">
      <c r="A228" s="4">
        <f t="shared" si="36"/>
        <v>649</v>
      </c>
      <c r="B228" s="4">
        <f>B226</f>
        <v>160</v>
      </c>
      <c r="C228" s="4">
        <v>55</v>
      </c>
      <c r="D228" s="4">
        <v>3</v>
      </c>
      <c r="E228" s="4">
        <v>0</v>
      </c>
      <c r="F228" s="4">
        <v>2</v>
      </c>
      <c r="G228" s="4" t="str">
        <f t="shared" si="34"/>
        <v>insert into game_score (id, matchid, squad, goals, points, time_type) values (649, 160, 55, 3, 0, 2);</v>
      </c>
    </row>
    <row r="229" spans="1:7" x14ac:dyDescent="0.25">
      <c r="A229" s="4">
        <f t="shared" si="36"/>
        <v>650</v>
      </c>
      <c r="B229" s="4">
        <f t="shared" ref="B229" si="43">B226</f>
        <v>160</v>
      </c>
      <c r="C229" s="4">
        <v>55</v>
      </c>
      <c r="D229" s="4">
        <v>1</v>
      </c>
      <c r="E229" s="4">
        <v>0</v>
      </c>
      <c r="F229" s="4">
        <v>1</v>
      </c>
      <c r="G229" s="4" t="str">
        <f t="shared" si="34"/>
        <v>insert into game_score (id, matchid, squad, goals, points, time_type) values (650, 160, 55, 1,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'2000'!A25 + 1</f>
        <v>97</v>
      </c>
      <c r="B2">
        <v>2004</v>
      </c>
      <c r="C2" t="s">
        <v>11</v>
      </c>
      <c r="D2">
        <v>886</v>
      </c>
      <c r="G2" t="str">
        <f t="shared" si="0"/>
        <v>insert into group_stage (id, tournament, group_code, squad) values (97, 2004, 'A', 886);</v>
      </c>
    </row>
    <row r="3" spans="1:7" x14ac:dyDescent="0.25">
      <c r="A3">
        <f>A2+1</f>
        <v>98</v>
      </c>
      <c r="B3">
        <f t="shared" ref="B3:B25" si="1">B2</f>
        <v>2004</v>
      </c>
      <c r="C3" t="s">
        <v>11</v>
      </c>
      <c r="D3">
        <v>20</v>
      </c>
      <c r="G3" t="str">
        <f t="shared" si="0"/>
        <v>insert into group_stage (id, tournament, group_code, squad) values (98, 2004, 'A', 20);</v>
      </c>
    </row>
    <row r="4" spans="1:7" x14ac:dyDescent="0.25">
      <c r="A4">
        <f t="shared" ref="A4:A25" si="2">A3+1</f>
        <v>99</v>
      </c>
      <c r="B4">
        <f t="shared" si="1"/>
        <v>2004</v>
      </c>
      <c r="C4" t="s">
        <v>11</v>
      </c>
      <c r="D4">
        <v>34</v>
      </c>
      <c r="G4" t="str">
        <f t="shared" si="0"/>
        <v>insert into group_stage (id, tournament, group_code, squad) values (99, 2004, 'A', 34);</v>
      </c>
    </row>
    <row r="5" spans="1:7" x14ac:dyDescent="0.25">
      <c r="A5">
        <f t="shared" si="2"/>
        <v>100</v>
      </c>
      <c r="B5">
        <f t="shared" si="1"/>
        <v>2004</v>
      </c>
      <c r="C5" t="s">
        <v>11</v>
      </c>
      <c r="D5">
        <v>380</v>
      </c>
      <c r="G5" t="str">
        <f t="shared" si="0"/>
        <v>insert into group_stage (id, tournament, group_code, squad) values (100, 2004, 'A', 380);</v>
      </c>
    </row>
    <row r="6" spans="1:7" x14ac:dyDescent="0.25">
      <c r="A6">
        <f t="shared" si="2"/>
        <v>101</v>
      </c>
      <c r="B6">
        <f t="shared" si="1"/>
        <v>2004</v>
      </c>
      <c r="C6" t="s">
        <v>12</v>
      </c>
      <c r="D6">
        <v>61</v>
      </c>
      <c r="G6" t="str">
        <f t="shared" si="0"/>
        <v>insert into group_stage (id, tournament, group_code, squad) values (101, 2004, 'B', 61);</v>
      </c>
    </row>
    <row r="7" spans="1:7" x14ac:dyDescent="0.25">
      <c r="A7">
        <f t="shared" si="2"/>
        <v>102</v>
      </c>
      <c r="B7">
        <f t="shared" si="1"/>
        <v>2004</v>
      </c>
      <c r="C7" t="s">
        <v>12</v>
      </c>
      <c r="D7">
        <v>55</v>
      </c>
      <c r="G7" t="str">
        <f t="shared" si="0"/>
        <v>insert into group_stage (id, tournament, group_code, squad) values (102, 2004, 'B', 55);</v>
      </c>
    </row>
    <row r="8" spans="1:7" x14ac:dyDescent="0.25">
      <c r="A8">
        <f t="shared" si="2"/>
        <v>103</v>
      </c>
      <c r="B8">
        <f t="shared" si="1"/>
        <v>2004</v>
      </c>
      <c r="C8" t="s">
        <v>12</v>
      </c>
      <c r="D8">
        <v>420</v>
      </c>
      <c r="G8" t="str">
        <f t="shared" si="0"/>
        <v>insert into group_stage (id, tournament, group_code, squad) values (103, 2004, 'B', 420);</v>
      </c>
    </row>
    <row r="9" spans="1:7" x14ac:dyDescent="0.25">
      <c r="A9">
        <f t="shared" si="2"/>
        <v>104</v>
      </c>
      <c r="B9">
        <f t="shared" si="1"/>
        <v>2004</v>
      </c>
      <c r="C9" t="s">
        <v>12</v>
      </c>
      <c r="D9">
        <v>61</v>
      </c>
      <c r="G9" t="str">
        <f t="shared" si="0"/>
        <v>insert into group_stage (id, tournament, group_code, squad) values (104, 2004, 'B', 61);</v>
      </c>
    </row>
    <row r="10" spans="1:7" x14ac:dyDescent="0.25">
      <c r="A10">
        <f t="shared" si="2"/>
        <v>105</v>
      </c>
      <c r="B10">
        <f t="shared" si="1"/>
        <v>2004</v>
      </c>
      <c r="C10" t="s">
        <v>13</v>
      </c>
      <c r="D10">
        <v>39</v>
      </c>
      <c r="G10" t="str">
        <f t="shared" si="0"/>
        <v>insert into group_stage (id, tournament, group_code, squad) values (105, 2004, 'C', 39);</v>
      </c>
    </row>
    <row r="11" spans="1:7" x14ac:dyDescent="0.25">
      <c r="A11">
        <f t="shared" si="2"/>
        <v>106</v>
      </c>
      <c r="B11">
        <f t="shared" si="1"/>
        <v>2004</v>
      </c>
      <c r="C11" t="s">
        <v>13</v>
      </c>
      <c r="D11">
        <v>1</v>
      </c>
      <c r="G11" t="str">
        <f t="shared" si="0"/>
        <v>insert into group_stage (id, tournament, group_code, squad) values (106, 2004, 'C', 1);</v>
      </c>
    </row>
    <row r="12" spans="1:7" x14ac:dyDescent="0.25">
      <c r="A12">
        <f t="shared" si="2"/>
        <v>107</v>
      </c>
      <c r="B12">
        <f t="shared" si="1"/>
        <v>2004</v>
      </c>
      <c r="C12" t="s">
        <v>13</v>
      </c>
      <c r="D12">
        <v>81</v>
      </c>
      <c r="G12" t="str">
        <f t="shared" si="0"/>
        <v>insert into group_stage (id, tournament, group_code, squad) values (107, 2004, 'C', 81);</v>
      </c>
    </row>
    <row r="13" spans="1:7" x14ac:dyDescent="0.25">
      <c r="A13">
        <f t="shared" si="2"/>
        <v>108</v>
      </c>
      <c r="B13">
        <f t="shared" si="1"/>
        <v>2004</v>
      </c>
      <c r="C13" t="s">
        <v>13</v>
      </c>
      <c r="D13">
        <v>595</v>
      </c>
      <c r="G13" t="str">
        <f t="shared" si="0"/>
        <v>insert into group_stage (id, tournament, group_code, squad) values (108, 2004, 'C', 595);</v>
      </c>
    </row>
    <row r="14" spans="1:7" x14ac:dyDescent="0.25">
      <c r="A14">
        <f t="shared" si="2"/>
        <v>109</v>
      </c>
      <c r="B14">
        <f t="shared" si="1"/>
        <v>2004</v>
      </c>
      <c r="C14" t="s">
        <v>14</v>
      </c>
      <c r="D14">
        <v>98</v>
      </c>
      <c r="G14" t="str">
        <f t="shared" si="0"/>
        <v>insert into group_stage (id, tournament, group_code, squad) values (109, 2004, 'D', 98);</v>
      </c>
    </row>
    <row r="15" spans="1:7" x14ac:dyDescent="0.25">
      <c r="A15">
        <f t="shared" si="2"/>
        <v>110</v>
      </c>
      <c r="B15">
        <f t="shared" si="1"/>
        <v>2004</v>
      </c>
      <c r="C15" t="s">
        <v>14</v>
      </c>
      <c r="D15">
        <v>351</v>
      </c>
      <c r="G15" t="str">
        <f t="shared" si="0"/>
        <v>insert into group_stage (id, tournament, group_code, squad) values (110, 2004, 'D', 351);</v>
      </c>
    </row>
    <row r="16" spans="1:7" x14ac:dyDescent="0.25">
      <c r="A16">
        <f t="shared" si="2"/>
        <v>111</v>
      </c>
      <c r="B16">
        <f t="shared" si="1"/>
        <v>2004</v>
      </c>
      <c r="C16" t="s">
        <v>14</v>
      </c>
      <c r="D16">
        <v>53</v>
      </c>
      <c r="G16" t="str">
        <f t="shared" si="0"/>
        <v>insert into group_stage (id, tournament, group_code, squad) values (111, 2004, 'D', 53);</v>
      </c>
    </row>
    <row r="17" spans="1:7" x14ac:dyDescent="0.25">
      <c r="A17">
        <f t="shared" si="2"/>
        <v>112</v>
      </c>
      <c r="B17">
        <f t="shared" si="1"/>
        <v>2004</v>
      </c>
      <c r="C17" t="s">
        <v>14</v>
      </c>
      <c r="D17">
        <v>54</v>
      </c>
      <c r="G17" t="str">
        <f t="shared" si="0"/>
        <v>insert into group_stage (id, tournament, group_code, squad) values (112, 2004, 'D', 54);</v>
      </c>
    </row>
    <row r="18" spans="1:7" x14ac:dyDescent="0.25">
      <c r="A18">
        <f t="shared" si="2"/>
        <v>113</v>
      </c>
      <c r="B18">
        <f t="shared" si="1"/>
        <v>2004</v>
      </c>
      <c r="C18" t="s">
        <v>16</v>
      </c>
      <c r="D18">
        <v>34</v>
      </c>
      <c r="G18" t="str">
        <f t="shared" si="0"/>
        <v>insert into group_stage (id, tournament, group_code, squad) values (113, 2004, 'E', 34);</v>
      </c>
    </row>
    <row r="19" spans="1:7" x14ac:dyDescent="0.25">
      <c r="A19">
        <f t="shared" si="2"/>
        <v>114</v>
      </c>
      <c r="B19">
        <f t="shared" si="1"/>
        <v>2004</v>
      </c>
      <c r="C19" t="s">
        <v>16</v>
      </c>
      <c r="D19">
        <v>420</v>
      </c>
      <c r="G19" t="str">
        <f t="shared" si="0"/>
        <v>insert into group_stage (id, tournament, group_code, squad) values (114, 2004, 'E', 420);</v>
      </c>
    </row>
    <row r="20" spans="1:7" x14ac:dyDescent="0.25">
      <c r="A20">
        <f t="shared" si="2"/>
        <v>115</v>
      </c>
      <c r="B20">
        <f t="shared" si="1"/>
        <v>2004</v>
      </c>
      <c r="C20" t="s">
        <v>16</v>
      </c>
      <c r="D20">
        <v>39</v>
      </c>
      <c r="G20" t="str">
        <f t="shared" si="0"/>
        <v>insert into group_stage (id, tournament, group_code, squad) values (115, 2004, 'E', 39);</v>
      </c>
    </row>
    <row r="21" spans="1:7" x14ac:dyDescent="0.25">
      <c r="A21">
        <f t="shared" si="2"/>
        <v>116</v>
      </c>
      <c r="B21">
        <f t="shared" si="1"/>
        <v>2004</v>
      </c>
      <c r="C21" t="s">
        <v>16</v>
      </c>
      <c r="D21">
        <v>351</v>
      </c>
      <c r="G21" t="str">
        <f t="shared" si="0"/>
        <v>insert into group_stage (id, tournament, group_code, squad) values (116, 2004, 'E', 351);</v>
      </c>
    </row>
    <row r="22" spans="1:7" x14ac:dyDescent="0.25">
      <c r="A22">
        <f t="shared" si="2"/>
        <v>117</v>
      </c>
      <c r="B22">
        <f t="shared" si="1"/>
        <v>2004</v>
      </c>
      <c r="C22" t="s">
        <v>17</v>
      </c>
      <c r="D22">
        <v>54</v>
      </c>
      <c r="G22" t="str">
        <f t="shared" si="0"/>
        <v>insert into group_stage (id, tournament, group_code, squad) values (117, 2004, 'F', 54);</v>
      </c>
    </row>
    <row r="23" spans="1:7" x14ac:dyDescent="0.25">
      <c r="A23">
        <f t="shared" si="2"/>
        <v>118</v>
      </c>
      <c r="B23">
        <f t="shared" si="1"/>
        <v>2004</v>
      </c>
      <c r="C23" t="s">
        <v>17</v>
      </c>
      <c r="D23">
        <v>380</v>
      </c>
      <c r="G23" t="str">
        <f t="shared" si="0"/>
        <v>insert into group_stage (id, tournament, group_code, squad) values (118, 2004, 'F', 380);</v>
      </c>
    </row>
    <row r="24" spans="1:7" x14ac:dyDescent="0.25">
      <c r="A24">
        <f t="shared" si="2"/>
        <v>119</v>
      </c>
      <c r="B24">
        <f t="shared" si="1"/>
        <v>2004</v>
      </c>
      <c r="C24" t="s">
        <v>17</v>
      </c>
      <c r="D24">
        <v>55</v>
      </c>
      <c r="G24" t="str">
        <f t="shared" si="0"/>
        <v>insert into group_stage (id, tournament, group_code, squad) values (119, 2004, 'F', 55);</v>
      </c>
    </row>
    <row r="25" spans="1:7" x14ac:dyDescent="0.25">
      <c r="A25">
        <f t="shared" si="2"/>
        <v>120</v>
      </c>
      <c r="B25">
        <f t="shared" si="1"/>
        <v>2004</v>
      </c>
      <c r="C25" t="s">
        <v>17</v>
      </c>
      <c r="D25">
        <v>1</v>
      </c>
      <c r="G25" t="str">
        <f t="shared" si="0"/>
        <v>insert into group_stage (id, tournament, group_code, squad) values (120, 2004, 'F', 1);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'2000'!A67 + 1</f>
        <v>161</v>
      </c>
      <c r="B28" s="2" t="str">
        <f>"2004-11-21"</f>
        <v>2004-11-21</v>
      </c>
      <c r="C28">
        <v>2</v>
      </c>
      <c r="D28">
        <v>886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(161, '2004-11-21', 2, 886);</v>
      </c>
    </row>
    <row r="29" spans="1:7" x14ac:dyDescent="0.25">
      <c r="A29">
        <f>A28+1</f>
        <v>162</v>
      </c>
      <c r="B29" s="2" t="str">
        <f>"2004-11-21"</f>
        <v>2004-11-21</v>
      </c>
      <c r="C29">
        <v>2</v>
      </c>
      <c r="D29">
        <f t="shared" ref="D29:D67" si="4">D28</f>
        <v>886</v>
      </c>
      <c r="E29">
        <v>2</v>
      </c>
      <c r="G29" t="str">
        <f t="shared" si="3"/>
        <v>insert into game (matchid, matchdate, game_type, country) values (162, '2004-11-21', 2, 886);</v>
      </c>
    </row>
    <row r="30" spans="1:7" x14ac:dyDescent="0.25">
      <c r="A30">
        <f t="shared" ref="A30:A67" si="5">A29+1</f>
        <v>163</v>
      </c>
      <c r="B30" s="2" t="str">
        <f>"2004-11-23"</f>
        <v>2004-11-23</v>
      </c>
      <c r="C30">
        <v>2</v>
      </c>
      <c r="D30">
        <f t="shared" si="4"/>
        <v>886</v>
      </c>
      <c r="E30">
        <v>9</v>
      </c>
      <c r="G30" t="str">
        <f t="shared" si="3"/>
        <v>insert into game (matchid, matchdate, game_type, country) values (163, '2004-11-23', 2, 886);</v>
      </c>
    </row>
    <row r="31" spans="1:7" x14ac:dyDescent="0.25">
      <c r="A31">
        <f t="shared" si="5"/>
        <v>164</v>
      </c>
      <c r="B31" s="2" t="str">
        <f>"2004-11-23"</f>
        <v>2004-11-23</v>
      </c>
      <c r="C31">
        <v>2</v>
      </c>
      <c r="D31">
        <f t="shared" si="4"/>
        <v>886</v>
      </c>
      <c r="E31">
        <v>10</v>
      </c>
      <c r="G31" t="str">
        <f t="shared" si="3"/>
        <v>insert into game (matchid, matchdate, game_type, country) values (164, '2004-11-23', 2, 886);</v>
      </c>
    </row>
    <row r="32" spans="1:7" x14ac:dyDescent="0.25">
      <c r="A32">
        <f t="shared" si="5"/>
        <v>165</v>
      </c>
      <c r="B32" s="2" t="str">
        <f>"2004-11-25"</f>
        <v>2004-11-25</v>
      </c>
      <c r="C32">
        <v>2</v>
      </c>
      <c r="D32">
        <f t="shared" si="4"/>
        <v>886</v>
      </c>
      <c r="E32">
        <v>17</v>
      </c>
      <c r="G32" t="str">
        <f t="shared" si="3"/>
        <v>insert into game (matchid, matchdate, game_type, country) values (165, '2004-11-25', 2, 886);</v>
      </c>
    </row>
    <row r="33" spans="1:7" x14ac:dyDescent="0.25">
      <c r="A33">
        <f t="shared" si="5"/>
        <v>166</v>
      </c>
      <c r="B33" s="2" t="str">
        <f>"2004-11-25"</f>
        <v>2004-11-25</v>
      </c>
      <c r="C33">
        <v>2</v>
      </c>
      <c r="D33">
        <f t="shared" si="4"/>
        <v>886</v>
      </c>
      <c r="E33">
        <v>18</v>
      </c>
      <c r="G33" t="str">
        <f t="shared" si="3"/>
        <v>insert into game (matchid, matchdate, game_type, country) values (166, '2004-11-25', 2, 886);</v>
      </c>
    </row>
    <row r="34" spans="1:7" x14ac:dyDescent="0.25">
      <c r="A34">
        <f t="shared" si="5"/>
        <v>167</v>
      </c>
      <c r="B34" s="2" t="str">
        <f>"2004-11-22"</f>
        <v>2004-11-22</v>
      </c>
      <c r="C34">
        <v>2</v>
      </c>
      <c r="D34">
        <f t="shared" si="4"/>
        <v>886</v>
      </c>
      <c r="E34">
        <v>3</v>
      </c>
      <c r="G34" t="str">
        <f t="shared" si="3"/>
        <v>insert into game (matchid, matchdate, game_type, country) values (167, '2004-11-22', 2, 886);</v>
      </c>
    </row>
    <row r="35" spans="1:7" x14ac:dyDescent="0.25">
      <c r="A35">
        <f t="shared" si="5"/>
        <v>168</v>
      </c>
      <c r="B35" s="2" t="str">
        <f>"2004-11-22"</f>
        <v>2004-11-22</v>
      </c>
      <c r="C35">
        <v>2</v>
      </c>
      <c r="D35">
        <f t="shared" si="4"/>
        <v>886</v>
      </c>
      <c r="E35">
        <v>4</v>
      </c>
      <c r="G35" t="str">
        <f t="shared" si="3"/>
        <v>insert into game (matchid, matchdate, game_type, country) values (168, '2004-11-22', 2, 886);</v>
      </c>
    </row>
    <row r="36" spans="1:7" x14ac:dyDescent="0.25">
      <c r="A36">
        <f t="shared" si="5"/>
        <v>169</v>
      </c>
      <c r="B36" s="2" t="str">
        <f>"2004-11-24"</f>
        <v>2004-11-24</v>
      </c>
      <c r="C36">
        <v>2</v>
      </c>
      <c r="D36">
        <f t="shared" si="4"/>
        <v>886</v>
      </c>
      <c r="E36">
        <v>11</v>
      </c>
      <c r="G36" t="str">
        <f t="shared" si="3"/>
        <v>insert into game (matchid, matchdate, game_type, country) values (169, '2004-11-24', 2, 886);</v>
      </c>
    </row>
    <row r="37" spans="1:7" x14ac:dyDescent="0.25">
      <c r="A37">
        <f t="shared" si="5"/>
        <v>170</v>
      </c>
      <c r="B37" s="2" t="str">
        <f>"2004-11-24"</f>
        <v>2004-11-24</v>
      </c>
      <c r="C37">
        <v>2</v>
      </c>
      <c r="D37">
        <f t="shared" si="4"/>
        <v>886</v>
      </c>
      <c r="E37">
        <v>12</v>
      </c>
      <c r="G37" t="str">
        <f t="shared" si="3"/>
        <v>insert into game (matchid, matchdate, game_type, country) values (170, '2004-11-24', 2, 886);</v>
      </c>
    </row>
    <row r="38" spans="1:7" x14ac:dyDescent="0.25">
      <c r="A38">
        <f t="shared" si="5"/>
        <v>171</v>
      </c>
      <c r="B38" s="2" t="str">
        <f>"2004-11-26"</f>
        <v>2004-11-26</v>
      </c>
      <c r="C38">
        <v>2</v>
      </c>
      <c r="D38">
        <f t="shared" si="4"/>
        <v>886</v>
      </c>
      <c r="E38">
        <v>19</v>
      </c>
      <c r="G38" t="str">
        <f t="shared" si="3"/>
        <v>insert into game (matchid, matchdate, game_type, country) values (171, '2004-11-26', 2, 886);</v>
      </c>
    </row>
    <row r="39" spans="1:7" x14ac:dyDescent="0.25">
      <c r="A39">
        <f t="shared" si="5"/>
        <v>172</v>
      </c>
      <c r="B39" s="2" t="str">
        <f>"2004-11-26"</f>
        <v>2004-11-26</v>
      </c>
      <c r="C39">
        <v>2</v>
      </c>
      <c r="D39">
        <f t="shared" si="4"/>
        <v>886</v>
      </c>
      <c r="E39">
        <v>20</v>
      </c>
      <c r="G39" t="str">
        <f t="shared" si="3"/>
        <v>insert into game (matchid, matchdate, game_type, country) values (172, '2004-11-26', 2, 886);</v>
      </c>
    </row>
    <row r="40" spans="1:7" x14ac:dyDescent="0.25">
      <c r="A40">
        <f t="shared" si="5"/>
        <v>173</v>
      </c>
      <c r="B40" s="2" t="str">
        <f>"2004-11-21"</f>
        <v>2004-11-21</v>
      </c>
      <c r="C40">
        <v>2</v>
      </c>
      <c r="D40">
        <f t="shared" si="4"/>
        <v>886</v>
      </c>
      <c r="E40">
        <v>5</v>
      </c>
      <c r="G40" t="str">
        <f t="shared" si="3"/>
        <v>insert into game (matchid, matchdate, game_type, country) values (173, '2004-11-21', 2, 886);</v>
      </c>
    </row>
    <row r="41" spans="1:7" x14ac:dyDescent="0.25">
      <c r="A41">
        <f t="shared" si="5"/>
        <v>174</v>
      </c>
      <c r="B41" s="2" t="str">
        <f>"2004-11-21"</f>
        <v>2004-11-21</v>
      </c>
      <c r="C41">
        <v>2</v>
      </c>
      <c r="D41">
        <f t="shared" si="4"/>
        <v>886</v>
      </c>
      <c r="E41">
        <v>6</v>
      </c>
      <c r="G41" t="str">
        <f t="shared" si="3"/>
        <v>insert into game (matchid, matchdate, game_type, country) values (174, '2004-11-21', 2, 886);</v>
      </c>
    </row>
    <row r="42" spans="1:7" x14ac:dyDescent="0.25">
      <c r="A42">
        <f t="shared" si="5"/>
        <v>175</v>
      </c>
      <c r="B42" s="2" t="str">
        <f>"2004-11-23"</f>
        <v>2004-11-23</v>
      </c>
      <c r="C42">
        <v>2</v>
      </c>
      <c r="D42">
        <f t="shared" si="4"/>
        <v>886</v>
      </c>
      <c r="E42">
        <v>13</v>
      </c>
      <c r="G42" t="str">
        <f t="shared" si="3"/>
        <v>insert into game (matchid, matchdate, game_type, country) values (175, '2004-11-23', 2, 886);</v>
      </c>
    </row>
    <row r="43" spans="1:7" x14ac:dyDescent="0.25">
      <c r="A43">
        <f t="shared" si="5"/>
        <v>176</v>
      </c>
      <c r="B43" s="2" t="str">
        <f>"2004-11-23"</f>
        <v>2004-11-23</v>
      </c>
      <c r="C43">
        <v>2</v>
      </c>
      <c r="D43">
        <f t="shared" si="4"/>
        <v>886</v>
      </c>
      <c r="E43">
        <v>14</v>
      </c>
      <c r="G43" t="str">
        <f t="shared" si="3"/>
        <v>insert into game (matchid, matchdate, game_type, country) values (176, '2004-11-23', 2, 886);</v>
      </c>
    </row>
    <row r="44" spans="1:7" x14ac:dyDescent="0.25">
      <c r="A44">
        <f t="shared" si="5"/>
        <v>177</v>
      </c>
      <c r="B44" s="2" t="str">
        <f>"2004-11-25"</f>
        <v>2004-11-25</v>
      </c>
      <c r="C44">
        <v>2</v>
      </c>
      <c r="D44">
        <f t="shared" si="4"/>
        <v>886</v>
      </c>
      <c r="E44">
        <v>21</v>
      </c>
      <c r="G44" t="str">
        <f t="shared" si="3"/>
        <v>insert into game (matchid, matchdate, game_type, country) values (177, '2004-11-25', 2, 886);</v>
      </c>
    </row>
    <row r="45" spans="1:7" x14ac:dyDescent="0.25">
      <c r="A45">
        <f t="shared" si="5"/>
        <v>178</v>
      </c>
      <c r="B45" s="2" t="str">
        <f>"2004-11-25"</f>
        <v>2004-11-25</v>
      </c>
      <c r="C45">
        <v>2</v>
      </c>
      <c r="D45">
        <f t="shared" si="4"/>
        <v>886</v>
      </c>
      <c r="E45">
        <v>22</v>
      </c>
      <c r="G45" t="str">
        <f t="shared" si="3"/>
        <v>insert into game (matchid, matchdate, game_type, country) values (178, '2004-11-25', 2, 886);</v>
      </c>
    </row>
    <row r="46" spans="1:7" x14ac:dyDescent="0.25">
      <c r="A46">
        <f t="shared" si="5"/>
        <v>179</v>
      </c>
      <c r="B46" s="2" t="str">
        <f>"2004-11-22"</f>
        <v>2004-11-22</v>
      </c>
      <c r="C46">
        <v>2</v>
      </c>
      <c r="D46">
        <f t="shared" si="4"/>
        <v>886</v>
      </c>
      <c r="E46">
        <v>7</v>
      </c>
      <c r="G46" t="str">
        <f t="shared" si="3"/>
        <v>insert into game (matchid, matchdate, game_type, country) values (179, '2004-11-22', 2, 886);</v>
      </c>
    </row>
    <row r="47" spans="1:7" x14ac:dyDescent="0.25">
      <c r="A47">
        <f t="shared" si="5"/>
        <v>180</v>
      </c>
      <c r="B47" s="2" t="str">
        <f>"2004-11-22"</f>
        <v>2004-11-22</v>
      </c>
      <c r="C47">
        <v>2</v>
      </c>
      <c r="D47">
        <f t="shared" si="4"/>
        <v>886</v>
      </c>
      <c r="E47">
        <v>8</v>
      </c>
      <c r="G47" t="str">
        <f t="shared" si="3"/>
        <v>insert into game (matchid, matchdate, game_type, country) values (180, '2004-11-22', 2, 886);</v>
      </c>
    </row>
    <row r="48" spans="1:7" x14ac:dyDescent="0.25">
      <c r="A48">
        <f t="shared" si="5"/>
        <v>181</v>
      </c>
      <c r="B48" s="2" t="str">
        <f>"2004-11-24"</f>
        <v>2004-11-24</v>
      </c>
      <c r="C48">
        <v>2</v>
      </c>
      <c r="D48">
        <f t="shared" si="4"/>
        <v>886</v>
      </c>
      <c r="E48">
        <v>15</v>
      </c>
      <c r="G48" t="str">
        <f t="shared" si="3"/>
        <v>insert into game (matchid, matchdate, game_type, country) values (181, '2004-11-24', 2, 886);</v>
      </c>
    </row>
    <row r="49" spans="1:7" x14ac:dyDescent="0.25">
      <c r="A49">
        <f t="shared" si="5"/>
        <v>182</v>
      </c>
      <c r="B49" s="2" t="str">
        <f>"2004-11-24"</f>
        <v>2004-11-24</v>
      </c>
      <c r="C49">
        <v>2</v>
      </c>
      <c r="D49">
        <f t="shared" si="4"/>
        <v>886</v>
      </c>
      <c r="E49">
        <v>16</v>
      </c>
      <c r="G49" t="str">
        <f t="shared" si="3"/>
        <v>insert into game (matchid, matchdate, game_type, country) values (182, '2004-11-24', 2, 886);</v>
      </c>
    </row>
    <row r="50" spans="1:7" x14ac:dyDescent="0.25">
      <c r="A50">
        <f t="shared" si="5"/>
        <v>183</v>
      </c>
      <c r="B50" s="2" t="str">
        <f>"2004-11-26"</f>
        <v>2004-11-26</v>
      </c>
      <c r="C50">
        <v>2</v>
      </c>
      <c r="D50">
        <f t="shared" si="4"/>
        <v>886</v>
      </c>
      <c r="E50">
        <v>23</v>
      </c>
      <c r="G50" t="str">
        <f t="shared" si="3"/>
        <v>insert into game (matchid, matchdate, game_type, country) values (183, '2004-11-26', 2, 886);</v>
      </c>
    </row>
    <row r="51" spans="1:7" x14ac:dyDescent="0.25">
      <c r="A51">
        <f t="shared" si="5"/>
        <v>184</v>
      </c>
      <c r="B51" s="2" t="str">
        <f>"2004-11-26"</f>
        <v>2004-11-26</v>
      </c>
      <c r="C51">
        <v>2</v>
      </c>
      <c r="D51">
        <f t="shared" si="4"/>
        <v>886</v>
      </c>
      <c r="E51">
        <v>24</v>
      </c>
      <c r="G51" t="str">
        <f t="shared" si="3"/>
        <v>insert into game (matchid, matchdate, game_type, country) values (184, '2004-11-26', 2, 886);</v>
      </c>
    </row>
    <row r="52" spans="1:7" x14ac:dyDescent="0.25">
      <c r="A52">
        <f t="shared" si="5"/>
        <v>185</v>
      </c>
      <c r="B52" s="2" t="str">
        <f>"2004-11-28"</f>
        <v>2004-11-28</v>
      </c>
      <c r="C52">
        <v>23</v>
      </c>
      <c r="D52">
        <f t="shared" si="4"/>
        <v>886</v>
      </c>
      <c r="E52">
        <v>25</v>
      </c>
      <c r="G52" t="str">
        <f t="shared" si="3"/>
        <v>insert into game (matchid, matchdate, game_type, country) values (185, '2004-11-28', 23, 886);</v>
      </c>
    </row>
    <row r="53" spans="1:7" x14ac:dyDescent="0.25">
      <c r="A53">
        <f t="shared" si="5"/>
        <v>186</v>
      </c>
      <c r="B53" s="2" t="str">
        <f>"2004-11-28"</f>
        <v>2004-11-28</v>
      </c>
      <c r="C53">
        <v>23</v>
      </c>
      <c r="D53">
        <f t="shared" si="4"/>
        <v>886</v>
      </c>
      <c r="E53">
        <v>26</v>
      </c>
      <c r="G53" t="str">
        <f t="shared" si="3"/>
        <v>insert into game (matchid, matchdate, game_type, country) values (186, '2004-11-28', 23, 886);</v>
      </c>
    </row>
    <row r="54" spans="1:7" x14ac:dyDescent="0.25">
      <c r="A54">
        <f t="shared" si="5"/>
        <v>187</v>
      </c>
      <c r="B54" s="2" t="str">
        <f>"2004-11-29"</f>
        <v>2004-11-29</v>
      </c>
      <c r="C54">
        <v>23</v>
      </c>
      <c r="D54">
        <f t="shared" si="4"/>
        <v>886</v>
      </c>
      <c r="E54">
        <v>29</v>
      </c>
      <c r="G54" t="str">
        <f t="shared" si="3"/>
        <v>insert into game (matchid, matchdate, game_type, country) values (187, '2004-11-29', 23, 886);</v>
      </c>
    </row>
    <row r="55" spans="1:7" x14ac:dyDescent="0.25">
      <c r="A55">
        <f t="shared" si="5"/>
        <v>188</v>
      </c>
      <c r="B55" s="2" t="str">
        <f>"2004-11-29"</f>
        <v>2004-11-29</v>
      </c>
      <c r="C55">
        <v>23</v>
      </c>
      <c r="D55">
        <f t="shared" si="4"/>
        <v>886</v>
      </c>
      <c r="E55">
        <v>30</v>
      </c>
      <c r="G55" t="str">
        <f t="shared" si="3"/>
        <v>insert into game (matchid, matchdate, game_type, country) values (188, '2004-11-29', 23, 886);</v>
      </c>
    </row>
    <row r="56" spans="1:7" x14ac:dyDescent="0.25">
      <c r="A56">
        <f t="shared" si="5"/>
        <v>189</v>
      </c>
      <c r="B56" s="2" t="str">
        <f>"2004-12-01"</f>
        <v>2004-12-01</v>
      </c>
      <c r="C56">
        <v>23</v>
      </c>
      <c r="D56">
        <f t="shared" si="4"/>
        <v>886</v>
      </c>
      <c r="E56">
        <v>33</v>
      </c>
      <c r="G56" t="str">
        <f t="shared" si="3"/>
        <v>insert into game (matchid, matchdate, game_type, country) values (189, '2004-12-01', 23, 886);</v>
      </c>
    </row>
    <row r="57" spans="1:7" x14ac:dyDescent="0.25">
      <c r="A57">
        <f t="shared" si="5"/>
        <v>190</v>
      </c>
      <c r="B57" s="2" t="str">
        <f>"2004-12-01"</f>
        <v>2004-12-01</v>
      </c>
      <c r="C57">
        <v>23</v>
      </c>
      <c r="D57">
        <f t="shared" si="4"/>
        <v>886</v>
      </c>
      <c r="E57">
        <v>34</v>
      </c>
      <c r="G57" t="str">
        <f t="shared" si="3"/>
        <v>insert into game (matchid, matchdate, game_type, country) values (190, '2004-12-01', 23, 886);</v>
      </c>
    </row>
    <row r="58" spans="1:7" x14ac:dyDescent="0.25">
      <c r="A58">
        <f t="shared" si="5"/>
        <v>191</v>
      </c>
      <c r="B58" s="2" t="str">
        <f>"2004-11-28"</f>
        <v>2004-11-28</v>
      </c>
      <c r="C58">
        <v>23</v>
      </c>
      <c r="D58">
        <f t="shared" si="4"/>
        <v>886</v>
      </c>
      <c r="E58">
        <v>27</v>
      </c>
      <c r="G58" t="str">
        <f t="shared" si="3"/>
        <v>insert into game (matchid, matchdate, game_type, country) values (191, '2004-11-28', 23, 886);</v>
      </c>
    </row>
    <row r="59" spans="1:7" x14ac:dyDescent="0.25">
      <c r="A59">
        <f t="shared" si="5"/>
        <v>192</v>
      </c>
      <c r="B59" s="2" t="str">
        <f>"2004-11-28"</f>
        <v>2004-11-28</v>
      </c>
      <c r="C59">
        <v>23</v>
      </c>
      <c r="D59">
        <f t="shared" si="4"/>
        <v>886</v>
      </c>
      <c r="E59">
        <v>28</v>
      </c>
      <c r="G59" t="str">
        <f t="shared" si="3"/>
        <v>insert into game (matchid, matchdate, game_type, country) values (192, '2004-11-28', 23, 886);</v>
      </c>
    </row>
    <row r="60" spans="1:7" x14ac:dyDescent="0.25">
      <c r="A60">
        <f t="shared" si="5"/>
        <v>193</v>
      </c>
      <c r="B60" s="2" t="str">
        <f>"2004-11-29"</f>
        <v>2004-11-29</v>
      </c>
      <c r="C60">
        <v>23</v>
      </c>
      <c r="D60">
        <f t="shared" si="4"/>
        <v>886</v>
      </c>
      <c r="E60">
        <v>31</v>
      </c>
      <c r="G60" t="str">
        <f t="shared" si="3"/>
        <v>insert into game (matchid, matchdate, game_type, country) values (193, '2004-11-29', 23, 886);</v>
      </c>
    </row>
    <row r="61" spans="1:7" x14ac:dyDescent="0.25">
      <c r="A61">
        <f t="shared" si="5"/>
        <v>194</v>
      </c>
      <c r="B61" s="2" t="str">
        <f>"2004-11-29"</f>
        <v>2004-11-29</v>
      </c>
      <c r="C61">
        <v>23</v>
      </c>
      <c r="D61">
        <f t="shared" si="4"/>
        <v>886</v>
      </c>
      <c r="E61">
        <v>32</v>
      </c>
      <c r="G61" t="str">
        <f t="shared" si="3"/>
        <v>insert into game (matchid, matchdate, game_type, country) values (194, '2004-11-29', 23, 886);</v>
      </c>
    </row>
    <row r="62" spans="1:7" x14ac:dyDescent="0.25">
      <c r="A62">
        <f t="shared" si="5"/>
        <v>195</v>
      </c>
      <c r="B62" s="2" t="str">
        <f>"2004-12-01"</f>
        <v>2004-12-01</v>
      </c>
      <c r="C62">
        <v>23</v>
      </c>
      <c r="D62">
        <f t="shared" si="4"/>
        <v>886</v>
      </c>
      <c r="E62">
        <v>35</v>
      </c>
      <c r="G62" t="str">
        <f t="shared" si="3"/>
        <v>insert into game (matchid, matchdate, game_type, country) values (195, '2004-12-01', 23, 886);</v>
      </c>
    </row>
    <row r="63" spans="1:7" x14ac:dyDescent="0.25">
      <c r="A63">
        <f t="shared" si="5"/>
        <v>196</v>
      </c>
      <c r="B63" s="2" t="str">
        <f>"2004-12-01"</f>
        <v>2004-12-01</v>
      </c>
      <c r="C63">
        <v>23</v>
      </c>
      <c r="D63">
        <f t="shared" si="4"/>
        <v>886</v>
      </c>
      <c r="E63">
        <v>36</v>
      </c>
      <c r="G63" t="str">
        <f t="shared" si="3"/>
        <v>insert into game (matchid, matchdate, game_type, country) values (196, '2004-12-01', 23, 886);</v>
      </c>
    </row>
    <row r="64" spans="1:7" x14ac:dyDescent="0.25">
      <c r="A64">
        <f t="shared" si="5"/>
        <v>197</v>
      </c>
      <c r="B64" s="2" t="str">
        <f>"2004-12-03"</f>
        <v>2004-12-03</v>
      </c>
      <c r="C64">
        <v>4</v>
      </c>
      <c r="D64">
        <f t="shared" si="4"/>
        <v>886</v>
      </c>
      <c r="E64">
        <v>37</v>
      </c>
      <c r="G64" t="str">
        <f t="shared" si="3"/>
        <v>insert into game (matchid, matchdate, game_type, country) values (197, '2004-12-03', 4, 886);</v>
      </c>
    </row>
    <row r="65" spans="1:7" x14ac:dyDescent="0.25">
      <c r="A65">
        <f t="shared" si="5"/>
        <v>198</v>
      </c>
      <c r="B65" s="2" t="str">
        <f>"2004-12-03"</f>
        <v>2004-12-03</v>
      </c>
      <c r="C65">
        <v>4</v>
      </c>
      <c r="D65">
        <f t="shared" si="4"/>
        <v>886</v>
      </c>
      <c r="E65">
        <v>38</v>
      </c>
      <c r="G65" t="str">
        <f t="shared" si="3"/>
        <v>insert into game (matchid, matchdate, game_type, country) values (198, '2004-12-03', 4, 886);</v>
      </c>
    </row>
    <row r="66" spans="1:7" x14ac:dyDescent="0.25">
      <c r="A66">
        <f t="shared" si="5"/>
        <v>199</v>
      </c>
      <c r="B66" s="2" t="str">
        <f>"2004-12-05"</f>
        <v>2004-12-05</v>
      </c>
      <c r="C66">
        <v>5</v>
      </c>
      <c r="D66">
        <f t="shared" si="4"/>
        <v>886</v>
      </c>
      <c r="E66">
        <v>39</v>
      </c>
      <c r="G66" t="str">
        <f t="shared" si="3"/>
        <v>insert into game (matchid, matchdate, game_type, country) values (199, '2004-12-05', 5, 886);</v>
      </c>
    </row>
    <row r="67" spans="1:7" x14ac:dyDescent="0.25">
      <c r="A67">
        <f t="shared" si="5"/>
        <v>200</v>
      </c>
      <c r="B67" s="2" t="str">
        <f>"2004-12-05"</f>
        <v>2004-12-05</v>
      </c>
      <c r="C67">
        <v>6</v>
      </c>
      <c r="D67">
        <f t="shared" si="4"/>
        <v>886</v>
      </c>
      <c r="E67">
        <v>40</v>
      </c>
      <c r="G67" t="str">
        <f t="shared" si="3"/>
        <v>insert into game (matchid, matchdate, game_type, country) values (200, '2004-12-05', 6, 886);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'2000'!A229 + 1</f>
        <v>651</v>
      </c>
      <c r="B70" s="3">
        <f>A28</f>
        <v>161</v>
      </c>
      <c r="C70" s="3">
        <v>886</v>
      </c>
      <c r="D70" s="3">
        <v>0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(651, 161, 886, 0, 0, 2);</v>
      </c>
    </row>
    <row r="71" spans="1:7" x14ac:dyDescent="0.25">
      <c r="A71" s="3">
        <f>A70+1</f>
        <v>652</v>
      </c>
      <c r="B71" s="3">
        <f>B70</f>
        <v>161</v>
      </c>
      <c r="C71" s="3">
        <v>886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(652, 161, 886, 0, 0, 1);</v>
      </c>
    </row>
    <row r="72" spans="1:7" x14ac:dyDescent="0.25">
      <c r="A72" s="3">
        <f>A71+1</f>
        <v>653</v>
      </c>
      <c r="B72" s="3">
        <f>B70</f>
        <v>161</v>
      </c>
      <c r="C72" s="3">
        <v>20</v>
      </c>
      <c r="D72" s="3">
        <v>12</v>
      </c>
      <c r="E72" s="3">
        <v>3</v>
      </c>
      <c r="F72" s="3">
        <v>2</v>
      </c>
      <c r="G72" s="3" t="str">
        <f t="shared" si="6"/>
        <v>insert into game_score (id, matchid, squad, goals, points, time_type) values (653, 161, 20, 12, 3, 2);</v>
      </c>
    </row>
    <row r="73" spans="1:7" x14ac:dyDescent="0.25">
      <c r="A73" s="3">
        <f>A72+1</f>
        <v>654</v>
      </c>
      <c r="B73" s="3">
        <f>B70</f>
        <v>161</v>
      </c>
      <c r="C73" s="3">
        <v>20</v>
      </c>
      <c r="D73" s="3">
        <v>6</v>
      </c>
      <c r="E73" s="3">
        <v>0</v>
      </c>
      <c r="F73" s="3">
        <v>1</v>
      </c>
      <c r="G73" s="3" t="str">
        <f t="shared" si="6"/>
        <v>insert into game_score (id, matchid, squad, goals, points, time_type) values (654, 161, 20, 6, 0, 1);</v>
      </c>
    </row>
    <row r="74" spans="1:7" x14ac:dyDescent="0.25">
      <c r="A74" s="4">
        <f t="shared" ref="A74:A137" si="7">A73+1</f>
        <v>655</v>
      </c>
      <c r="B74" s="4">
        <f>B70+1</f>
        <v>162</v>
      </c>
      <c r="C74" s="4">
        <v>34</v>
      </c>
      <c r="D74" s="4">
        <v>2</v>
      </c>
      <c r="E74" s="4">
        <v>3</v>
      </c>
      <c r="F74" s="4">
        <v>2</v>
      </c>
      <c r="G74" t="str">
        <f t="shared" si="6"/>
        <v>insert into game_score (id, matchid, squad, goals, points, time_type) values (655, 162, 34, 2, 3, 2);</v>
      </c>
    </row>
    <row r="75" spans="1:7" x14ac:dyDescent="0.25">
      <c r="A75" s="4">
        <f t="shared" si="7"/>
        <v>656</v>
      </c>
      <c r="B75" s="4">
        <f>B74</f>
        <v>162</v>
      </c>
      <c r="C75" s="4">
        <v>34</v>
      </c>
      <c r="D75" s="4">
        <v>2</v>
      </c>
      <c r="E75" s="4">
        <v>0</v>
      </c>
      <c r="F75" s="4">
        <v>1</v>
      </c>
      <c r="G75" t="str">
        <f t="shared" si="6"/>
        <v>insert into game_score (id, matchid, squad, goals, points, time_type) values (656, 162, 34, 2, 0, 1);</v>
      </c>
    </row>
    <row r="76" spans="1:7" x14ac:dyDescent="0.25">
      <c r="A76" s="4">
        <f t="shared" si="7"/>
        <v>657</v>
      </c>
      <c r="B76" s="4">
        <f>B74</f>
        <v>162</v>
      </c>
      <c r="C76" s="4">
        <v>380</v>
      </c>
      <c r="D76" s="4">
        <v>0</v>
      </c>
      <c r="E76" s="4">
        <v>0</v>
      </c>
      <c r="F76" s="4">
        <v>2</v>
      </c>
      <c r="G76" t="str">
        <f t="shared" si="6"/>
        <v>insert into game_score (id, matchid, squad, goals, points, time_type) values (657, 162, 380, 0, 0, 2);</v>
      </c>
    </row>
    <row r="77" spans="1:7" x14ac:dyDescent="0.25">
      <c r="A77" s="4">
        <f t="shared" si="7"/>
        <v>658</v>
      </c>
      <c r="B77" s="4">
        <f>B74</f>
        <v>162</v>
      </c>
      <c r="C77" s="4">
        <v>380</v>
      </c>
      <c r="D77" s="4">
        <v>0</v>
      </c>
      <c r="E77" s="4">
        <v>0</v>
      </c>
      <c r="F77" s="4">
        <v>1</v>
      </c>
      <c r="G77" t="str">
        <f t="shared" si="6"/>
        <v>insert into game_score (id, matchid, squad, goals, points, time_type) values (658, 162, 380, 0, 0, 1);</v>
      </c>
    </row>
    <row r="78" spans="1:7" x14ac:dyDescent="0.25">
      <c r="A78" s="3">
        <f t="shared" si="7"/>
        <v>659</v>
      </c>
      <c r="B78" s="3">
        <f>B74+1</f>
        <v>163</v>
      </c>
      <c r="C78" s="3">
        <v>886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(659, 163, 886, 0, 0, 2);</v>
      </c>
    </row>
    <row r="79" spans="1:7" x14ac:dyDescent="0.25">
      <c r="A79" s="3">
        <f t="shared" si="7"/>
        <v>660</v>
      </c>
      <c r="B79" s="3">
        <f>B78</f>
        <v>163</v>
      </c>
      <c r="C79" s="3">
        <v>886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(660, 163, 886, 0, 0, 1);</v>
      </c>
    </row>
    <row r="80" spans="1:7" x14ac:dyDescent="0.25">
      <c r="A80" s="3">
        <f t="shared" si="7"/>
        <v>661</v>
      </c>
      <c r="B80" s="3">
        <f>B78</f>
        <v>163</v>
      </c>
      <c r="C80" s="3">
        <v>34</v>
      </c>
      <c r="D80" s="3">
        <v>10</v>
      </c>
      <c r="E80" s="3">
        <v>3</v>
      </c>
      <c r="F80" s="3">
        <v>2</v>
      </c>
      <c r="G80" s="3" t="str">
        <f t="shared" si="6"/>
        <v>insert into game_score (id, matchid, squad, goals, points, time_type) values (661, 163, 34, 10, 3, 2);</v>
      </c>
    </row>
    <row r="81" spans="1:7" x14ac:dyDescent="0.25">
      <c r="A81" s="3">
        <f t="shared" si="7"/>
        <v>662</v>
      </c>
      <c r="B81" s="3">
        <f t="shared" ref="B81" si="8">B78</f>
        <v>163</v>
      </c>
      <c r="C81" s="3">
        <v>34</v>
      </c>
      <c r="D81" s="3">
        <v>3</v>
      </c>
      <c r="E81" s="3">
        <v>0</v>
      </c>
      <c r="F81" s="3">
        <v>1</v>
      </c>
      <c r="G81" s="3" t="str">
        <f t="shared" si="6"/>
        <v>insert into game_score (id, matchid, squad, goals, points, time_type) values (662, 163, 34, 3, 0, 1);</v>
      </c>
    </row>
    <row r="82" spans="1:7" x14ac:dyDescent="0.25">
      <c r="A82" s="4">
        <f t="shared" si="7"/>
        <v>663</v>
      </c>
      <c r="B82" s="4">
        <f>B78+1</f>
        <v>164</v>
      </c>
      <c r="C82" s="4">
        <v>20</v>
      </c>
      <c r="D82" s="4">
        <v>4</v>
      </c>
      <c r="E82" s="4">
        <v>0</v>
      </c>
      <c r="F82" s="4">
        <v>2</v>
      </c>
      <c r="G82" s="4" t="str">
        <f t="shared" si="6"/>
        <v>insert into game_score (id, matchid, squad, goals, points, time_type) values (663, 164, 20, 4, 0, 2);</v>
      </c>
    </row>
    <row r="83" spans="1:7" x14ac:dyDescent="0.25">
      <c r="A83" s="4">
        <f t="shared" si="7"/>
        <v>664</v>
      </c>
      <c r="B83" s="4">
        <f>B82</f>
        <v>164</v>
      </c>
      <c r="C83" s="4">
        <v>20</v>
      </c>
      <c r="D83" s="4">
        <v>2</v>
      </c>
      <c r="E83" s="4">
        <v>0</v>
      </c>
      <c r="F83" s="4">
        <v>1</v>
      </c>
      <c r="G83" s="4" t="str">
        <f t="shared" si="6"/>
        <v>insert into game_score (id, matchid, squad, goals, points, time_type) values (664, 164, 20, 2, 0, 1);</v>
      </c>
    </row>
    <row r="84" spans="1:7" x14ac:dyDescent="0.25">
      <c r="A84" s="4">
        <f t="shared" si="7"/>
        <v>665</v>
      </c>
      <c r="B84" s="4">
        <f>B82</f>
        <v>164</v>
      </c>
      <c r="C84" s="4">
        <v>380</v>
      </c>
      <c r="D84" s="4">
        <v>5</v>
      </c>
      <c r="E84" s="4">
        <v>3</v>
      </c>
      <c r="F84" s="4">
        <v>2</v>
      </c>
      <c r="G84" s="4" t="str">
        <f t="shared" si="6"/>
        <v>insert into game_score (id, matchid, squad, goals, points, time_type) values (665, 164, 380, 5, 3, 2);</v>
      </c>
    </row>
    <row r="85" spans="1:7" x14ac:dyDescent="0.25">
      <c r="A85" s="4">
        <f t="shared" si="7"/>
        <v>666</v>
      </c>
      <c r="B85" s="4">
        <f t="shared" ref="B85" si="9">B82</f>
        <v>164</v>
      </c>
      <c r="C85" s="4">
        <v>380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(666, 164, 380, 0, 0, 1);</v>
      </c>
    </row>
    <row r="86" spans="1:7" x14ac:dyDescent="0.25">
      <c r="A86" s="3">
        <f t="shared" si="7"/>
        <v>667</v>
      </c>
      <c r="B86" s="3">
        <f>B82+1</f>
        <v>165</v>
      </c>
      <c r="C86" s="3">
        <v>380</v>
      </c>
      <c r="D86" s="3">
        <v>7</v>
      </c>
      <c r="E86" s="3">
        <v>3</v>
      </c>
      <c r="F86" s="3">
        <v>2</v>
      </c>
      <c r="G86" s="3" t="str">
        <f t="shared" si="6"/>
        <v>insert into game_score (id, matchid, squad, goals, points, time_type) values (667, 165, 380, 7, 3, 2);</v>
      </c>
    </row>
    <row r="87" spans="1:7" x14ac:dyDescent="0.25">
      <c r="A87" s="3">
        <f t="shared" si="7"/>
        <v>668</v>
      </c>
      <c r="B87" s="3">
        <f>B86</f>
        <v>165</v>
      </c>
      <c r="C87" s="3">
        <v>380</v>
      </c>
      <c r="D87" s="3">
        <v>5</v>
      </c>
      <c r="E87" s="3">
        <v>0</v>
      </c>
      <c r="F87" s="3">
        <v>1</v>
      </c>
      <c r="G87" s="3" t="str">
        <f t="shared" si="6"/>
        <v>insert into game_score (id, matchid, squad, goals, points, time_type) values (668, 165, 380, 5, 0, 1);</v>
      </c>
    </row>
    <row r="88" spans="1:7" x14ac:dyDescent="0.25">
      <c r="A88" s="3">
        <f t="shared" si="7"/>
        <v>669</v>
      </c>
      <c r="B88" s="3">
        <f>B86</f>
        <v>165</v>
      </c>
      <c r="C88" s="3">
        <v>886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(669, 165, 886, 2, 0, 2);</v>
      </c>
    </row>
    <row r="89" spans="1:7" x14ac:dyDescent="0.25">
      <c r="A89" s="3">
        <f t="shared" si="7"/>
        <v>670</v>
      </c>
      <c r="B89" s="3">
        <f t="shared" ref="B89" si="10">B86</f>
        <v>165</v>
      </c>
      <c r="C89" s="3">
        <v>886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(670, 165, 886, 1, 0, 1);</v>
      </c>
    </row>
    <row r="90" spans="1:7" x14ac:dyDescent="0.25">
      <c r="A90" s="4">
        <f t="shared" si="7"/>
        <v>671</v>
      </c>
      <c r="B90" s="4">
        <f>B86+1</f>
        <v>166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(671, 166, 20, 0, 0, 2);</v>
      </c>
    </row>
    <row r="91" spans="1:7" x14ac:dyDescent="0.25">
      <c r="A91" s="4">
        <f t="shared" si="7"/>
        <v>672</v>
      </c>
      <c r="B91" s="4">
        <f>B90</f>
        <v>166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(672, 166, 20, 0, 0, 1);</v>
      </c>
    </row>
    <row r="92" spans="1:7" x14ac:dyDescent="0.25">
      <c r="A92" s="4">
        <f t="shared" si="7"/>
        <v>673</v>
      </c>
      <c r="B92" s="4">
        <f>B90</f>
        <v>166</v>
      </c>
      <c r="C92" s="4">
        <v>34</v>
      </c>
      <c r="D92" s="4">
        <v>7</v>
      </c>
      <c r="E92" s="4">
        <v>3</v>
      </c>
      <c r="F92" s="4">
        <v>2</v>
      </c>
      <c r="G92" s="4" t="str">
        <f t="shared" si="6"/>
        <v>insert into game_score (id, matchid, squad, goals, points, time_type) values (673, 166, 34, 7, 3, 2);</v>
      </c>
    </row>
    <row r="93" spans="1:7" x14ac:dyDescent="0.25">
      <c r="A93" s="4">
        <f t="shared" si="7"/>
        <v>674</v>
      </c>
      <c r="B93" s="4">
        <f t="shared" ref="B93" si="11">B90</f>
        <v>166</v>
      </c>
      <c r="C93" s="4">
        <v>34</v>
      </c>
      <c r="D93" s="4">
        <v>5</v>
      </c>
      <c r="E93" s="4">
        <v>0</v>
      </c>
      <c r="F93" s="4">
        <v>1</v>
      </c>
      <c r="G93" s="4" t="str">
        <f t="shared" si="6"/>
        <v>insert into game_score (id, matchid, squad, goals, points, time_type) values (674, 166, 34, 5, 0, 1);</v>
      </c>
    </row>
    <row r="94" spans="1:7" x14ac:dyDescent="0.25">
      <c r="A94" s="3">
        <f t="shared" si="7"/>
        <v>675</v>
      </c>
      <c r="B94" s="3">
        <f>B90+1</f>
        <v>167</v>
      </c>
      <c r="C94" s="3">
        <v>61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(675, 167, 61, 0, 0, 2);</v>
      </c>
    </row>
    <row r="95" spans="1:7" x14ac:dyDescent="0.25">
      <c r="A95" s="3">
        <f t="shared" si="7"/>
        <v>676</v>
      </c>
      <c r="B95" s="3">
        <f>B94</f>
        <v>167</v>
      </c>
      <c r="C95" s="3">
        <v>61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(676, 167, 61, 0, 0, 1);</v>
      </c>
    </row>
    <row r="96" spans="1:7" x14ac:dyDescent="0.25">
      <c r="A96" s="3">
        <f t="shared" si="7"/>
        <v>677</v>
      </c>
      <c r="B96" s="3">
        <f>B94</f>
        <v>167</v>
      </c>
      <c r="C96" s="3">
        <v>55</v>
      </c>
      <c r="D96" s="3">
        <v>10</v>
      </c>
      <c r="E96" s="3">
        <v>3</v>
      </c>
      <c r="F96" s="3">
        <v>2</v>
      </c>
      <c r="G96" s="3" t="str">
        <f t="shared" si="6"/>
        <v>insert into game_score (id, matchid, squad, goals, points, time_type) values (677, 167, 55, 10, 3, 2);</v>
      </c>
    </row>
    <row r="97" spans="1:7" x14ac:dyDescent="0.25">
      <c r="A97" s="3">
        <f t="shared" si="7"/>
        <v>678</v>
      </c>
      <c r="B97" s="3">
        <f t="shared" ref="B97" si="12">B94</f>
        <v>167</v>
      </c>
      <c r="C97" s="3">
        <v>55</v>
      </c>
      <c r="D97" s="3">
        <v>4</v>
      </c>
      <c r="E97" s="3">
        <v>0</v>
      </c>
      <c r="F97" s="3">
        <v>1</v>
      </c>
      <c r="G97" s="3" t="str">
        <f t="shared" si="6"/>
        <v>insert into game_score (id, matchid, squad, goals, points, time_type) values (678, 167, 55, 4, 0, 1);</v>
      </c>
    </row>
    <row r="98" spans="1:7" x14ac:dyDescent="0.25">
      <c r="A98" s="4">
        <f t="shared" si="7"/>
        <v>679</v>
      </c>
      <c r="B98" s="4">
        <f>B94+1</f>
        <v>168</v>
      </c>
      <c r="C98" s="4">
        <v>420</v>
      </c>
      <c r="D98" s="4">
        <v>2</v>
      </c>
      <c r="E98" s="4">
        <v>3</v>
      </c>
      <c r="F98" s="4">
        <v>2</v>
      </c>
      <c r="G98" s="4" t="str">
        <f t="shared" si="6"/>
        <v>insert into game_score (id, matchid, squad, goals, points, time_type) values (679, 168, 420, 2, 3, 2);</v>
      </c>
    </row>
    <row r="99" spans="1:7" x14ac:dyDescent="0.25">
      <c r="A99" s="4">
        <f t="shared" si="7"/>
        <v>680</v>
      </c>
      <c r="B99" s="4">
        <f>B98</f>
        <v>168</v>
      </c>
      <c r="C99" s="4">
        <v>420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(680, 168, 420, 0, 0, 1);</v>
      </c>
    </row>
    <row r="100" spans="1:7" x14ac:dyDescent="0.25">
      <c r="A100" s="4">
        <f t="shared" si="7"/>
        <v>681</v>
      </c>
      <c r="B100" s="4">
        <f>B98</f>
        <v>168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(681, 168, 66, 1, 0, 2);</v>
      </c>
    </row>
    <row r="101" spans="1:7" x14ac:dyDescent="0.25">
      <c r="A101" s="4">
        <f t="shared" si="7"/>
        <v>682</v>
      </c>
      <c r="B101" s="4">
        <f t="shared" ref="B101" si="13">B98</f>
        <v>168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(682, 168, 66, 1, 0, 1);</v>
      </c>
    </row>
    <row r="102" spans="1:7" x14ac:dyDescent="0.25">
      <c r="A102" s="3">
        <f t="shared" si="7"/>
        <v>683</v>
      </c>
      <c r="B102" s="3">
        <f>B98+1</f>
        <v>169</v>
      </c>
      <c r="C102" s="3">
        <v>61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(683, 169, 61, 0, 0, 2);</v>
      </c>
    </row>
    <row r="103" spans="1:7" x14ac:dyDescent="0.25">
      <c r="A103" s="3">
        <f t="shared" si="7"/>
        <v>684</v>
      </c>
      <c r="B103" s="3">
        <f>B102</f>
        <v>169</v>
      </c>
      <c r="C103" s="3">
        <v>61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(684, 169, 61, 0, 0, 1);</v>
      </c>
    </row>
    <row r="104" spans="1:7" x14ac:dyDescent="0.25">
      <c r="A104" s="3">
        <f t="shared" si="7"/>
        <v>685</v>
      </c>
      <c r="B104" s="3">
        <f>B102</f>
        <v>169</v>
      </c>
      <c r="C104" s="3">
        <v>420</v>
      </c>
      <c r="D104" s="3">
        <v>5</v>
      </c>
      <c r="E104" s="3">
        <v>3</v>
      </c>
      <c r="F104" s="3">
        <v>2</v>
      </c>
      <c r="G104" s="3" t="str">
        <f t="shared" si="6"/>
        <v>insert into game_score (id, matchid, squad, goals, points, time_type) values (685, 169, 420, 5, 3, 2);</v>
      </c>
    </row>
    <row r="105" spans="1:7" x14ac:dyDescent="0.25">
      <c r="A105" s="3">
        <f t="shared" si="7"/>
        <v>686</v>
      </c>
      <c r="B105" s="3">
        <f t="shared" ref="B105" si="14">B102</f>
        <v>169</v>
      </c>
      <c r="C105" s="3">
        <v>420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(686, 169, 420, 1, 0, 1);</v>
      </c>
    </row>
    <row r="106" spans="1:7" x14ac:dyDescent="0.25">
      <c r="A106" s="4">
        <f t="shared" si="7"/>
        <v>687</v>
      </c>
      <c r="B106" s="4">
        <f>B102+1</f>
        <v>170</v>
      </c>
      <c r="C106" s="4">
        <v>55</v>
      </c>
      <c r="D106" s="4">
        <v>9</v>
      </c>
      <c r="E106" s="4">
        <v>3</v>
      </c>
      <c r="F106" s="4">
        <v>2</v>
      </c>
      <c r="G106" s="4" t="str">
        <f t="shared" si="6"/>
        <v>insert into game_score (id, matchid, squad, goals, points, time_type) values (687, 170, 55, 9, 3, 2);</v>
      </c>
    </row>
    <row r="107" spans="1:7" x14ac:dyDescent="0.25">
      <c r="A107" s="4">
        <f t="shared" si="7"/>
        <v>688</v>
      </c>
      <c r="B107" s="4">
        <f>B106</f>
        <v>170</v>
      </c>
      <c r="C107" s="4">
        <v>55</v>
      </c>
      <c r="D107" s="4">
        <v>2</v>
      </c>
      <c r="E107" s="4">
        <v>0</v>
      </c>
      <c r="F107" s="4">
        <v>1</v>
      </c>
      <c r="G107" s="4" t="str">
        <f t="shared" si="6"/>
        <v>insert into game_score (id, matchid, squad, goals, points, time_type) values (688, 170, 55, 2, 0, 1);</v>
      </c>
    </row>
    <row r="108" spans="1:7" x14ac:dyDescent="0.25">
      <c r="A108" s="4">
        <f t="shared" si="7"/>
        <v>689</v>
      </c>
      <c r="B108" s="4">
        <f>B106</f>
        <v>170</v>
      </c>
      <c r="C108" s="4">
        <v>66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(689, 170, 66, 1, 0, 2);</v>
      </c>
    </row>
    <row r="109" spans="1:7" x14ac:dyDescent="0.25">
      <c r="A109" s="4">
        <f t="shared" si="7"/>
        <v>690</v>
      </c>
      <c r="B109" s="4">
        <f t="shared" ref="B109" si="15">B106</f>
        <v>170</v>
      </c>
      <c r="C109" s="4">
        <v>66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(690, 170, 66, 0, 0, 1);</v>
      </c>
    </row>
    <row r="110" spans="1:7" x14ac:dyDescent="0.25">
      <c r="A110" s="3">
        <f t="shared" si="7"/>
        <v>691</v>
      </c>
      <c r="B110" s="3">
        <f>B106+1</f>
        <v>171</v>
      </c>
      <c r="C110" s="3">
        <v>66</v>
      </c>
      <c r="D110" s="3">
        <v>3</v>
      </c>
      <c r="E110" s="3">
        <v>3</v>
      </c>
      <c r="F110" s="3">
        <v>2</v>
      </c>
      <c r="G110" s="3" t="str">
        <f t="shared" si="6"/>
        <v>insert into game_score (id, matchid, squad, goals, points, time_type) values (691, 171, 66, 3, 3, 2);</v>
      </c>
    </row>
    <row r="111" spans="1:7" x14ac:dyDescent="0.25">
      <c r="A111" s="3">
        <f t="shared" si="7"/>
        <v>692</v>
      </c>
      <c r="B111" s="3">
        <f>B110</f>
        <v>171</v>
      </c>
      <c r="C111" s="3">
        <v>66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(692, 171, 66, 0, 0, 1);</v>
      </c>
    </row>
    <row r="112" spans="1:7" x14ac:dyDescent="0.25">
      <c r="A112" s="3">
        <f t="shared" si="7"/>
        <v>693</v>
      </c>
      <c r="B112" s="3">
        <f>B110</f>
        <v>171</v>
      </c>
      <c r="C112" s="3">
        <v>61</v>
      </c>
      <c r="D112" s="3">
        <v>2</v>
      </c>
      <c r="E112" s="3">
        <v>0</v>
      </c>
      <c r="F112" s="3">
        <v>2</v>
      </c>
      <c r="G112" s="3" t="str">
        <f t="shared" si="6"/>
        <v>insert into game_score (id, matchid, squad, goals, points, time_type) values (693, 171, 61, 2, 0, 2);</v>
      </c>
    </row>
    <row r="113" spans="1:7" x14ac:dyDescent="0.25">
      <c r="A113" s="3">
        <f t="shared" si="7"/>
        <v>694</v>
      </c>
      <c r="B113" s="3">
        <f>B110</f>
        <v>171</v>
      </c>
      <c r="C113" s="3">
        <v>61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(694, 171, 61, 0, 0, 1);</v>
      </c>
    </row>
    <row r="114" spans="1:7" x14ac:dyDescent="0.25">
      <c r="A114" s="4">
        <f t="shared" si="7"/>
        <v>695</v>
      </c>
      <c r="B114" s="4">
        <f>B110+1</f>
        <v>172</v>
      </c>
      <c r="C114" s="4">
        <v>55</v>
      </c>
      <c r="D114" s="4">
        <v>4</v>
      </c>
      <c r="E114" s="4">
        <v>3</v>
      </c>
      <c r="F114" s="4">
        <v>2</v>
      </c>
      <c r="G114" t="str">
        <f t="shared" si="6"/>
        <v>insert into game_score (id, matchid, squad, goals, points, time_type) values (695, 172, 55, 4, 3, 2);</v>
      </c>
    </row>
    <row r="115" spans="1:7" x14ac:dyDescent="0.25">
      <c r="A115" s="4">
        <f t="shared" si="7"/>
        <v>696</v>
      </c>
      <c r="B115" s="4">
        <f>B114</f>
        <v>172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(696, 172, 55, 2, 0, 1);</v>
      </c>
    </row>
    <row r="116" spans="1:7" x14ac:dyDescent="0.25">
      <c r="A116" s="4">
        <f t="shared" si="7"/>
        <v>697</v>
      </c>
      <c r="B116" s="4">
        <f>B114</f>
        <v>172</v>
      </c>
      <c r="C116" s="4">
        <v>420</v>
      </c>
      <c r="D116" s="4">
        <v>1</v>
      </c>
      <c r="E116" s="4">
        <v>0</v>
      </c>
      <c r="F116" s="4">
        <v>2</v>
      </c>
      <c r="G116" t="str">
        <f t="shared" si="6"/>
        <v>insert into game_score (id, matchid, squad, goals, points, time_type) values (697, 172, 420, 1, 0, 2);</v>
      </c>
    </row>
    <row r="117" spans="1:7" x14ac:dyDescent="0.25">
      <c r="A117" s="4">
        <f t="shared" si="7"/>
        <v>698</v>
      </c>
      <c r="B117" s="4">
        <f>B114</f>
        <v>172</v>
      </c>
      <c r="C117" s="4">
        <v>420</v>
      </c>
      <c r="D117" s="4">
        <v>1</v>
      </c>
      <c r="E117" s="4">
        <v>0</v>
      </c>
      <c r="F117" s="4">
        <v>1</v>
      </c>
      <c r="G117" t="str">
        <f t="shared" si="6"/>
        <v>insert into game_score (id, matchid, squad, goals, points, time_type) values (698, 172, 420, 1, 0, 1);</v>
      </c>
    </row>
    <row r="118" spans="1:7" x14ac:dyDescent="0.25">
      <c r="A118" s="3">
        <f t="shared" si="7"/>
        <v>699</v>
      </c>
      <c r="B118" s="3">
        <f>B114+1</f>
        <v>173</v>
      </c>
      <c r="C118" s="3">
        <v>39</v>
      </c>
      <c r="D118" s="3">
        <v>6</v>
      </c>
      <c r="E118" s="3">
        <v>3</v>
      </c>
      <c r="F118" s="3">
        <v>2</v>
      </c>
      <c r="G118" s="3" t="str">
        <f t="shared" si="6"/>
        <v>insert into game_score (id, matchid, squad, goals, points, time_type) values (699, 173, 39, 6, 3, 2);</v>
      </c>
    </row>
    <row r="119" spans="1:7" x14ac:dyDescent="0.25">
      <c r="A119" s="3">
        <f t="shared" si="7"/>
        <v>700</v>
      </c>
      <c r="B119" s="3">
        <f>B118</f>
        <v>173</v>
      </c>
      <c r="C119" s="3">
        <v>39</v>
      </c>
      <c r="D119" s="3">
        <v>2</v>
      </c>
      <c r="E119" s="3">
        <v>0</v>
      </c>
      <c r="F119" s="3">
        <v>1</v>
      </c>
      <c r="G119" s="3" t="str">
        <f t="shared" si="6"/>
        <v>insert into game_score (id, matchid, squad, goals, points, time_type) values (700, 173, 39, 2, 0, 1);</v>
      </c>
    </row>
    <row r="120" spans="1:7" x14ac:dyDescent="0.25">
      <c r="A120" s="3">
        <f t="shared" si="7"/>
        <v>701</v>
      </c>
      <c r="B120" s="3">
        <f>B118</f>
        <v>173</v>
      </c>
      <c r="C120" s="3">
        <v>1</v>
      </c>
      <c r="D120" s="3">
        <v>3</v>
      </c>
      <c r="E120" s="3">
        <v>0</v>
      </c>
      <c r="F120" s="3">
        <v>2</v>
      </c>
      <c r="G120" s="3" t="str">
        <f t="shared" si="6"/>
        <v>insert into game_score (id, matchid, squad, goals, points, time_type) values (701, 173, 1, 3, 0, 2);</v>
      </c>
    </row>
    <row r="121" spans="1:7" x14ac:dyDescent="0.25">
      <c r="A121" s="3">
        <f t="shared" si="7"/>
        <v>702</v>
      </c>
      <c r="B121" s="3">
        <f t="shared" ref="B121" si="16">B118</f>
        <v>173</v>
      </c>
      <c r="C121" s="3">
        <v>1</v>
      </c>
      <c r="D121" s="3">
        <v>1</v>
      </c>
      <c r="E121" s="3">
        <v>0</v>
      </c>
      <c r="F121" s="3">
        <v>1</v>
      </c>
      <c r="G121" s="3" t="str">
        <f t="shared" si="6"/>
        <v>insert into game_score (id, matchid, squad, goals, points, time_type) values (702, 173, 1, 1, 0, 1);</v>
      </c>
    </row>
    <row r="122" spans="1:7" x14ac:dyDescent="0.25">
      <c r="A122" s="4">
        <f t="shared" si="7"/>
        <v>703</v>
      </c>
      <c r="B122" s="4">
        <f>B118+1</f>
        <v>174</v>
      </c>
      <c r="C122" s="4">
        <v>81</v>
      </c>
      <c r="D122" s="4">
        <v>4</v>
      </c>
      <c r="E122" s="4">
        <v>0</v>
      </c>
      <c r="F122" s="4">
        <v>2</v>
      </c>
      <c r="G122" s="4" t="str">
        <f t="shared" si="6"/>
        <v>insert into game_score (id, matchid, squad, goals, points, time_type) values (703, 174, 81, 4, 0, 2);</v>
      </c>
    </row>
    <row r="123" spans="1:7" x14ac:dyDescent="0.25">
      <c r="A123" s="4">
        <f t="shared" si="7"/>
        <v>704</v>
      </c>
      <c r="B123" s="4">
        <f>B122</f>
        <v>174</v>
      </c>
      <c r="C123" s="4">
        <v>81</v>
      </c>
      <c r="D123" s="4">
        <v>3</v>
      </c>
      <c r="E123" s="4">
        <v>0</v>
      </c>
      <c r="F123" s="4">
        <v>1</v>
      </c>
      <c r="G123" s="4" t="str">
        <f t="shared" si="6"/>
        <v>insert into game_score (id, matchid, squad, goals, points, time_type) values (704, 174, 81, 3, 0, 1);</v>
      </c>
    </row>
    <row r="124" spans="1:7" x14ac:dyDescent="0.25">
      <c r="A124" s="4">
        <f t="shared" si="7"/>
        <v>705</v>
      </c>
      <c r="B124" s="4">
        <f>B122</f>
        <v>174</v>
      </c>
      <c r="C124" s="4">
        <v>595</v>
      </c>
      <c r="D124" s="4">
        <v>5</v>
      </c>
      <c r="E124" s="4">
        <v>3</v>
      </c>
      <c r="F124" s="4">
        <v>2</v>
      </c>
      <c r="G124" s="4" t="str">
        <f t="shared" si="6"/>
        <v>insert into game_score (id, matchid, squad, goals, points, time_type) values (705, 174, 595, 5, 3, 2);</v>
      </c>
    </row>
    <row r="125" spans="1:7" x14ac:dyDescent="0.25">
      <c r="A125" s="4">
        <f t="shared" si="7"/>
        <v>706</v>
      </c>
      <c r="B125" s="4">
        <f t="shared" ref="B125" si="17">B122</f>
        <v>174</v>
      </c>
      <c r="C125" s="4">
        <v>595</v>
      </c>
      <c r="D125" s="4">
        <v>2</v>
      </c>
      <c r="E125" s="4">
        <v>0</v>
      </c>
      <c r="F125" s="4">
        <v>1</v>
      </c>
      <c r="G125" s="4" t="str">
        <f t="shared" si="6"/>
        <v>insert into game_score (id, matchid, squad, goals, points, time_type) values (706, 174, 595, 2, 0, 1);</v>
      </c>
    </row>
    <row r="126" spans="1:7" x14ac:dyDescent="0.25">
      <c r="A126" s="3">
        <f t="shared" si="7"/>
        <v>707</v>
      </c>
      <c r="B126" s="3">
        <f>B122+1</f>
        <v>175</v>
      </c>
      <c r="C126" s="3">
        <v>39</v>
      </c>
      <c r="D126" s="3">
        <v>5</v>
      </c>
      <c r="E126" s="3">
        <v>3</v>
      </c>
      <c r="F126" s="3">
        <v>2</v>
      </c>
      <c r="G126" s="3" t="str">
        <f t="shared" si="6"/>
        <v>insert into game_score (id, matchid, squad, goals, points, time_type) values (707, 175, 39, 5, 3, 2);</v>
      </c>
    </row>
    <row r="127" spans="1:7" x14ac:dyDescent="0.25">
      <c r="A127" s="3">
        <f t="shared" si="7"/>
        <v>708</v>
      </c>
      <c r="B127" s="3">
        <f>B126</f>
        <v>175</v>
      </c>
      <c r="C127" s="3">
        <v>39</v>
      </c>
      <c r="D127" s="3">
        <v>2</v>
      </c>
      <c r="E127" s="3">
        <v>0</v>
      </c>
      <c r="F127" s="3">
        <v>1</v>
      </c>
      <c r="G127" s="3" t="str">
        <f t="shared" si="6"/>
        <v>insert into game_score (id, matchid, squad, goals, points, time_type) values (708, 175, 39, 2, 0, 1);</v>
      </c>
    </row>
    <row r="128" spans="1:7" x14ac:dyDescent="0.25">
      <c r="A128" s="3">
        <f t="shared" si="7"/>
        <v>709</v>
      </c>
      <c r="B128" s="3">
        <f>B126</f>
        <v>175</v>
      </c>
      <c r="C128" s="3">
        <v>81</v>
      </c>
      <c r="D128" s="3">
        <v>0</v>
      </c>
      <c r="E128" s="3">
        <v>0</v>
      </c>
      <c r="F128" s="3">
        <v>2</v>
      </c>
      <c r="G128" s="3" t="str">
        <f t="shared" si="6"/>
        <v>insert into game_score (id, matchid, squad, goals, points, time_type) values (709, 175, 81, 0, 0, 2);</v>
      </c>
    </row>
    <row r="129" spans="1:7" x14ac:dyDescent="0.25">
      <c r="A129" s="3">
        <f t="shared" si="7"/>
        <v>710</v>
      </c>
      <c r="B129" s="3">
        <f t="shared" ref="B129" si="18">B126</f>
        <v>175</v>
      </c>
      <c r="C129" s="3">
        <v>81</v>
      </c>
      <c r="D129" s="3">
        <v>0</v>
      </c>
      <c r="E129" s="3">
        <v>0</v>
      </c>
      <c r="F129" s="3">
        <v>1</v>
      </c>
      <c r="G129" s="3" t="str">
        <f t="shared" si="6"/>
        <v>insert into game_score (id, matchid, squad, goals, points, time_type) values (710, 175, 81, 0, 0, 1);</v>
      </c>
    </row>
    <row r="130" spans="1:7" x14ac:dyDescent="0.25">
      <c r="A130" s="4">
        <f t="shared" si="7"/>
        <v>711</v>
      </c>
      <c r="B130" s="4">
        <f>B126+1</f>
        <v>176</v>
      </c>
      <c r="C130" s="4">
        <v>1</v>
      </c>
      <c r="D130" s="4">
        <v>3</v>
      </c>
      <c r="E130" s="4">
        <v>3</v>
      </c>
      <c r="F130" s="4">
        <v>2</v>
      </c>
      <c r="G130" s="4" t="str">
        <f t="shared" si="6"/>
        <v>insert into game_score (id, matchid, squad, goals, points, time_type) values (711, 176, 1, 3, 3, 2);</v>
      </c>
    </row>
    <row r="131" spans="1:7" x14ac:dyDescent="0.25">
      <c r="A131" s="4">
        <f t="shared" si="7"/>
        <v>712</v>
      </c>
      <c r="B131" s="4">
        <f>B130</f>
        <v>176</v>
      </c>
      <c r="C131" s="4">
        <v>1</v>
      </c>
      <c r="D131" s="4">
        <v>1</v>
      </c>
      <c r="E131" s="4">
        <v>0</v>
      </c>
      <c r="F131" s="4">
        <v>1</v>
      </c>
      <c r="G131" s="4" t="str">
        <f t="shared" si="6"/>
        <v>insert into game_score (id, matchid, squad, goals, points, time_type) values (712, 176, 1, 1, 0, 1);</v>
      </c>
    </row>
    <row r="132" spans="1:7" x14ac:dyDescent="0.25">
      <c r="A132" s="4">
        <f t="shared" si="7"/>
        <v>713</v>
      </c>
      <c r="B132" s="4">
        <f>B130</f>
        <v>176</v>
      </c>
      <c r="C132" s="4">
        <v>595</v>
      </c>
      <c r="D132" s="4">
        <v>1</v>
      </c>
      <c r="E132" s="4">
        <v>0</v>
      </c>
      <c r="F132" s="4">
        <v>2</v>
      </c>
      <c r="G132" s="4" t="str">
        <f t="shared" si="6"/>
        <v>insert into game_score (id, matchid, squad, goals, points, time_type) values (713, 176, 595, 1, 0, 2);</v>
      </c>
    </row>
    <row r="133" spans="1:7" x14ac:dyDescent="0.25">
      <c r="A133" s="4">
        <f t="shared" si="7"/>
        <v>714</v>
      </c>
      <c r="B133" s="4">
        <f t="shared" ref="B133" si="19">B130</f>
        <v>176</v>
      </c>
      <c r="C133" s="4">
        <v>595</v>
      </c>
      <c r="D133" s="4">
        <v>0</v>
      </c>
      <c r="E133" s="4">
        <v>0</v>
      </c>
      <c r="F133" s="4">
        <v>1</v>
      </c>
      <c r="G133" s="4" t="str">
        <f t="shared" si="6"/>
        <v>insert into game_score (id, matchid, squad, goals, points, time_type) values (714, 176, 595, 0, 0, 1);</v>
      </c>
    </row>
    <row r="134" spans="1:7" x14ac:dyDescent="0.25">
      <c r="A134" s="3">
        <f t="shared" si="7"/>
        <v>715</v>
      </c>
      <c r="B134" s="3">
        <f>B130+1</f>
        <v>177</v>
      </c>
      <c r="C134" s="3">
        <v>595</v>
      </c>
      <c r="D134" s="3">
        <v>2</v>
      </c>
      <c r="E134" s="3">
        <v>0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(715, 177, 595, 2, 0, 2);</v>
      </c>
    </row>
    <row r="135" spans="1:7" x14ac:dyDescent="0.25">
      <c r="A135" s="3">
        <f t="shared" si="7"/>
        <v>716</v>
      </c>
      <c r="B135" s="3">
        <f>B134</f>
        <v>177</v>
      </c>
      <c r="C135" s="3">
        <v>595</v>
      </c>
      <c r="D135" s="3">
        <v>1</v>
      </c>
      <c r="E135" s="3">
        <v>0</v>
      </c>
      <c r="F135" s="3">
        <v>1</v>
      </c>
      <c r="G135" s="3" t="str">
        <f t="shared" si="20"/>
        <v>insert into game_score (id, matchid, squad, goals, points, time_type) values (716, 177, 595, 1, 0, 1);</v>
      </c>
    </row>
    <row r="136" spans="1:7" x14ac:dyDescent="0.25">
      <c r="A136" s="3">
        <f t="shared" si="7"/>
        <v>717</v>
      </c>
      <c r="B136" s="3">
        <f>B134</f>
        <v>177</v>
      </c>
      <c r="C136" s="3">
        <v>39</v>
      </c>
      <c r="D136" s="3">
        <v>4</v>
      </c>
      <c r="E136" s="3">
        <v>3</v>
      </c>
      <c r="F136" s="3">
        <v>2</v>
      </c>
      <c r="G136" s="3" t="str">
        <f t="shared" si="20"/>
        <v>insert into game_score (id, matchid, squad, goals, points, time_type) values (717, 177, 39, 4, 3, 2);</v>
      </c>
    </row>
    <row r="137" spans="1:7" x14ac:dyDescent="0.25">
      <c r="A137" s="3">
        <f t="shared" si="7"/>
        <v>718</v>
      </c>
      <c r="B137" s="3">
        <f t="shared" ref="B137" si="21">B134</f>
        <v>177</v>
      </c>
      <c r="C137" s="3">
        <v>39</v>
      </c>
      <c r="D137" s="3">
        <v>2</v>
      </c>
      <c r="E137" s="3">
        <v>0</v>
      </c>
      <c r="F137" s="3">
        <v>1</v>
      </c>
      <c r="G137" s="3" t="str">
        <f t="shared" si="20"/>
        <v>insert into game_score (id, matchid, squad, goals, points, time_type) values (718, 177, 39, 2, 0, 1);</v>
      </c>
    </row>
    <row r="138" spans="1:7" x14ac:dyDescent="0.25">
      <c r="A138" s="4">
        <f t="shared" ref="A138:A201" si="22">A137+1</f>
        <v>719</v>
      </c>
      <c r="B138" s="4">
        <f>B134+1</f>
        <v>178</v>
      </c>
      <c r="C138" s="4">
        <v>1</v>
      </c>
      <c r="D138" s="4">
        <v>1</v>
      </c>
      <c r="E138" s="4">
        <v>1</v>
      </c>
      <c r="F138" s="4">
        <v>2</v>
      </c>
      <c r="G138" s="4" t="str">
        <f t="shared" si="20"/>
        <v>insert into game_score (id, matchid, squad, goals, points, time_type) values (719, 178, 1, 1, 1, 2);</v>
      </c>
    </row>
    <row r="139" spans="1:7" x14ac:dyDescent="0.25">
      <c r="A139" s="4">
        <f t="shared" si="22"/>
        <v>720</v>
      </c>
      <c r="B139" s="4">
        <f>B138</f>
        <v>178</v>
      </c>
      <c r="C139" s="4">
        <v>1</v>
      </c>
      <c r="D139" s="4">
        <v>1</v>
      </c>
      <c r="E139" s="4">
        <v>0</v>
      </c>
      <c r="F139" s="4">
        <v>1</v>
      </c>
      <c r="G139" s="4" t="str">
        <f t="shared" si="20"/>
        <v>insert into game_score (id, matchid, squad, goals, points, time_type) values (720, 178, 1, 1, 0, 1);</v>
      </c>
    </row>
    <row r="140" spans="1:7" x14ac:dyDescent="0.25">
      <c r="A140" s="4">
        <f t="shared" si="22"/>
        <v>721</v>
      </c>
      <c r="B140" s="4">
        <f>B138</f>
        <v>178</v>
      </c>
      <c r="C140" s="4">
        <v>81</v>
      </c>
      <c r="D140" s="4">
        <v>1</v>
      </c>
      <c r="E140" s="4">
        <v>1</v>
      </c>
      <c r="F140" s="4">
        <v>2</v>
      </c>
      <c r="G140" s="4" t="str">
        <f t="shared" si="20"/>
        <v>insert into game_score (id, matchid, squad, goals, points, time_type) values (721, 178, 81, 1, 1, 2);</v>
      </c>
    </row>
    <row r="141" spans="1:7" x14ac:dyDescent="0.25">
      <c r="A141" s="4">
        <f t="shared" si="22"/>
        <v>722</v>
      </c>
      <c r="B141" s="4">
        <f t="shared" ref="B141" si="23">B138</f>
        <v>178</v>
      </c>
      <c r="C141" s="4">
        <v>81</v>
      </c>
      <c r="D141" s="4">
        <v>0</v>
      </c>
      <c r="E141" s="4">
        <v>0</v>
      </c>
      <c r="F141" s="4">
        <v>1</v>
      </c>
      <c r="G141" s="4" t="str">
        <f t="shared" si="20"/>
        <v>insert into game_score (id, matchid, squad, goals, points, time_type) values (722, 178, 81, 0, 0, 1);</v>
      </c>
    </row>
    <row r="142" spans="1:7" x14ac:dyDescent="0.25">
      <c r="A142" s="3">
        <f t="shared" si="22"/>
        <v>723</v>
      </c>
      <c r="B142" s="3">
        <f>B138+1</f>
        <v>179</v>
      </c>
      <c r="C142" s="3">
        <v>98</v>
      </c>
      <c r="D142" s="3">
        <v>0</v>
      </c>
      <c r="E142" s="3">
        <v>0</v>
      </c>
      <c r="F142" s="3">
        <v>2</v>
      </c>
      <c r="G142" s="3" t="str">
        <f t="shared" si="20"/>
        <v>insert into game_score (id, matchid, squad, goals, points, time_type) values (723, 179, 98, 0, 0, 2);</v>
      </c>
    </row>
    <row r="143" spans="1:7" x14ac:dyDescent="0.25">
      <c r="A143" s="3">
        <f t="shared" si="22"/>
        <v>724</v>
      </c>
      <c r="B143" s="3">
        <f>B142</f>
        <v>179</v>
      </c>
      <c r="C143" s="3">
        <v>98</v>
      </c>
      <c r="D143" s="3">
        <v>0</v>
      </c>
      <c r="E143" s="3">
        <v>0</v>
      </c>
      <c r="F143" s="3">
        <v>1</v>
      </c>
      <c r="G143" s="3" t="str">
        <f t="shared" si="20"/>
        <v>insert into game_score (id, matchid, squad, goals, points, time_type) values (724, 179, 98, 0, 0, 1);</v>
      </c>
    </row>
    <row r="144" spans="1:7" x14ac:dyDescent="0.25">
      <c r="A144" s="3">
        <f t="shared" si="22"/>
        <v>725</v>
      </c>
      <c r="B144" s="3">
        <f>B142</f>
        <v>179</v>
      </c>
      <c r="C144" s="3">
        <v>351</v>
      </c>
      <c r="D144" s="3">
        <v>4</v>
      </c>
      <c r="E144" s="3">
        <v>3</v>
      </c>
      <c r="F144" s="3">
        <v>2</v>
      </c>
      <c r="G144" s="3" t="str">
        <f t="shared" si="20"/>
        <v>insert into game_score (id, matchid, squad, goals, points, time_type) values (725, 179, 351, 4, 3, 2);</v>
      </c>
    </row>
    <row r="145" spans="1:7" x14ac:dyDescent="0.25">
      <c r="A145" s="3">
        <f t="shared" si="22"/>
        <v>726</v>
      </c>
      <c r="B145" s="3">
        <f t="shared" ref="B145" si="24">B142</f>
        <v>179</v>
      </c>
      <c r="C145" s="3">
        <v>351</v>
      </c>
      <c r="D145" s="3">
        <v>2</v>
      </c>
      <c r="E145" s="3">
        <v>0</v>
      </c>
      <c r="F145" s="3">
        <v>1</v>
      </c>
      <c r="G145" s="3" t="str">
        <f t="shared" si="20"/>
        <v>insert into game_score (id, matchid, squad, goals, points, time_type) values (726, 179, 351, 2, 0, 1);</v>
      </c>
    </row>
    <row r="146" spans="1:7" x14ac:dyDescent="0.25">
      <c r="A146" s="4">
        <f t="shared" si="22"/>
        <v>727</v>
      </c>
      <c r="B146" s="4">
        <f>B142+1</f>
        <v>180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20"/>
        <v>insert into game_score (id, matchid, squad, goals, points, time_type) values (727, 180, 53, 0, 0, 2);</v>
      </c>
    </row>
    <row r="147" spans="1:7" x14ac:dyDescent="0.25">
      <c r="A147" s="4">
        <f t="shared" si="22"/>
        <v>728</v>
      </c>
      <c r="B147" s="4">
        <f>B146</f>
        <v>180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(728, 180, 53, 0, 0, 1);</v>
      </c>
    </row>
    <row r="148" spans="1:7" x14ac:dyDescent="0.25">
      <c r="A148" s="4">
        <f t="shared" si="22"/>
        <v>729</v>
      </c>
      <c r="B148" s="4">
        <f>B146</f>
        <v>180</v>
      </c>
      <c r="C148" s="4">
        <v>54</v>
      </c>
      <c r="D148" s="4">
        <v>3</v>
      </c>
      <c r="E148" s="4">
        <v>3</v>
      </c>
      <c r="F148" s="4">
        <v>2</v>
      </c>
      <c r="G148" s="4" t="str">
        <f t="shared" si="20"/>
        <v>insert into game_score (id, matchid, squad, goals, points, time_type) values (729, 180, 54, 3, 3, 2);</v>
      </c>
    </row>
    <row r="149" spans="1:7" x14ac:dyDescent="0.25">
      <c r="A149" s="4">
        <f t="shared" si="22"/>
        <v>730</v>
      </c>
      <c r="B149" s="4">
        <f t="shared" ref="B149" si="25">B146</f>
        <v>180</v>
      </c>
      <c r="C149" s="4">
        <v>54</v>
      </c>
      <c r="D149" s="4">
        <v>0</v>
      </c>
      <c r="E149" s="4">
        <v>0</v>
      </c>
      <c r="F149" s="4">
        <v>1</v>
      </c>
      <c r="G149" s="4" t="str">
        <f t="shared" si="20"/>
        <v>insert into game_score (id, matchid, squad, goals, points, time_type) values (730, 180, 54, 0, 0, 1);</v>
      </c>
    </row>
    <row r="150" spans="1:7" x14ac:dyDescent="0.25">
      <c r="A150" s="3">
        <f t="shared" si="22"/>
        <v>731</v>
      </c>
      <c r="B150" s="3">
        <f>B146+1</f>
        <v>181</v>
      </c>
      <c r="C150" s="3">
        <v>98</v>
      </c>
      <c r="D150" s="3">
        <v>8</v>
      </c>
      <c r="E150" s="3">
        <v>3</v>
      </c>
      <c r="F150" s="3">
        <v>2</v>
      </c>
      <c r="G150" s="3" t="str">
        <f t="shared" si="20"/>
        <v>insert into game_score (id, matchid, squad, goals, points, time_type) values (731, 181, 98, 8, 3, 2);</v>
      </c>
    </row>
    <row r="151" spans="1:7" x14ac:dyDescent="0.25">
      <c r="A151" s="3">
        <f t="shared" si="22"/>
        <v>732</v>
      </c>
      <c r="B151" s="3">
        <f>B150</f>
        <v>181</v>
      </c>
      <c r="C151" s="3">
        <v>98</v>
      </c>
      <c r="D151" s="3">
        <v>4</v>
      </c>
      <c r="E151" s="3">
        <v>0</v>
      </c>
      <c r="F151" s="3">
        <v>1</v>
      </c>
      <c r="G151" s="3" t="str">
        <f t="shared" si="20"/>
        <v>insert into game_score (id, matchid, squad, goals, points, time_type) values (732, 181, 98, 4, 0, 1);</v>
      </c>
    </row>
    <row r="152" spans="1:7" x14ac:dyDescent="0.25">
      <c r="A152" s="3">
        <f t="shared" si="22"/>
        <v>733</v>
      </c>
      <c r="B152" s="3">
        <f>B150</f>
        <v>181</v>
      </c>
      <c r="C152" s="3">
        <v>53</v>
      </c>
      <c r="D152" s="3">
        <v>3</v>
      </c>
      <c r="E152" s="3">
        <v>0</v>
      </c>
      <c r="F152" s="3">
        <v>2</v>
      </c>
      <c r="G152" s="3" t="str">
        <f t="shared" si="20"/>
        <v>insert into game_score (id, matchid, squad, goals, points, time_type) values (733, 181, 53, 3, 0, 2);</v>
      </c>
    </row>
    <row r="153" spans="1:7" x14ac:dyDescent="0.25">
      <c r="A153" s="3">
        <f t="shared" si="22"/>
        <v>734</v>
      </c>
      <c r="B153" s="3">
        <f>B150</f>
        <v>181</v>
      </c>
      <c r="C153" s="3">
        <v>53</v>
      </c>
      <c r="D153" s="3">
        <v>0</v>
      </c>
      <c r="E153" s="3">
        <v>0</v>
      </c>
      <c r="F153" s="3">
        <v>1</v>
      </c>
      <c r="G153" s="3" t="str">
        <f t="shared" si="20"/>
        <v>insert into game_score (id, matchid, squad, goals, points, time_type) values (734, 181, 53, 0, 0, 1);</v>
      </c>
    </row>
    <row r="154" spans="1:7" x14ac:dyDescent="0.25">
      <c r="A154" s="4">
        <f t="shared" si="22"/>
        <v>735</v>
      </c>
      <c r="B154" s="4">
        <f>B150+1</f>
        <v>182</v>
      </c>
      <c r="C154" s="4">
        <v>351</v>
      </c>
      <c r="D154" s="4">
        <v>0</v>
      </c>
      <c r="E154" s="4">
        <v>0</v>
      </c>
      <c r="F154" s="4">
        <v>2</v>
      </c>
      <c r="G154" t="str">
        <f t="shared" si="20"/>
        <v>insert into game_score (id, matchid, squad, goals, points, time_type) values (735, 182, 351, 0, 0, 2);</v>
      </c>
    </row>
    <row r="155" spans="1:7" x14ac:dyDescent="0.25">
      <c r="A155" s="4">
        <f t="shared" si="22"/>
        <v>736</v>
      </c>
      <c r="B155" s="4">
        <f>B154</f>
        <v>182</v>
      </c>
      <c r="C155" s="4">
        <v>351</v>
      </c>
      <c r="D155" s="4">
        <v>0</v>
      </c>
      <c r="E155" s="4">
        <v>0</v>
      </c>
      <c r="F155" s="4">
        <v>1</v>
      </c>
      <c r="G155" t="str">
        <f t="shared" si="20"/>
        <v>insert into game_score (id, matchid, squad, goals, points, time_type) values (736, 182, 351, 0, 0, 1);</v>
      </c>
    </row>
    <row r="156" spans="1:7" x14ac:dyDescent="0.25">
      <c r="A156" s="4">
        <f t="shared" si="22"/>
        <v>737</v>
      </c>
      <c r="B156" s="4">
        <f>B154</f>
        <v>182</v>
      </c>
      <c r="C156" s="4">
        <v>54</v>
      </c>
      <c r="D156" s="4">
        <v>1</v>
      </c>
      <c r="E156" s="4">
        <v>3</v>
      </c>
      <c r="F156" s="4">
        <v>2</v>
      </c>
      <c r="G156" t="str">
        <f t="shared" si="20"/>
        <v>insert into game_score (id, matchid, squad, goals, points, time_type) values (737, 182, 54, 1, 3, 2);</v>
      </c>
    </row>
    <row r="157" spans="1:7" x14ac:dyDescent="0.25">
      <c r="A157" s="4">
        <f t="shared" si="22"/>
        <v>738</v>
      </c>
      <c r="B157" s="4">
        <f>B154</f>
        <v>182</v>
      </c>
      <c r="C157" s="4">
        <v>54</v>
      </c>
      <c r="D157" s="4">
        <v>1</v>
      </c>
      <c r="E157" s="4">
        <v>0</v>
      </c>
      <c r="F157" s="4">
        <v>1</v>
      </c>
      <c r="G157" t="str">
        <f t="shared" si="20"/>
        <v>insert into game_score (id, matchid, squad, goals, points, time_type) values (738, 182, 54, 1, 0, 1);</v>
      </c>
    </row>
    <row r="158" spans="1:7" x14ac:dyDescent="0.25">
      <c r="A158" s="3">
        <f t="shared" si="22"/>
        <v>739</v>
      </c>
      <c r="B158" s="3">
        <f>B154+1</f>
        <v>183</v>
      </c>
      <c r="C158" s="3">
        <v>54</v>
      </c>
      <c r="D158" s="3">
        <v>6</v>
      </c>
      <c r="E158" s="3">
        <v>3</v>
      </c>
      <c r="F158" s="3">
        <v>2</v>
      </c>
      <c r="G158" s="3" t="str">
        <f t="shared" si="20"/>
        <v>insert into game_score (id, matchid, squad, goals, points, time_type) values (739, 183, 54, 6, 3, 2);</v>
      </c>
    </row>
    <row r="159" spans="1:7" x14ac:dyDescent="0.25">
      <c r="A159" s="3">
        <f t="shared" si="22"/>
        <v>740</v>
      </c>
      <c r="B159" s="3">
        <f>B158</f>
        <v>183</v>
      </c>
      <c r="C159" s="3">
        <v>54</v>
      </c>
      <c r="D159" s="3">
        <v>1</v>
      </c>
      <c r="E159" s="3">
        <v>0</v>
      </c>
      <c r="F159" s="3">
        <v>1</v>
      </c>
      <c r="G159" s="3" t="str">
        <f t="shared" si="20"/>
        <v>insert into game_score (id, matchid, squad, goals, points, time_type) values (740, 183, 54, 1, 0, 1);</v>
      </c>
    </row>
    <row r="160" spans="1:7" x14ac:dyDescent="0.25">
      <c r="A160" s="3">
        <f t="shared" si="22"/>
        <v>741</v>
      </c>
      <c r="B160" s="3">
        <f>B158</f>
        <v>183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20"/>
        <v>insert into game_score (id, matchid, squad, goals, points, time_type) values (741, 183, 98, 1, 0, 2);</v>
      </c>
    </row>
    <row r="161" spans="1:7" x14ac:dyDescent="0.25">
      <c r="A161" s="3">
        <f t="shared" si="22"/>
        <v>742</v>
      </c>
      <c r="B161" s="3">
        <f t="shared" ref="B161" si="26">B158</f>
        <v>183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20"/>
        <v>insert into game_score (id, matchid, squad, goals, points, time_type) values (742, 183, 98, 1, 0, 1);</v>
      </c>
    </row>
    <row r="162" spans="1:7" x14ac:dyDescent="0.25">
      <c r="A162" s="4">
        <f t="shared" si="22"/>
        <v>743</v>
      </c>
      <c r="B162" s="4">
        <f>B158+1</f>
        <v>184</v>
      </c>
      <c r="C162" s="4">
        <v>351</v>
      </c>
      <c r="D162" s="4">
        <v>5</v>
      </c>
      <c r="E162" s="4">
        <v>3</v>
      </c>
      <c r="F162" s="4">
        <v>2</v>
      </c>
      <c r="G162" s="4" t="str">
        <f t="shared" si="20"/>
        <v>insert into game_score (id, matchid, squad, goals, points, time_type) values (743, 184, 351, 5, 3, 2);</v>
      </c>
    </row>
    <row r="163" spans="1:7" x14ac:dyDescent="0.25">
      <c r="A163" s="4">
        <f t="shared" si="22"/>
        <v>744</v>
      </c>
      <c r="B163" s="4">
        <f>B162</f>
        <v>184</v>
      </c>
      <c r="C163" s="4">
        <v>351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(744, 184, 351, 2, 0, 1);</v>
      </c>
    </row>
    <row r="164" spans="1:7" x14ac:dyDescent="0.25">
      <c r="A164" s="4">
        <f t="shared" si="22"/>
        <v>745</v>
      </c>
      <c r="B164" s="4">
        <f>B162</f>
        <v>184</v>
      </c>
      <c r="C164" s="4">
        <v>53</v>
      </c>
      <c r="D164" s="4">
        <v>0</v>
      </c>
      <c r="E164" s="4">
        <v>0</v>
      </c>
      <c r="F164" s="4">
        <v>2</v>
      </c>
      <c r="G164" s="4" t="str">
        <f t="shared" si="20"/>
        <v>insert into game_score (id, matchid, squad, goals, points, time_type) values (745, 184, 53, 0, 0, 2);</v>
      </c>
    </row>
    <row r="165" spans="1:7" x14ac:dyDescent="0.25">
      <c r="A165" s="4">
        <f t="shared" si="22"/>
        <v>746</v>
      </c>
      <c r="B165" s="4">
        <f t="shared" ref="B165" si="27">B162</f>
        <v>184</v>
      </c>
      <c r="C165" s="4">
        <v>53</v>
      </c>
      <c r="D165" s="4">
        <v>0</v>
      </c>
      <c r="E165" s="4">
        <v>0</v>
      </c>
      <c r="F165" s="4">
        <v>1</v>
      </c>
      <c r="G165" s="4" t="str">
        <f t="shared" si="20"/>
        <v>insert into game_score (id, matchid, squad, goals, points, time_type) values (746, 184, 53, 0, 0, 1);</v>
      </c>
    </row>
    <row r="166" spans="1:7" x14ac:dyDescent="0.25">
      <c r="A166" s="3">
        <f t="shared" si="22"/>
        <v>747</v>
      </c>
      <c r="B166" s="3">
        <f>B162+1</f>
        <v>185</v>
      </c>
      <c r="C166" s="3">
        <v>34</v>
      </c>
      <c r="D166" s="3">
        <v>2</v>
      </c>
      <c r="E166" s="3">
        <v>3</v>
      </c>
      <c r="F166" s="3">
        <v>2</v>
      </c>
      <c r="G166" s="3" t="str">
        <f t="shared" si="20"/>
        <v>insert into game_score (id, matchid, squad, goals, points, time_type) values (747, 185, 34, 2, 3, 2);</v>
      </c>
    </row>
    <row r="167" spans="1:7" x14ac:dyDescent="0.25">
      <c r="A167" s="3">
        <f t="shared" si="22"/>
        <v>748</v>
      </c>
      <c r="B167" s="3">
        <f>B166</f>
        <v>185</v>
      </c>
      <c r="C167" s="3">
        <v>34</v>
      </c>
      <c r="D167" s="3">
        <v>0</v>
      </c>
      <c r="E167" s="3">
        <v>0</v>
      </c>
      <c r="F167" s="3">
        <v>1</v>
      </c>
      <c r="G167" s="3" t="str">
        <f t="shared" si="20"/>
        <v>insert into game_score (id, matchid, squad, goals, points, time_type) values (748, 185, 34, 0, 0, 1);</v>
      </c>
    </row>
    <row r="168" spans="1:7" x14ac:dyDescent="0.25">
      <c r="A168" s="3">
        <f t="shared" si="22"/>
        <v>749</v>
      </c>
      <c r="B168" s="3">
        <f>B166</f>
        <v>185</v>
      </c>
      <c r="C168" s="3">
        <v>420</v>
      </c>
      <c r="D168" s="3">
        <v>0</v>
      </c>
      <c r="E168" s="3">
        <v>0</v>
      </c>
      <c r="F168" s="3">
        <v>2</v>
      </c>
      <c r="G168" s="3" t="str">
        <f t="shared" si="20"/>
        <v>insert into game_score (id, matchid, squad, goals, points, time_type) values (749, 185, 420, 0, 0, 2);</v>
      </c>
    </row>
    <row r="169" spans="1:7" x14ac:dyDescent="0.25">
      <c r="A169" s="3">
        <f t="shared" si="22"/>
        <v>750</v>
      </c>
      <c r="B169" s="3">
        <f t="shared" ref="B169" si="28">B166</f>
        <v>185</v>
      </c>
      <c r="C169" s="3">
        <v>420</v>
      </c>
      <c r="D169" s="3">
        <v>0</v>
      </c>
      <c r="E169" s="3">
        <v>0</v>
      </c>
      <c r="F169" s="3">
        <v>1</v>
      </c>
      <c r="G169" s="3" t="str">
        <f t="shared" si="20"/>
        <v>insert into game_score (id, matchid, squad, goals, points, time_type) values (750, 185, 420, 0, 0, 1);</v>
      </c>
    </row>
    <row r="170" spans="1:7" x14ac:dyDescent="0.25">
      <c r="A170" s="4">
        <f t="shared" si="22"/>
        <v>751</v>
      </c>
      <c r="B170" s="4">
        <f>B166+1</f>
        <v>186</v>
      </c>
      <c r="C170" s="4">
        <v>39</v>
      </c>
      <c r="D170" s="4">
        <v>0</v>
      </c>
      <c r="E170" s="4">
        <v>1</v>
      </c>
      <c r="F170" s="4">
        <v>2</v>
      </c>
      <c r="G170" s="4" t="str">
        <f t="shared" si="20"/>
        <v>insert into game_score (id, matchid, squad, goals, points, time_type) values (751, 186, 39, 0, 1, 2);</v>
      </c>
    </row>
    <row r="171" spans="1:7" x14ac:dyDescent="0.25">
      <c r="A171" s="4">
        <f t="shared" si="22"/>
        <v>752</v>
      </c>
      <c r="B171" s="4">
        <f>B170</f>
        <v>186</v>
      </c>
      <c r="C171" s="4">
        <v>39</v>
      </c>
      <c r="D171" s="4">
        <v>0</v>
      </c>
      <c r="E171" s="4">
        <v>0</v>
      </c>
      <c r="F171" s="4">
        <v>1</v>
      </c>
      <c r="G171" s="4" t="str">
        <f t="shared" si="20"/>
        <v>insert into game_score (id, matchid, squad, goals, points, time_type) values (752, 186, 39, 0, 0, 1);</v>
      </c>
    </row>
    <row r="172" spans="1:7" x14ac:dyDescent="0.25">
      <c r="A172" s="4">
        <f t="shared" si="22"/>
        <v>753</v>
      </c>
      <c r="B172" s="4">
        <f>B170</f>
        <v>186</v>
      </c>
      <c r="C172" s="4">
        <v>351</v>
      </c>
      <c r="D172" s="4">
        <v>0</v>
      </c>
      <c r="E172" s="4">
        <v>1</v>
      </c>
      <c r="F172" s="4">
        <v>2</v>
      </c>
      <c r="G172" s="4" t="str">
        <f t="shared" si="20"/>
        <v>insert into game_score (id, matchid, squad, goals, points, time_type) values (753, 186, 351, 0, 1, 2);</v>
      </c>
    </row>
    <row r="173" spans="1:7" x14ac:dyDescent="0.25">
      <c r="A173" s="4">
        <f t="shared" si="22"/>
        <v>754</v>
      </c>
      <c r="B173" s="4">
        <f t="shared" ref="B173" si="29">B170</f>
        <v>186</v>
      </c>
      <c r="C173" s="4">
        <v>351</v>
      </c>
      <c r="D173" s="4">
        <v>0</v>
      </c>
      <c r="E173" s="4">
        <v>0</v>
      </c>
      <c r="F173" s="4">
        <v>1</v>
      </c>
      <c r="G173" s="4" t="str">
        <f t="shared" si="20"/>
        <v>insert into game_score (id, matchid, squad, goals, points, time_type) values (754, 186, 351, 0, 0, 1);</v>
      </c>
    </row>
    <row r="174" spans="1:7" x14ac:dyDescent="0.25">
      <c r="A174" s="3">
        <f t="shared" si="22"/>
        <v>755</v>
      </c>
      <c r="B174" s="3">
        <f>B170+1</f>
        <v>187</v>
      </c>
      <c r="C174" s="3">
        <v>34</v>
      </c>
      <c r="D174" s="3">
        <v>2</v>
      </c>
      <c r="E174" s="3">
        <v>0</v>
      </c>
      <c r="F174" s="3">
        <v>2</v>
      </c>
      <c r="G174" s="3" t="str">
        <f t="shared" si="20"/>
        <v>insert into game_score (id, matchid, squad, goals, points, time_type) values (755, 187, 34, 2, 0, 2);</v>
      </c>
    </row>
    <row r="175" spans="1:7" x14ac:dyDescent="0.25">
      <c r="A175" s="3">
        <f t="shared" si="22"/>
        <v>756</v>
      </c>
      <c r="B175" s="3">
        <f>B174</f>
        <v>187</v>
      </c>
      <c r="C175" s="3">
        <v>34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(756, 187, 34, 1, 0, 1);</v>
      </c>
    </row>
    <row r="176" spans="1:7" x14ac:dyDescent="0.25">
      <c r="A176" s="3">
        <f t="shared" si="22"/>
        <v>757</v>
      </c>
      <c r="B176" s="3">
        <f>B174</f>
        <v>187</v>
      </c>
      <c r="C176" s="3">
        <v>39</v>
      </c>
      <c r="D176" s="3">
        <v>3</v>
      </c>
      <c r="E176" s="3">
        <v>3</v>
      </c>
      <c r="F176" s="3">
        <v>2</v>
      </c>
      <c r="G176" s="3" t="str">
        <f t="shared" si="20"/>
        <v>insert into game_score (id, matchid, squad, goals, points, time_type) values (757, 187, 39, 3, 3, 2);</v>
      </c>
    </row>
    <row r="177" spans="1:7" x14ac:dyDescent="0.25">
      <c r="A177" s="3">
        <f t="shared" si="22"/>
        <v>758</v>
      </c>
      <c r="B177" s="3">
        <f t="shared" ref="B177" si="30">B174</f>
        <v>187</v>
      </c>
      <c r="C177" s="3">
        <v>39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(758, 187, 39, 3, 0, 1);</v>
      </c>
    </row>
    <row r="178" spans="1:7" x14ac:dyDescent="0.25">
      <c r="A178" s="4">
        <f t="shared" si="22"/>
        <v>759</v>
      </c>
      <c r="B178" s="4">
        <f>B174+1</f>
        <v>188</v>
      </c>
      <c r="C178" s="4">
        <v>420</v>
      </c>
      <c r="D178" s="4">
        <v>4</v>
      </c>
      <c r="E178" s="4">
        <v>0</v>
      </c>
      <c r="F178" s="4">
        <v>2</v>
      </c>
      <c r="G178" s="4" t="str">
        <f t="shared" si="20"/>
        <v>insert into game_score (id, matchid, squad, goals, points, time_type) values (759, 188, 420, 4, 0, 2);</v>
      </c>
    </row>
    <row r="179" spans="1:7" x14ac:dyDescent="0.25">
      <c r="A179" s="4">
        <f t="shared" si="22"/>
        <v>760</v>
      </c>
      <c r="B179" s="4">
        <f>B178</f>
        <v>188</v>
      </c>
      <c r="C179" s="4">
        <v>420</v>
      </c>
      <c r="D179" s="4">
        <v>3</v>
      </c>
      <c r="E179" s="4">
        <v>0</v>
      </c>
      <c r="F179" s="4">
        <v>1</v>
      </c>
      <c r="G179" s="4" t="str">
        <f t="shared" si="20"/>
        <v>insert into game_score (id, matchid, squad, goals, points, time_type) values (760, 188, 420, 3, 0, 1);</v>
      </c>
    </row>
    <row r="180" spans="1:7" x14ac:dyDescent="0.25">
      <c r="A180" s="4">
        <f t="shared" si="22"/>
        <v>761</v>
      </c>
      <c r="B180" s="4">
        <f>B178</f>
        <v>188</v>
      </c>
      <c r="C180" s="4">
        <v>351</v>
      </c>
      <c r="D180" s="4">
        <v>8</v>
      </c>
      <c r="E180" s="4">
        <v>3</v>
      </c>
      <c r="F180" s="4">
        <v>2</v>
      </c>
      <c r="G180" s="4" t="str">
        <f t="shared" si="20"/>
        <v>insert into game_score (id, matchid, squad, goals, points, time_type) values (761, 188, 351, 8, 3, 2);</v>
      </c>
    </row>
    <row r="181" spans="1:7" x14ac:dyDescent="0.25">
      <c r="A181" s="4">
        <f t="shared" si="22"/>
        <v>762</v>
      </c>
      <c r="B181" s="4">
        <f t="shared" ref="B181" si="31">B178</f>
        <v>188</v>
      </c>
      <c r="C181" s="4">
        <v>351</v>
      </c>
      <c r="D181" s="4">
        <v>3</v>
      </c>
      <c r="E181" s="4">
        <v>0</v>
      </c>
      <c r="F181" s="4">
        <v>1</v>
      </c>
      <c r="G181" s="4" t="str">
        <f t="shared" si="20"/>
        <v>insert into game_score (id, matchid, squad, goals, points, time_type) values (762, 188, 351, 3, 0, 1);</v>
      </c>
    </row>
    <row r="182" spans="1:7" x14ac:dyDescent="0.25">
      <c r="A182" s="3">
        <f t="shared" si="22"/>
        <v>763</v>
      </c>
      <c r="B182" s="3">
        <f>B178+1</f>
        <v>189</v>
      </c>
      <c r="C182" s="3">
        <v>34</v>
      </c>
      <c r="D182" s="3">
        <v>3</v>
      </c>
      <c r="E182" s="3">
        <v>3</v>
      </c>
      <c r="F182" s="3">
        <v>2</v>
      </c>
      <c r="G182" s="3" t="str">
        <f t="shared" si="20"/>
        <v>insert into game_score (id, matchid, squad, goals, points, time_type) values (763, 189, 34, 3, 3, 2);</v>
      </c>
    </row>
    <row r="183" spans="1:7" x14ac:dyDescent="0.25">
      <c r="A183" s="3">
        <f t="shared" si="22"/>
        <v>764</v>
      </c>
      <c r="B183" s="3">
        <f>B182</f>
        <v>189</v>
      </c>
      <c r="C183" s="3">
        <v>34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(764, 189, 34, 2, 0, 1);</v>
      </c>
    </row>
    <row r="184" spans="1:7" x14ac:dyDescent="0.25">
      <c r="A184" s="3">
        <f t="shared" si="22"/>
        <v>765</v>
      </c>
      <c r="B184" s="3">
        <f>B182</f>
        <v>189</v>
      </c>
      <c r="C184" s="3">
        <v>351</v>
      </c>
      <c r="D184" s="3">
        <v>1</v>
      </c>
      <c r="E184" s="3">
        <v>0</v>
      </c>
      <c r="F184" s="3">
        <v>2</v>
      </c>
      <c r="G184" s="3" t="str">
        <f t="shared" si="20"/>
        <v>insert into game_score (id, matchid, squad, goals, points, time_type) values (765, 189, 351, 1, 0, 2);</v>
      </c>
    </row>
    <row r="185" spans="1:7" x14ac:dyDescent="0.25">
      <c r="A185" s="3">
        <f t="shared" si="22"/>
        <v>766</v>
      </c>
      <c r="B185" s="3">
        <f t="shared" ref="B185" si="32">B182</f>
        <v>189</v>
      </c>
      <c r="C185" s="3">
        <v>351</v>
      </c>
      <c r="D185" s="3">
        <v>1</v>
      </c>
      <c r="E185" s="3">
        <v>0</v>
      </c>
      <c r="F185" s="3">
        <v>1</v>
      </c>
      <c r="G185" s="3" t="str">
        <f t="shared" si="20"/>
        <v>insert into game_score (id, matchid, squad, goals, points, time_type) values (766, 189, 351, 1, 0, 1);</v>
      </c>
    </row>
    <row r="186" spans="1:7" x14ac:dyDescent="0.25">
      <c r="A186" s="4">
        <f t="shared" si="22"/>
        <v>767</v>
      </c>
      <c r="B186" s="4">
        <f>B182+1</f>
        <v>190</v>
      </c>
      <c r="C186" s="4">
        <v>420</v>
      </c>
      <c r="D186" s="4">
        <v>0</v>
      </c>
      <c r="E186" s="4">
        <v>0</v>
      </c>
      <c r="F186" s="4">
        <v>2</v>
      </c>
      <c r="G186" s="4" t="str">
        <f t="shared" si="20"/>
        <v>insert into game_score (id, matchid, squad, goals, points, time_type) values (767, 190, 420, 0, 0, 2);</v>
      </c>
    </row>
    <row r="187" spans="1:7" x14ac:dyDescent="0.25">
      <c r="A187" s="4">
        <f t="shared" si="22"/>
        <v>768</v>
      </c>
      <c r="B187" s="4">
        <f>B186</f>
        <v>190</v>
      </c>
      <c r="C187" s="4">
        <v>420</v>
      </c>
      <c r="D187" s="4">
        <v>0</v>
      </c>
      <c r="E187" s="4">
        <v>0</v>
      </c>
      <c r="F187" s="4">
        <v>1</v>
      </c>
      <c r="G187" s="4" t="str">
        <f t="shared" si="20"/>
        <v>insert into game_score (id, matchid, squad, goals, points, time_type) values (768, 190, 420, 0, 0, 1);</v>
      </c>
    </row>
    <row r="188" spans="1:7" x14ac:dyDescent="0.25">
      <c r="A188" s="4">
        <f t="shared" si="22"/>
        <v>769</v>
      </c>
      <c r="B188" s="4">
        <f>B186</f>
        <v>190</v>
      </c>
      <c r="C188" s="4">
        <v>39</v>
      </c>
      <c r="D188" s="4">
        <v>3</v>
      </c>
      <c r="E188" s="4">
        <v>3</v>
      </c>
      <c r="F188" s="4">
        <v>2</v>
      </c>
      <c r="G188" s="4" t="str">
        <f t="shared" si="20"/>
        <v>insert into game_score (id, matchid, squad, goals, points, time_type) values (769, 190, 39, 3, 3, 2);</v>
      </c>
    </row>
    <row r="189" spans="1:7" x14ac:dyDescent="0.25">
      <c r="A189" s="4">
        <f t="shared" si="22"/>
        <v>770</v>
      </c>
      <c r="B189" s="4">
        <f t="shared" ref="B189" si="33">B186</f>
        <v>190</v>
      </c>
      <c r="C189" s="4">
        <v>39</v>
      </c>
      <c r="D189" s="4">
        <v>2</v>
      </c>
      <c r="E189" s="4">
        <v>0</v>
      </c>
      <c r="F189" s="4">
        <v>1</v>
      </c>
      <c r="G189" s="4" t="str">
        <f t="shared" si="20"/>
        <v>insert into game_score (id, matchid, squad, goals, points, time_type) values (770, 190, 39, 2, 0, 1);</v>
      </c>
    </row>
    <row r="190" spans="1:7" x14ac:dyDescent="0.25">
      <c r="A190" s="3">
        <f t="shared" si="22"/>
        <v>771</v>
      </c>
      <c r="B190" s="3">
        <f>B186+1</f>
        <v>191</v>
      </c>
      <c r="C190" s="3">
        <v>55</v>
      </c>
      <c r="D190" s="3">
        <v>6</v>
      </c>
      <c r="E190" s="3">
        <v>3</v>
      </c>
      <c r="F190" s="3">
        <v>2</v>
      </c>
      <c r="G190" s="3" t="str">
        <f t="shared" si="20"/>
        <v>insert into game_score (id, matchid, squad, goals, points, time_type) values (771, 191, 55, 6, 3, 2);</v>
      </c>
    </row>
    <row r="191" spans="1:7" x14ac:dyDescent="0.25">
      <c r="A191" s="3">
        <f t="shared" si="22"/>
        <v>772</v>
      </c>
      <c r="B191" s="3">
        <f>B190</f>
        <v>191</v>
      </c>
      <c r="C191" s="3">
        <v>55</v>
      </c>
      <c r="D191" s="3">
        <v>2</v>
      </c>
      <c r="E191" s="3">
        <v>0</v>
      </c>
      <c r="F191" s="3">
        <v>1</v>
      </c>
      <c r="G191" s="3" t="str">
        <f t="shared" si="20"/>
        <v>insert into game_score (id, matchid, squad, goals, points, time_type) values (772, 191, 55, 2, 0, 1);</v>
      </c>
    </row>
    <row r="192" spans="1:7" x14ac:dyDescent="0.25">
      <c r="A192" s="3">
        <f t="shared" si="22"/>
        <v>773</v>
      </c>
      <c r="B192" s="3">
        <f>B190</f>
        <v>191</v>
      </c>
      <c r="C192" s="3">
        <v>380</v>
      </c>
      <c r="D192" s="3">
        <v>0</v>
      </c>
      <c r="E192" s="3">
        <v>0</v>
      </c>
      <c r="F192" s="3">
        <v>2</v>
      </c>
      <c r="G192" s="3" t="str">
        <f t="shared" si="20"/>
        <v>insert into game_score (id, matchid, squad, goals, points, time_type) values (773, 191, 380, 0, 0, 2);</v>
      </c>
    </row>
    <row r="193" spans="1:7" x14ac:dyDescent="0.25">
      <c r="A193" s="3">
        <f t="shared" si="22"/>
        <v>774</v>
      </c>
      <c r="B193" s="3">
        <f>B190</f>
        <v>191</v>
      </c>
      <c r="C193" s="3">
        <v>380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(774, 191, 380, 0, 0, 1);</v>
      </c>
    </row>
    <row r="194" spans="1:7" x14ac:dyDescent="0.25">
      <c r="A194" s="4">
        <f t="shared" si="22"/>
        <v>775</v>
      </c>
      <c r="B194" s="4">
        <f>B190+1</f>
        <v>192</v>
      </c>
      <c r="C194" s="4">
        <v>54</v>
      </c>
      <c r="D194" s="4">
        <v>2</v>
      </c>
      <c r="E194" s="4">
        <v>3</v>
      </c>
      <c r="F194" s="4">
        <v>2</v>
      </c>
      <c r="G194" t="str">
        <f t="shared" si="20"/>
        <v>insert into game_score (id, matchid, squad, goals, points, time_type) values (775, 192, 54, 2, 3, 2);</v>
      </c>
    </row>
    <row r="195" spans="1:7" x14ac:dyDescent="0.25">
      <c r="A195" s="4">
        <f t="shared" si="22"/>
        <v>776</v>
      </c>
      <c r="B195" s="4">
        <f>B194</f>
        <v>192</v>
      </c>
      <c r="C195" s="4">
        <v>54</v>
      </c>
      <c r="D195" s="4">
        <v>2</v>
      </c>
      <c r="E195" s="4">
        <v>0</v>
      </c>
      <c r="F195" s="4">
        <v>1</v>
      </c>
      <c r="G195" t="str">
        <f t="shared" si="20"/>
        <v>insert into game_score (id, matchid, squad, goals, points, time_type) values (776, 192, 54, 2, 0, 1);</v>
      </c>
    </row>
    <row r="196" spans="1:7" x14ac:dyDescent="0.25">
      <c r="A196" s="4">
        <f t="shared" si="22"/>
        <v>777</v>
      </c>
      <c r="B196" s="4">
        <f>B194</f>
        <v>192</v>
      </c>
      <c r="C196" s="4">
        <v>1</v>
      </c>
      <c r="D196" s="4">
        <v>1</v>
      </c>
      <c r="E196" s="4">
        <v>0</v>
      </c>
      <c r="F196" s="4">
        <v>2</v>
      </c>
      <c r="G196" t="str">
        <f t="shared" si="20"/>
        <v>insert into game_score (id, matchid, squad, goals, points, time_type) values (777, 192, 1, 1, 0, 2);</v>
      </c>
    </row>
    <row r="197" spans="1:7" x14ac:dyDescent="0.25">
      <c r="A197" s="4">
        <f t="shared" si="22"/>
        <v>778</v>
      </c>
      <c r="B197" s="4">
        <f>B194</f>
        <v>192</v>
      </c>
      <c r="C197" s="4">
        <v>1</v>
      </c>
      <c r="D197" s="4">
        <v>0</v>
      </c>
      <c r="E197" s="4">
        <v>0</v>
      </c>
      <c r="F197" s="4">
        <v>1</v>
      </c>
      <c r="G197" t="str">
        <f t="shared" si="20"/>
        <v>insert into game_score (id, matchid, squad, goals, points, time_type) values (778, 192, 1, 0, 0, 1);</v>
      </c>
    </row>
    <row r="198" spans="1:7" x14ac:dyDescent="0.25">
      <c r="A198" s="3">
        <f t="shared" si="22"/>
        <v>779</v>
      </c>
      <c r="B198" s="3">
        <f>B194+1</f>
        <v>193</v>
      </c>
      <c r="C198" s="3">
        <v>55</v>
      </c>
      <c r="D198" s="3">
        <v>2</v>
      </c>
      <c r="E198" s="3">
        <v>3</v>
      </c>
      <c r="F198" s="3">
        <v>2</v>
      </c>
      <c r="G198" s="3" t="str">
        <f t="shared" ref="G198:G235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(779, 193, 55, 2, 3, 2);</v>
      </c>
    </row>
    <row r="199" spans="1:7" x14ac:dyDescent="0.25">
      <c r="A199" s="3">
        <f t="shared" si="22"/>
        <v>780</v>
      </c>
      <c r="B199" s="3">
        <f>B198</f>
        <v>193</v>
      </c>
      <c r="C199" s="3">
        <v>55</v>
      </c>
      <c r="D199" s="3">
        <v>2</v>
      </c>
      <c r="E199" s="3">
        <v>0</v>
      </c>
      <c r="F199" s="3">
        <v>1</v>
      </c>
      <c r="G199" s="3" t="str">
        <f t="shared" si="34"/>
        <v>insert into game_score (id, matchid, squad, goals, points, time_type) values (780, 193, 55, 2, 0, 1);</v>
      </c>
    </row>
    <row r="200" spans="1:7" x14ac:dyDescent="0.25">
      <c r="A200" s="3">
        <f t="shared" si="22"/>
        <v>781</v>
      </c>
      <c r="B200" s="3">
        <f>B198</f>
        <v>193</v>
      </c>
      <c r="C200" s="3">
        <v>54</v>
      </c>
      <c r="D200" s="3">
        <v>1</v>
      </c>
      <c r="E200" s="3">
        <v>0</v>
      </c>
      <c r="F200" s="3">
        <v>2</v>
      </c>
      <c r="G200" s="3" t="str">
        <f t="shared" si="34"/>
        <v>insert into game_score (id, matchid, squad, goals, points, time_type) values (781, 193, 54, 1, 0, 2);</v>
      </c>
    </row>
    <row r="201" spans="1:7" x14ac:dyDescent="0.25">
      <c r="A201" s="3">
        <f t="shared" si="22"/>
        <v>782</v>
      </c>
      <c r="B201" s="3">
        <f t="shared" ref="B201" si="35">B198</f>
        <v>193</v>
      </c>
      <c r="C201" s="3">
        <v>54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(782, 193, 54, 1, 0, 1);</v>
      </c>
    </row>
    <row r="202" spans="1:7" x14ac:dyDescent="0.25">
      <c r="A202" s="4">
        <f t="shared" ref="A202:A235" si="36">A201+1</f>
        <v>783</v>
      </c>
      <c r="B202" s="4">
        <f>B198+1</f>
        <v>194</v>
      </c>
      <c r="C202" s="4">
        <v>380</v>
      </c>
      <c r="D202" s="4">
        <v>3</v>
      </c>
      <c r="E202" s="4">
        <v>3</v>
      </c>
      <c r="F202" s="4">
        <v>2</v>
      </c>
      <c r="G202" s="4" t="str">
        <f t="shared" si="34"/>
        <v>insert into game_score (id, matchid, squad, goals, points, time_type) values (783, 194, 380, 3, 3, 2);</v>
      </c>
    </row>
    <row r="203" spans="1:7" x14ac:dyDescent="0.25">
      <c r="A203" s="4">
        <f t="shared" si="36"/>
        <v>784</v>
      </c>
      <c r="B203" s="4">
        <f>B202</f>
        <v>194</v>
      </c>
      <c r="C203" s="4">
        <v>380</v>
      </c>
      <c r="D203" s="4">
        <v>1</v>
      </c>
      <c r="E203" s="4">
        <v>0</v>
      </c>
      <c r="F203" s="4">
        <v>1</v>
      </c>
      <c r="G203" s="4" t="str">
        <f t="shared" si="34"/>
        <v>insert into game_score (id, matchid, squad, goals, points, time_type) values (784, 194, 380, 1, 0, 1);</v>
      </c>
    </row>
    <row r="204" spans="1:7" x14ac:dyDescent="0.25">
      <c r="A204" s="4">
        <f t="shared" si="36"/>
        <v>785</v>
      </c>
      <c r="B204" s="4">
        <f>B202</f>
        <v>194</v>
      </c>
      <c r="C204" s="4">
        <v>1</v>
      </c>
      <c r="D204" s="4">
        <v>1</v>
      </c>
      <c r="E204" s="4">
        <v>0</v>
      </c>
      <c r="F204" s="4">
        <v>2</v>
      </c>
      <c r="G204" s="4" t="str">
        <f t="shared" si="34"/>
        <v>insert into game_score (id, matchid, squad, goals, points, time_type) values (785, 194, 1, 1, 0, 2);</v>
      </c>
    </row>
    <row r="205" spans="1:7" x14ac:dyDescent="0.25">
      <c r="A205" s="4">
        <f t="shared" si="36"/>
        <v>786</v>
      </c>
      <c r="B205" s="4">
        <f t="shared" ref="B205" si="37">B202</f>
        <v>194</v>
      </c>
      <c r="C205" s="4">
        <v>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(786, 194, 1, 1, 0, 1);</v>
      </c>
    </row>
    <row r="206" spans="1:7" x14ac:dyDescent="0.25">
      <c r="A206" s="3">
        <f t="shared" si="36"/>
        <v>787</v>
      </c>
      <c r="B206" s="3">
        <f>B202+1</f>
        <v>195</v>
      </c>
      <c r="C206" s="3">
        <v>55</v>
      </c>
      <c r="D206" s="3">
        <v>8</v>
      </c>
      <c r="E206" s="3">
        <v>3</v>
      </c>
      <c r="F206" s="3">
        <v>2</v>
      </c>
      <c r="G206" s="3" t="str">
        <f t="shared" si="34"/>
        <v>insert into game_score (id, matchid, squad, goals, points, time_type) values (787, 195, 55, 8, 3, 2);</v>
      </c>
    </row>
    <row r="207" spans="1:7" x14ac:dyDescent="0.25">
      <c r="A207" s="3">
        <f t="shared" si="36"/>
        <v>788</v>
      </c>
      <c r="B207" s="3">
        <f>B206</f>
        <v>195</v>
      </c>
      <c r="C207" s="3">
        <v>55</v>
      </c>
      <c r="D207" s="3">
        <v>3</v>
      </c>
      <c r="E207" s="3">
        <v>0</v>
      </c>
      <c r="F207" s="3">
        <v>1</v>
      </c>
      <c r="G207" s="3" t="str">
        <f t="shared" si="34"/>
        <v>insert into game_score (id, matchid, squad, goals, points, time_type) values (788, 195, 55, 3, 0, 1);</v>
      </c>
    </row>
    <row r="208" spans="1:7" x14ac:dyDescent="0.25">
      <c r="A208" s="3">
        <f t="shared" si="36"/>
        <v>789</v>
      </c>
      <c r="B208" s="3">
        <f>B206</f>
        <v>195</v>
      </c>
      <c r="C208" s="3">
        <v>1</v>
      </c>
      <c r="D208" s="3">
        <v>5</v>
      </c>
      <c r="E208" s="3">
        <v>0</v>
      </c>
      <c r="F208" s="3">
        <v>2</v>
      </c>
      <c r="G208" s="3" t="str">
        <f t="shared" si="34"/>
        <v>insert into game_score (id, matchid, squad, goals, points, time_type) values (789, 195, 1, 5, 0, 2);</v>
      </c>
    </row>
    <row r="209" spans="1:7" x14ac:dyDescent="0.25">
      <c r="A209" s="3">
        <f t="shared" si="36"/>
        <v>790</v>
      </c>
      <c r="B209" s="3">
        <f t="shared" ref="B209" si="38">B206</f>
        <v>195</v>
      </c>
      <c r="C209" s="3">
        <v>1</v>
      </c>
      <c r="D209" s="3">
        <v>1</v>
      </c>
      <c r="E209" s="3">
        <v>0</v>
      </c>
      <c r="F209" s="3">
        <v>1</v>
      </c>
      <c r="G209" s="3" t="str">
        <f t="shared" si="34"/>
        <v>insert into game_score (id, matchid, squad, goals, points, time_type) values (790, 195, 1, 1, 0, 1);</v>
      </c>
    </row>
    <row r="210" spans="1:7" x14ac:dyDescent="0.25">
      <c r="A210" s="4">
        <f t="shared" si="36"/>
        <v>791</v>
      </c>
      <c r="B210" s="4">
        <f>B206+1</f>
        <v>196</v>
      </c>
      <c r="C210" s="4">
        <v>380</v>
      </c>
      <c r="D210" s="4">
        <v>0</v>
      </c>
      <c r="E210" s="4">
        <v>1</v>
      </c>
      <c r="F210" s="4">
        <v>2</v>
      </c>
      <c r="G210" s="4" t="str">
        <f t="shared" si="34"/>
        <v>insert into game_score (id, matchid, squad, goals, points, time_type) values (791, 196, 380, 0, 1, 2);</v>
      </c>
    </row>
    <row r="211" spans="1:7" x14ac:dyDescent="0.25">
      <c r="A211" s="4">
        <f t="shared" si="36"/>
        <v>792</v>
      </c>
      <c r="B211" s="4">
        <f>B210</f>
        <v>196</v>
      </c>
      <c r="C211" s="4">
        <v>380</v>
      </c>
      <c r="D211" s="4">
        <v>0</v>
      </c>
      <c r="E211" s="4">
        <v>0</v>
      </c>
      <c r="F211" s="4">
        <v>1</v>
      </c>
      <c r="G211" s="4" t="str">
        <f t="shared" si="34"/>
        <v>insert into game_score (id, matchid, squad, goals, points, time_type) values (792, 196, 380, 0, 0, 1);</v>
      </c>
    </row>
    <row r="212" spans="1:7" x14ac:dyDescent="0.25">
      <c r="A212" s="4">
        <f t="shared" si="36"/>
        <v>793</v>
      </c>
      <c r="B212" s="4">
        <f>B210</f>
        <v>196</v>
      </c>
      <c r="C212" s="4">
        <v>54</v>
      </c>
      <c r="D212" s="4">
        <v>0</v>
      </c>
      <c r="E212" s="4">
        <v>1</v>
      </c>
      <c r="F212" s="4">
        <v>2</v>
      </c>
      <c r="G212" s="4" t="str">
        <f t="shared" si="34"/>
        <v>insert into game_score (id, matchid, squad, goals, points, time_type) values (793, 196, 54, 0, 1, 2);</v>
      </c>
    </row>
    <row r="213" spans="1:7" x14ac:dyDescent="0.25">
      <c r="A213" s="4">
        <f t="shared" si="36"/>
        <v>794</v>
      </c>
      <c r="B213" s="4">
        <f t="shared" ref="B213" si="39">B210</f>
        <v>196</v>
      </c>
      <c r="C213" s="4">
        <v>54</v>
      </c>
      <c r="D213" s="4">
        <v>0</v>
      </c>
      <c r="E213" s="4">
        <v>0</v>
      </c>
      <c r="F213" s="4">
        <v>1</v>
      </c>
      <c r="G213" s="4" t="str">
        <f t="shared" si="34"/>
        <v>insert into game_score (id, matchid, squad, goals, points, time_type) values (794, 196, 54, 0, 0, 1);</v>
      </c>
    </row>
    <row r="214" spans="1:7" x14ac:dyDescent="0.25">
      <c r="A214" s="3">
        <f t="shared" si="36"/>
        <v>795</v>
      </c>
      <c r="B214" s="3">
        <f>B210+1</f>
        <v>197</v>
      </c>
      <c r="C214" s="3">
        <v>55</v>
      </c>
      <c r="D214" s="3">
        <v>2</v>
      </c>
      <c r="E214" s="3">
        <v>0</v>
      </c>
      <c r="F214" s="3">
        <v>2</v>
      </c>
      <c r="G214" s="3" t="str">
        <f t="shared" si="34"/>
        <v>insert into game_score (id, matchid, squad, goals, points, time_type) values (795, 197, 55, 2, 0, 2);</v>
      </c>
    </row>
    <row r="215" spans="1:7" x14ac:dyDescent="0.25">
      <c r="A215" s="3">
        <f t="shared" si="36"/>
        <v>796</v>
      </c>
      <c r="B215" s="3">
        <f>B214</f>
        <v>197</v>
      </c>
      <c r="C215" s="3">
        <v>55</v>
      </c>
      <c r="D215" s="3">
        <v>0</v>
      </c>
      <c r="E215" s="3">
        <v>0</v>
      </c>
      <c r="F215" s="3">
        <v>1</v>
      </c>
      <c r="G215" s="3" t="str">
        <f t="shared" si="34"/>
        <v>insert into game_score (id, matchid, squad, goals, points, time_type) values (796, 197, 55, 0, 0, 1);</v>
      </c>
    </row>
    <row r="216" spans="1:7" x14ac:dyDescent="0.25">
      <c r="A216" s="3">
        <f t="shared" si="36"/>
        <v>797</v>
      </c>
      <c r="B216" s="3">
        <f>B214</f>
        <v>197</v>
      </c>
      <c r="C216" s="3">
        <v>34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(797, 197, 34, 2, 0, 2);</v>
      </c>
    </row>
    <row r="217" spans="1:7" x14ac:dyDescent="0.25">
      <c r="A217" s="3">
        <f t="shared" si="36"/>
        <v>798</v>
      </c>
      <c r="B217" s="3">
        <f t="shared" ref="B217:B223" si="40">B214</f>
        <v>197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(798, 197, 34, 0, 0, 1);</v>
      </c>
    </row>
    <row r="218" spans="1:7" x14ac:dyDescent="0.25">
      <c r="A218" s="3">
        <f t="shared" si="36"/>
        <v>799</v>
      </c>
      <c r="B218" s="3">
        <f t="shared" si="40"/>
        <v>197</v>
      </c>
      <c r="C218" s="3">
        <v>55</v>
      </c>
      <c r="D218" s="3">
        <v>2</v>
      </c>
      <c r="E218" s="3">
        <v>1</v>
      </c>
      <c r="F218" s="3">
        <v>4</v>
      </c>
      <c r="G218" s="3" t="str">
        <f t="shared" si="34"/>
        <v>insert into game_score (id, matchid, squad, goals, points, time_type) values (799, 197, 55, 2, 1, 4);</v>
      </c>
    </row>
    <row r="219" spans="1:7" x14ac:dyDescent="0.25">
      <c r="A219" s="3">
        <f t="shared" si="36"/>
        <v>800</v>
      </c>
      <c r="B219" s="3">
        <f t="shared" si="40"/>
        <v>197</v>
      </c>
      <c r="C219" s="3">
        <v>55</v>
      </c>
      <c r="D219" s="3">
        <v>2</v>
      </c>
      <c r="E219" s="3">
        <v>0</v>
      </c>
      <c r="F219" s="3">
        <v>3</v>
      </c>
      <c r="G219" s="3" t="str">
        <f t="shared" si="34"/>
        <v>insert into game_score (id, matchid, squad, goals, points, time_type) values (800, 197, 55, 2, 0, 3);</v>
      </c>
    </row>
    <row r="220" spans="1:7" x14ac:dyDescent="0.25">
      <c r="A220" s="3">
        <f t="shared" si="36"/>
        <v>801</v>
      </c>
      <c r="B220" s="3">
        <f t="shared" si="40"/>
        <v>197</v>
      </c>
      <c r="C220" s="3">
        <v>34</v>
      </c>
      <c r="D220" s="3">
        <v>2</v>
      </c>
      <c r="E220" s="3">
        <v>1</v>
      </c>
      <c r="F220" s="3">
        <v>4</v>
      </c>
      <c r="G220" s="3" t="str">
        <f t="shared" si="34"/>
        <v>insert into game_score (id, matchid, squad, goals, points, time_type) values (801, 197, 34, 2, 1, 4);</v>
      </c>
    </row>
    <row r="221" spans="1:7" x14ac:dyDescent="0.25">
      <c r="A221" s="3">
        <f t="shared" si="36"/>
        <v>802</v>
      </c>
      <c r="B221" s="3">
        <f t="shared" si="40"/>
        <v>197</v>
      </c>
      <c r="C221" s="3">
        <v>34</v>
      </c>
      <c r="D221" s="3">
        <v>2</v>
      </c>
      <c r="E221" s="3">
        <v>0</v>
      </c>
      <c r="F221" s="3">
        <v>3</v>
      </c>
      <c r="G221" s="3" t="str">
        <f t="shared" si="34"/>
        <v>insert into game_score (id, matchid, squad, goals, points, time_type) values (802, 197, 34, 2, 0, 3);</v>
      </c>
    </row>
    <row r="222" spans="1:7" x14ac:dyDescent="0.25">
      <c r="A222" s="3">
        <f t="shared" si="36"/>
        <v>803</v>
      </c>
      <c r="B222" s="3">
        <f t="shared" si="40"/>
        <v>197</v>
      </c>
      <c r="C222" s="3">
        <v>55</v>
      </c>
      <c r="D222" s="3">
        <v>4</v>
      </c>
      <c r="E222" s="3">
        <v>0</v>
      </c>
      <c r="F222" s="3">
        <v>7</v>
      </c>
      <c r="G222" s="3" t="str">
        <f t="shared" si="34"/>
        <v>insert into game_score (id, matchid, squad, goals, points, time_type) values (803, 197, 55, 4, 0, 7);</v>
      </c>
    </row>
    <row r="223" spans="1:7" x14ac:dyDescent="0.25">
      <c r="A223" s="3">
        <f t="shared" si="36"/>
        <v>804</v>
      </c>
      <c r="B223" s="3">
        <f t="shared" si="40"/>
        <v>197</v>
      </c>
      <c r="C223" s="3">
        <v>34</v>
      </c>
      <c r="D223" s="3">
        <v>5</v>
      </c>
      <c r="E223" s="3">
        <v>0</v>
      </c>
      <c r="F223" s="3">
        <v>7</v>
      </c>
      <c r="G223" s="3" t="str">
        <f t="shared" si="34"/>
        <v>insert into game_score (id, matchid, squad, goals, points, time_type) values (804, 197, 34, 5, 0, 7);</v>
      </c>
    </row>
    <row r="224" spans="1:7" x14ac:dyDescent="0.25">
      <c r="A224" s="4">
        <f t="shared" si="36"/>
        <v>805</v>
      </c>
      <c r="B224" s="4">
        <f>B214+1</f>
        <v>198</v>
      </c>
      <c r="C224" s="4">
        <v>39</v>
      </c>
      <c r="D224" s="4">
        <v>7</v>
      </c>
      <c r="E224" s="4">
        <v>3</v>
      </c>
      <c r="F224" s="4">
        <v>2</v>
      </c>
      <c r="G224" s="4" t="str">
        <f t="shared" si="34"/>
        <v>insert into game_score (id, matchid, squad, goals, points, time_type) values (805, 198, 39, 7, 3, 2);</v>
      </c>
    </row>
    <row r="225" spans="1:7" x14ac:dyDescent="0.25">
      <c r="A225" s="4">
        <f t="shared" si="36"/>
        <v>806</v>
      </c>
      <c r="B225" s="4">
        <f>B224</f>
        <v>198</v>
      </c>
      <c r="C225" s="4">
        <v>39</v>
      </c>
      <c r="D225" s="4">
        <v>3</v>
      </c>
      <c r="E225" s="4">
        <v>0</v>
      </c>
      <c r="F225" s="4">
        <v>1</v>
      </c>
      <c r="G225" s="4" t="str">
        <f t="shared" si="34"/>
        <v>insert into game_score (id, matchid, squad, goals, points, time_type) values (806, 198, 39, 3, 0, 1);</v>
      </c>
    </row>
    <row r="226" spans="1:7" x14ac:dyDescent="0.25">
      <c r="A226" s="4">
        <f t="shared" si="36"/>
        <v>807</v>
      </c>
      <c r="B226" s="4">
        <f>B224</f>
        <v>198</v>
      </c>
      <c r="C226" s="4">
        <v>54</v>
      </c>
      <c r="D226" s="4">
        <v>4</v>
      </c>
      <c r="E226" s="4">
        <v>0</v>
      </c>
      <c r="F226" s="4">
        <v>2</v>
      </c>
      <c r="G226" s="4" t="str">
        <f t="shared" si="34"/>
        <v>insert into game_score (id, matchid, squad, goals, points, time_type) values (807, 198, 54, 4, 0, 2);</v>
      </c>
    </row>
    <row r="227" spans="1:7" x14ac:dyDescent="0.25">
      <c r="A227" s="4">
        <f t="shared" si="36"/>
        <v>808</v>
      </c>
      <c r="B227" s="4">
        <f t="shared" ref="B227" si="41">B224</f>
        <v>198</v>
      </c>
      <c r="C227" s="4">
        <v>54</v>
      </c>
      <c r="D227" s="4">
        <v>0</v>
      </c>
      <c r="E227" s="4">
        <v>0</v>
      </c>
      <c r="F227" s="4">
        <v>1</v>
      </c>
      <c r="G227" s="4" t="str">
        <f t="shared" si="34"/>
        <v>insert into game_score (id, matchid, squad, goals, points, time_type) values (808, 198, 54, 0, 0, 1);</v>
      </c>
    </row>
    <row r="228" spans="1:7" x14ac:dyDescent="0.25">
      <c r="A228" s="3">
        <f t="shared" si="36"/>
        <v>809</v>
      </c>
      <c r="B228" s="3">
        <f>B224+1</f>
        <v>199</v>
      </c>
      <c r="C228" s="3">
        <v>55</v>
      </c>
      <c r="D228" s="3">
        <v>7</v>
      </c>
      <c r="E228" s="3">
        <v>3</v>
      </c>
      <c r="F228" s="3">
        <v>2</v>
      </c>
      <c r="G228" s="3" t="str">
        <f t="shared" si="34"/>
        <v>insert into game_score (id, matchid, squad, goals, points, time_type) values (809, 199, 55, 7, 3, 2);</v>
      </c>
    </row>
    <row r="229" spans="1:7" x14ac:dyDescent="0.25">
      <c r="A229" s="3">
        <f t="shared" si="36"/>
        <v>810</v>
      </c>
      <c r="B229" s="3">
        <f>B228</f>
        <v>199</v>
      </c>
      <c r="C229" s="3">
        <v>55</v>
      </c>
      <c r="D229" s="3">
        <v>6</v>
      </c>
      <c r="E229" s="3">
        <v>0</v>
      </c>
      <c r="F229" s="3">
        <v>1</v>
      </c>
      <c r="G229" s="3" t="str">
        <f t="shared" si="34"/>
        <v>insert into game_score (id, matchid, squad, goals, points, time_type) values (810, 199, 55, 6, 0, 1);</v>
      </c>
    </row>
    <row r="230" spans="1:7" x14ac:dyDescent="0.25">
      <c r="A230" s="3">
        <f t="shared" si="36"/>
        <v>811</v>
      </c>
      <c r="B230" s="3">
        <f>B228</f>
        <v>199</v>
      </c>
      <c r="C230" s="3">
        <v>54</v>
      </c>
      <c r="D230" s="3">
        <v>4</v>
      </c>
      <c r="E230" s="3">
        <v>0</v>
      </c>
      <c r="F230" s="3">
        <v>2</v>
      </c>
      <c r="G230" s="3" t="str">
        <f t="shared" si="34"/>
        <v>insert into game_score (id, matchid, squad, goals, points, time_type) values (811, 199, 54, 4, 0, 2);</v>
      </c>
    </row>
    <row r="231" spans="1:7" x14ac:dyDescent="0.25">
      <c r="A231" s="3">
        <f t="shared" si="36"/>
        <v>812</v>
      </c>
      <c r="B231" s="3">
        <f t="shared" ref="B231" si="42">B228</f>
        <v>199</v>
      </c>
      <c r="C231" s="3">
        <v>54</v>
      </c>
      <c r="D231" s="3">
        <v>1</v>
      </c>
      <c r="E231" s="3">
        <v>0</v>
      </c>
      <c r="F231" s="3">
        <v>1</v>
      </c>
      <c r="G231" s="3" t="str">
        <f t="shared" si="34"/>
        <v>insert into game_score (id, matchid, squad, goals, points, time_type) values (812, 199, 54, 1, 0, 1);</v>
      </c>
    </row>
    <row r="232" spans="1:7" x14ac:dyDescent="0.25">
      <c r="A232" s="4">
        <f t="shared" si="36"/>
        <v>813</v>
      </c>
      <c r="B232" s="4">
        <f>B228+1</f>
        <v>200</v>
      </c>
      <c r="C232" s="4">
        <v>34</v>
      </c>
      <c r="D232" s="4">
        <v>2</v>
      </c>
      <c r="E232" s="4">
        <v>3</v>
      </c>
      <c r="F232" s="4">
        <v>2</v>
      </c>
      <c r="G232" s="4" t="str">
        <f t="shared" si="34"/>
        <v>insert into game_score (id, matchid, squad, goals, points, time_type) values (813, 200, 34, 2, 3, 2);</v>
      </c>
    </row>
    <row r="233" spans="1:7" x14ac:dyDescent="0.25">
      <c r="A233" s="4">
        <f t="shared" si="36"/>
        <v>814</v>
      </c>
      <c r="B233" s="4">
        <f>B232</f>
        <v>200</v>
      </c>
      <c r="C233" s="4">
        <v>34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(814, 200, 34, 0, 0, 1);</v>
      </c>
    </row>
    <row r="234" spans="1:7" x14ac:dyDescent="0.25">
      <c r="A234" s="4">
        <f t="shared" si="36"/>
        <v>815</v>
      </c>
      <c r="B234" s="4">
        <f>B232</f>
        <v>200</v>
      </c>
      <c r="C234" s="4">
        <v>39</v>
      </c>
      <c r="D234" s="4">
        <v>1</v>
      </c>
      <c r="E234" s="4">
        <v>0</v>
      </c>
      <c r="F234" s="4">
        <v>2</v>
      </c>
      <c r="G234" s="4" t="str">
        <f t="shared" si="34"/>
        <v>insert into game_score (id, matchid, squad, goals, points, time_type) values (815, 200, 39, 1, 0, 2);</v>
      </c>
    </row>
    <row r="235" spans="1:7" x14ac:dyDescent="0.25">
      <c r="A235" s="4">
        <f t="shared" si="36"/>
        <v>816</v>
      </c>
      <c r="B235" s="4">
        <f t="shared" ref="B235" si="43">B232</f>
        <v>200</v>
      </c>
      <c r="C235" s="4">
        <v>39</v>
      </c>
      <c r="D235" s="4">
        <v>0</v>
      </c>
      <c r="E235" s="4">
        <v>0</v>
      </c>
      <c r="F235" s="4">
        <v>1</v>
      </c>
      <c r="G235" s="4" t="str">
        <f t="shared" si="34"/>
        <v>insert into game_score (id, matchid, squad, goals, points, time_type) values (816, 200, 39,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9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'2004'!A25 + 1</f>
        <v>121</v>
      </c>
      <c r="B2">
        <v>2008</v>
      </c>
      <c r="C2" t="s">
        <v>11</v>
      </c>
      <c r="D2">
        <v>55</v>
      </c>
      <c r="G2" t="str">
        <f t="shared" si="0"/>
        <v>insert into group_stage (id, tournament, group_code, squad) values (121, 2008, 'A', 55);</v>
      </c>
    </row>
    <row r="3" spans="1:7" x14ac:dyDescent="0.25">
      <c r="A3">
        <f>A2+1</f>
        <v>122</v>
      </c>
      <c r="B3">
        <f t="shared" ref="B3:B29" si="1">B2</f>
        <v>2008</v>
      </c>
      <c r="C3" t="s">
        <v>11</v>
      </c>
      <c r="D3">
        <v>81</v>
      </c>
      <c r="G3" t="str">
        <f t="shared" si="0"/>
        <v>insert into group_stage (id, tournament, group_code, squad) values (122, 2008, 'A', 81);</v>
      </c>
    </row>
    <row r="4" spans="1:7" x14ac:dyDescent="0.25">
      <c r="A4">
        <f t="shared" ref="A4:A29" si="2">A3+1</f>
        <v>123</v>
      </c>
      <c r="B4">
        <f t="shared" si="1"/>
        <v>2008</v>
      </c>
      <c r="C4" t="s">
        <v>11</v>
      </c>
      <c r="D4">
        <v>53</v>
      </c>
      <c r="G4" t="str">
        <f t="shared" si="0"/>
        <v>insert into group_stage (id, tournament, group_code, squad) values (123, 2008, 'A', 53);</v>
      </c>
    </row>
    <row r="5" spans="1:7" x14ac:dyDescent="0.25">
      <c r="A5">
        <f t="shared" si="2"/>
        <v>124</v>
      </c>
      <c r="B5">
        <f t="shared" si="1"/>
        <v>2008</v>
      </c>
      <c r="C5" t="s">
        <v>11</v>
      </c>
      <c r="D5">
        <v>677</v>
      </c>
      <c r="G5" t="str">
        <f t="shared" si="0"/>
        <v>insert into group_stage (id, tournament, group_code, squad) values (124, 2008, 'A', 677);</v>
      </c>
    </row>
    <row r="6" spans="1:7" x14ac:dyDescent="0.25">
      <c r="A6">
        <f>A5+1</f>
        <v>125</v>
      </c>
      <c r="B6">
        <f>B5</f>
        <v>2008</v>
      </c>
      <c r="C6" t="s">
        <v>11</v>
      </c>
      <c r="D6">
        <v>7</v>
      </c>
      <c r="G6" t="str">
        <f t="shared" si="0"/>
        <v>insert into group_stage (id, tournament, group_code, squad) values (125, 2008, 'A', 7);</v>
      </c>
    </row>
    <row r="7" spans="1:7" x14ac:dyDescent="0.25">
      <c r="A7">
        <f t="shared" si="2"/>
        <v>126</v>
      </c>
      <c r="B7">
        <f t="shared" si="1"/>
        <v>2008</v>
      </c>
      <c r="C7" t="s">
        <v>12</v>
      </c>
      <c r="D7">
        <v>39</v>
      </c>
      <c r="G7" t="str">
        <f t="shared" si="0"/>
        <v>insert into group_stage (id, tournament, group_code, squad) values (126, 2008, 'B', 39);</v>
      </c>
    </row>
    <row r="8" spans="1:7" x14ac:dyDescent="0.25">
      <c r="A8">
        <f t="shared" si="2"/>
        <v>127</v>
      </c>
      <c r="B8">
        <f t="shared" si="1"/>
        <v>2008</v>
      </c>
      <c r="C8" t="s">
        <v>12</v>
      </c>
      <c r="D8">
        <v>66</v>
      </c>
      <c r="G8" t="str">
        <f t="shared" si="0"/>
        <v>insert into group_stage (id, tournament, group_code, squad) values (127, 2008, 'B', 66);</v>
      </c>
    </row>
    <row r="9" spans="1:7" x14ac:dyDescent="0.25">
      <c r="A9">
        <f t="shared" si="2"/>
        <v>128</v>
      </c>
      <c r="B9">
        <f t="shared" si="1"/>
        <v>2008</v>
      </c>
      <c r="C9" t="s">
        <v>12</v>
      </c>
      <c r="D9">
        <v>595</v>
      </c>
      <c r="G9" t="str">
        <f t="shared" si="0"/>
        <v>insert into group_stage (id, tournament, group_code, squad) values (128, 2008, 'B', 595);</v>
      </c>
    </row>
    <row r="10" spans="1:7" x14ac:dyDescent="0.25">
      <c r="A10">
        <f t="shared" si="2"/>
        <v>129</v>
      </c>
      <c r="B10">
        <f t="shared" si="1"/>
        <v>2008</v>
      </c>
      <c r="C10" t="s">
        <v>12</v>
      </c>
      <c r="D10">
        <v>1</v>
      </c>
      <c r="G10" t="str">
        <f t="shared" si="0"/>
        <v>insert into group_stage (id, tournament, group_code, squad) values (129, 2008, 'B', 1);</v>
      </c>
    </row>
    <row r="11" spans="1:7" x14ac:dyDescent="0.25">
      <c r="A11">
        <f t="shared" si="2"/>
        <v>130</v>
      </c>
      <c r="B11">
        <f t="shared" si="1"/>
        <v>2008</v>
      </c>
      <c r="C11" t="s">
        <v>12</v>
      </c>
      <c r="D11">
        <v>351</v>
      </c>
      <c r="G11" t="str">
        <f t="shared" si="0"/>
        <v>insert into group_stage (id, tournament, group_code, squad) values (130, 2008, 'B', 351);</v>
      </c>
    </row>
    <row r="12" spans="1:7" x14ac:dyDescent="0.25">
      <c r="A12">
        <f t="shared" si="2"/>
        <v>131</v>
      </c>
      <c r="B12">
        <f t="shared" si="1"/>
        <v>2008</v>
      </c>
      <c r="C12" t="s">
        <v>13</v>
      </c>
      <c r="D12">
        <v>54</v>
      </c>
      <c r="G12" t="str">
        <f t="shared" si="0"/>
        <v>insert into group_stage (id, tournament, group_code, squad) values (131, 2008, 'C', 54);</v>
      </c>
    </row>
    <row r="13" spans="1:7" x14ac:dyDescent="0.25">
      <c r="A13">
        <f t="shared" si="2"/>
        <v>132</v>
      </c>
      <c r="B13">
        <f t="shared" si="1"/>
        <v>2008</v>
      </c>
      <c r="C13" t="s">
        <v>13</v>
      </c>
      <c r="D13">
        <v>86</v>
      </c>
      <c r="G13" t="str">
        <f t="shared" si="0"/>
        <v>insert into group_stage (id, tournament, group_code, squad) values (132, 2008, 'C', 86);</v>
      </c>
    </row>
    <row r="14" spans="1:7" x14ac:dyDescent="0.25">
      <c r="A14">
        <f t="shared" si="2"/>
        <v>133</v>
      </c>
      <c r="B14">
        <f t="shared" si="1"/>
        <v>2008</v>
      </c>
      <c r="C14" t="s">
        <v>13</v>
      </c>
      <c r="D14">
        <v>502</v>
      </c>
      <c r="G14" t="str">
        <f t="shared" si="0"/>
        <v>insert into group_stage (id, tournament, group_code, squad) values (133, 2008, 'C', 502);</v>
      </c>
    </row>
    <row r="15" spans="1:7" x14ac:dyDescent="0.25">
      <c r="A15">
        <f t="shared" si="2"/>
        <v>134</v>
      </c>
      <c r="B15">
        <f t="shared" si="1"/>
        <v>2008</v>
      </c>
      <c r="C15" t="s">
        <v>13</v>
      </c>
      <c r="D15">
        <v>20</v>
      </c>
      <c r="G15" t="str">
        <f t="shared" si="0"/>
        <v>insert into group_stage (id, tournament, group_code, squad) values (134, 2008, 'C', 20);</v>
      </c>
    </row>
    <row r="16" spans="1:7" x14ac:dyDescent="0.25">
      <c r="A16">
        <f t="shared" si="2"/>
        <v>135</v>
      </c>
      <c r="B16">
        <f t="shared" si="1"/>
        <v>2008</v>
      </c>
      <c r="C16" t="s">
        <v>13</v>
      </c>
      <c r="D16">
        <v>380</v>
      </c>
      <c r="G16" t="str">
        <f t="shared" si="0"/>
        <v>insert into group_stage (id, tournament, group_code, squad) values (135, 2008, 'C', 380);</v>
      </c>
    </row>
    <row r="17" spans="1:7" x14ac:dyDescent="0.25">
      <c r="A17">
        <f t="shared" si="2"/>
        <v>136</v>
      </c>
      <c r="B17">
        <f t="shared" si="1"/>
        <v>2008</v>
      </c>
      <c r="C17" t="s">
        <v>14</v>
      </c>
      <c r="D17">
        <v>34</v>
      </c>
      <c r="G17" t="str">
        <f t="shared" si="0"/>
        <v>insert into group_stage (id, tournament, group_code, squad) values (136, 2008, 'D', 34);</v>
      </c>
    </row>
    <row r="18" spans="1:7" x14ac:dyDescent="0.25">
      <c r="A18">
        <f t="shared" si="2"/>
        <v>137</v>
      </c>
      <c r="B18">
        <f t="shared" si="1"/>
        <v>2008</v>
      </c>
      <c r="C18" t="s">
        <v>14</v>
      </c>
      <c r="D18">
        <v>98</v>
      </c>
      <c r="G18" t="str">
        <f t="shared" si="0"/>
        <v>insert into group_stage (id, tournament, group_code, squad) values (137, 2008, 'D', 98);</v>
      </c>
    </row>
    <row r="19" spans="1:7" x14ac:dyDescent="0.25">
      <c r="A19">
        <f t="shared" si="2"/>
        <v>138</v>
      </c>
      <c r="B19">
        <f t="shared" si="1"/>
        <v>2008</v>
      </c>
      <c r="C19" t="s">
        <v>14</v>
      </c>
      <c r="D19">
        <v>598</v>
      </c>
      <c r="G19" t="str">
        <f t="shared" si="0"/>
        <v>insert into group_stage (id, tournament, group_code, squad) values (138, 2008, 'D', 598);</v>
      </c>
    </row>
    <row r="20" spans="1:7" x14ac:dyDescent="0.25">
      <c r="A20">
        <f t="shared" si="2"/>
        <v>139</v>
      </c>
      <c r="B20">
        <f t="shared" si="1"/>
        <v>2008</v>
      </c>
      <c r="C20" t="s">
        <v>14</v>
      </c>
      <c r="D20">
        <v>218</v>
      </c>
      <c r="G20" t="str">
        <f t="shared" si="0"/>
        <v>insert into group_stage (id, tournament, group_code, squad) values (139, 2008, 'D', 218);</v>
      </c>
    </row>
    <row r="21" spans="1:7" x14ac:dyDescent="0.25">
      <c r="A21">
        <f t="shared" si="2"/>
        <v>140</v>
      </c>
      <c r="B21">
        <f t="shared" si="1"/>
        <v>2008</v>
      </c>
      <c r="C21" t="s">
        <v>14</v>
      </c>
      <c r="D21">
        <v>420</v>
      </c>
      <c r="G21" t="str">
        <f t="shared" si="0"/>
        <v>insert into group_stage (id, tournament, group_code, squad) values (140, 2008, 'D', 420);</v>
      </c>
    </row>
    <row r="22" spans="1:7" x14ac:dyDescent="0.25">
      <c r="A22">
        <f t="shared" si="2"/>
        <v>141</v>
      </c>
      <c r="B22">
        <f>B17</f>
        <v>2008</v>
      </c>
      <c r="C22" t="s">
        <v>16</v>
      </c>
      <c r="D22">
        <v>55</v>
      </c>
      <c r="G22" t="str">
        <f t="shared" si="0"/>
        <v>insert into group_stage (id, tournament, group_code, squad) values (141, 2008, 'E', 55);</v>
      </c>
    </row>
    <row r="23" spans="1:7" x14ac:dyDescent="0.25">
      <c r="A23">
        <f t="shared" si="2"/>
        <v>142</v>
      </c>
      <c r="B23">
        <f t="shared" si="1"/>
        <v>2008</v>
      </c>
      <c r="C23" t="s">
        <v>16</v>
      </c>
      <c r="D23">
        <v>98</v>
      </c>
      <c r="G23" t="str">
        <f t="shared" si="0"/>
        <v>insert into group_stage (id, tournament, group_code, squad) values (142, 2008, 'E', 98);</v>
      </c>
    </row>
    <row r="24" spans="1:7" x14ac:dyDescent="0.25">
      <c r="A24">
        <f t="shared" si="2"/>
        <v>143</v>
      </c>
      <c r="B24">
        <f t="shared" si="1"/>
        <v>2008</v>
      </c>
      <c r="C24" t="s">
        <v>16</v>
      </c>
      <c r="D24">
        <v>380</v>
      </c>
      <c r="G24" t="str">
        <f t="shared" si="0"/>
        <v>insert into group_stage (id, tournament, group_code, squad) values (143, 2008, 'E', 380);</v>
      </c>
    </row>
    <row r="25" spans="1:7" x14ac:dyDescent="0.25">
      <c r="A25">
        <f t="shared" si="2"/>
        <v>144</v>
      </c>
      <c r="B25">
        <f t="shared" si="1"/>
        <v>2008</v>
      </c>
      <c r="C25" t="s">
        <v>16</v>
      </c>
      <c r="D25">
        <v>39</v>
      </c>
      <c r="G25" t="str">
        <f t="shared" si="0"/>
        <v>insert into group_stage (id, tournament, group_code, squad) values (144, 2008, 'E', 39);</v>
      </c>
    </row>
    <row r="26" spans="1:7" x14ac:dyDescent="0.25">
      <c r="A26">
        <f t="shared" si="2"/>
        <v>145</v>
      </c>
      <c r="B26">
        <f t="shared" si="1"/>
        <v>2008</v>
      </c>
      <c r="C26" t="s">
        <v>17</v>
      </c>
      <c r="D26">
        <v>595</v>
      </c>
      <c r="G26" t="str">
        <f t="shared" si="0"/>
        <v>insert into group_stage (id, tournament, group_code, squad) values (145, 2008, 'F', 595);</v>
      </c>
    </row>
    <row r="27" spans="1:7" x14ac:dyDescent="0.25">
      <c r="A27">
        <f t="shared" si="2"/>
        <v>146</v>
      </c>
      <c r="B27">
        <f t="shared" si="1"/>
        <v>2008</v>
      </c>
      <c r="C27" t="s">
        <v>17</v>
      </c>
      <c r="D27">
        <v>55</v>
      </c>
      <c r="G27" t="str">
        <f t="shared" si="0"/>
        <v>insert into group_stage (id, tournament, group_code, squad) values (146, 2008, 'F', 55);</v>
      </c>
    </row>
    <row r="28" spans="1:7" x14ac:dyDescent="0.25">
      <c r="A28">
        <f t="shared" si="2"/>
        <v>147</v>
      </c>
      <c r="B28">
        <f t="shared" si="1"/>
        <v>2008</v>
      </c>
      <c r="C28" t="s">
        <v>17</v>
      </c>
      <c r="D28">
        <v>34</v>
      </c>
      <c r="G28" t="str">
        <f t="shared" si="0"/>
        <v>insert into group_stage (id, tournament, group_code, squad) values (147, 2008, 'F', 34);</v>
      </c>
    </row>
    <row r="29" spans="1:7" x14ac:dyDescent="0.25">
      <c r="A29">
        <f t="shared" si="2"/>
        <v>148</v>
      </c>
      <c r="B29">
        <f t="shared" si="1"/>
        <v>2008</v>
      </c>
      <c r="C29" t="s">
        <v>17</v>
      </c>
      <c r="D29">
        <v>7</v>
      </c>
      <c r="G29" t="str">
        <f t="shared" si="0"/>
        <v>insert into group_stage (id, tournament, group_code, squad) values (148, 2008, 'F', 7);</v>
      </c>
    </row>
    <row r="31" spans="1:7" x14ac:dyDescent="0.25">
      <c r="A31" s="1" t="s">
        <v>1</v>
      </c>
      <c r="B31" s="1" t="s">
        <v>6</v>
      </c>
      <c r="C31" s="1" t="s">
        <v>7</v>
      </c>
      <c r="D31" s="1" t="s">
        <v>8</v>
      </c>
      <c r="E31" s="1" t="s">
        <v>15</v>
      </c>
      <c r="G31" t="str">
        <f>"insert into game (matchid, matchdate, game_type, country) values (" &amp; A31 &amp; ", '" &amp; B31 &amp; "', " &amp; C31 &amp; ", " &amp; D31 &amp;  ");"</f>
        <v>insert into game (matchid, matchdate, game_type, country) values (matchid, 'matchdate', game_type, country);</v>
      </c>
    </row>
    <row r="32" spans="1:7" x14ac:dyDescent="0.25">
      <c r="A32">
        <f>'2004'!A67 + 1</f>
        <v>201</v>
      </c>
      <c r="B32" s="2" t="str">
        <f>"2008-09-30"</f>
        <v>2008-09-30</v>
      </c>
      <c r="C32">
        <v>2</v>
      </c>
      <c r="D32">
        <v>55</v>
      </c>
      <c r="E32">
        <v>1</v>
      </c>
      <c r="G32" t="str">
        <f t="shared" ref="G32:G87" si="3">"insert into game (matchid, matchdate, game_type, country) values (" &amp; A32 &amp; ", '" &amp; B32 &amp; "', " &amp; C32 &amp; ", " &amp; D32 &amp;  ");"</f>
        <v>insert into game (matchid, matchdate, game_type, country) values (201, '2008-09-30', 2, 55);</v>
      </c>
    </row>
    <row r="33" spans="1:7" x14ac:dyDescent="0.25">
      <c r="A33">
        <f>A32+1</f>
        <v>202</v>
      </c>
      <c r="B33" s="2" t="str">
        <f>"2008-09-30"</f>
        <v>2008-09-30</v>
      </c>
      <c r="C33">
        <v>2</v>
      </c>
      <c r="D33">
        <f t="shared" ref="D33:D87" si="4">D32</f>
        <v>55</v>
      </c>
      <c r="E33">
        <v>2</v>
      </c>
      <c r="G33" t="str">
        <f t="shared" si="3"/>
        <v>insert into game (matchid, matchdate, game_type, country) values (202, '2008-09-30', 2, 55);</v>
      </c>
    </row>
    <row r="34" spans="1:7" x14ac:dyDescent="0.25">
      <c r="A34">
        <f t="shared" ref="A34:A87" si="5">A33+1</f>
        <v>203</v>
      </c>
      <c r="B34" s="2" t="str">
        <f>"2008-10-02"</f>
        <v>2008-10-02</v>
      </c>
      <c r="C34">
        <v>2</v>
      </c>
      <c r="D34">
        <f t="shared" si="4"/>
        <v>55</v>
      </c>
      <c r="E34">
        <v>9</v>
      </c>
      <c r="G34" t="str">
        <f t="shared" si="3"/>
        <v>insert into game (matchid, matchdate, game_type, country) values (203, '2008-10-02', 2, 55);</v>
      </c>
    </row>
    <row r="35" spans="1:7" x14ac:dyDescent="0.25">
      <c r="A35">
        <f t="shared" si="5"/>
        <v>204</v>
      </c>
      <c r="B35" s="2" t="str">
        <f>"2008-10-02"</f>
        <v>2008-10-02</v>
      </c>
      <c r="C35">
        <v>2</v>
      </c>
      <c r="D35">
        <f t="shared" si="4"/>
        <v>55</v>
      </c>
      <c r="E35">
        <v>10</v>
      </c>
      <c r="G35" t="str">
        <f t="shared" si="3"/>
        <v>insert into game (matchid, matchdate, game_type, country) values (204, '2008-10-02', 2, 55);</v>
      </c>
    </row>
    <row r="36" spans="1:7" x14ac:dyDescent="0.25">
      <c r="A36">
        <f t="shared" si="5"/>
        <v>205</v>
      </c>
      <c r="B36" s="2" t="str">
        <f>"2008-10-04"</f>
        <v>2008-10-04</v>
      </c>
      <c r="C36">
        <v>2</v>
      </c>
      <c r="D36">
        <f t="shared" si="4"/>
        <v>55</v>
      </c>
      <c r="E36">
        <v>17</v>
      </c>
      <c r="G36" t="str">
        <f t="shared" si="3"/>
        <v>insert into game (matchid, matchdate, game_type, country) values (205, '2008-10-04', 2, 55);</v>
      </c>
    </row>
    <row r="37" spans="1:7" x14ac:dyDescent="0.25">
      <c r="A37">
        <f t="shared" si="5"/>
        <v>206</v>
      </c>
      <c r="B37" s="2" t="str">
        <f>"2008-10-04"</f>
        <v>2008-10-04</v>
      </c>
      <c r="C37">
        <v>2</v>
      </c>
      <c r="D37">
        <f t="shared" si="4"/>
        <v>55</v>
      </c>
      <c r="E37">
        <v>18</v>
      </c>
      <c r="G37" t="str">
        <f t="shared" si="3"/>
        <v>insert into game (matchid, matchdate, game_type, country) values (206, '2008-10-04', 2, 55);</v>
      </c>
    </row>
    <row r="38" spans="1:7" x14ac:dyDescent="0.25">
      <c r="A38">
        <f t="shared" si="5"/>
        <v>207</v>
      </c>
      <c r="B38" s="2" t="str">
        <f>"2008-10-06"</f>
        <v>2008-10-06</v>
      </c>
      <c r="C38">
        <v>2</v>
      </c>
      <c r="D38">
        <f t="shared" si="4"/>
        <v>55</v>
      </c>
      <c r="E38">
        <v>25</v>
      </c>
      <c r="G38" t="str">
        <f t="shared" si="3"/>
        <v>insert into game (matchid, matchdate, game_type, country) values (207, '2008-10-06', 2, 55);</v>
      </c>
    </row>
    <row r="39" spans="1:7" x14ac:dyDescent="0.25">
      <c r="A39">
        <f t="shared" si="5"/>
        <v>208</v>
      </c>
      <c r="B39" s="2" t="str">
        <f>"2008-10-06"</f>
        <v>2008-10-06</v>
      </c>
      <c r="C39">
        <v>2</v>
      </c>
      <c r="D39">
        <f t="shared" si="4"/>
        <v>55</v>
      </c>
      <c r="E39">
        <v>26</v>
      </c>
      <c r="G39" t="str">
        <f t="shared" si="3"/>
        <v>insert into game (matchid, matchdate, game_type, country) values (208, '2008-10-06', 2, 55);</v>
      </c>
    </row>
    <row r="40" spans="1:7" x14ac:dyDescent="0.25">
      <c r="A40">
        <f t="shared" si="5"/>
        <v>209</v>
      </c>
      <c r="B40" s="2" t="str">
        <f>"2008-10-08"</f>
        <v>2008-10-08</v>
      </c>
      <c r="C40">
        <v>2</v>
      </c>
      <c r="D40">
        <f t="shared" si="4"/>
        <v>55</v>
      </c>
      <c r="E40">
        <v>33</v>
      </c>
      <c r="G40" t="str">
        <f t="shared" si="3"/>
        <v>insert into game (matchid, matchdate, game_type, country) values (209, '2008-10-08', 2, 55);</v>
      </c>
    </row>
    <row r="41" spans="1:7" x14ac:dyDescent="0.25">
      <c r="A41">
        <f t="shared" si="5"/>
        <v>210</v>
      </c>
      <c r="B41" s="2" t="str">
        <f>"2008-10-08"</f>
        <v>2008-10-08</v>
      </c>
      <c r="C41">
        <v>2</v>
      </c>
      <c r="D41">
        <f t="shared" si="4"/>
        <v>55</v>
      </c>
      <c r="E41">
        <v>34</v>
      </c>
      <c r="G41" t="str">
        <f t="shared" si="3"/>
        <v>insert into game (matchid, matchdate, game_type, country) values (210, '2008-10-08', 2, 55);</v>
      </c>
    </row>
    <row r="42" spans="1:7" x14ac:dyDescent="0.25">
      <c r="A42">
        <f t="shared" si="5"/>
        <v>211</v>
      </c>
      <c r="B42" s="2" t="str">
        <f>"2008-09-30"</f>
        <v>2008-09-30</v>
      </c>
      <c r="C42">
        <v>2</v>
      </c>
      <c r="D42">
        <f t="shared" si="4"/>
        <v>55</v>
      </c>
      <c r="E42">
        <v>3</v>
      </c>
      <c r="G42" t="str">
        <f t="shared" si="3"/>
        <v>insert into game (matchid, matchdate, game_type, country) values (211, '2008-09-30', 2, 55);</v>
      </c>
    </row>
    <row r="43" spans="1:7" x14ac:dyDescent="0.25">
      <c r="A43">
        <f t="shared" si="5"/>
        <v>212</v>
      </c>
      <c r="B43" s="2" t="str">
        <f>"2008-09-30"</f>
        <v>2008-09-30</v>
      </c>
      <c r="C43">
        <v>2</v>
      </c>
      <c r="D43">
        <f t="shared" si="4"/>
        <v>55</v>
      </c>
      <c r="E43">
        <v>4</v>
      </c>
      <c r="G43" t="str">
        <f t="shared" si="3"/>
        <v>insert into game (matchid, matchdate, game_type, country) values (212, '2008-09-30', 2, 55);</v>
      </c>
    </row>
    <row r="44" spans="1:7" x14ac:dyDescent="0.25">
      <c r="A44">
        <f t="shared" si="5"/>
        <v>213</v>
      </c>
      <c r="B44" s="2" t="str">
        <f>"2008-10-02"</f>
        <v>2008-10-02</v>
      </c>
      <c r="C44">
        <v>2</v>
      </c>
      <c r="D44">
        <f t="shared" si="4"/>
        <v>55</v>
      </c>
      <c r="E44">
        <v>11</v>
      </c>
      <c r="G44" t="str">
        <f t="shared" si="3"/>
        <v>insert into game (matchid, matchdate, game_type, country) values (213, '2008-10-02', 2, 55);</v>
      </c>
    </row>
    <row r="45" spans="1:7" x14ac:dyDescent="0.25">
      <c r="A45">
        <f t="shared" si="5"/>
        <v>214</v>
      </c>
      <c r="B45" s="2" t="str">
        <f>"2008-10-02"</f>
        <v>2008-10-02</v>
      </c>
      <c r="C45">
        <v>2</v>
      </c>
      <c r="D45">
        <f t="shared" si="4"/>
        <v>55</v>
      </c>
      <c r="E45">
        <v>12</v>
      </c>
      <c r="G45" t="str">
        <f t="shared" si="3"/>
        <v>insert into game (matchid, matchdate, game_type, country) values (214, '2008-10-02', 2, 55);</v>
      </c>
    </row>
    <row r="46" spans="1:7" x14ac:dyDescent="0.25">
      <c r="A46">
        <f t="shared" si="5"/>
        <v>215</v>
      </c>
      <c r="B46" s="2" t="str">
        <f>"2008-10-04"</f>
        <v>2008-10-04</v>
      </c>
      <c r="C46">
        <v>2</v>
      </c>
      <c r="D46">
        <f t="shared" si="4"/>
        <v>55</v>
      </c>
      <c r="E46">
        <v>19</v>
      </c>
      <c r="G46" t="str">
        <f t="shared" si="3"/>
        <v>insert into game (matchid, matchdate, game_type, country) values (215, '2008-10-04', 2, 55);</v>
      </c>
    </row>
    <row r="47" spans="1:7" x14ac:dyDescent="0.25">
      <c r="A47">
        <f t="shared" si="5"/>
        <v>216</v>
      </c>
      <c r="B47" s="2" t="str">
        <f>"2008-10-04"</f>
        <v>2008-10-04</v>
      </c>
      <c r="C47">
        <v>2</v>
      </c>
      <c r="D47">
        <f t="shared" si="4"/>
        <v>55</v>
      </c>
      <c r="E47">
        <v>20</v>
      </c>
      <c r="G47" t="str">
        <f t="shared" si="3"/>
        <v>insert into game (matchid, matchdate, game_type, country) values (216, '2008-10-04', 2, 55);</v>
      </c>
    </row>
    <row r="48" spans="1:7" x14ac:dyDescent="0.25">
      <c r="A48">
        <f t="shared" si="5"/>
        <v>217</v>
      </c>
      <c r="B48" s="2" t="str">
        <f>"2008-10-06"</f>
        <v>2008-10-06</v>
      </c>
      <c r="C48">
        <v>2</v>
      </c>
      <c r="D48">
        <f t="shared" si="4"/>
        <v>55</v>
      </c>
      <c r="E48">
        <v>27</v>
      </c>
      <c r="G48" t="str">
        <f t="shared" si="3"/>
        <v>insert into game (matchid, matchdate, game_type, country) values (217, '2008-10-06', 2, 55);</v>
      </c>
    </row>
    <row r="49" spans="1:7" x14ac:dyDescent="0.25">
      <c r="A49">
        <f t="shared" si="5"/>
        <v>218</v>
      </c>
      <c r="B49" s="2" t="str">
        <f>"2008-10-06"</f>
        <v>2008-10-06</v>
      </c>
      <c r="C49">
        <v>2</v>
      </c>
      <c r="D49">
        <f t="shared" si="4"/>
        <v>55</v>
      </c>
      <c r="E49">
        <v>28</v>
      </c>
      <c r="G49" t="str">
        <f t="shared" si="3"/>
        <v>insert into game (matchid, matchdate, game_type, country) values (218, '2008-10-06', 2, 55);</v>
      </c>
    </row>
    <row r="50" spans="1:7" x14ac:dyDescent="0.25">
      <c r="A50">
        <f t="shared" si="5"/>
        <v>219</v>
      </c>
      <c r="B50" s="2" t="str">
        <f>"2008-10-08"</f>
        <v>2008-10-08</v>
      </c>
      <c r="C50">
        <v>2</v>
      </c>
      <c r="D50">
        <f t="shared" si="4"/>
        <v>55</v>
      </c>
      <c r="E50">
        <v>35</v>
      </c>
      <c r="G50" t="str">
        <f t="shared" si="3"/>
        <v>insert into game (matchid, matchdate, game_type, country) values (219, '2008-10-08', 2, 55);</v>
      </c>
    </row>
    <row r="51" spans="1:7" x14ac:dyDescent="0.25">
      <c r="A51">
        <f t="shared" si="5"/>
        <v>220</v>
      </c>
      <c r="B51" s="2" t="str">
        <f>"2008-10-08"</f>
        <v>2008-10-08</v>
      </c>
      <c r="C51">
        <v>2</v>
      </c>
      <c r="D51">
        <f t="shared" si="4"/>
        <v>55</v>
      </c>
      <c r="E51">
        <v>36</v>
      </c>
      <c r="G51" t="str">
        <f t="shared" si="3"/>
        <v>insert into game (matchid, matchdate, game_type, country) values (220, '2008-10-08', 2, 55);</v>
      </c>
    </row>
    <row r="52" spans="1:7" x14ac:dyDescent="0.25">
      <c r="A52">
        <f t="shared" si="5"/>
        <v>221</v>
      </c>
      <c r="B52" s="2" t="str">
        <f>"2008-10-01"</f>
        <v>2008-10-01</v>
      </c>
      <c r="C52">
        <v>2</v>
      </c>
      <c r="D52">
        <f t="shared" si="4"/>
        <v>55</v>
      </c>
      <c r="E52">
        <v>5</v>
      </c>
      <c r="G52" t="str">
        <f t="shared" si="3"/>
        <v>insert into game (matchid, matchdate, game_type, country) values (221, '2008-10-01', 2, 55);</v>
      </c>
    </row>
    <row r="53" spans="1:7" x14ac:dyDescent="0.25">
      <c r="A53">
        <f t="shared" si="5"/>
        <v>222</v>
      </c>
      <c r="B53" s="2" t="str">
        <f>"2008-10-01"</f>
        <v>2008-10-01</v>
      </c>
      <c r="C53">
        <v>2</v>
      </c>
      <c r="D53">
        <f t="shared" si="4"/>
        <v>55</v>
      </c>
      <c r="E53">
        <v>6</v>
      </c>
      <c r="G53" t="str">
        <f t="shared" si="3"/>
        <v>insert into game (matchid, matchdate, game_type, country) values (222, '2008-10-01', 2, 55);</v>
      </c>
    </row>
    <row r="54" spans="1:7" x14ac:dyDescent="0.25">
      <c r="A54">
        <f t="shared" si="5"/>
        <v>223</v>
      </c>
      <c r="B54" s="2" t="str">
        <f>"2008-10-03"</f>
        <v>2008-10-03</v>
      </c>
      <c r="C54">
        <v>2</v>
      </c>
      <c r="D54">
        <f t="shared" si="4"/>
        <v>55</v>
      </c>
      <c r="E54">
        <v>13</v>
      </c>
      <c r="G54" t="str">
        <f t="shared" si="3"/>
        <v>insert into game (matchid, matchdate, game_type, country) values (223, '2008-10-03', 2, 55);</v>
      </c>
    </row>
    <row r="55" spans="1:7" x14ac:dyDescent="0.25">
      <c r="A55">
        <f t="shared" si="5"/>
        <v>224</v>
      </c>
      <c r="B55" s="2" t="str">
        <f>"2008-10-03"</f>
        <v>2008-10-03</v>
      </c>
      <c r="C55">
        <v>2</v>
      </c>
      <c r="D55">
        <f t="shared" si="4"/>
        <v>55</v>
      </c>
      <c r="E55">
        <v>14</v>
      </c>
      <c r="G55" t="str">
        <f t="shared" si="3"/>
        <v>insert into game (matchid, matchdate, game_type, country) values (224, '2008-10-03', 2, 55);</v>
      </c>
    </row>
    <row r="56" spans="1:7" x14ac:dyDescent="0.25">
      <c r="A56">
        <f t="shared" si="5"/>
        <v>225</v>
      </c>
      <c r="B56" s="2" t="str">
        <f>"2008-10-05"</f>
        <v>2008-10-05</v>
      </c>
      <c r="C56">
        <v>2</v>
      </c>
      <c r="D56">
        <f t="shared" si="4"/>
        <v>55</v>
      </c>
      <c r="E56">
        <v>21</v>
      </c>
      <c r="G56" t="str">
        <f t="shared" si="3"/>
        <v>insert into game (matchid, matchdate, game_type, country) values (225, '2008-10-05', 2, 55);</v>
      </c>
    </row>
    <row r="57" spans="1:7" x14ac:dyDescent="0.25">
      <c r="A57">
        <f t="shared" si="5"/>
        <v>226</v>
      </c>
      <c r="B57" s="2" t="str">
        <f>"2008-10-05"</f>
        <v>2008-10-05</v>
      </c>
      <c r="C57">
        <v>2</v>
      </c>
      <c r="D57">
        <f t="shared" si="4"/>
        <v>55</v>
      </c>
      <c r="E57">
        <v>22</v>
      </c>
      <c r="G57" t="str">
        <f t="shared" si="3"/>
        <v>insert into game (matchid, matchdate, game_type, country) values (226, '2008-10-05', 2, 55);</v>
      </c>
    </row>
    <row r="58" spans="1:7" x14ac:dyDescent="0.25">
      <c r="A58">
        <f t="shared" si="5"/>
        <v>227</v>
      </c>
      <c r="B58" s="2" t="str">
        <f>"2008-10-07"</f>
        <v>2008-10-07</v>
      </c>
      <c r="C58">
        <v>2</v>
      </c>
      <c r="D58">
        <f t="shared" si="4"/>
        <v>55</v>
      </c>
      <c r="E58">
        <v>29</v>
      </c>
      <c r="G58" t="str">
        <f t="shared" si="3"/>
        <v>insert into game (matchid, matchdate, game_type, country) values (227, '2008-10-07', 2, 55);</v>
      </c>
    </row>
    <row r="59" spans="1:7" x14ac:dyDescent="0.25">
      <c r="A59">
        <f t="shared" si="5"/>
        <v>228</v>
      </c>
      <c r="B59" s="2" t="str">
        <f>"2008-10-07"</f>
        <v>2008-10-07</v>
      </c>
      <c r="C59">
        <v>2</v>
      </c>
      <c r="D59">
        <f t="shared" si="4"/>
        <v>55</v>
      </c>
      <c r="E59">
        <v>30</v>
      </c>
      <c r="G59" t="str">
        <f t="shared" si="3"/>
        <v>insert into game (matchid, matchdate, game_type, country) values (228, '2008-10-07', 2, 55);</v>
      </c>
    </row>
    <row r="60" spans="1:7" x14ac:dyDescent="0.25">
      <c r="A60">
        <f t="shared" si="5"/>
        <v>229</v>
      </c>
      <c r="B60" s="2" t="str">
        <f>"2008-10-09"</f>
        <v>2008-10-09</v>
      </c>
      <c r="C60">
        <v>2</v>
      </c>
      <c r="D60">
        <f t="shared" si="4"/>
        <v>55</v>
      </c>
      <c r="E60">
        <v>37</v>
      </c>
      <c r="G60" t="str">
        <f t="shared" si="3"/>
        <v>insert into game (matchid, matchdate, game_type, country) values (229, '2008-10-09', 2, 55);</v>
      </c>
    </row>
    <row r="61" spans="1:7" x14ac:dyDescent="0.25">
      <c r="A61">
        <f t="shared" si="5"/>
        <v>230</v>
      </c>
      <c r="B61" s="2" t="str">
        <f>"2008-10-09"</f>
        <v>2008-10-09</v>
      </c>
      <c r="C61">
        <v>2</v>
      </c>
      <c r="D61">
        <f t="shared" si="4"/>
        <v>55</v>
      </c>
      <c r="E61">
        <v>38</v>
      </c>
      <c r="G61" t="str">
        <f t="shared" si="3"/>
        <v>insert into game (matchid, matchdate, game_type, country) values (230, '2008-10-09', 2, 55);</v>
      </c>
    </row>
    <row r="62" spans="1:7" x14ac:dyDescent="0.25">
      <c r="A62">
        <f t="shared" si="5"/>
        <v>231</v>
      </c>
      <c r="B62" s="2" t="str">
        <f>"2008-10-01"</f>
        <v>2008-10-01</v>
      </c>
      <c r="C62">
        <v>2</v>
      </c>
      <c r="D62">
        <f t="shared" si="4"/>
        <v>55</v>
      </c>
      <c r="E62">
        <v>7</v>
      </c>
      <c r="G62" t="str">
        <f t="shared" si="3"/>
        <v>insert into game (matchid, matchdate, game_type, country) values (231, '2008-10-01', 2, 55);</v>
      </c>
    </row>
    <row r="63" spans="1:7" x14ac:dyDescent="0.25">
      <c r="A63">
        <f t="shared" si="5"/>
        <v>232</v>
      </c>
      <c r="B63" s="2" t="str">
        <f>"2008-10-01"</f>
        <v>2008-10-01</v>
      </c>
      <c r="C63">
        <v>2</v>
      </c>
      <c r="D63">
        <f t="shared" si="4"/>
        <v>55</v>
      </c>
      <c r="E63">
        <v>8</v>
      </c>
      <c r="G63" t="str">
        <f t="shared" si="3"/>
        <v>insert into game (matchid, matchdate, game_type, country) values (232, '2008-10-01', 2, 55);</v>
      </c>
    </row>
    <row r="64" spans="1:7" x14ac:dyDescent="0.25">
      <c r="A64">
        <f t="shared" si="5"/>
        <v>233</v>
      </c>
      <c r="B64" s="2" t="str">
        <f>"2008-10-03"</f>
        <v>2008-10-03</v>
      </c>
      <c r="C64">
        <v>2</v>
      </c>
      <c r="D64">
        <f t="shared" si="4"/>
        <v>55</v>
      </c>
      <c r="E64">
        <v>15</v>
      </c>
      <c r="G64" t="str">
        <f t="shared" si="3"/>
        <v>insert into game (matchid, matchdate, game_type, country) values (233, '2008-10-03', 2, 55);</v>
      </c>
    </row>
    <row r="65" spans="1:7" x14ac:dyDescent="0.25">
      <c r="A65">
        <f t="shared" si="5"/>
        <v>234</v>
      </c>
      <c r="B65" s="2" t="str">
        <f>"2008-10-03"</f>
        <v>2008-10-03</v>
      </c>
      <c r="C65">
        <v>2</v>
      </c>
      <c r="D65">
        <f t="shared" si="4"/>
        <v>55</v>
      </c>
      <c r="E65">
        <v>16</v>
      </c>
      <c r="G65" t="str">
        <f t="shared" si="3"/>
        <v>insert into game (matchid, matchdate, game_type, country) values (234, '2008-10-03', 2, 55);</v>
      </c>
    </row>
    <row r="66" spans="1:7" x14ac:dyDescent="0.25">
      <c r="A66">
        <f t="shared" si="5"/>
        <v>235</v>
      </c>
      <c r="B66" s="2" t="str">
        <f>"2008-10-05"</f>
        <v>2008-10-05</v>
      </c>
      <c r="C66">
        <v>2</v>
      </c>
      <c r="D66">
        <f t="shared" si="4"/>
        <v>55</v>
      </c>
      <c r="E66">
        <v>23</v>
      </c>
      <c r="G66" t="str">
        <f t="shared" si="3"/>
        <v>insert into game (matchid, matchdate, game_type, country) values (235, '2008-10-05', 2, 55);</v>
      </c>
    </row>
    <row r="67" spans="1:7" x14ac:dyDescent="0.25">
      <c r="A67">
        <f t="shared" si="5"/>
        <v>236</v>
      </c>
      <c r="B67" s="2" t="str">
        <f>"2008-10-05"</f>
        <v>2008-10-05</v>
      </c>
      <c r="C67">
        <v>2</v>
      </c>
      <c r="D67">
        <f t="shared" si="4"/>
        <v>55</v>
      </c>
      <c r="E67">
        <v>24</v>
      </c>
      <c r="G67" t="str">
        <f t="shared" si="3"/>
        <v>insert into game (matchid, matchdate, game_type, country) values (236, '2008-10-05', 2, 55);</v>
      </c>
    </row>
    <row r="68" spans="1:7" x14ac:dyDescent="0.25">
      <c r="A68">
        <f t="shared" si="5"/>
        <v>237</v>
      </c>
      <c r="B68" s="2" t="str">
        <f>"2008-10-07"</f>
        <v>2008-10-07</v>
      </c>
      <c r="C68">
        <v>2</v>
      </c>
      <c r="D68">
        <f t="shared" si="4"/>
        <v>55</v>
      </c>
      <c r="E68">
        <v>31</v>
      </c>
      <c r="G68" t="str">
        <f t="shared" si="3"/>
        <v>insert into game (matchid, matchdate, game_type, country) values (237, '2008-10-07', 2, 55);</v>
      </c>
    </row>
    <row r="69" spans="1:7" x14ac:dyDescent="0.25">
      <c r="A69">
        <f t="shared" si="5"/>
        <v>238</v>
      </c>
      <c r="B69" s="2" t="str">
        <f>"2008-10-07"</f>
        <v>2008-10-07</v>
      </c>
      <c r="C69">
        <v>2</v>
      </c>
      <c r="D69">
        <f t="shared" si="4"/>
        <v>55</v>
      </c>
      <c r="E69">
        <v>32</v>
      </c>
      <c r="G69" t="str">
        <f t="shared" si="3"/>
        <v>insert into game (matchid, matchdate, game_type, country) values (238, '2008-10-07', 2, 55);</v>
      </c>
    </row>
    <row r="70" spans="1:7" x14ac:dyDescent="0.25">
      <c r="A70">
        <f t="shared" si="5"/>
        <v>239</v>
      </c>
      <c r="B70" s="2" t="str">
        <f>"2008-10-09"</f>
        <v>2008-10-09</v>
      </c>
      <c r="C70">
        <v>2</v>
      </c>
      <c r="D70">
        <f t="shared" si="4"/>
        <v>55</v>
      </c>
      <c r="E70">
        <v>39</v>
      </c>
      <c r="G70" t="str">
        <f t="shared" si="3"/>
        <v>insert into game (matchid, matchdate, game_type, country) values (239, '2008-10-09', 2, 55);</v>
      </c>
    </row>
    <row r="71" spans="1:7" x14ac:dyDescent="0.25">
      <c r="A71">
        <f t="shared" si="5"/>
        <v>240</v>
      </c>
      <c r="B71" s="2" t="str">
        <f>"2008-10-09"</f>
        <v>2008-10-09</v>
      </c>
      <c r="C71">
        <v>2</v>
      </c>
      <c r="D71">
        <f t="shared" si="4"/>
        <v>55</v>
      </c>
      <c r="E71">
        <v>40</v>
      </c>
      <c r="G71" t="str">
        <f t="shared" si="3"/>
        <v>insert into game (matchid, matchdate, game_type, country) values (240, '2008-10-09', 2, 55);</v>
      </c>
    </row>
    <row r="72" spans="1:7" x14ac:dyDescent="0.25">
      <c r="A72">
        <f t="shared" si="5"/>
        <v>241</v>
      </c>
      <c r="B72" s="2" t="str">
        <f>"2008-10-11"</f>
        <v>2008-10-11</v>
      </c>
      <c r="C72">
        <v>23</v>
      </c>
      <c r="D72">
        <f>D55</f>
        <v>55</v>
      </c>
      <c r="E72">
        <v>41</v>
      </c>
      <c r="G72" t="str">
        <f t="shared" si="3"/>
        <v>insert into game (matchid, matchdate, game_type, country) values (241, '2008-10-11', 23, 55);</v>
      </c>
    </row>
    <row r="73" spans="1:7" x14ac:dyDescent="0.25">
      <c r="A73">
        <f t="shared" si="5"/>
        <v>242</v>
      </c>
      <c r="B73" s="2" t="str">
        <f>"2008-10-11"</f>
        <v>2008-10-11</v>
      </c>
      <c r="C73">
        <v>23</v>
      </c>
      <c r="D73">
        <f t="shared" si="4"/>
        <v>55</v>
      </c>
      <c r="E73">
        <v>42</v>
      </c>
      <c r="G73" t="str">
        <f t="shared" si="3"/>
        <v>insert into game (matchid, matchdate, game_type, country) values (242, '2008-10-11', 23, 55);</v>
      </c>
    </row>
    <row r="74" spans="1:7" x14ac:dyDescent="0.25">
      <c r="A74">
        <f t="shared" si="5"/>
        <v>243</v>
      </c>
      <c r="B74" s="2" t="str">
        <f>"2008-10-12"</f>
        <v>2008-10-12</v>
      </c>
      <c r="C74">
        <v>23</v>
      </c>
      <c r="D74">
        <f t="shared" si="4"/>
        <v>55</v>
      </c>
      <c r="E74">
        <v>45</v>
      </c>
      <c r="G74" t="str">
        <f t="shared" si="3"/>
        <v>insert into game (matchid, matchdate, game_type, country) values (243, '2008-10-12', 23, 55);</v>
      </c>
    </row>
    <row r="75" spans="1:7" x14ac:dyDescent="0.25">
      <c r="A75">
        <f t="shared" si="5"/>
        <v>244</v>
      </c>
      <c r="B75" s="2" t="str">
        <f>"2008-10-12"</f>
        <v>2008-10-12</v>
      </c>
      <c r="C75">
        <v>23</v>
      </c>
      <c r="D75">
        <f t="shared" si="4"/>
        <v>55</v>
      </c>
      <c r="E75">
        <v>46</v>
      </c>
      <c r="G75" t="str">
        <f t="shared" si="3"/>
        <v>insert into game (matchid, matchdate, game_type, country) values (244, '2008-10-12', 23, 55);</v>
      </c>
    </row>
    <row r="76" spans="1:7" x14ac:dyDescent="0.25">
      <c r="A76">
        <f t="shared" si="5"/>
        <v>245</v>
      </c>
      <c r="B76" s="2" t="str">
        <f>"2008-10-14"</f>
        <v>2008-10-14</v>
      </c>
      <c r="C76">
        <v>23</v>
      </c>
      <c r="D76">
        <f t="shared" si="4"/>
        <v>55</v>
      </c>
      <c r="E76">
        <v>49</v>
      </c>
      <c r="G76" t="str">
        <f t="shared" si="3"/>
        <v>insert into game (matchid, matchdate, game_type, country) values (245, '2008-10-14', 23, 55);</v>
      </c>
    </row>
    <row r="77" spans="1:7" x14ac:dyDescent="0.25">
      <c r="A77">
        <f t="shared" si="5"/>
        <v>246</v>
      </c>
      <c r="B77" s="2" t="str">
        <f>"2008-10-14"</f>
        <v>2008-10-14</v>
      </c>
      <c r="C77">
        <v>23</v>
      </c>
      <c r="D77">
        <f t="shared" si="4"/>
        <v>55</v>
      </c>
      <c r="E77">
        <v>50</v>
      </c>
      <c r="G77" t="str">
        <f t="shared" si="3"/>
        <v>insert into game (matchid, matchdate, game_type, country) values (246, '2008-10-14', 23, 55);</v>
      </c>
    </row>
    <row r="78" spans="1:7" x14ac:dyDescent="0.25">
      <c r="A78">
        <f t="shared" si="5"/>
        <v>247</v>
      </c>
      <c r="B78" s="2" t="str">
        <f>"2008-10-11"</f>
        <v>2008-10-11</v>
      </c>
      <c r="C78">
        <v>23</v>
      </c>
      <c r="D78">
        <f t="shared" si="4"/>
        <v>55</v>
      </c>
      <c r="E78">
        <v>43</v>
      </c>
      <c r="G78" t="str">
        <f t="shared" si="3"/>
        <v>insert into game (matchid, matchdate, game_type, country) values (247, '2008-10-11', 23, 55);</v>
      </c>
    </row>
    <row r="79" spans="1:7" x14ac:dyDescent="0.25">
      <c r="A79">
        <f t="shared" si="5"/>
        <v>248</v>
      </c>
      <c r="B79" s="2" t="str">
        <f>"2008-10-11"</f>
        <v>2008-10-11</v>
      </c>
      <c r="C79">
        <v>23</v>
      </c>
      <c r="D79">
        <f t="shared" si="4"/>
        <v>55</v>
      </c>
      <c r="E79">
        <v>44</v>
      </c>
      <c r="G79" t="str">
        <f t="shared" si="3"/>
        <v>insert into game (matchid, matchdate, game_type, country) values (248, '2008-10-11', 23, 55);</v>
      </c>
    </row>
    <row r="80" spans="1:7" x14ac:dyDescent="0.25">
      <c r="A80">
        <f t="shared" si="5"/>
        <v>249</v>
      </c>
      <c r="B80" s="2" t="str">
        <f>"2008-10-12"</f>
        <v>2008-10-12</v>
      </c>
      <c r="C80">
        <v>23</v>
      </c>
      <c r="D80">
        <f t="shared" si="4"/>
        <v>55</v>
      </c>
      <c r="E80">
        <v>47</v>
      </c>
      <c r="G80" t="str">
        <f t="shared" si="3"/>
        <v>insert into game (matchid, matchdate, game_type, country) values (249, '2008-10-12', 23, 55);</v>
      </c>
    </row>
    <row r="81" spans="1:7" x14ac:dyDescent="0.25">
      <c r="A81">
        <f t="shared" si="5"/>
        <v>250</v>
      </c>
      <c r="B81" s="2" t="str">
        <f>"2008-10-12"</f>
        <v>2008-10-12</v>
      </c>
      <c r="C81">
        <v>23</v>
      </c>
      <c r="D81">
        <f t="shared" si="4"/>
        <v>55</v>
      </c>
      <c r="E81">
        <v>48</v>
      </c>
      <c r="G81" t="str">
        <f t="shared" si="3"/>
        <v>insert into game (matchid, matchdate, game_type, country) values (250, '2008-10-12', 23, 55);</v>
      </c>
    </row>
    <row r="82" spans="1:7" x14ac:dyDescent="0.25">
      <c r="A82">
        <f t="shared" si="5"/>
        <v>251</v>
      </c>
      <c r="B82" s="2" t="str">
        <f>"2008-10-14"</f>
        <v>2008-10-14</v>
      </c>
      <c r="C82">
        <v>23</v>
      </c>
      <c r="D82">
        <f t="shared" si="4"/>
        <v>55</v>
      </c>
      <c r="E82">
        <v>51</v>
      </c>
      <c r="G82" t="str">
        <f t="shared" si="3"/>
        <v>insert into game (matchid, matchdate, game_type, country) values (251, '2008-10-14', 23, 55);</v>
      </c>
    </row>
    <row r="83" spans="1:7" x14ac:dyDescent="0.25">
      <c r="A83">
        <f t="shared" si="5"/>
        <v>252</v>
      </c>
      <c r="B83" s="2" t="str">
        <f>"2008-10-14"</f>
        <v>2008-10-14</v>
      </c>
      <c r="C83">
        <v>23</v>
      </c>
      <c r="D83">
        <f t="shared" si="4"/>
        <v>55</v>
      </c>
      <c r="E83">
        <v>52</v>
      </c>
      <c r="G83" t="str">
        <f t="shared" si="3"/>
        <v>insert into game (matchid, matchdate, game_type, country) values (252, '2008-10-14', 23, 55);</v>
      </c>
    </row>
    <row r="84" spans="1:7" x14ac:dyDescent="0.25">
      <c r="A84">
        <f t="shared" si="5"/>
        <v>253</v>
      </c>
      <c r="B84" s="2" t="str">
        <f>"2008-10-16"</f>
        <v>2008-10-16</v>
      </c>
      <c r="C84">
        <v>4</v>
      </c>
      <c r="D84">
        <f t="shared" si="4"/>
        <v>55</v>
      </c>
      <c r="E84">
        <v>53</v>
      </c>
      <c r="G84" t="str">
        <f t="shared" si="3"/>
        <v>insert into game (matchid, matchdate, game_type, country) values (253, '2008-10-16', 4, 55);</v>
      </c>
    </row>
    <row r="85" spans="1:7" x14ac:dyDescent="0.25">
      <c r="A85">
        <f t="shared" si="5"/>
        <v>254</v>
      </c>
      <c r="B85" s="2" t="str">
        <f>"2008-10-16"</f>
        <v>2008-10-16</v>
      </c>
      <c r="C85">
        <v>4</v>
      </c>
      <c r="D85">
        <f t="shared" si="4"/>
        <v>55</v>
      </c>
      <c r="E85">
        <v>54</v>
      </c>
      <c r="G85" t="str">
        <f t="shared" si="3"/>
        <v>insert into game (matchid, matchdate, game_type, country) values (254, '2008-10-16', 4, 55);</v>
      </c>
    </row>
    <row r="86" spans="1:7" x14ac:dyDescent="0.25">
      <c r="A86">
        <f t="shared" si="5"/>
        <v>255</v>
      </c>
      <c r="B86" s="2" t="str">
        <f>"2008-10-18"</f>
        <v>2008-10-18</v>
      </c>
      <c r="C86">
        <v>5</v>
      </c>
      <c r="D86">
        <f t="shared" si="4"/>
        <v>55</v>
      </c>
      <c r="E86">
        <v>55</v>
      </c>
      <c r="G86" t="str">
        <f t="shared" si="3"/>
        <v>insert into game (matchid, matchdate, game_type, country) values (255, '2008-10-18', 5, 55);</v>
      </c>
    </row>
    <row r="87" spans="1:7" x14ac:dyDescent="0.25">
      <c r="A87">
        <f t="shared" si="5"/>
        <v>256</v>
      </c>
      <c r="B87" s="2" t="str">
        <f>"2008-10-19"</f>
        <v>2008-10-19</v>
      </c>
      <c r="C87">
        <v>6</v>
      </c>
      <c r="D87">
        <f t="shared" si="4"/>
        <v>55</v>
      </c>
      <c r="E87">
        <v>56</v>
      </c>
      <c r="G87" t="str">
        <f t="shared" si="3"/>
        <v>insert into game (matchid, matchdate, game_type, country) values (256, '2008-10-19', 6, 55);</v>
      </c>
    </row>
    <row r="89" spans="1:7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t="str">
        <f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(id, matchid, squad, goals, points, time_type);</v>
      </c>
    </row>
    <row r="90" spans="1:7" x14ac:dyDescent="0.25">
      <c r="A90" s="3">
        <f>'2004'!A235 + 1</f>
        <v>817</v>
      </c>
      <c r="B90" s="3">
        <f>A32</f>
        <v>201</v>
      </c>
      <c r="C90" s="3">
        <v>55</v>
      </c>
      <c r="D90" s="3">
        <v>12</v>
      </c>
      <c r="E90" s="3">
        <v>3</v>
      </c>
      <c r="F90" s="3">
        <v>2</v>
      </c>
      <c r="G90" s="3" t="str">
        <f t="shared" ref="G90:G153" si="6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(817, 201, 55, 12, 3, 2);</v>
      </c>
    </row>
    <row r="91" spans="1:7" x14ac:dyDescent="0.25">
      <c r="A91" s="3">
        <f>A90+1</f>
        <v>818</v>
      </c>
      <c r="B91" s="3">
        <f>B90</f>
        <v>201</v>
      </c>
      <c r="C91" s="3">
        <v>55</v>
      </c>
      <c r="D91" s="3">
        <v>3</v>
      </c>
      <c r="E91" s="3">
        <v>0</v>
      </c>
      <c r="F91" s="3">
        <v>1</v>
      </c>
      <c r="G91" s="3" t="str">
        <f t="shared" si="6"/>
        <v>insert into game_score (id, matchid, squad, goals, points, time_type) values (818, 201, 55, 3, 0, 1);</v>
      </c>
    </row>
    <row r="92" spans="1:7" x14ac:dyDescent="0.25">
      <c r="A92" s="3">
        <f>A91+1</f>
        <v>819</v>
      </c>
      <c r="B92" s="3">
        <f>B90</f>
        <v>201</v>
      </c>
      <c r="C92" s="3">
        <v>81</v>
      </c>
      <c r="D92" s="3">
        <v>1</v>
      </c>
      <c r="E92" s="3">
        <v>0</v>
      </c>
      <c r="F92" s="3">
        <v>2</v>
      </c>
      <c r="G92" s="3" t="str">
        <f t="shared" si="6"/>
        <v>insert into game_score (id, matchid, squad, goals, points, time_type) values (819, 201, 81, 1, 0, 2);</v>
      </c>
    </row>
    <row r="93" spans="1:7" x14ac:dyDescent="0.25">
      <c r="A93" s="3">
        <f>A92+1</f>
        <v>820</v>
      </c>
      <c r="B93" s="3">
        <f>B90</f>
        <v>201</v>
      </c>
      <c r="C93" s="3">
        <v>81</v>
      </c>
      <c r="D93" s="3">
        <v>1</v>
      </c>
      <c r="E93" s="3">
        <v>0</v>
      </c>
      <c r="F93" s="3">
        <v>1</v>
      </c>
      <c r="G93" s="3" t="str">
        <f t="shared" si="6"/>
        <v>insert into game_score (id, matchid, squad, goals, points, time_type) values (820, 201, 81, 1, 0, 1);</v>
      </c>
    </row>
    <row r="94" spans="1:7" x14ac:dyDescent="0.25">
      <c r="A94" s="4">
        <f t="shared" ref="A94:A157" si="7">A93+1</f>
        <v>821</v>
      </c>
      <c r="B94" s="4">
        <f>B90+1</f>
        <v>202</v>
      </c>
      <c r="C94" s="4">
        <v>53</v>
      </c>
      <c r="D94" s="4">
        <v>10</v>
      </c>
      <c r="E94" s="4">
        <v>3</v>
      </c>
      <c r="F94" s="4">
        <v>2</v>
      </c>
      <c r="G94" t="str">
        <f t="shared" si="6"/>
        <v>insert into game_score (id, matchid, squad, goals, points, time_type) values (821, 202, 53, 10, 3, 2);</v>
      </c>
    </row>
    <row r="95" spans="1:7" x14ac:dyDescent="0.25">
      <c r="A95" s="4">
        <f t="shared" si="7"/>
        <v>822</v>
      </c>
      <c r="B95" s="4">
        <f>B94</f>
        <v>202</v>
      </c>
      <c r="C95" s="4">
        <v>53</v>
      </c>
      <c r="D95" s="4">
        <v>5</v>
      </c>
      <c r="E95" s="4">
        <v>0</v>
      </c>
      <c r="F95" s="4">
        <v>1</v>
      </c>
      <c r="G95" t="str">
        <f t="shared" si="6"/>
        <v>insert into game_score (id, matchid, squad, goals, points, time_type) values (822, 202, 53, 5, 0, 1);</v>
      </c>
    </row>
    <row r="96" spans="1:7" x14ac:dyDescent="0.25">
      <c r="A96" s="4">
        <f t="shared" si="7"/>
        <v>823</v>
      </c>
      <c r="B96" s="4">
        <f>B94</f>
        <v>202</v>
      </c>
      <c r="C96" s="4">
        <v>677</v>
      </c>
      <c r="D96" s="4">
        <v>2</v>
      </c>
      <c r="E96" s="4">
        <v>0</v>
      </c>
      <c r="F96" s="4">
        <v>2</v>
      </c>
      <c r="G96" t="str">
        <f t="shared" si="6"/>
        <v>insert into game_score (id, matchid, squad, goals, points, time_type) values (823, 202, 677, 2, 0, 2);</v>
      </c>
    </row>
    <row r="97" spans="1:7" x14ac:dyDescent="0.25">
      <c r="A97" s="4">
        <f t="shared" si="7"/>
        <v>824</v>
      </c>
      <c r="B97" s="4">
        <f>B94</f>
        <v>202</v>
      </c>
      <c r="C97" s="4">
        <v>677</v>
      </c>
      <c r="D97" s="4">
        <v>1</v>
      </c>
      <c r="E97" s="4">
        <v>0</v>
      </c>
      <c r="F97" s="4">
        <v>1</v>
      </c>
      <c r="G97" t="str">
        <f t="shared" si="6"/>
        <v>insert into game_score (id, matchid, squad, goals, points, time_type) values (824, 202, 677, 1, 0, 1);</v>
      </c>
    </row>
    <row r="98" spans="1:7" x14ac:dyDescent="0.25">
      <c r="A98" s="3">
        <f t="shared" si="7"/>
        <v>825</v>
      </c>
      <c r="B98" s="3">
        <f>B94+1</f>
        <v>203</v>
      </c>
      <c r="C98" s="3">
        <v>677</v>
      </c>
      <c r="D98" s="3">
        <v>0</v>
      </c>
      <c r="E98" s="3">
        <v>0</v>
      </c>
      <c r="F98" s="3">
        <v>2</v>
      </c>
      <c r="G98" s="3" t="str">
        <f t="shared" si="6"/>
        <v>insert into game_score (id, matchid, squad, goals, points, time_type) values (825, 203, 677, 0, 0, 2);</v>
      </c>
    </row>
    <row r="99" spans="1:7" x14ac:dyDescent="0.25">
      <c r="A99" s="3">
        <f t="shared" si="7"/>
        <v>826</v>
      </c>
      <c r="B99" s="3">
        <f>B98</f>
        <v>203</v>
      </c>
      <c r="C99" s="3">
        <v>677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(826, 203, 677, 0, 0, 1);</v>
      </c>
    </row>
    <row r="100" spans="1:7" x14ac:dyDescent="0.25">
      <c r="A100" s="3">
        <f t="shared" si="7"/>
        <v>827</v>
      </c>
      <c r="B100" s="3">
        <f>B98</f>
        <v>203</v>
      </c>
      <c r="C100" s="3">
        <v>55</v>
      </c>
      <c r="D100" s="3">
        <v>21</v>
      </c>
      <c r="E100" s="3">
        <v>3</v>
      </c>
      <c r="F100" s="3">
        <v>2</v>
      </c>
      <c r="G100" s="3" t="str">
        <f t="shared" si="6"/>
        <v>insert into game_score (id, matchid, squad, goals, points, time_type) values (827, 203, 55, 21, 3, 2);</v>
      </c>
    </row>
    <row r="101" spans="1:7" x14ac:dyDescent="0.25">
      <c r="A101" s="3">
        <f t="shared" si="7"/>
        <v>828</v>
      </c>
      <c r="B101" s="3">
        <f t="shared" ref="B101" si="8">B98</f>
        <v>203</v>
      </c>
      <c r="C101" s="3">
        <v>55</v>
      </c>
      <c r="D101" s="3">
        <v>8</v>
      </c>
      <c r="E101" s="3">
        <v>0</v>
      </c>
      <c r="F101" s="3">
        <v>1</v>
      </c>
      <c r="G101" s="3" t="str">
        <f t="shared" si="6"/>
        <v>insert into game_score (id, matchid, squad, goals, points, time_type) values (828, 203, 55, 8, 0, 1);</v>
      </c>
    </row>
    <row r="102" spans="1:7" x14ac:dyDescent="0.25">
      <c r="A102" s="4">
        <f t="shared" si="7"/>
        <v>829</v>
      </c>
      <c r="B102" s="4">
        <f>B98+1</f>
        <v>204</v>
      </c>
      <c r="C102" s="4">
        <v>7</v>
      </c>
      <c r="D102" s="4">
        <v>10</v>
      </c>
      <c r="E102" s="4">
        <v>3</v>
      </c>
      <c r="F102" s="4">
        <v>2</v>
      </c>
      <c r="G102" s="4" t="str">
        <f t="shared" si="6"/>
        <v>insert into game_score (id, matchid, squad, goals, points, time_type) values (829, 204, 7, 10, 3, 2);</v>
      </c>
    </row>
    <row r="103" spans="1:7" x14ac:dyDescent="0.25">
      <c r="A103" s="4">
        <f t="shared" si="7"/>
        <v>830</v>
      </c>
      <c r="B103" s="4">
        <f>B102</f>
        <v>204</v>
      </c>
      <c r="C103" s="4">
        <v>7</v>
      </c>
      <c r="D103" s="4">
        <v>5</v>
      </c>
      <c r="E103" s="4">
        <v>0</v>
      </c>
      <c r="F103" s="4">
        <v>1</v>
      </c>
      <c r="G103" s="4" t="str">
        <f t="shared" si="6"/>
        <v>insert into game_score (id, matchid, squad, goals, points, time_type) values (830, 204, 7, 5, 0, 1);</v>
      </c>
    </row>
    <row r="104" spans="1:7" x14ac:dyDescent="0.25">
      <c r="A104" s="4">
        <f t="shared" si="7"/>
        <v>831</v>
      </c>
      <c r="B104" s="4">
        <f>B102</f>
        <v>204</v>
      </c>
      <c r="C104" s="4">
        <v>53</v>
      </c>
      <c r="D104" s="4">
        <v>5</v>
      </c>
      <c r="E104" s="4">
        <v>0</v>
      </c>
      <c r="F104" s="4">
        <v>2</v>
      </c>
      <c r="G104" s="4" t="str">
        <f t="shared" si="6"/>
        <v>insert into game_score (id, matchid, squad, goals, points, time_type) values (831, 204, 53, 5, 0, 2);</v>
      </c>
    </row>
    <row r="105" spans="1:7" x14ac:dyDescent="0.25">
      <c r="A105" s="4">
        <f t="shared" si="7"/>
        <v>832</v>
      </c>
      <c r="B105" s="4">
        <f t="shared" ref="B105" si="9">B102</f>
        <v>204</v>
      </c>
      <c r="C105" s="4">
        <v>53</v>
      </c>
      <c r="D105" s="4">
        <v>2</v>
      </c>
      <c r="E105" s="4">
        <v>0</v>
      </c>
      <c r="F105" s="4">
        <v>1</v>
      </c>
      <c r="G105" s="4" t="str">
        <f t="shared" si="6"/>
        <v>insert into game_score (id, matchid, squad, goals, points, time_type) values (832, 204, 53, 2, 0, 1);</v>
      </c>
    </row>
    <row r="106" spans="1:7" x14ac:dyDescent="0.25">
      <c r="A106" s="3">
        <f t="shared" si="7"/>
        <v>833</v>
      </c>
      <c r="B106" s="3">
        <f>B102+1</f>
        <v>205</v>
      </c>
      <c r="C106" s="3">
        <v>55</v>
      </c>
      <c r="D106" s="3">
        <v>7</v>
      </c>
      <c r="E106" s="3">
        <v>3</v>
      </c>
      <c r="F106" s="3">
        <v>2</v>
      </c>
      <c r="G106" s="3" t="str">
        <f t="shared" si="6"/>
        <v>insert into game_score (id, matchid, squad, goals, points, time_type) values (833, 205, 55, 7, 3, 2);</v>
      </c>
    </row>
    <row r="107" spans="1:7" x14ac:dyDescent="0.25">
      <c r="A107" s="3">
        <f t="shared" si="7"/>
        <v>834</v>
      </c>
      <c r="B107" s="3">
        <f>B106</f>
        <v>205</v>
      </c>
      <c r="C107" s="3">
        <v>55</v>
      </c>
      <c r="D107" s="3">
        <v>4</v>
      </c>
      <c r="E107" s="3">
        <v>0</v>
      </c>
      <c r="F107" s="3">
        <v>1</v>
      </c>
      <c r="G107" s="3" t="str">
        <f t="shared" si="6"/>
        <v>insert into game_score (id, matchid, squad, goals, points, time_type) values (834, 205, 55, 4, 0, 1);</v>
      </c>
    </row>
    <row r="108" spans="1:7" x14ac:dyDescent="0.25">
      <c r="A108" s="3">
        <f t="shared" si="7"/>
        <v>835</v>
      </c>
      <c r="B108" s="3">
        <f>B106</f>
        <v>205</v>
      </c>
      <c r="C108" s="3">
        <v>7</v>
      </c>
      <c r="D108" s="3">
        <v>0</v>
      </c>
      <c r="E108" s="3">
        <v>0</v>
      </c>
      <c r="F108" s="3">
        <v>2</v>
      </c>
      <c r="G108" s="3" t="str">
        <f t="shared" si="6"/>
        <v>insert into game_score (id, matchid, squad, goals, points, time_type) values (835, 205, 7, 0, 0, 2);</v>
      </c>
    </row>
    <row r="109" spans="1:7" x14ac:dyDescent="0.25">
      <c r="A109" s="3">
        <f t="shared" si="7"/>
        <v>836</v>
      </c>
      <c r="B109" s="3">
        <f t="shared" ref="B109" si="10">B106</f>
        <v>205</v>
      </c>
      <c r="C109" s="3">
        <v>7</v>
      </c>
      <c r="D109" s="3">
        <v>0</v>
      </c>
      <c r="E109" s="3">
        <v>0</v>
      </c>
      <c r="F109" s="3">
        <v>1</v>
      </c>
      <c r="G109" s="3" t="str">
        <f t="shared" si="6"/>
        <v>insert into game_score (id, matchid, squad, goals, points, time_type) values (836, 205, 7, 0, 0, 1);</v>
      </c>
    </row>
    <row r="110" spans="1:7" x14ac:dyDescent="0.25">
      <c r="A110" s="4">
        <f t="shared" si="7"/>
        <v>837</v>
      </c>
      <c r="B110" s="4">
        <f>B106+1</f>
        <v>206</v>
      </c>
      <c r="C110" s="4">
        <v>81</v>
      </c>
      <c r="D110" s="4">
        <v>7</v>
      </c>
      <c r="E110" s="4">
        <v>3</v>
      </c>
      <c r="F110" s="4">
        <v>2</v>
      </c>
      <c r="G110" s="4" t="str">
        <f t="shared" si="6"/>
        <v>insert into game_score (id, matchid, squad, goals, points, time_type) values (837, 206, 81, 7, 3, 2);</v>
      </c>
    </row>
    <row r="111" spans="1:7" x14ac:dyDescent="0.25">
      <c r="A111" s="4">
        <f t="shared" si="7"/>
        <v>838</v>
      </c>
      <c r="B111" s="4">
        <f>B110</f>
        <v>206</v>
      </c>
      <c r="C111" s="4">
        <v>81</v>
      </c>
      <c r="D111" s="4">
        <v>3</v>
      </c>
      <c r="E111" s="4">
        <v>0</v>
      </c>
      <c r="F111" s="4">
        <v>1</v>
      </c>
      <c r="G111" s="4" t="str">
        <f t="shared" si="6"/>
        <v>insert into game_score (id, matchid, squad, goals, points, time_type) values (838, 206, 81, 3, 0, 1);</v>
      </c>
    </row>
    <row r="112" spans="1:7" x14ac:dyDescent="0.25">
      <c r="A112" s="4">
        <f t="shared" si="7"/>
        <v>839</v>
      </c>
      <c r="B112" s="4">
        <f>B110</f>
        <v>206</v>
      </c>
      <c r="C112" s="4">
        <v>677</v>
      </c>
      <c r="D112" s="4">
        <v>2</v>
      </c>
      <c r="E112" s="4">
        <v>0</v>
      </c>
      <c r="F112" s="4">
        <v>2</v>
      </c>
      <c r="G112" s="4" t="str">
        <f t="shared" si="6"/>
        <v>insert into game_score (id, matchid, squad, goals, points, time_type) values (839, 206, 677, 2, 0, 2);</v>
      </c>
    </row>
    <row r="113" spans="1:7" x14ac:dyDescent="0.25">
      <c r="A113" s="4">
        <f t="shared" si="7"/>
        <v>840</v>
      </c>
      <c r="B113" s="4">
        <f t="shared" ref="B113" si="11">B110</f>
        <v>206</v>
      </c>
      <c r="C113" s="4">
        <v>677</v>
      </c>
      <c r="D113" s="4">
        <v>2</v>
      </c>
      <c r="E113" s="4">
        <v>0</v>
      </c>
      <c r="F113" s="4">
        <v>1</v>
      </c>
      <c r="G113" s="4" t="str">
        <f t="shared" si="6"/>
        <v>insert into game_score (id, matchid, squad, goals, points, time_type) values (840, 206, 677, 2, 0, 1);</v>
      </c>
    </row>
    <row r="114" spans="1:7" x14ac:dyDescent="0.25">
      <c r="A114" s="3">
        <f t="shared" si="7"/>
        <v>841</v>
      </c>
      <c r="B114" s="3">
        <f>B110+1</f>
        <v>207</v>
      </c>
      <c r="C114" s="3">
        <v>81</v>
      </c>
      <c r="D114" s="3">
        <v>4</v>
      </c>
      <c r="E114" s="3">
        <v>3</v>
      </c>
      <c r="F114" s="3">
        <v>2</v>
      </c>
      <c r="G114" s="3" t="str">
        <f t="shared" si="6"/>
        <v>insert into game_score (id, matchid, squad, goals, points, time_type) values (841, 207, 81, 4, 3, 2);</v>
      </c>
    </row>
    <row r="115" spans="1:7" x14ac:dyDescent="0.25">
      <c r="A115" s="3">
        <f t="shared" si="7"/>
        <v>842</v>
      </c>
      <c r="B115" s="3">
        <f>B114</f>
        <v>207</v>
      </c>
      <c r="C115" s="3">
        <v>81</v>
      </c>
      <c r="D115" s="3">
        <v>0</v>
      </c>
      <c r="E115" s="3">
        <v>0</v>
      </c>
      <c r="F115" s="3">
        <v>1</v>
      </c>
      <c r="G115" s="3" t="str">
        <f t="shared" si="6"/>
        <v>insert into game_score (id, matchid, squad, goals, points, time_type) values (842, 207, 81, 0, 0, 1);</v>
      </c>
    </row>
    <row r="116" spans="1:7" x14ac:dyDescent="0.25">
      <c r="A116" s="3">
        <f t="shared" si="7"/>
        <v>843</v>
      </c>
      <c r="B116" s="3">
        <f>B114</f>
        <v>207</v>
      </c>
      <c r="C116" s="3">
        <v>53</v>
      </c>
      <c r="D116" s="3">
        <v>1</v>
      </c>
      <c r="E116" s="3">
        <v>0</v>
      </c>
      <c r="F116" s="3">
        <v>2</v>
      </c>
      <c r="G116" s="3" t="str">
        <f t="shared" si="6"/>
        <v>insert into game_score (id, matchid, squad, goals, points, time_type) values (843, 207, 53, 1, 0, 2);</v>
      </c>
    </row>
    <row r="117" spans="1:7" x14ac:dyDescent="0.25">
      <c r="A117" s="3">
        <f t="shared" si="7"/>
        <v>844</v>
      </c>
      <c r="B117" s="3">
        <f t="shared" ref="B117" si="12">B114</f>
        <v>207</v>
      </c>
      <c r="C117" s="3">
        <v>53</v>
      </c>
      <c r="D117" s="3">
        <v>1</v>
      </c>
      <c r="E117" s="3">
        <v>0</v>
      </c>
      <c r="F117" s="3">
        <v>1</v>
      </c>
      <c r="G117" s="3" t="str">
        <f t="shared" si="6"/>
        <v>insert into game_score (id, matchid, squad, goals, points, time_type) values (844, 207, 53, 1, 0, 1);</v>
      </c>
    </row>
    <row r="118" spans="1:7" x14ac:dyDescent="0.25">
      <c r="A118" s="4">
        <f t="shared" si="7"/>
        <v>845</v>
      </c>
      <c r="B118" s="4">
        <f>B114+1</f>
        <v>208</v>
      </c>
      <c r="C118" s="4">
        <v>7</v>
      </c>
      <c r="D118" s="4">
        <v>31</v>
      </c>
      <c r="E118" s="4">
        <v>3</v>
      </c>
      <c r="F118" s="4">
        <v>2</v>
      </c>
      <c r="G118" s="4" t="str">
        <f t="shared" si="6"/>
        <v>insert into game_score (id, matchid, squad, goals, points, time_type) values (845, 208, 7, 31, 3, 2);</v>
      </c>
    </row>
    <row r="119" spans="1:7" x14ac:dyDescent="0.25">
      <c r="A119" s="4">
        <f t="shared" si="7"/>
        <v>846</v>
      </c>
      <c r="B119" s="4">
        <f>B118</f>
        <v>208</v>
      </c>
      <c r="C119" s="4">
        <v>7</v>
      </c>
      <c r="D119" s="4">
        <v>20</v>
      </c>
      <c r="E119" s="4">
        <v>0</v>
      </c>
      <c r="F119" s="4">
        <v>1</v>
      </c>
      <c r="G119" s="4" t="str">
        <f t="shared" si="6"/>
        <v>insert into game_score (id, matchid, squad, goals, points, time_type) values (846, 208, 7, 20, 0, 1);</v>
      </c>
    </row>
    <row r="120" spans="1:7" x14ac:dyDescent="0.25">
      <c r="A120" s="4">
        <f t="shared" si="7"/>
        <v>847</v>
      </c>
      <c r="B120" s="4">
        <f>B118</f>
        <v>208</v>
      </c>
      <c r="C120" s="4">
        <v>677</v>
      </c>
      <c r="D120" s="4">
        <v>2</v>
      </c>
      <c r="E120" s="4">
        <v>0</v>
      </c>
      <c r="F120" s="4">
        <v>2</v>
      </c>
      <c r="G120" s="4" t="str">
        <f t="shared" si="6"/>
        <v>insert into game_score (id, matchid, squad, goals, points, time_type) values (847, 208, 677, 2, 0, 2);</v>
      </c>
    </row>
    <row r="121" spans="1:7" x14ac:dyDescent="0.25">
      <c r="A121" s="4">
        <f t="shared" si="7"/>
        <v>848</v>
      </c>
      <c r="B121" s="4">
        <f t="shared" ref="B121" si="13">B118</f>
        <v>208</v>
      </c>
      <c r="C121" s="4">
        <v>677</v>
      </c>
      <c r="D121" s="4">
        <v>0</v>
      </c>
      <c r="E121" s="4">
        <v>0</v>
      </c>
      <c r="F121" s="4">
        <v>1</v>
      </c>
      <c r="G121" s="4" t="str">
        <f t="shared" si="6"/>
        <v>insert into game_score (id, matchid, squad, goals, points, time_type) values (848, 208, 677, 0, 0, 1);</v>
      </c>
    </row>
    <row r="122" spans="1:7" x14ac:dyDescent="0.25">
      <c r="A122" s="3">
        <f t="shared" si="7"/>
        <v>849</v>
      </c>
      <c r="B122" s="3">
        <f>B118+1</f>
        <v>209</v>
      </c>
      <c r="C122" s="3">
        <v>55</v>
      </c>
      <c r="D122" s="3">
        <v>9</v>
      </c>
      <c r="E122" s="3">
        <v>3</v>
      </c>
      <c r="F122" s="3">
        <v>2</v>
      </c>
      <c r="G122" s="3" t="str">
        <f t="shared" si="6"/>
        <v>insert into game_score (id, matchid, squad, goals, points, time_type) values (849, 209, 55, 9, 3, 2);</v>
      </c>
    </row>
    <row r="123" spans="1:7" x14ac:dyDescent="0.25">
      <c r="A123" s="3">
        <f t="shared" si="7"/>
        <v>850</v>
      </c>
      <c r="B123" s="3">
        <f>B122</f>
        <v>209</v>
      </c>
      <c r="C123" s="3">
        <v>55</v>
      </c>
      <c r="D123" s="3">
        <v>5</v>
      </c>
      <c r="E123" s="3">
        <v>0</v>
      </c>
      <c r="F123" s="3">
        <v>1</v>
      </c>
      <c r="G123" s="3" t="str">
        <f t="shared" si="6"/>
        <v>insert into game_score (id, matchid, squad, goals, points, time_type) values (850, 209, 55, 5, 0, 1);</v>
      </c>
    </row>
    <row r="124" spans="1:7" x14ac:dyDescent="0.25">
      <c r="A124" s="3">
        <f t="shared" si="7"/>
        <v>851</v>
      </c>
      <c r="B124" s="3">
        <f>B122</f>
        <v>209</v>
      </c>
      <c r="C124" s="3">
        <v>53</v>
      </c>
      <c r="D124" s="3">
        <v>0</v>
      </c>
      <c r="E124" s="3">
        <v>0</v>
      </c>
      <c r="F124" s="3">
        <v>2</v>
      </c>
      <c r="G124" s="3" t="str">
        <f t="shared" si="6"/>
        <v>insert into game_score (id, matchid, squad, goals, points, time_type) values (851, 209, 53, 0, 0, 2);</v>
      </c>
    </row>
    <row r="125" spans="1:7" x14ac:dyDescent="0.25">
      <c r="A125" s="3">
        <f t="shared" si="7"/>
        <v>852</v>
      </c>
      <c r="B125" s="3">
        <f t="shared" ref="B125" si="14">B122</f>
        <v>209</v>
      </c>
      <c r="C125" s="3">
        <v>53</v>
      </c>
      <c r="D125" s="3">
        <v>0</v>
      </c>
      <c r="E125" s="3">
        <v>0</v>
      </c>
      <c r="F125" s="3">
        <v>1</v>
      </c>
      <c r="G125" s="3" t="str">
        <f t="shared" si="6"/>
        <v>insert into game_score (id, matchid, squad, goals, points, time_type) values (852, 209, 53, 0, 0, 1);</v>
      </c>
    </row>
    <row r="126" spans="1:7" x14ac:dyDescent="0.25">
      <c r="A126" s="4">
        <f t="shared" si="7"/>
        <v>853</v>
      </c>
      <c r="B126" s="4">
        <f>B122+1</f>
        <v>210</v>
      </c>
      <c r="C126" s="4">
        <v>7</v>
      </c>
      <c r="D126" s="4">
        <v>9</v>
      </c>
      <c r="E126" s="4">
        <v>3</v>
      </c>
      <c r="F126" s="4">
        <v>2</v>
      </c>
      <c r="G126" s="4" t="str">
        <f t="shared" si="6"/>
        <v>insert into game_score (id, matchid, squad, goals, points, time_type) values (853, 210, 7, 9, 3, 2);</v>
      </c>
    </row>
    <row r="127" spans="1:7" x14ac:dyDescent="0.25">
      <c r="A127" s="4">
        <f t="shared" si="7"/>
        <v>854</v>
      </c>
      <c r="B127" s="4">
        <f>B126</f>
        <v>210</v>
      </c>
      <c r="C127" s="4">
        <v>7</v>
      </c>
      <c r="D127" s="4">
        <v>3</v>
      </c>
      <c r="E127" s="4">
        <v>0</v>
      </c>
      <c r="F127" s="4">
        <v>1</v>
      </c>
      <c r="G127" s="4" t="str">
        <f t="shared" si="6"/>
        <v>insert into game_score (id, matchid, squad, goals, points, time_type) values (854, 210, 7, 3, 0, 1);</v>
      </c>
    </row>
    <row r="128" spans="1:7" x14ac:dyDescent="0.25">
      <c r="A128" s="4">
        <f t="shared" si="7"/>
        <v>855</v>
      </c>
      <c r="B128" s="4">
        <f>B126</f>
        <v>210</v>
      </c>
      <c r="C128" s="4">
        <v>81</v>
      </c>
      <c r="D128" s="4">
        <v>1</v>
      </c>
      <c r="E128" s="4">
        <v>0</v>
      </c>
      <c r="F128" s="4">
        <v>2</v>
      </c>
      <c r="G128" s="4" t="str">
        <f t="shared" si="6"/>
        <v>insert into game_score (id, matchid, squad, goals, points, time_type) values (855, 210, 81, 1, 0, 2);</v>
      </c>
    </row>
    <row r="129" spans="1:7" x14ac:dyDescent="0.25">
      <c r="A129" s="4">
        <f t="shared" si="7"/>
        <v>856</v>
      </c>
      <c r="B129" s="4">
        <f t="shared" ref="B129" si="15">B126</f>
        <v>210</v>
      </c>
      <c r="C129" s="4">
        <v>81</v>
      </c>
      <c r="D129" s="4">
        <v>0</v>
      </c>
      <c r="E129" s="4">
        <v>0</v>
      </c>
      <c r="F129" s="4">
        <v>1</v>
      </c>
      <c r="G129" s="4" t="str">
        <f t="shared" si="6"/>
        <v>insert into game_score (id, matchid, squad, goals, points, time_type) values (856, 210, 81, 0, 0, 1);</v>
      </c>
    </row>
    <row r="130" spans="1:7" x14ac:dyDescent="0.25">
      <c r="A130" s="3">
        <f t="shared" si="7"/>
        <v>857</v>
      </c>
      <c r="B130" s="3">
        <f>B126+1</f>
        <v>211</v>
      </c>
      <c r="C130" s="3">
        <v>39</v>
      </c>
      <c r="D130" s="3">
        <v>1</v>
      </c>
      <c r="E130" s="3">
        <v>3</v>
      </c>
      <c r="F130" s="3">
        <v>2</v>
      </c>
      <c r="G130" s="3" t="str">
        <f t="shared" si="6"/>
        <v>insert into game_score (id, matchid, squad, goals, points, time_type) values (857, 211, 39, 1, 3, 2);</v>
      </c>
    </row>
    <row r="131" spans="1:7" x14ac:dyDescent="0.25">
      <c r="A131" s="3">
        <f t="shared" si="7"/>
        <v>858</v>
      </c>
      <c r="B131" s="3">
        <f>B130</f>
        <v>211</v>
      </c>
      <c r="C131" s="3">
        <v>39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(858, 211, 39, 1, 0, 1);</v>
      </c>
    </row>
    <row r="132" spans="1:7" x14ac:dyDescent="0.25">
      <c r="A132" s="3">
        <f t="shared" si="7"/>
        <v>859</v>
      </c>
      <c r="B132" s="3">
        <f>B130</f>
        <v>211</v>
      </c>
      <c r="C132" s="3">
        <v>66</v>
      </c>
      <c r="D132" s="3">
        <v>0</v>
      </c>
      <c r="E132" s="3">
        <v>0</v>
      </c>
      <c r="F132" s="3">
        <v>2</v>
      </c>
      <c r="G132" s="3" t="str">
        <f t="shared" si="6"/>
        <v>insert into game_score (id, matchid, squad, goals, points, time_type) values (859, 211, 66, 0, 0, 2);</v>
      </c>
    </row>
    <row r="133" spans="1:7" x14ac:dyDescent="0.25">
      <c r="A133" s="3">
        <f t="shared" si="7"/>
        <v>860</v>
      </c>
      <c r="B133" s="3">
        <f>B130</f>
        <v>211</v>
      </c>
      <c r="C133" s="3">
        <v>66</v>
      </c>
      <c r="D133" s="3">
        <v>0</v>
      </c>
      <c r="E133" s="3">
        <v>0</v>
      </c>
      <c r="F133" s="3">
        <v>1</v>
      </c>
      <c r="G133" s="3" t="str">
        <f t="shared" si="6"/>
        <v>insert into game_score (id, matchid, squad, goals, points, time_type) values (860, 211, 66, 0, 0, 1);</v>
      </c>
    </row>
    <row r="134" spans="1:7" x14ac:dyDescent="0.25">
      <c r="A134" s="4">
        <f t="shared" si="7"/>
        <v>861</v>
      </c>
      <c r="B134" s="4">
        <f>B130+1</f>
        <v>212</v>
      </c>
      <c r="C134" s="4">
        <v>595</v>
      </c>
      <c r="D134" s="4">
        <v>5</v>
      </c>
      <c r="E134" s="4">
        <v>3</v>
      </c>
      <c r="F134" s="4">
        <v>2</v>
      </c>
      <c r="G134" t="str">
        <f t="shared" si="6"/>
        <v>insert into game_score (id, matchid, squad, goals, points, time_type) values (861, 212, 595, 5, 3, 2);</v>
      </c>
    </row>
    <row r="135" spans="1:7" x14ac:dyDescent="0.25">
      <c r="A135" s="4">
        <f t="shared" si="7"/>
        <v>862</v>
      </c>
      <c r="B135" s="4">
        <f>B134</f>
        <v>212</v>
      </c>
      <c r="C135" s="4">
        <v>595</v>
      </c>
      <c r="D135" s="4">
        <v>3</v>
      </c>
      <c r="E135" s="4">
        <v>0</v>
      </c>
      <c r="F135" s="4">
        <v>1</v>
      </c>
      <c r="G135" t="str">
        <f t="shared" si="6"/>
        <v>insert into game_score (id, matchid, squad, goals, points, time_type) values (862, 212, 595, 3, 0, 1);</v>
      </c>
    </row>
    <row r="136" spans="1:7" x14ac:dyDescent="0.25">
      <c r="A136" s="4">
        <f t="shared" si="7"/>
        <v>863</v>
      </c>
      <c r="B136" s="4">
        <f>B134</f>
        <v>212</v>
      </c>
      <c r="C136" s="4">
        <v>1</v>
      </c>
      <c r="D136" s="4">
        <v>0</v>
      </c>
      <c r="E136" s="4">
        <v>0</v>
      </c>
      <c r="F136" s="4">
        <v>2</v>
      </c>
      <c r="G136" t="str">
        <f t="shared" si="6"/>
        <v>insert into game_score (id, matchid, squad, goals, points, time_type) values (863, 212, 1, 0, 0, 2);</v>
      </c>
    </row>
    <row r="137" spans="1:7" x14ac:dyDescent="0.25">
      <c r="A137" s="4">
        <f t="shared" si="7"/>
        <v>864</v>
      </c>
      <c r="B137" s="4">
        <f>B134</f>
        <v>212</v>
      </c>
      <c r="C137" s="4">
        <v>1</v>
      </c>
      <c r="D137" s="4">
        <v>0</v>
      </c>
      <c r="E137" s="4">
        <v>0</v>
      </c>
      <c r="F137" s="4">
        <v>1</v>
      </c>
      <c r="G137" t="str">
        <f t="shared" si="6"/>
        <v>insert into game_score (id, matchid, squad, goals, points, time_type) values (864, 212, 1, 0, 0, 1);</v>
      </c>
    </row>
    <row r="138" spans="1:7" x14ac:dyDescent="0.25">
      <c r="A138" s="3">
        <f t="shared" si="7"/>
        <v>865</v>
      </c>
      <c r="B138" s="3">
        <f>B134+1</f>
        <v>213</v>
      </c>
      <c r="C138" s="3">
        <v>1</v>
      </c>
      <c r="D138" s="3">
        <v>1</v>
      </c>
      <c r="E138" s="3">
        <v>0</v>
      </c>
      <c r="F138" s="3">
        <v>2</v>
      </c>
      <c r="G138" s="3" t="str">
        <f t="shared" si="6"/>
        <v>insert into game_score (id, matchid, squad, goals, points, time_type) values (865, 213, 1, 1, 0, 2);</v>
      </c>
    </row>
    <row r="139" spans="1:7" x14ac:dyDescent="0.25">
      <c r="A139" s="3">
        <f t="shared" si="7"/>
        <v>866</v>
      </c>
      <c r="B139" s="3">
        <f>B138</f>
        <v>213</v>
      </c>
      <c r="C139" s="3">
        <v>1</v>
      </c>
      <c r="D139" s="3">
        <v>1</v>
      </c>
      <c r="E139" s="3">
        <v>0</v>
      </c>
      <c r="F139" s="3">
        <v>1</v>
      </c>
      <c r="G139" s="3" t="str">
        <f t="shared" si="6"/>
        <v>insert into game_score (id, matchid, squad, goals, points, time_type) values (866, 213, 1, 1, 0, 1);</v>
      </c>
    </row>
    <row r="140" spans="1:7" x14ac:dyDescent="0.25">
      <c r="A140" s="3">
        <f t="shared" si="7"/>
        <v>867</v>
      </c>
      <c r="B140" s="3">
        <f>B138</f>
        <v>213</v>
      </c>
      <c r="C140" s="3">
        <v>39</v>
      </c>
      <c r="D140" s="3">
        <v>6</v>
      </c>
      <c r="E140" s="3">
        <v>3</v>
      </c>
      <c r="F140" s="3">
        <v>2</v>
      </c>
      <c r="G140" s="3" t="str">
        <f t="shared" si="6"/>
        <v>insert into game_score (id, matchid, squad, goals, points, time_type) values (867, 213, 39, 6, 3, 2);</v>
      </c>
    </row>
    <row r="141" spans="1:7" x14ac:dyDescent="0.25">
      <c r="A141" s="3">
        <f t="shared" si="7"/>
        <v>868</v>
      </c>
      <c r="B141" s="3">
        <f t="shared" ref="B141" si="16">B138</f>
        <v>213</v>
      </c>
      <c r="C141" s="3">
        <v>39</v>
      </c>
      <c r="D141" s="3">
        <v>2</v>
      </c>
      <c r="E141" s="3">
        <v>0</v>
      </c>
      <c r="F141" s="3">
        <v>1</v>
      </c>
      <c r="G141" s="3" t="str">
        <f t="shared" si="6"/>
        <v>insert into game_score (id, matchid, squad, goals, points, time_type) values (868, 213, 39, 2, 0, 1);</v>
      </c>
    </row>
    <row r="142" spans="1:7" x14ac:dyDescent="0.25">
      <c r="A142" s="4">
        <f t="shared" si="7"/>
        <v>869</v>
      </c>
      <c r="B142" s="4">
        <f>B138+1</f>
        <v>214</v>
      </c>
      <c r="C142" s="4">
        <v>351</v>
      </c>
      <c r="D142" s="4">
        <v>3</v>
      </c>
      <c r="E142" s="4">
        <v>3</v>
      </c>
      <c r="F142" s="4">
        <v>2</v>
      </c>
      <c r="G142" s="4" t="str">
        <f t="shared" si="6"/>
        <v>insert into game_score (id, matchid, squad, goals, points, time_type) values (869, 214, 351, 3, 3, 2);</v>
      </c>
    </row>
    <row r="143" spans="1:7" x14ac:dyDescent="0.25">
      <c r="A143" s="4">
        <f t="shared" si="7"/>
        <v>870</v>
      </c>
      <c r="B143" s="4">
        <f>B142</f>
        <v>214</v>
      </c>
      <c r="C143" s="4">
        <v>351</v>
      </c>
      <c r="D143" s="4">
        <v>1</v>
      </c>
      <c r="E143" s="4">
        <v>0</v>
      </c>
      <c r="F143" s="4">
        <v>1</v>
      </c>
      <c r="G143" s="4" t="str">
        <f t="shared" si="6"/>
        <v>insert into game_score (id, matchid, squad, goals, points, time_type) values (870, 214, 351, 1, 0, 1);</v>
      </c>
    </row>
    <row r="144" spans="1:7" x14ac:dyDescent="0.25">
      <c r="A144" s="4">
        <f t="shared" si="7"/>
        <v>871</v>
      </c>
      <c r="B144" s="4">
        <f>B142</f>
        <v>214</v>
      </c>
      <c r="C144" s="4">
        <v>595</v>
      </c>
      <c r="D144" s="4">
        <v>2</v>
      </c>
      <c r="E144" s="4">
        <v>0</v>
      </c>
      <c r="F144" s="4">
        <v>2</v>
      </c>
      <c r="G144" s="4" t="str">
        <f t="shared" si="6"/>
        <v>insert into game_score (id, matchid, squad, goals, points, time_type) values (871, 214, 595, 2, 0, 2);</v>
      </c>
    </row>
    <row r="145" spans="1:7" x14ac:dyDescent="0.25">
      <c r="A145" s="4">
        <f t="shared" si="7"/>
        <v>872</v>
      </c>
      <c r="B145" s="4">
        <f t="shared" ref="B145" si="17">B142</f>
        <v>214</v>
      </c>
      <c r="C145" s="4">
        <v>595</v>
      </c>
      <c r="D145" s="4">
        <v>1</v>
      </c>
      <c r="E145" s="4">
        <v>0</v>
      </c>
      <c r="F145" s="4">
        <v>1</v>
      </c>
      <c r="G145" s="4" t="str">
        <f t="shared" si="6"/>
        <v>insert into game_score (id, matchid, squad, goals, points, time_type) values (872, 214, 595, 1, 0, 1);</v>
      </c>
    </row>
    <row r="146" spans="1:7" x14ac:dyDescent="0.25">
      <c r="A146" s="3">
        <f t="shared" si="7"/>
        <v>873</v>
      </c>
      <c r="B146" s="3">
        <f>B142+1</f>
        <v>215</v>
      </c>
      <c r="C146" s="3">
        <v>39</v>
      </c>
      <c r="D146" s="3">
        <v>3</v>
      </c>
      <c r="E146" s="3">
        <v>3</v>
      </c>
      <c r="F146" s="3">
        <v>2</v>
      </c>
      <c r="G146" s="3" t="str">
        <f t="shared" si="6"/>
        <v>insert into game_score (id, matchid, squad, goals, points, time_type) values (873, 215, 39, 3, 3, 2);</v>
      </c>
    </row>
    <row r="147" spans="1:7" x14ac:dyDescent="0.25">
      <c r="A147" s="3">
        <f t="shared" si="7"/>
        <v>874</v>
      </c>
      <c r="B147" s="3">
        <f>B146</f>
        <v>215</v>
      </c>
      <c r="C147" s="3">
        <v>39</v>
      </c>
      <c r="D147" s="3">
        <v>1</v>
      </c>
      <c r="E147" s="3">
        <v>0</v>
      </c>
      <c r="F147" s="3">
        <v>1</v>
      </c>
      <c r="G147" s="3" t="str">
        <f t="shared" si="6"/>
        <v>insert into game_score (id, matchid, squad, goals, points, time_type) values (874, 215, 39, 1, 0, 1);</v>
      </c>
    </row>
    <row r="148" spans="1:7" x14ac:dyDescent="0.25">
      <c r="A148" s="3">
        <f t="shared" si="7"/>
        <v>875</v>
      </c>
      <c r="B148" s="3">
        <f>B146</f>
        <v>215</v>
      </c>
      <c r="C148" s="3">
        <v>351</v>
      </c>
      <c r="D148" s="3">
        <v>1</v>
      </c>
      <c r="E148" s="3">
        <v>0</v>
      </c>
      <c r="F148" s="3">
        <v>2</v>
      </c>
      <c r="G148" s="3" t="str">
        <f t="shared" si="6"/>
        <v>insert into game_score (id, matchid, squad, goals, points, time_type) values (875, 215, 351, 1, 0, 2);</v>
      </c>
    </row>
    <row r="149" spans="1:7" x14ac:dyDescent="0.25">
      <c r="A149" s="3">
        <f t="shared" si="7"/>
        <v>876</v>
      </c>
      <c r="B149" s="3">
        <f t="shared" ref="B149" si="18">B146</f>
        <v>215</v>
      </c>
      <c r="C149" s="3">
        <v>351</v>
      </c>
      <c r="D149" s="3">
        <v>0</v>
      </c>
      <c r="E149" s="3">
        <v>0</v>
      </c>
      <c r="F149" s="3">
        <v>1</v>
      </c>
      <c r="G149" s="3" t="str">
        <f t="shared" si="6"/>
        <v>insert into game_score (id, matchid, squad, goals, points, time_type) values (876, 215, 351, 0, 0, 1);</v>
      </c>
    </row>
    <row r="150" spans="1:7" x14ac:dyDescent="0.25">
      <c r="A150" s="4">
        <f t="shared" si="7"/>
        <v>877</v>
      </c>
      <c r="B150" s="4">
        <f>B146+1</f>
        <v>216</v>
      </c>
      <c r="C150" s="4">
        <v>66</v>
      </c>
      <c r="D150" s="4">
        <v>5</v>
      </c>
      <c r="E150" s="4">
        <v>3</v>
      </c>
      <c r="F150" s="4">
        <v>2</v>
      </c>
      <c r="G150" s="4" t="str">
        <f t="shared" si="6"/>
        <v>insert into game_score (id, matchid, squad, goals, points, time_type) values (877, 216, 66, 5, 3, 2);</v>
      </c>
    </row>
    <row r="151" spans="1:7" x14ac:dyDescent="0.25">
      <c r="A151" s="4">
        <f t="shared" si="7"/>
        <v>878</v>
      </c>
      <c r="B151" s="4">
        <f>B150</f>
        <v>216</v>
      </c>
      <c r="C151" s="4">
        <v>66</v>
      </c>
      <c r="D151" s="4">
        <v>2</v>
      </c>
      <c r="E151" s="4">
        <v>0</v>
      </c>
      <c r="F151" s="4">
        <v>1</v>
      </c>
      <c r="G151" s="4" t="str">
        <f t="shared" si="6"/>
        <v>insert into game_score (id, matchid, squad, goals, points, time_type) values (878, 216, 66, 2, 0, 1);</v>
      </c>
    </row>
    <row r="152" spans="1:7" x14ac:dyDescent="0.25">
      <c r="A152" s="4">
        <f t="shared" si="7"/>
        <v>879</v>
      </c>
      <c r="B152" s="4">
        <f>B150</f>
        <v>216</v>
      </c>
      <c r="C152" s="4">
        <v>1</v>
      </c>
      <c r="D152" s="4">
        <v>3</v>
      </c>
      <c r="E152" s="4">
        <v>0</v>
      </c>
      <c r="F152" s="4">
        <v>2</v>
      </c>
      <c r="G152" s="4" t="str">
        <f t="shared" si="6"/>
        <v>insert into game_score (id, matchid, squad, goals, points, time_type) values (879, 216, 1, 3, 0, 2);</v>
      </c>
    </row>
    <row r="153" spans="1:7" x14ac:dyDescent="0.25">
      <c r="A153" s="4">
        <f t="shared" si="7"/>
        <v>880</v>
      </c>
      <c r="B153" s="4">
        <f t="shared" ref="B153" si="19">B150</f>
        <v>216</v>
      </c>
      <c r="C153" s="4">
        <v>1</v>
      </c>
      <c r="D153" s="4">
        <v>1</v>
      </c>
      <c r="E153" s="4">
        <v>0</v>
      </c>
      <c r="F153" s="4">
        <v>1</v>
      </c>
      <c r="G153" s="4" t="str">
        <f t="shared" si="6"/>
        <v>insert into game_score (id, matchid, squad, goals, points, time_type) values (880, 216, 1, 1, 0, 1);</v>
      </c>
    </row>
    <row r="154" spans="1:7" x14ac:dyDescent="0.25">
      <c r="A154" s="3">
        <f t="shared" si="7"/>
        <v>881</v>
      </c>
      <c r="B154" s="3">
        <f>B150+1</f>
        <v>217</v>
      </c>
      <c r="C154" s="3">
        <v>66</v>
      </c>
      <c r="D154" s="3">
        <v>0</v>
      </c>
      <c r="E154" s="3">
        <v>0</v>
      </c>
      <c r="F154" s="3">
        <v>2</v>
      </c>
      <c r="G154" s="3" t="str">
        <f t="shared" ref="G154:G217" si="20">"insert into game_score (id, matchid, squad, goals, points, time_type) values (" &amp; A154 &amp; ", " &amp; B154 &amp; ", " &amp; C154 &amp; ", " &amp; D154 &amp; ", " &amp; E154 &amp; ", " &amp; F154 &amp; ");"</f>
        <v>insert into game_score (id, matchid, squad, goals, points, time_type) values (881, 217, 66, 0, 0, 2);</v>
      </c>
    </row>
    <row r="155" spans="1:7" x14ac:dyDescent="0.25">
      <c r="A155" s="3">
        <f t="shared" si="7"/>
        <v>882</v>
      </c>
      <c r="B155" s="3">
        <f>B154</f>
        <v>217</v>
      </c>
      <c r="C155" s="3">
        <v>66</v>
      </c>
      <c r="D155" s="3">
        <v>0</v>
      </c>
      <c r="E155" s="3">
        <v>0</v>
      </c>
      <c r="F155" s="3">
        <v>1</v>
      </c>
      <c r="G155" s="3" t="str">
        <f t="shared" si="20"/>
        <v>insert into game_score (id, matchid, squad, goals, points, time_type) values (882, 217, 66, 0, 0, 1);</v>
      </c>
    </row>
    <row r="156" spans="1:7" x14ac:dyDescent="0.25">
      <c r="A156" s="3">
        <f t="shared" si="7"/>
        <v>883</v>
      </c>
      <c r="B156" s="3">
        <f>B154</f>
        <v>217</v>
      </c>
      <c r="C156" s="3">
        <v>595</v>
      </c>
      <c r="D156" s="3">
        <v>8</v>
      </c>
      <c r="E156" s="3">
        <v>3</v>
      </c>
      <c r="F156" s="3">
        <v>2</v>
      </c>
      <c r="G156" s="3" t="str">
        <f t="shared" si="20"/>
        <v>insert into game_score (id, matchid, squad, goals, points, time_type) values (883, 217, 595, 8, 3, 2);</v>
      </c>
    </row>
    <row r="157" spans="1:7" x14ac:dyDescent="0.25">
      <c r="A157" s="3">
        <f t="shared" si="7"/>
        <v>884</v>
      </c>
      <c r="B157" s="3">
        <f t="shared" ref="B157" si="21">B154</f>
        <v>217</v>
      </c>
      <c r="C157" s="3">
        <v>595</v>
      </c>
      <c r="D157" s="3">
        <v>3</v>
      </c>
      <c r="E157" s="3">
        <v>0</v>
      </c>
      <c r="F157" s="3">
        <v>1</v>
      </c>
      <c r="G157" s="3" t="str">
        <f t="shared" si="20"/>
        <v>insert into game_score (id, matchid, squad, goals, points, time_type) values (884, 217, 595, 3, 0, 1);</v>
      </c>
    </row>
    <row r="158" spans="1:7" x14ac:dyDescent="0.25">
      <c r="A158" s="4">
        <f t="shared" ref="A158:A221" si="22">A157+1</f>
        <v>885</v>
      </c>
      <c r="B158" s="4">
        <f>B154+1</f>
        <v>218</v>
      </c>
      <c r="C158" s="4">
        <v>351</v>
      </c>
      <c r="D158" s="4">
        <v>8</v>
      </c>
      <c r="E158" s="4">
        <v>3</v>
      </c>
      <c r="F158" s="4">
        <v>2</v>
      </c>
      <c r="G158" s="4" t="str">
        <f t="shared" si="20"/>
        <v>insert into game_score (id, matchid, squad, goals, points, time_type) values (885, 218, 351, 8, 3, 2);</v>
      </c>
    </row>
    <row r="159" spans="1:7" x14ac:dyDescent="0.25">
      <c r="A159" s="4">
        <f t="shared" si="22"/>
        <v>886</v>
      </c>
      <c r="B159" s="4">
        <f>B158</f>
        <v>218</v>
      </c>
      <c r="C159" s="4">
        <v>351</v>
      </c>
      <c r="D159" s="4">
        <v>2</v>
      </c>
      <c r="E159" s="4">
        <v>0</v>
      </c>
      <c r="F159" s="4">
        <v>1</v>
      </c>
      <c r="G159" s="4" t="str">
        <f t="shared" si="20"/>
        <v>insert into game_score (id, matchid, squad, goals, points, time_type) values (886, 218, 351, 2, 0, 1);</v>
      </c>
    </row>
    <row r="160" spans="1:7" x14ac:dyDescent="0.25">
      <c r="A160" s="4">
        <f t="shared" si="22"/>
        <v>887</v>
      </c>
      <c r="B160" s="4">
        <f>B158</f>
        <v>218</v>
      </c>
      <c r="C160" s="4">
        <v>1</v>
      </c>
      <c r="D160" s="4">
        <v>1</v>
      </c>
      <c r="E160" s="4">
        <v>0</v>
      </c>
      <c r="F160" s="4">
        <v>2</v>
      </c>
      <c r="G160" s="4" t="str">
        <f t="shared" si="20"/>
        <v>insert into game_score (id, matchid, squad, goals, points, time_type) values (887, 218, 1, 1, 0, 2);</v>
      </c>
    </row>
    <row r="161" spans="1:7" x14ac:dyDescent="0.25">
      <c r="A161" s="4">
        <f t="shared" si="22"/>
        <v>888</v>
      </c>
      <c r="B161" s="4">
        <f t="shared" ref="B161" si="23">B158</f>
        <v>218</v>
      </c>
      <c r="C161" s="4">
        <v>1</v>
      </c>
      <c r="D161" s="4">
        <v>0</v>
      </c>
      <c r="E161" s="4">
        <v>0</v>
      </c>
      <c r="F161" s="4">
        <v>1</v>
      </c>
      <c r="G161" s="4" t="str">
        <f t="shared" si="20"/>
        <v>insert into game_score (id, matchid, squad, goals, points, time_type) values (888, 218, 1, 0, 0, 1);</v>
      </c>
    </row>
    <row r="162" spans="1:7" x14ac:dyDescent="0.25">
      <c r="A162" s="3">
        <f t="shared" si="22"/>
        <v>889</v>
      </c>
      <c r="B162" s="3">
        <f>B158+1</f>
        <v>219</v>
      </c>
      <c r="C162" s="3">
        <v>39</v>
      </c>
      <c r="D162" s="3">
        <v>2</v>
      </c>
      <c r="E162" s="3">
        <v>0</v>
      </c>
      <c r="F162" s="3">
        <v>2</v>
      </c>
      <c r="G162" s="3" t="str">
        <f t="shared" si="20"/>
        <v>insert into game_score (id, matchid, squad, goals, points, time_type) values (889, 219, 39, 2, 0, 2);</v>
      </c>
    </row>
    <row r="163" spans="1:7" x14ac:dyDescent="0.25">
      <c r="A163" s="3">
        <f t="shared" si="22"/>
        <v>890</v>
      </c>
      <c r="B163" s="3">
        <f>B162</f>
        <v>219</v>
      </c>
      <c r="C163" s="3">
        <v>39</v>
      </c>
      <c r="D163" s="3">
        <v>2</v>
      </c>
      <c r="E163" s="3">
        <v>0</v>
      </c>
      <c r="F163" s="3">
        <v>1</v>
      </c>
      <c r="G163" s="3" t="str">
        <f t="shared" si="20"/>
        <v>insert into game_score (id, matchid, squad, goals, points, time_type) values (890, 219, 39, 2, 0, 1);</v>
      </c>
    </row>
    <row r="164" spans="1:7" x14ac:dyDescent="0.25">
      <c r="A164" s="3">
        <f t="shared" si="22"/>
        <v>891</v>
      </c>
      <c r="B164" s="3">
        <f>B162</f>
        <v>219</v>
      </c>
      <c r="C164" s="3">
        <v>595</v>
      </c>
      <c r="D164" s="3">
        <v>4</v>
      </c>
      <c r="E164" s="3">
        <v>3</v>
      </c>
      <c r="F164" s="3">
        <v>2</v>
      </c>
      <c r="G164" s="3" t="str">
        <f t="shared" si="20"/>
        <v>insert into game_score (id, matchid, squad, goals, points, time_type) values (891, 219, 595, 4, 3, 2);</v>
      </c>
    </row>
    <row r="165" spans="1:7" x14ac:dyDescent="0.25">
      <c r="A165" s="3">
        <f t="shared" si="22"/>
        <v>892</v>
      </c>
      <c r="B165" s="3">
        <f t="shared" ref="B165" si="24">B162</f>
        <v>219</v>
      </c>
      <c r="C165" s="3">
        <v>595</v>
      </c>
      <c r="D165" s="3">
        <v>1</v>
      </c>
      <c r="E165" s="3">
        <v>0</v>
      </c>
      <c r="F165" s="3">
        <v>1</v>
      </c>
      <c r="G165" s="3" t="str">
        <f t="shared" si="20"/>
        <v>insert into game_score (id, matchid, squad, goals, points, time_type) values (892, 219, 595, 1, 0, 1);</v>
      </c>
    </row>
    <row r="166" spans="1:7" x14ac:dyDescent="0.25">
      <c r="A166" s="4">
        <f t="shared" si="22"/>
        <v>893</v>
      </c>
      <c r="B166" s="4">
        <f>B162+1</f>
        <v>220</v>
      </c>
      <c r="C166" s="4">
        <v>351</v>
      </c>
      <c r="D166" s="4">
        <v>3</v>
      </c>
      <c r="E166" s="4">
        <v>3</v>
      </c>
      <c r="F166" s="4">
        <v>2</v>
      </c>
      <c r="G166" s="4" t="str">
        <f t="shared" si="20"/>
        <v>insert into game_score (id, matchid, squad, goals, points, time_type) values (893, 220, 351, 3, 3, 2);</v>
      </c>
    </row>
    <row r="167" spans="1:7" x14ac:dyDescent="0.25">
      <c r="A167" s="4">
        <f t="shared" si="22"/>
        <v>894</v>
      </c>
      <c r="B167" s="4">
        <f>B166</f>
        <v>220</v>
      </c>
      <c r="C167" s="4">
        <v>351</v>
      </c>
      <c r="D167" s="4">
        <v>1</v>
      </c>
      <c r="E167" s="4">
        <v>0</v>
      </c>
      <c r="F167" s="4">
        <v>1</v>
      </c>
      <c r="G167" s="4" t="str">
        <f t="shared" si="20"/>
        <v>insert into game_score (id, matchid, squad, goals, points, time_type) values (894, 220, 351, 1, 0, 1);</v>
      </c>
    </row>
    <row r="168" spans="1:7" x14ac:dyDescent="0.25">
      <c r="A168" s="4">
        <f t="shared" si="22"/>
        <v>895</v>
      </c>
      <c r="B168" s="4">
        <f>B166</f>
        <v>220</v>
      </c>
      <c r="C168" s="4">
        <v>66</v>
      </c>
      <c r="D168" s="4">
        <v>2</v>
      </c>
      <c r="E168" s="4">
        <v>0</v>
      </c>
      <c r="F168" s="4">
        <v>2</v>
      </c>
      <c r="G168" s="4" t="str">
        <f t="shared" si="20"/>
        <v>insert into game_score (id, matchid, squad, goals, points, time_type) values (895, 220, 66, 2, 0, 2);</v>
      </c>
    </row>
    <row r="169" spans="1:7" x14ac:dyDescent="0.25">
      <c r="A169" s="4">
        <f t="shared" si="22"/>
        <v>896</v>
      </c>
      <c r="B169" s="4">
        <f t="shared" ref="B169" si="25">B166</f>
        <v>220</v>
      </c>
      <c r="C169" s="4">
        <v>66</v>
      </c>
      <c r="D169" s="4">
        <v>1</v>
      </c>
      <c r="E169" s="4">
        <v>0</v>
      </c>
      <c r="F169" s="4">
        <v>1</v>
      </c>
      <c r="G169" s="4" t="str">
        <f t="shared" si="20"/>
        <v>insert into game_score (id, matchid, squad, goals, points, time_type) values (896, 220, 66, 1, 0, 1);</v>
      </c>
    </row>
    <row r="170" spans="1:7" x14ac:dyDescent="0.25">
      <c r="A170" s="3">
        <f t="shared" si="22"/>
        <v>897</v>
      </c>
      <c r="B170" s="3">
        <f>B166+1</f>
        <v>221</v>
      </c>
      <c r="C170" s="3">
        <v>54</v>
      </c>
      <c r="D170" s="3">
        <v>5</v>
      </c>
      <c r="E170" s="3">
        <v>3</v>
      </c>
      <c r="F170" s="3">
        <v>2</v>
      </c>
      <c r="G170" s="3" t="str">
        <f t="shared" si="20"/>
        <v>insert into game_score (id, matchid, squad, goals, points, time_type) values (897, 221, 54, 5, 3, 2);</v>
      </c>
    </row>
    <row r="171" spans="1:7" x14ac:dyDescent="0.25">
      <c r="A171" s="3">
        <f t="shared" si="22"/>
        <v>898</v>
      </c>
      <c r="B171" s="3">
        <f>B170</f>
        <v>221</v>
      </c>
      <c r="C171" s="3">
        <v>54</v>
      </c>
      <c r="D171" s="3">
        <v>3</v>
      </c>
      <c r="E171" s="3">
        <v>0</v>
      </c>
      <c r="F171" s="3">
        <v>1</v>
      </c>
      <c r="G171" s="3" t="str">
        <f t="shared" si="20"/>
        <v>insert into game_score (id, matchid, squad, goals, points, time_type) values (898, 221, 54, 3, 0, 1);</v>
      </c>
    </row>
    <row r="172" spans="1:7" x14ac:dyDescent="0.25">
      <c r="A172" s="3">
        <f t="shared" si="22"/>
        <v>899</v>
      </c>
      <c r="B172" s="3">
        <f>B170</f>
        <v>221</v>
      </c>
      <c r="C172" s="3">
        <v>86</v>
      </c>
      <c r="D172" s="3">
        <v>0</v>
      </c>
      <c r="E172" s="3">
        <v>0</v>
      </c>
      <c r="F172" s="3">
        <v>2</v>
      </c>
      <c r="G172" s="3" t="str">
        <f t="shared" si="20"/>
        <v>insert into game_score (id, matchid, squad, goals, points, time_type) values (899, 221, 86, 0, 0, 2);</v>
      </c>
    </row>
    <row r="173" spans="1:7" x14ac:dyDescent="0.25">
      <c r="A173" s="3">
        <f t="shared" si="22"/>
        <v>900</v>
      </c>
      <c r="B173" s="3">
        <f>B170</f>
        <v>221</v>
      </c>
      <c r="C173" s="3">
        <v>86</v>
      </c>
      <c r="D173" s="3">
        <v>0</v>
      </c>
      <c r="E173" s="3">
        <v>0</v>
      </c>
      <c r="F173" s="3">
        <v>1</v>
      </c>
      <c r="G173" s="3" t="str">
        <f t="shared" si="20"/>
        <v>insert into game_score (id, matchid, squad, goals, points, time_type) values (900, 221, 86, 0, 0, 1);</v>
      </c>
    </row>
    <row r="174" spans="1:7" x14ac:dyDescent="0.25">
      <c r="A174" s="4">
        <f t="shared" si="22"/>
        <v>901</v>
      </c>
      <c r="B174" s="4">
        <f>B170+1</f>
        <v>222</v>
      </c>
      <c r="C174" s="4">
        <v>502</v>
      </c>
      <c r="D174" s="4">
        <v>1</v>
      </c>
      <c r="E174" s="4">
        <v>3</v>
      </c>
      <c r="F174" s="4">
        <v>2</v>
      </c>
      <c r="G174" t="str">
        <f t="shared" si="20"/>
        <v>insert into game_score (id, matchid, squad, goals, points, time_type) values (901, 222, 502, 1, 3, 2);</v>
      </c>
    </row>
    <row r="175" spans="1:7" x14ac:dyDescent="0.25">
      <c r="A175" s="4">
        <f t="shared" si="22"/>
        <v>902</v>
      </c>
      <c r="B175" s="4">
        <f>B174</f>
        <v>222</v>
      </c>
      <c r="C175" s="4">
        <v>502</v>
      </c>
      <c r="D175" s="4">
        <v>0</v>
      </c>
      <c r="E175" s="4">
        <v>0</v>
      </c>
      <c r="F175" s="4">
        <v>1</v>
      </c>
      <c r="G175" t="str">
        <f t="shared" si="20"/>
        <v>insert into game_score (id, matchid, squad, goals, points, time_type) values (902, 222, 502, 0, 0, 1);</v>
      </c>
    </row>
    <row r="176" spans="1:7" x14ac:dyDescent="0.25">
      <c r="A176" s="4">
        <f t="shared" si="22"/>
        <v>903</v>
      </c>
      <c r="B176" s="4">
        <f>B174</f>
        <v>222</v>
      </c>
      <c r="C176" s="4">
        <v>20</v>
      </c>
      <c r="D176" s="4">
        <v>0</v>
      </c>
      <c r="E176" s="4">
        <v>0</v>
      </c>
      <c r="F176" s="4">
        <v>2</v>
      </c>
      <c r="G176" t="str">
        <f t="shared" si="20"/>
        <v>insert into game_score (id, matchid, squad, goals, points, time_type) values (903, 222, 20, 0, 0, 2);</v>
      </c>
    </row>
    <row r="177" spans="1:7" x14ac:dyDescent="0.25">
      <c r="A177" s="4">
        <f t="shared" si="22"/>
        <v>904</v>
      </c>
      <c r="B177" s="4">
        <f>B174</f>
        <v>222</v>
      </c>
      <c r="C177" s="4">
        <v>20</v>
      </c>
      <c r="D177" s="4">
        <v>0</v>
      </c>
      <c r="E177" s="4">
        <v>0</v>
      </c>
      <c r="F177" s="4">
        <v>1</v>
      </c>
      <c r="G177" t="str">
        <f t="shared" si="20"/>
        <v>insert into game_score (id, matchid, squad, goals, points, time_type) values (904, 222, 20, 0, 0, 1);</v>
      </c>
    </row>
    <row r="178" spans="1:7" x14ac:dyDescent="0.25">
      <c r="A178" s="3">
        <f t="shared" si="22"/>
        <v>905</v>
      </c>
      <c r="B178" s="3">
        <f>B174+1</f>
        <v>223</v>
      </c>
      <c r="C178" s="3">
        <v>20</v>
      </c>
      <c r="D178" s="3">
        <v>2</v>
      </c>
      <c r="E178" s="3">
        <v>0</v>
      </c>
      <c r="F178" s="3">
        <v>2</v>
      </c>
      <c r="G178" s="3" t="str">
        <f t="shared" si="20"/>
        <v>insert into game_score (id, matchid, squad, goals, points, time_type) values (905, 223, 20, 2, 0, 2);</v>
      </c>
    </row>
    <row r="179" spans="1:7" x14ac:dyDescent="0.25">
      <c r="A179" s="3">
        <f t="shared" si="22"/>
        <v>906</v>
      </c>
      <c r="B179" s="3">
        <f>B178</f>
        <v>223</v>
      </c>
      <c r="C179" s="3">
        <v>20</v>
      </c>
      <c r="D179" s="3">
        <v>1</v>
      </c>
      <c r="E179" s="3">
        <v>0</v>
      </c>
      <c r="F179" s="3">
        <v>1</v>
      </c>
      <c r="G179" s="3" t="str">
        <f t="shared" si="20"/>
        <v>insert into game_score (id, matchid, squad, goals, points, time_type) values (906, 223, 20, 1, 0, 1);</v>
      </c>
    </row>
    <row r="180" spans="1:7" x14ac:dyDescent="0.25">
      <c r="A180" s="3">
        <f t="shared" si="22"/>
        <v>907</v>
      </c>
      <c r="B180" s="3">
        <f>B178</f>
        <v>223</v>
      </c>
      <c r="C180" s="3">
        <v>54</v>
      </c>
      <c r="D180" s="3">
        <v>4</v>
      </c>
      <c r="E180" s="3">
        <v>3</v>
      </c>
      <c r="F180" s="3">
        <v>2</v>
      </c>
      <c r="G180" s="3" t="str">
        <f t="shared" si="20"/>
        <v>insert into game_score (id, matchid, squad, goals, points, time_type) values (907, 223, 54, 4, 3, 2);</v>
      </c>
    </row>
    <row r="181" spans="1:7" x14ac:dyDescent="0.25">
      <c r="A181" s="3">
        <f t="shared" si="22"/>
        <v>908</v>
      </c>
      <c r="B181" s="3">
        <f t="shared" ref="B181" si="26">B178</f>
        <v>223</v>
      </c>
      <c r="C181" s="3">
        <v>54</v>
      </c>
      <c r="D181" s="3">
        <v>1</v>
      </c>
      <c r="E181" s="3">
        <v>0</v>
      </c>
      <c r="F181" s="3">
        <v>1</v>
      </c>
      <c r="G181" s="3" t="str">
        <f t="shared" si="20"/>
        <v>insert into game_score (id, matchid, squad, goals, points, time_type) values (908, 223, 54, 1, 0, 1);</v>
      </c>
    </row>
    <row r="182" spans="1:7" x14ac:dyDescent="0.25">
      <c r="A182" s="4">
        <f t="shared" si="22"/>
        <v>909</v>
      </c>
      <c r="B182" s="4">
        <f>B178+1</f>
        <v>224</v>
      </c>
      <c r="C182" s="4">
        <v>380</v>
      </c>
      <c r="D182" s="4">
        <v>6</v>
      </c>
      <c r="E182" s="4">
        <v>3</v>
      </c>
      <c r="F182" s="4">
        <v>2</v>
      </c>
      <c r="G182" s="4" t="str">
        <f t="shared" si="20"/>
        <v>insert into game_score (id, matchid, squad, goals, points, time_type) values (909, 224, 380, 6, 3, 2);</v>
      </c>
    </row>
    <row r="183" spans="1:7" x14ac:dyDescent="0.25">
      <c r="A183" s="4">
        <f t="shared" si="22"/>
        <v>910</v>
      </c>
      <c r="B183" s="4">
        <f>B182</f>
        <v>224</v>
      </c>
      <c r="C183" s="4">
        <v>380</v>
      </c>
      <c r="D183" s="4">
        <v>1</v>
      </c>
      <c r="E183" s="4">
        <v>0</v>
      </c>
      <c r="F183" s="4">
        <v>1</v>
      </c>
      <c r="G183" s="4" t="str">
        <f t="shared" si="20"/>
        <v>insert into game_score (id, matchid, squad, goals, points, time_type) values (910, 224, 380, 1, 0, 1);</v>
      </c>
    </row>
    <row r="184" spans="1:7" x14ac:dyDescent="0.25">
      <c r="A184" s="4">
        <f t="shared" si="22"/>
        <v>911</v>
      </c>
      <c r="B184" s="4">
        <f>B182</f>
        <v>224</v>
      </c>
      <c r="C184" s="4">
        <v>502</v>
      </c>
      <c r="D184" s="4">
        <v>2</v>
      </c>
      <c r="E184" s="4">
        <v>0</v>
      </c>
      <c r="F184" s="4">
        <v>2</v>
      </c>
      <c r="G184" s="4" t="str">
        <f t="shared" si="20"/>
        <v>insert into game_score (id, matchid, squad, goals, points, time_type) values (911, 224, 502, 2, 0, 2);</v>
      </c>
    </row>
    <row r="185" spans="1:7" x14ac:dyDescent="0.25">
      <c r="A185" s="4">
        <f t="shared" si="22"/>
        <v>912</v>
      </c>
      <c r="B185" s="4">
        <f t="shared" ref="B185" si="27">B182</f>
        <v>224</v>
      </c>
      <c r="C185" s="4">
        <v>502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(912, 224, 502, 0, 0, 1);</v>
      </c>
    </row>
    <row r="186" spans="1:7" x14ac:dyDescent="0.25">
      <c r="A186" s="3">
        <f t="shared" si="22"/>
        <v>913</v>
      </c>
      <c r="B186" s="3">
        <f>B182+1</f>
        <v>225</v>
      </c>
      <c r="C186" s="3">
        <v>54</v>
      </c>
      <c r="D186" s="3">
        <v>2</v>
      </c>
      <c r="E186" s="3">
        <v>1</v>
      </c>
      <c r="F186" s="3">
        <v>2</v>
      </c>
      <c r="G186" s="3" t="str">
        <f t="shared" si="20"/>
        <v>insert into game_score (id, matchid, squad, goals, points, time_type) values (913, 225, 54, 2, 1, 2);</v>
      </c>
    </row>
    <row r="187" spans="1:7" x14ac:dyDescent="0.25">
      <c r="A187" s="3">
        <f t="shared" si="22"/>
        <v>914</v>
      </c>
      <c r="B187" s="3">
        <f>B186</f>
        <v>225</v>
      </c>
      <c r="C187" s="3">
        <v>54</v>
      </c>
      <c r="D187" s="3">
        <v>0</v>
      </c>
      <c r="E187" s="3">
        <v>0</v>
      </c>
      <c r="F187" s="3">
        <v>1</v>
      </c>
      <c r="G187" s="3" t="str">
        <f t="shared" si="20"/>
        <v>insert into game_score (id, matchid, squad, goals, points, time_type) values (914, 225, 54, 0, 0, 1);</v>
      </c>
    </row>
    <row r="188" spans="1:7" x14ac:dyDescent="0.25">
      <c r="A188" s="3">
        <f t="shared" si="22"/>
        <v>915</v>
      </c>
      <c r="B188" s="3">
        <f>B186</f>
        <v>225</v>
      </c>
      <c r="C188" s="3">
        <v>380</v>
      </c>
      <c r="D188" s="3">
        <v>2</v>
      </c>
      <c r="E188" s="3">
        <v>1</v>
      </c>
      <c r="F188" s="3">
        <v>2</v>
      </c>
      <c r="G188" s="3" t="str">
        <f t="shared" si="20"/>
        <v>insert into game_score (id, matchid, squad, goals, points, time_type) values (915, 225, 380, 2, 1, 2);</v>
      </c>
    </row>
    <row r="189" spans="1:7" x14ac:dyDescent="0.25">
      <c r="A189" s="3">
        <f t="shared" si="22"/>
        <v>916</v>
      </c>
      <c r="B189" s="3">
        <f t="shared" ref="B189" si="28">B186</f>
        <v>225</v>
      </c>
      <c r="C189" s="3">
        <v>380</v>
      </c>
      <c r="D189" s="3">
        <v>0</v>
      </c>
      <c r="E189" s="3">
        <v>0</v>
      </c>
      <c r="F189" s="3">
        <v>1</v>
      </c>
      <c r="G189" s="3" t="str">
        <f t="shared" si="20"/>
        <v>insert into game_score (id, matchid, squad, goals, points, time_type) values (916, 225, 380, 0, 0, 1);</v>
      </c>
    </row>
    <row r="190" spans="1:7" x14ac:dyDescent="0.25">
      <c r="A190" s="4">
        <f t="shared" si="22"/>
        <v>917</v>
      </c>
      <c r="B190" s="4">
        <f>B186+1</f>
        <v>226</v>
      </c>
      <c r="C190" s="4">
        <v>86</v>
      </c>
      <c r="D190" s="4">
        <v>2</v>
      </c>
      <c r="E190" s="4">
        <v>0</v>
      </c>
      <c r="F190" s="4">
        <v>2</v>
      </c>
      <c r="G190" s="4" t="str">
        <f t="shared" si="20"/>
        <v>insert into game_score (id, matchid, squad, goals, points, time_type) values (917, 226, 86, 2, 0, 2);</v>
      </c>
    </row>
    <row r="191" spans="1:7" x14ac:dyDescent="0.25">
      <c r="A191" s="4">
        <f t="shared" si="22"/>
        <v>918</v>
      </c>
      <c r="B191" s="4">
        <f>B190</f>
        <v>226</v>
      </c>
      <c r="C191" s="4">
        <v>86</v>
      </c>
      <c r="D191" s="4">
        <v>0</v>
      </c>
      <c r="E191" s="4">
        <v>0</v>
      </c>
      <c r="F191" s="4">
        <v>1</v>
      </c>
      <c r="G191" s="4" t="str">
        <f t="shared" si="20"/>
        <v>insert into game_score (id, matchid, squad, goals, points, time_type) values (918, 226, 86, 0, 0, 1);</v>
      </c>
    </row>
    <row r="192" spans="1:7" x14ac:dyDescent="0.25">
      <c r="A192" s="4">
        <f t="shared" si="22"/>
        <v>919</v>
      </c>
      <c r="B192" s="4">
        <f>B190</f>
        <v>226</v>
      </c>
      <c r="C192" s="4">
        <v>20</v>
      </c>
      <c r="D192" s="4">
        <v>6</v>
      </c>
      <c r="E192" s="4">
        <v>3</v>
      </c>
      <c r="F192" s="4">
        <v>2</v>
      </c>
      <c r="G192" s="4" t="str">
        <f t="shared" si="20"/>
        <v>insert into game_score (id, matchid, squad, goals, points, time_type) values (919, 226, 20, 6, 3, 2);</v>
      </c>
    </row>
    <row r="193" spans="1:7" x14ac:dyDescent="0.25">
      <c r="A193" s="4">
        <f t="shared" si="22"/>
        <v>920</v>
      </c>
      <c r="B193" s="4">
        <f t="shared" ref="B193" si="29">B190</f>
        <v>226</v>
      </c>
      <c r="C193" s="4">
        <v>20</v>
      </c>
      <c r="D193" s="4">
        <v>3</v>
      </c>
      <c r="E193" s="4">
        <v>0</v>
      </c>
      <c r="F193" s="4">
        <v>1</v>
      </c>
      <c r="G193" s="4" t="str">
        <f t="shared" si="20"/>
        <v>insert into game_score (id, matchid, squad, goals, points, time_type) values (920, 226, 20, 3, 0, 1);</v>
      </c>
    </row>
    <row r="194" spans="1:7" x14ac:dyDescent="0.25">
      <c r="A194" s="3">
        <f t="shared" si="22"/>
        <v>921</v>
      </c>
      <c r="B194" s="3">
        <f>B190+1</f>
        <v>227</v>
      </c>
      <c r="C194" s="3">
        <v>86</v>
      </c>
      <c r="D194" s="3">
        <v>1</v>
      </c>
      <c r="E194" s="3">
        <v>0</v>
      </c>
      <c r="F194" s="3">
        <v>2</v>
      </c>
      <c r="G194" s="3" t="str">
        <f t="shared" si="20"/>
        <v>insert into game_score (id, matchid, squad, goals, points, time_type) values (921, 227, 86, 1, 0, 2);</v>
      </c>
    </row>
    <row r="195" spans="1:7" x14ac:dyDescent="0.25">
      <c r="A195" s="3">
        <f t="shared" si="22"/>
        <v>922</v>
      </c>
      <c r="B195" s="3">
        <f>B194</f>
        <v>227</v>
      </c>
      <c r="C195" s="3">
        <v>86</v>
      </c>
      <c r="D195" s="3">
        <v>0</v>
      </c>
      <c r="E195" s="3">
        <v>0</v>
      </c>
      <c r="F195" s="3">
        <v>1</v>
      </c>
      <c r="G195" s="3" t="str">
        <f t="shared" si="20"/>
        <v>insert into game_score (id, matchid, squad, goals, points, time_type) values (922, 227, 86, 0, 0, 1);</v>
      </c>
    </row>
    <row r="196" spans="1:7" x14ac:dyDescent="0.25">
      <c r="A196" s="3">
        <f t="shared" si="22"/>
        <v>923</v>
      </c>
      <c r="B196" s="3">
        <f>B194</f>
        <v>227</v>
      </c>
      <c r="C196" s="3">
        <v>502</v>
      </c>
      <c r="D196" s="3">
        <v>10</v>
      </c>
      <c r="E196" s="3">
        <v>3</v>
      </c>
      <c r="F196" s="3">
        <v>2</v>
      </c>
      <c r="G196" s="3" t="str">
        <f t="shared" si="20"/>
        <v>insert into game_score (id, matchid, squad, goals, points, time_type) values (923, 227, 502, 10, 3, 2);</v>
      </c>
    </row>
    <row r="197" spans="1:7" x14ac:dyDescent="0.25">
      <c r="A197" s="3">
        <f t="shared" si="22"/>
        <v>924</v>
      </c>
      <c r="B197" s="3">
        <f t="shared" ref="B197" si="30">B194</f>
        <v>227</v>
      </c>
      <c r="C197" s="3">
        <v>502</v>
      </c>
      <c r="D197" s="3">
        <v>7</v>
      </c>
      <c r="E197" s="3">
        <v>0</v>
      </c>
      <c r="F197" s="3">
        <v>1</v>
      </c>
      <c r="G197" s="3" t="str">
        <f t="shared" si="20"/>
        <v>insert into game_score (id, matchid, squad, goals, points, time_type) values (924, 227, 502, 7, 0, 1);</v>
      </c>
    </row>
    <row r="198" spans="1:7" x14ac:dyDescent="0.25">
      <c r="A198" s="4">
        <f t="shared" si="22"/>
        <v>925</v>
      </c>
      <c r="B198" s="4">
        <f>B194+1</f>
        <v>228</v>
      </c>
      <c r="C198" s="4">
        <v>380</v>
      </c>
      <c r="D198" s="4">
        <v>5</v>
      </c>
      <c r="E198" s="4">
        <v>3</v>
      </c>
      <c r="F198" s="4">
        <v>2</v>
      </c>
      <c r="G198" s="4" t="str">
        <f t="shared" si="20"/>
        <v>insert into game_score (id, matchid, squad, goals, points, time_type) values (925, 228, 380, 5, 3, 2);</v>
      </c>
    </row>
    <row r="199" spans="1:7" x14ac:dyDescent="0.25">
      <c r="A199" s="4">
        <f t="shared" si="22"/>
        <v>926</v>
      </c>
      <c r="B199" s="4">
        <f>B198</f>
        <v>228</v>
      </c>
      <c r="C199" s="4">
        <v>380</v>
      </c>
      <c r="D199" s="4">
        <v>2</v>
      </c>
      <c r="E199" s="4">
        <v>0</v>
      </c>
      <c r="F199" s="4">
        <v>1</v>
      </c>
      <c r="G199" s="4" t="str">
        <f t="shared" si="20"/>
        <v>insert into game_score (id, matchid, squad, goals, points, time_type) values (926, 228, 380, 2, 0, 1);</v>
      </c>
    </row>
    <row r="200" spans="1:7" x14ac:dyDescent="0.25">
      <c r="A200" s="4">
        <f t="shared" si="22"/>
        <v>927</v>
      </c>
      <c r="B200" s="4">
        <f>B198</f>
        <v>228</v>
      </c>
      <c r="C200" s="4">
        <v>20</v>
      </c>
      <c r="D200" s="4">
        <v>1</v>
      </c>
      <c r="E200" s="4">
        <v>0</v>
      </c>
      <c r="F200" s="4">
        <v>2</v>
      </c>
      <c r="G200" s="4" t="str">
        <f t="shared" si="20"/>
        <v>insert into game_score (id, matchid, squad, goals, points, time_type) values (927, 228, 20, 1, 0, 2);</v>
      </c>
    </row>
    <row r="201" spans="1:7" x14ac:dyDescent="0.25">
      <c r="A201" s="4">
        <f t="shared" si="22"/>
        <v>928</v>
      </c>
      <c r="B201" s="4">
        <f t="shared" ref="B201" si="31">B198</f>
        <v>228</v>
      </c>
      <c r="C201" s="4">
        <v>20</v>
      </c>
      <c r="D201" s="4">
        <v>0</v>
      </c>
      <c r="E201" s="4">
        <v>0</v>
      </c>
      <c r="F201" s="4">
        <v>1</v>
      </c>
      <c r="G201" s="4" t="str">
        <f t="shared" si="20"/>
        <v>insert into game_score (id, matchid, squad, goals, points, time_type) values (928, 228, 20, 0, 0, 1);</v>
      </c>
    </row>
    <row r="202" spans="1:7" x14ac:dyDescent="0.25">
      <c r="A202" s="3">
        <f t="shared" si="22"/>
        <v>929</v>
      </c>
      <c r="B202" s="3">
        <f>B198+1</f>
        <v>229</v>
      </c>
      <c r="C202" s="3">
        <v>54</v>
      </c>
      <c r="D202" s="3">
        <v>2</v>
      </c>
      <c r="E202" s="3">
        <v>3</v>
      </c>
      <c r="F202" s="3">
        <v>2</v>
      </c>
      <c r="G202" s="3" t="str">
        <f t="shared" si="20"/>
        <v>insert into game_score (id, matchid, squad, goals, points, time_type) values (929, 229, 54, 2, 3, 2);</v>
      </c>
    </row>
    <row r="203" spans="1:7" x14ac:dyDescent="0.25">
      <c r="A203" s="3">
        <f t="shared" si="22"/>
        <v>930</v>
      </c>
      <c r="B203" s="3">
        <f>B202</f>
        <v>229</v>
      </c>
      <c r="C203" s="3">
        <v>54</v>
      </c>
      <c r="D203" s="3">
        <v>1</v>
      </c>
      <c r="E203" s="3">
        <v>0</v>
      </c>
      <c r="F203" s="3">
        <v>1</v>
      </c>
      <c r="G203" s="3" t="str">
        <f t="shared" si="20"/>
        <v>insert into game_score (id, matchid, squad, goals, points, time_type) values (930, 229, 54, 1, 0, 1);</v>
      </c>
    </row>
    <row r="204" spans="1:7" x14ac:dyDescent="0.25">
      <c r="A204" s="3">
        <f t="shared" si="22"/>
        <v>931</v>
      </c>
      <c r="B204" s="3">
        <f>B202</f>
        <v>229</v>
      </c>
      <c r="C204" s="3">
        <v>502</v>
      </c>
      <c r="D204" s="3">
        <v>1</v>
      </c>
      <c r="E204" s="3">
        <v>0</v>
      </c>
      <c r="F204" s="3">
        <v>2</v>
      </c>
      <c r="G204" s="3" t="str">
        <f t="shared" si="20"/>
        <v>insert into game_score (id, matchid, squad, goals, points, time_type) values (931, 229, 502, 1, 0, 2);</v>
      </c>
    </row>
    <row r="205" spans="1:7" x14ac:dyDescent="0.25">
      <c r="A205" s="3">
        <f t="shared" si="22"/>
        <v>932</v>
      </c>
      <c r="B205" s="3">
        <f t="shared" ref="B205" si="32">B202</f>
        <v>229</v>
      </c>
      <c r="C205" s="3">
        <v>502</v>
      </c>
      <c r="D205" s="3">
        <v>0</v>
      </c>
      <c r="E205" s="3">
        <v>0</v>
      </c>
      <c r="F205" s="3">
        <v>1</v>
      </c>
      <c r="G205" s="3" t="str">
        <f t="shared" si="20"/>
        <v>insert into game_score (id, matchid, squad, goals, points, time_type) values (932, 229, 502, 0, 0, 1);</v>
      </c>
    </row>
    <row r="206" spans="1:7" x14ac:dyDescent="0.25">
      <c r="A206" s="4">
        <f t="shared" si="22"/>
        <v>933</v>
      </c>
      <c r="B206" s="4">
        <f>B202+1</f>
        <v>230</v>
      </c>
      <c r="C206" s="4">
        <v>380</v>
      </c>
      <c r="D206" s="4">
        <v>4</v>
      </c>
      <c r="E206" s="4">
        <v>3</v>
      </c>
      <c r="F206" s="4">
        <v>2</v>
      </c>
      <c r="G206" s="4" t="str">
        <f t="shared" si="20"/>
        <v>insert into game_score (id, matchid, squad, goals, points, time_type) values (933, 230, 380, 4, 3, 2);</v>
      </c>
    </row>
    <row r="207" spans="1:7" x14ac:dyDescent="0.25">
      <c r="A207" s="4">
        <f t="shared" si="22"/>
        <v>934</v>
      </c>
      <c r="B207" s="4">
        <f>B206</f>
        <v>230</v>
      </c>
      <c r="C207" s="4">
        <v>380</v>
      </c>
      <c r="D207" s="4">
        <v>1</v>
      </c>
      <c r="E207" s="4">
        <v>0</v>
      </c>
      <c r="F207" s="4">
        <v>1</v>
      </c>
      <c r="G207" s="4" t="str">
        <f t="shared" si="20"/>
        <v>insert into game_score (id, matchid, squad, goals, points, time_type) values (934, 230, 380, 1, 0, 1);</v>
      </c>
    </row>
    <row r="208" spans="1:7" x14ac:dyDescent="0.25">
      <c r="A208" s="4">
        <f t="shared" si="22"/>
        <v>935</v>
      </c>
      <c r="B208" s="4">
        <f>B206</f>
        <v>230</v>
      </c>
      <c r="C208" s="4">
        <v>86</v>
      </c>
      <c r="D208" s="4">
        <v>2</v>
      </c>
      <c r="E208" s="4">
        <v>0</v>
      </c>
      <c r="F208" s="4">
        <v>2</v>
      </c>
      <c r="G208" s="4" t="str">
        <f t="shared" si="20"/>
        <v>insert into game_score (id, matchid, squad, goals, points, time_type) values (935, 230, 86, 2, 0, 2);</v>
      </c>
    </row>
    <row r="209" spans="1:7" x14ac:dyDescent="0.25">
      <c r="A209" s="4">
        <f t="shared" si="22"/>
        <v>936</v>
      </c>
      <c r="B209" s="4">
        <f t="shared" ref="B209" si="33">B206</f>
        <v>230</v>
      </c>
      <c r="C209" s="4">
        <v>86</v>
      </c>
      <c r="D209" s="4">
        <v>1</v>
      </c>
      <c r="E209" s="4">
        <v>0</v>
      </c>
      <c r="F209" s="4">
        <v>1</v>
      </c>
      <c r="G209" s="4" t="str">
        <f t="shared" si="20"/>
        <v>insert into game_score (id, matchid, squad, goals, points, time_type) values (936, 230, 86, 1, 0, 1);</v>
      </c>
    </row>
    <row r="210" spans="1:7" x14ac:dyDescent="0.25">
      <c r="A210" s="3">
        <f t="shared" si="22"/>
        <v>937</v>
      </c>
      <c r="B210" s="3">
        <f>B206+1</f>
        <v>231</v>
      </c>
      <c r="C210" s="3">
        <v>34</v>
      </c>
      <c r="D210" s="3">
        <v>3</v>
      </c>
      <c r="E210" s="3">
        <v>1</v>
      </c>
      <c r="F210" s="3">
        <v>2</v>
      </c>
      <c r="G210" s="3" t="str">
        <f t="shared" si="20"/>
        <v>insert into game_score (id, matchid, squad, goals, points, time_type) values (937, 231, 34, 3, 1, 2);</v>
      </c>
    </row>
    <row r="211" spans="1:7" x14ac:dyDescent="0.25">
      <c r="A211" s="3">
        <f t="shared" si="22"/>
        <v>938</v>
      </c>
      <c r="B211" s="3">
        <f>B210</f>
        <v>231</v>
      </c>
      <c r="C211" s="3">
        <v>34</v>
      </c>
      <c r="D211" s="3">
        <v>0</v>
      </c>
      <c r="E211" s="3">
        <v>0</v>
      </c>
      <c r="F211" s="3">
        <v>1</v>
      </c>
      <c r="G211" s="3" t="str">
        <f t="shared" si="20"/>
        <v>insert into game_score (id, matchid, squad, goals, points, time_type) values (938, 231, 34, 0, 0, 1);</v>
      </c>
    </row>
    <row r="212" spans="1:7" x14ac:dyDescent="0.25">
      <c r="A212" s="3">
        <f t="shared" si="22"/>
        <v>939</v>
      </c>
      <c r="B212" s="3">
        <f>B210</f>
        <v>231</v>
      </c>
      <c r="C212" s="3">
        <v>98</v>
      </c>
      <c r="D212" s="3">
        <v>3</v>
      </c>
      <c r="E212" s="3">
        <v>1</v>
      </c>
      <c r="F212" s="3">
        <v>2</v>
      </c>
      <c r="G212" s="3" t="str">
        <f t="shared" si="20"/>
        <v>insert into game_score (id, matchid, squad, goals, points, time_type) values (939, 231, 98, 3, 1, 2);</v>
      </c>
    </row>
    <row r="213" spans="1:7" x14ac:dyDescent="0.25">
      <c r="A213" s="3">
        <f t="shared" si="22"/>
        <v>940</v>
      </c>
      <c r="B213" s="3">
        <f>B210</f>
        <v>231</v>
      </c>
      <c r="C213" s="3">
        <v>98</v>
      </c>
      <c r="D213" s="3">
        <v>3</v>
      </c>
      <c r="E213" s="3">
        <v>0</v>
      </c>
      <c r="F213" s="3">
        <v>1</v>
      </c>
      <c r="G213" s="3" t="str">
        <f t="shared" si="20"/>
        <v>insert into game_score (id, matchid, squad, goals, points, time_type) values (940, 231, 98, 3, 0, 1);</v>
      </c>
    </row>
    <row r="214" spans="1:7" x14ac:dyDescent="0.25">
      <c r="A214" s="4">
        <f t="shared" si="22"/>
        <v>941</v>
      </c>
      <c r="B214" s="4">
        <f>B210+1</f>
        <v>232</v>
      </c>
      <c r="C214" s="4">
        <v>598</v>
      </c>
      <c r="D214" s="4">
        <v>3</v>
      </c>
      <c r="E214" s="4">
        <v>1</v>
      </c>
      <c r="F214" s="4">
        <v>2</v>
      </c>
      <c r="G214" t="str">
        <f t="shared" si="20"/>
        <v>insert into game_score (id, matchid, squad, goals, points, time_type) values (941, 232, 598, 3, 1, 2);</v>
      </c>
    </row>
    <row r="215" spans="1:7" x14ac:dyDescent="0.25">
      <c r="A215" s="4">
        <f t="shared" si="22"/>
        <v>942</v>
      </c>
      <c r="B215" s="4">
        <f>B214</f>
        <v>232</v>
      </c>
      <c r="C215" s="4">
        <v>598</v>
      </c>
      <c r="D215" s="4">
        <v>1</v>
      </c>
      <c r="E215" s="4">
        <v>0</v>
      </c>
      <c r="F215" s="4">
        <v>1</v>
      </c>
      <c r="G215" t="str">
        <f t="shared" si="20"/>
        <v>insert into game_score (id, matchid, squad, goals, points, time_type) values (942, 232, 598, 1, 0, 1);</v>
      </c>
    </row>
    <row r="216" spans="1:7" x14ac:dyDescent="0.25">
      <c r="A216" s="4">
        <f t="shared" si="22"/>
        <v>943</v>
      </c>
      <c r="B216" s="4">
        <f>B214</f>
        <v>232</v>
      </c>
      <c r="C216" s="4">
        <v>218</v>
      </c>
      <c r="D216" s="4">
        <v>3</v>
      </c>
      <c r="E216" s="4">
        <v>1</v>
      </c>
      <c r="F216" s="4">
        <v>2</v>
      </c>
      <c r="G216" t="str">
        <f t="shared" si="20"/>
        <v>insert into game_score (id, matchid, squad, goals, points, time_type) values (943, 232, 218, 3, 1, 2);</v>
      </c>
    </row>
    <row r="217" spans="1:7" x14ac:dyDescent="0.25">
      <c r="A217" s="4">
        <f t="shared" si="22"/>
        <v>944</v>
      </c>
      <c r="B217" s="4">
        <f>B214</f>
        <v>232</v>
      </c>
      <c r="C217" s="4">
        <v>218</v>
      </c>
      <c r="D217" s="4">
        <v>0</v>
      </c>
      <c r="E217" s="4">
        <v>0</v>
      </c>
      <c r="F217" s="4">
        <v>1</v>
      </c>
      <c r="G217" t="str">
        <f t="shared" si="20"/>
        <v>insert into game_score (id, matchid, squad, goals, points, time_type) values (944, 232, 218, 0, 0, 1);</v>
      </c>
    </row>
    <row r="218" spans="1:7" x14ac:dyDescent="0.25">
      <c r="A218" s="3">
        <f t="shared" si="22"/>
        <v>945</v>
      </c>
      <c r="B218" s="3">
        <f>B214+1</f>
        <v>233</v>
      </c>
      <c r="C218" s="3">
        <v>218</v>
      </c>
      <c r="D218" s="3">
        <v>0</v>
      </c>
      <c r="E218" s="3">
        <v>0</v>
      </c>
      <c r="F218" s="3">
        <v>2</v>
      </c>
      <c r="G218" s="3" t="str">
        <f t="shared" ref="G218:G249" si="34">"insert into game_score (id, matchid, squad, goals, points, time_type) values (" &amp; A218 &amp; ", " &amp; B218 &amp; ", " &amp; C218 &amp; ", " &amp; D218 &amp; ", " &amp; E218 &amp; ", " &amp; F218 &amp; ");"</f>
        <v>insert into game_score (id, matchid, squad, goals, points, time_type) values (945, 233, 218, 0, 0, 2);</v>
      </c>
    </row>
    <row r="219" spans="1:7" x14ac:dyDescent="0.25">
      <c r="A219" s="3">
        <f t="shared" si="22"/>
        <v>946</v>
      </c>
      <c r="B219" s="3">
        <f>B218</f>
        <v>233</v>
      </c>
      <c r="C219" s="3">
        <v>218</v>
      </c>
      <c r="D219" s="3">
        <v>0</v>
      </c>
      <c r="E219" s="3">
        <v>0</v>
      </c>
      <c r="F219" s="3">
        <v>1</v>
      </c>
      <c r="G219" s="3" t="str">
        <f t="shared" si="34"/>
        <v>insert into game_score (id, matchid, squad, goals, points, time_type) values (946, 233, 218, 0, 0, 1);</v>
      </c>
    </row>
    <row r="220" spans="1:7" x14ac:dyDescent="0.25">
      <c r="A220" s="3">
        <f t="shared" si="22"/>
        <v>947</v>
      </c>
      <c r="B220" s="3">
        <f>B218</f>
        <v>233</v>
      </c>
      <c r="C220" s="3">
        <v>34</v>
      </c>
      <c r="D220" s="3">
        <v>3</v>
      </c>
      <c r="E220" s="3">
        <v>3</v>
      </c>
      <c r="F220" s="3">
        <v>2</v>
      </c>
      <c r="G220" s="3" t="str">
        <f t="shared" si="34"/>
        <v>insert into game_score (id, matchid, squad, goals, points, time_type) values (947, 233, 34, 3, 3, 2);</v>
      </c>
    </row>
    <row r="221" spans="1:7" x14ac:dyDescent="0.25">
      <c r="A221" s="3">
        <f t="shared" si="22"/>
        <v>948</v>
      </c>
      <c r="B221" s="3">
        <f t="shared" ref="B221" si="35">B218</f>
        <v>233</v>
      </c>
      <c r="C221" s="3">
        <v>34</v>
      </c>
      <c r="D221" s="3">
        <v>2</v>
      </c>
      <c r="E221" s="3">
        <v>0</v>
      </c>
      <c r="F221" s="3">
        <v>1</v>
      </c>
      <c r="G221" s="3" t="str">
        <f t="shared" si="34"/>
        <v>insert into game_score (id, matchid, squad, goals, points, time_type) values (948, 233, 34, 2, 0, 1);</v>
      </c>
    </row>
    <row r="222" spans="1:7" x14ac:dyDescent="0.25">
      <c r="A222" s="4">
        <f t="shared" ref="A222:A285" si="36">A221+1</f>
        <v>949</v>
      </c>
      <c r="B222" s="4">
        <f>B218+1</f>
        <v>234</v>
      </c>
      <c r="C222" s="4">
        <v>420</v>
      </c>
      <c r="D222" s="4">
        <v>4</v>
      </c>
      <c r="E222" s="4">
        <v>3</v>
      </c>
      <c r="F222" s="4">
        <v>2</v>
      </c>
      <c r="G222" s="4" t="str">
        <f t="shared" si="34"/>
        <v>insert into game_score (id, matchid, squad, goals, points, time_type) values (949, 234, 420, 4, 3, 2);</v>
      </c>
    </row>
    <row r="223" spans="1:7" x14ac:dyDescent="0.25">
      <c r="A223" s="4">
        <f t="shared" si="36"/>
        <v>950</v>
      </c>
      <c r="B223" s="4">
        <f>B222</f>
        <v>234</v>
      </c>
      <c r="C223" s="4">
        <v>420</v>
      </c>
      <c r="D223" s="4">
        <v>1</v>
      </c>
      <c r="E223" s="4">
        <v>0</v>
      </c>
      <c r="F223" s="4">
        <v>1</v>
      </c>
      <c r="G223" s="4" t="str">
        <f t="shared" si="34"/>
        <v>insert into game_score (id, matchid, squad, goals, points, time_type) values (950, 234, 420, 1, 0, 1);</v>
      </c>
    </row>
    <row r="224" spans="1:7" x14ac:dyDescent="0.25">
      <c r="A224" s="4">
        <f t="shared" si="36"/>
        <v>951</v>
      </c>
      <c r="B224" s="4">
        <f>B222</f>
        <v>234</v>
      </c>
      <c r="C224" s="4">
        <v>598</v>
      </c>
      <c r="D224" s="4">
        <v>1</v>
      </c>
      <c r="E224" s="4">
        <v>0</v>
      </c>
      <c r="F224" s="4">
        <v>2</v>
      </c>
      <c r="G224" s="4" t="str">
        <f t="shared" si="34"/>
        <v>insert into game_score (id, matchid, squad, goals, points, time_type) values (951, 234, 598, 1, 0, 2);</v>
      </c>
    </row>
    <row r="225" spans="1:7" x14ac:dyDescent="0.25">
      <c r="A225" s="4">
        <f t="shared" si="36"/>
        <v>952</v>
      </c>
      <c r="B225" s="4">
        <f t="shared" ref="B225" si="37">B222</f>
        <v>234</v>
      </c>
      <c r="C225" s="4">
        <v>598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(952, 234, 598, 1, 0, 1);</v>
      </c>
    </row>
    <row r="226" spans="1:7" x14ac:dyDescent="0.25">
      <c r="A226" s="3">
        <f t="shared" si="36"/>
        <v>953</v>
      </c>
      <c r="B226" s="3">
        <f>B222+1</f>
        <v>235</v>
      </c>
      <c r="C226" s="3">
        <v>34</v>
      </c>
      <c r="D226" s="3">
        <v>4</v>
      </c>
      <c r="E226" s="3">
        <v>3</v>
      </c>
      <c r="F226" s="3">
        <v>2</v>
      </c>
      <c r="G226" s="3" t="str">
        <f t="shared" si="34"/>
        <v>insert into game_score (id, matchid, squad, goals, points, time_type) values (953, 235, 34, 4, 3, 2);</v>
      </c>
    </row>
    <row r="227" spans="1:7" x14ac:dyDescent="0.25">
      <c r="A227" s="3">
        <f t="shared" si="36"/>
        <v>954</v>
      </c>
      <c r="B227" s="3">
        <f>B226</f>
        <v>235</v>
      </c>
      <c r="C227" s="3">
        <v>34</v>
      </c>
      <c r="D227" s="3">
        <v>1</v>
      </c>
      <c r="E227" s="3">
        <v>0</v>
      </c>
      <c r="F227" s="3">
        <v>1</v>
      </c>
      <c r="G227" s="3" t="str">
        <f t="shared" si="34"/>
        <v>insert into game_score (id, matchid, squad, goals, points, time_type) values (954, 235, 34, 1, 0, 1);</v>
      </c>
    </row>
    <row r="228" spans="1:7" x14ac:dyDescent="0.25">
      <c r="A228" s="3">
        <f t="shared" si="36"/>
        <v>955</v>
      </c>
      <c r="B228" s="3">
        <f>B226</f>
        <v>235</v>
      </c>
      <c r="C228" s="3">
        <v>420</v>
      </c>
      <c r="D228" s="3">
        <v>0</v>
      </c>
      <c r="E228" s="3">
        <v>0</v>
      </c>
      <c r="F228" s="3">
        <v>2</v>
      </c>
      <c r="G228" s="3" t="str">
        <f t="shared" si="34"/>
        <v>insert into game_score (id, matchid, squad, goals, points, time_type) values (955, 235, 420, 0, 0, 2);</v>
      </c>
    </row>
    <row r="229" spans="1:7" x14ac:dyDescent="0.25">
      <c r="A229" s="3">
        <f t="shared" si="36"/>
        <v>956</v>
      </c>
      <c r="B229" s="3">
        <f t="shared" ref="B229" si="38">B226</f>
        <v>235</v>
      </c>
      <c r="C229" s="3">
        <v>420</v>
      </c>
      <c r="D229" s="3">
        <v>0</v>
      </c>
      <c r="E229" s="3">
        <v>0</v>
      </c>
      <c r="F229" s="3">
        <v>1</v>
      </c>
      <c r="G229" s="3" t="str">
        <f t="shared" si="34"/>
        <v>insert into game_score (id, matchid, squad, goals, points, time_type) values (956, 235, 420, 0, 0, 1);</v>
      </c>
    </row>
    <row r="230" spans="1:7" x14ac:dyDescent="0.25">
      <c r="A230" s="4">
        <f t="shared" si="36"/>
        <v>957</v>
      </c>
      <c r="B230" s="4">
        <f>B226+1</f>
        <v>236</v>
      </c>
      <c r="C230" s="4">
        <v>98</v>
      </c>
      <c r="D230" s="4">
        <v>4</v>
      </c>
      <c r="E230" s="4">
        <v>3</v>
      </c>
      <c r="F230" s="4">
        <v>2</v>
      </c>
      <c r="G230" s="4" t="str">
        <f t="shared" si="34"/>
        <v>insert into game_score (id, matchid, squad, goals, points, time_type) values (957, 236, 98, 4, 3, 2);</v>
      </c>
    </row>
    <row r="231" spans="1:7" x14ac:dyDescent="0.25">
      <c r="A231" s="4">
        <f t="shared" si="36"/>
        <v>958</v>
      </c>
      <c r="B231" s="4">
        <f>B230</f>
        <v>236</v>
      </c>
      <c r="C231" s="4">
        <v>98</v>
      </c>
      <c r="D231" s="4">
        <v>3</v>
      </c>
      <c r="E231" s="4">
        <v>0</v>
      </c>
      <c r="F231" s="4">
        <v>1</v>
      </c>
      <c r="G231" s="4" t="str">
        <f t="shared" si="34"/>
        <v>insert into game_score (id, matchid, squad, goals, points, time_type) values (958, 236, 98, 3, 0, 1);</v>
      </c>
    </row>
    <row r="232" spans="1:7" x14ac:dyDescent="0.25">
      <c r="A232" s="4">
        <f t="shared" si="36"/>
        <v>959</v>
      </c>
      <c r="B232" s="4">
        <f>B230</f>
        <v>236</v>
      </c>
      <c r="C232" s="4">
        <v>218</v>
      </c>
      <c r="D232" s="4">
        <v>2</v>
      </c>
      <c r="E232" s="4">
        <v>0</v>
      </c>
      <c r="F232" s="4">
        <v>2</v>
      </c>
      <c r="G232" s="4" t="str">
        <f t="shared" si="34"/>
        <v>insert into game_score (id, matchid, squad, goals, points, time_type) values (959, 236, 218, 2, 0, 2);</v>
      </c>
    </row>
    <row r="233" spans="1:7" x14ac:dyDescent="0.25">
      <c r="A233" s="4">
        <f t="shared" si="36"/>
        <v>960</v>
      </c>
      <c r="B233" s="4">
        <f t="shared" ref="B233" si="39">B230</f>
        <v>236</v>
      </c>
      <c r="C233" s="4">
        <v>218</v>
      </c>
      <c r="D233" s="4">
        <v>1</v>
      </c>
      <c r="E233" s="4">
        <v>0</v>
      </c>
      <c r="F233" s="4">
        <v>1</v>
      </c>
      <c r="G233" s="4" t="str">
        <f t="shared" si="34"/>
        <v>insert into game_score (id, matchid, squad, goals, points, time_type) values (960, 236, 218, 1, 0, 1);</v>
      </c>
    </row>
    <row r="234" spans="1:7" x14ac:dyDescent="0.25">
      <c r="A234" s="3">
        <f t="shared" si="36"/>
        <v>961</v>
      </c>
      <c r="B234" s="3">
        <f>B230+1</f>
        <v>237</v>
      </c>
      <c r="C234" s="3">
        <v>98</v>
      </c>
      <c r="D234" s="3">
        <v>4</v>
      </c>
      <c r="E234" s="3">
        <v>3</v>
      </c>
      <c r="F234" s="3">
        <v>2</v>
      </c>
      <c r="G234" s="3" t="str">
        <f t="shared" si="34"/>
        <v>insert into game_score (id, matchid, squad, goals, points, time_type) values (961, 237, 98, 4, 3, 2);</v>
      </c>
    </row>
    <row r="235" spans="1:7" x14ac:dyDescent="0.25">
      <c r="A235" s="3">
        <f t="shared" si="36"/>
        <v>962</v>
      </c>
      <c r="B235" s="3">
        <f>B234</f>
        <v>237</v>
      </c>
      <c r="C235" s="3">
        <v>98</v>
      </c>
      <c r="D235" s="3">
        <v>3</v>
      </c>
      <c r="E235" s="3">
        <v>0</v>
      </c>
      <c r="F235" s="3">
        <v>1</v>
      </c>
      <c r="G235" s="3" t="str">
        <f t="shared" si="34"/>
        <v>insert into game_score (id, matchid, squad, goals, points, time_type) values (962, 237, 98, 3, 0, 1);</v>
      </c>
    </row>
    <row r="236" spans="1:7" x14ac:dyDescent="0.25">
      <c r="A236" s="3">
        <f t="shared" si="36"/>
        <v>963</v>
      </c>
      <c r="B236" s="3">
        <f>B234</f>
        <v>237</v>
      </c>
      <c r="C236" s="3">
        <v>598</v>
      </c>
      <c r="D236" s="3">
        <v>2</v>
      </c>
      <c r="E236" s="3">
        <v>0</v>
      </c>
      <c r="F236" s="3">
        <v>2</v>
      </c>
      <c r="G236" s="3" t="str">
        <f t="shared" si="34"/>
        <v>insert into game_score (id, matchid, squad, goals, points, time_type) values (963, 237, 598, 2, 0, 2);</v>
      </c>
    </row>
    <row r="237" spans="1:7" x14ac:dyDescent="0.25">
      <c r="A237" s="3">
        <f t="shared" si="36"/>
        <v>964</v>
      </c>
      <c r="B237" s="3">
        <f t="shared" ref="B237" si="40">B234</f>
        <v>237</v>
      </c>
      <c r="C237" s="3">
        <v>598</v>
      </c>
      <c r="D237" s="3">
        <v>1</v>
      </c>
      <c r="E237" s="3">
        <v>0</v>
      </c>
      <c r="F237" s="3">
        <v>1</v>
      </c>
      <c r="G237" s="3" t="str">
        <f t="shared" si="34"/>
        <v>insert into game_score (id, matchid, squad, goals, points, time_type) values (964, 237, 598, 1, 0, 1);</v>
      </c>
    </row>
    <row r="238" spans="1:7" x14ac:dyDescent="0.25">
      <c r="A238" s="4">
        <f t="shared" si="36"/>
        <v>965</v>
      </c>
      <c r="B238" s="4">
        <f>B234+1</f>
        <v>238</v>
      </c>
      <c r="C238" s="4">
        <v>420</v>
      </c>
      <c r="D238" s="4">
        <v>4</v>
      </c>
      <c r="E238" s="4">
        <v>3</v>
      </c>
      <c r="F238" s="4">
        <v>2</v>
      </c>
      <c r="G238" s="4" t="str">
        <f t="shared" si="34"/>
        <v>insert into game_score (id, matchid, squad, goals, points, time_type) values (965, 238, 420, 4, 3, 2);</v>
      </c>
    </row>
    <row r="239" spans="1:7" x14ac:dyDescent="0.25">
      <c r="A239" s="4">
        <f t="shared" si="36"/>
        <v>966</v>
      </c>
      <c r="B239" s="4">
        <f>B238</f>
        <v>238</v>
      </c>
      <c r="C239" s="4">
        <v>420</v>
      </c>
      <c r="D239" s="4">
        <v>2</v>
      </c>
      <c r="E239" s="4">
        <v>0</v>
      </c>
      <c r="F239" s="4">
        <v>1</v>
      </c>
      <c r="G239" s="4" t="str">
        <f t="shared" si="34"/>
        <v>insert into game_score (id, matchid, squad, goals, points, time_type) values (966, 238, 420, 2, 0, 1);</v>
      </c>
    </row>
    <row r="240" spans="1:7" x14ac:dyDescent="0.25">
      <c r="A240" s="4">
        <f t="shared" si="36"/>
        <v>967</v>
      </c>
      <c r="B240" s="4">
        <f>B238</f>
        <v>238</v>
      </c>
      <c r="C240" s="4">
        <v>218</v>
      </c>
      <c r="D240" s="4">
        <v>2</v>
      </c>
      <c r="E240" s="4">
        <v>0</v>
      </c>
      <c r="F240" s="4">
        <v>2</v>
      </c>
      <c r="G240" s="4" t="str">
        <f t="shared" si="34"/>
        <v>insert into game_score (id, matchid, squad, goals, points, time_type) values (967, 238, 218, 2, 0, 2);</v>
      </c>
    </row>
    <row r="241" spans="1:7" x14ac:dyDescent="0.25">
      <c r="A241" s="4">
        <f t="shared" si="36"/>
        <v>968</v>
      </c>
      <c r="B241" s="4">
        <f t="shared" ref="B241" si="41">B238</f>
        <v>238</v>
      </c>
      <c r="C241" s="4">
        <v>218</v>
      </c>
      <c r="D241" s="4">
        <v>1</v>
      </c>
      <c r="E241" s="4">
        <v>0</v>
      </c>
      <c r="F241" s="4">
        <v>1</v>
      </c>
      <c r="G241" s="4" t="str">
        <f t="shared" si="34"/>
        <v>insert into game_score (id, matchid, squad, goals, points, time_type) values (968, 238, 218, 1, 0, 1);</v>
      </c>
    </row>
    <row r="242" spans="1:7" x14ac:dyDescent="0.25">
      <c r="A242" s="3">
        <f t="shared" si="36"/>
        <v>969</v>
      </c>
      <c r="B242" s="3">
        <f>B238+1</f>
        <v>239</v>
      </c>
      <c r="C242" s="3">
        <v>34</v>
      </c>
      <c r="D242" s="3">
        <v>3</v>
      </c>
      <c r="E242" s="3">
        <v>3</v>
      </c>
      <c r="F242" s="3">
        <v>2</v>
      </c>
      <c r="G242" s="3" t="str">
        <f t="shared" si="34"/>
        <v>insert into game_score (id, matchid, squad, goals, points, time_type) values (969, 239, 34, 3, 3, 2);</v>
      </c>
    </row>
    <row r="243" spans="1:7" x14ac:dyDescent="0.25">
      <c r="A243" s="3">
        <f t="shared" si="36"/>
        <v>970</v>
      </c>
      <c r="B243" s="3">
        <f>B242</f>
        <v>239</v>
      </c>
      <c r="C243" s="3">
        <v>34</v>
      </c>
      <c r="D243" s="3">
        <v>1</v>
      </c>
      <c r="E243" s="3">
        <v>0</v>
      </c>
      <c r="F243" s="3">
        <v>1</v>
      </c>
      <c r="G243" s="3" t="str">
        <f t="shared" si="34"/>
        <v>insert into game_score (id, matchid, squad, goals, points, time_type) values (970, 239, 34, 1, 0, 1);</v>
      </c>
    </row>
    <row r="244" spans="1:7" x14ac:dyDescent="0.25">
      <c r="A244" s="3">
        <f t="shared" si="36"/>
        <v>971</v>
      </c>
      <c r="B244" s="3">
        <f>B242</f>
        <v>239</v>
      </c>
      <c r="C244" s="3">
        <v>598</v>
      </c>
      <c r="D244" s="3">
        <v>0</v>
      </c>
      <c r="E244" s="3">
        <v>0</v>
      </c>
      <c r="F244" s="3">
        <v>2</v>
      </c>
      <c r="G244" s="3" t="str">
        <f t="shared" si="34"/>
        <v>insert into game_score (id, matchid, squad, goals, points, time_type) values (971, 239, 598, 0, 0, 2);</v>
      </c>
    </row>
    <row r="245" spans="1:7" x14ac:dyDescent="0.25">
      <c r="A245" s="3">
        <f t="shared" si="36"/>
        <v>972</v>
      </c>
      <c r="B245" s="3">
        <f t="shared" ref="B245" si="42">B242</f>
        <v>239</v>
      </c>
      <c r="C245" s="3">
        <v>598</v>
      </c>
      <c r="D245" s="3">
        <v>0</v>
      </c>
      <c r="E245" s="3">
        <v>0</v>
      </c>
      <c r="F245" s="3">
        <v>1</v>
      </c>
      <c r="G245" s="3" t="str">
        <f t="shared" si="34"/>
        <v>insert into game_score (id, matchid, squad, goals, points, time_type) values (972, 239, 598, 0, 0, 1);</v>
      </c>
    </row>
    <row r="246" spans="1:7" x14ac:dyDescent="0.25">
      <c r="A246" s="4">
        <f t="shared" si="36"/>
        <v>973</v>
      </c>
      <c r="B246" s="4">
        <f>B242+1</f>
        <v>240</v>
      </c>
      <c r="C246" s="4">
        <v>420</v>
      </c>
      <c r="D246" s="4">
        <v>2</v>
      </c>
      <c r="E246" s="4">
        <v>0</v>
      </c>
      <c r="F246" s="4">
        <v>2</v>
      </c>
      <c r="G246" s="4" t="str">
        <f t="shared" si="34"/>
        <v>insert into game_score (id, matchid, squad, goals, points, time_type) values (973, 240, 420, 2, 0, 2);</v>
      </c>
    </row>
    <row r="247" spans="1:7" x14ac:dyDescent="0.25">
      <c r="A247" s="4">
        <f t="shared" si="36"/>
        <v>974</v>
      </c>
      <c r="B247" s="4">
        <f>B246</f>
        <v>240</v>
      </c>
      <c r="C247" s="4">
        <v>420</v>
      </c>
      <c r="D247" s="4">
        <v>0</v>
      </c>
      <c r="E247" s="4">
        <v>0</v>
      </c>
      <c r="F247" s="4">
        <v>1</v>
      </c>
      <c r="G247" s="4" t="str">
        <f t="shared" si="34"/>
        <v>insert into game_score (id, matchid, squad, goals, points, time_type) values (974, 240, 420, 0, 0, 1);</v>
      </c>
    </row>
    <row r="248" spans="1:7" x14ac:dyDescent="0.25">
      <c r="A248" s="4">
        <f t="shared" si="36"/>
        <v>975</v>
      </c>
      <c r="B248" s="4">
        <f>B246</f>
        <v>240</v>
      </c>
      <c r="C248" s="4">
        <v>98</v>
      </c>
      <c r="D248" s="4">
        <v>3</v>
      </c>
      <c r="E248" s="4">
        <v>3</v>
      </c>
      <c r="F248" s="4">
        <v>2</v>
      </c>
      <c r="G248" s="4" t="str">
        <f t="shared" si="34"/>
        <v>insert into game_score (id, matchid, squad, goals, points, time_type) values (975, 240, 98, 3, 3, 2);</v>
      </c>
    </row>
    <row r="249" spans="1:7" x14ac:dyDescent="0.25">
      <c r="A249" s="4">
        <f t="shared" si="36"/>
        <v>976</v>
      </c>
      <c r="B249" s="4">
        <f t="shared" ref="B249" si="43">B246</f>
        <v>240</v>
      </c>
      <c r="C249" s="4">
        <v>98</v>
      </c>
      <c r="D249" s="4">
        <v>1</v>
      </c>
      <c r="E249" s="4">
        <v>0</v>
      </c>
      <c r="F249" s="4">
        <v>1</v>
      </c>
      <c r="G249" s="4" t="str">
        <f t="shared" si="34"/>
        <v>insert into game_score (id, matchid, squad, goals, points, time_type) values (976, 240, 98, 1, 0, 1);</v>
      </c>
    </row>
    <row r="250" spans="1:7" x14ac:dyDescent="0.25">
      <c r="A250" s="3">
        <f t="shared" si="36"/>
        <v>977</v>
      </c>
      <c r="B250" s="3">
        <f>B246+1</f>
        <v>241</v>
      </c>
      <c r="C250" s="3">
        <v>55</v>
      </c>
      <c r="D250" s="3">
        <v>1</v>
      </c>
      <c r="E250" s="3">
        <v>3</v>
      </c>
      <c r="F250" s="3">
        <v>2</v>
      </c>
      <c r="G250" s="3" t="str">
        <f t="shared" ref="G250:G323" si="44">"insert into game_score (id, matchid, squad, goals, points, time_type) values (" &amp; A250 &amp; ", " &amp; B250 &amp; ", " &amp; C250 &amp; ", " &amp; D250 &amp; ", " &amp; E250 &amp; ", " &amp; F250 &amp; ");"</f>
        <v>insert into game_score (id, matchid, squad, goals, points, time_type) values (977, 241, 55, 1, 3, 2);</v>
      </c>
    </row>
    <row r="251" spans="1:7" x14ac:dyDescent="0.25">
      <c r="A251" s="3">
        <f t="shared" si="36"/>
        <v>978</v>
      </c>
      <c r="B251" s="3">
        <f>B250</f>
        <v>241</v>
      </c>
      <c r="C251" s="3">
        <v>55</v>
      </c>
      <c r="D251" s="3">
        <v>1</v>
      </c>
      <c r="E251" s="3">
        <v>0</v>
      </c>
      <c r="F251" s="3">
        <v>1</v>
      </c>
      <c r="G251" s="3" t="str">
        <f t="shared" si="44"/>
        <v>insert into game_score (id, matchid, squad, goals, points, time_type) values (978, 241, 55, 1, 0, 1);</v>
      </c>
    </row>
    <row r="252" spans="1:7" x14ac:dyDescent="0.25">
      <c r="A252" s="3">
        <f t="shared" si="36"/>
        <v>979</v>
      </c>
      <c r="B252" s="3">
        <f>B250</f>
        <v>241</v>
      </c>
      <c r="C252" s="3">
        <v>98</v>
      </c>
      <c r="D252" s="3">
        <v>0</v>
      </c>
      <c r="E252" s="3">
        <v>0</v>
      </c>
      <c r="F252" s="3">
        <v>2</v>
      </c>
      <c r="G252" s="3" t="str">
        <f t="shared" si="44"/>
        <v>insert into game_score (id, matchid, squad, goals, points, time_type) values (979, 241, 98, 0, 0, 2);</v>
      </c>
    </row>
    <row r="253" spans="1:7" x14ac:dyDescent="0.25">
      <c r="A253" s="3">
        <f t="shared" si="36"/>
        <v>980</v>
      </c>
      <c r="B253" s="3">
        <f t="shared" ref="B253" si="45">B250</f>
        <v>241</v>
      </c>
      <c r="C253" s="3">
        <v>98</v>
      </c>
      <c r="D253" s="3">
        <v>0</v>
      </c>
      <c r="E253" s="3">
        <v>0</v>
      </c>
      <c r="F253" s="3">
        <v>1</v>
      </c>
      <c r="G253" s="3" t="str">
        <f t="shared" si="44"/>
        <v>insert into game_score (id, matchid, squad, goals, points, time_type) values (980, 241, 98, 0, 0, 1);</v>
      </c>
    </row>
    <row r="254" spans="1:7" x14ac:dyDescent="0.25">
      <c r="A254" s="4">
        <f t="shared" si="36"/>
        <v>981</v>
      </c>
      <c r="B254" s="4">
        <f>B250+1</f>
        <v>242</v>
      </c>
      <c r="C254" s="4">
        <v>380</v>
      </c>
      <c r="D254" s="4">
        <v>0</v>
      </c>
      <c r="E254" s="4">
        <v>0</v>
      </c>
      <c r="F254" s="4">
        <v>2</v>
      </c>
      <c r="G254" s="4" t="str">
        <f t="shared" si="44"/>
        <v>insert into game_score (id, matchid, squad, goals, points, time_type) values (981, 242, 380, 0, 0, 2);</v>
      </c>
    </row>
    <row r="255" spans="1:7" x14ac:dyDescent="0.25">
      <c r="A255" s="4">
        <f t="shared" si="36"/>
        <v>982</v>
      </c>
      <c r="B255" s="4">
        <f>B254</f>
        <v>242</v>
      </c>
      <c r="C255" s="4">
        <v>380</v>
      </c>
      <c r="D255" s="4">
        <v>0</v>
      </c>
      <c r="E255" s="4">
        <v>0</v>
      </c>
      <c r="F255" s="4">
        <v>1</v>
      </c>
      <c r="G255" s="4" t="str">
        <f t="shared" si="44"/>
        <v>insert into game_score (id, matchid, squad, goals, points, time_type) values (982, 242, 380, 0, 0, 1);</v>
      </c>
    </row>
    <row r="256" spans="1:7" x14ac:dyDescent="0.25">
      <c r="A256" s="4">
        <f t="shared" si="36"/>
        <v>983</v>
      </c>
      <c r="B256" s="4">
        <f>B254</f>
        <v>242</v>
      </c>
      <c r="C256" s="4">
        <v>39</v>
      </c>
      <c r="D256" s="4">
        <v>4</v>
      </c>
      <c r="E256" s="4">
        <v>3</v>
      </c>
      <c r="F256" s="4">
        <v>2</v>
      </c>
      <c r="G256" s="4" t="str">
        <f t="shared" si="44"/>
        <v>insert into game_score (id, matchid, squad, goals, points, time_type) values (983, 242, 39, 4, 3, 2);</v>
      </c>
    </row>
    <row r="257" spans="1:7" x14ac:dyDescent="0.25">
      <c r="A257" s="4">
        <f t="shared" si="36"/>
        <v>984</v>
      </c>
      <c r="B257" s="4">
        <f t="shared" ref="B257" si="46">B254</f>
        <v>242</v>
      </c>
      <c r="C257" s="4">
        <v>39</v>
      </c>
      <c r="D257" s="4">
        <v>0</v>
      </c>
      <c r="E257" s="4">
        <v>0</v>
      </c>
      <c r="F257" s="4">
        <v>1</v>
      </c>
      <c r="G257" s="4" t="str">
        <f t="shared" si="44"/>
        <v>insert into game_score (id, matchid, squad, goals, points, time_type) values (984, 242, 39, 0, 0, 1);</v>
      </c>
    </row>
    <row r="258" spans="1:7" x14ac:dyDescent="0.25">
      <c r="A258" s="3">
        <f t="shared" si="36"/>
        <v>985</v>
      </c>
      <c r="B258" s="3">
        <f>B254+1</f>
        <v>243</v>
      </c>
      <c r="C258" s="3">
        <v>39</v>
      </c>
      <c r="D258" s="3">
        <v>0</v>
      </c>
      <c r="E258" s="3">
        <v>0</v>
      </c>
      <c r="F258" s="3">
        <v>2</v>
      </c>
      <c r="G258" s="3" t="str">
        <f t="shared" si="44"/>
        <v>insert into game_score (id, matchid, squad, goals, points, time_type) values (985, 243, 39, 0, 0, 2);</v>
      </c>
    </row>
    <row r="259" spans="1:7" x14ac:dyDescent="0.25">
      <c r="A259" s="3">
        <f t="shared" si="36"/>
        <v>986</v>
      </c>
      <c r="B259" s="3">
        <f>B258</f>
        <v>243</v>
      </c>
      <c r="C259" s="3">
        <v>39</v>
      </c>
      <c r="D259" s="3">
        <v>0</v>
      </c>
      <c r="E259" s="3">
        <v>0</v>
      </c>
      <c r="F259" s="3">
        <v>1</v>
      </c>
      <c r="G259" s="3" t="str">
        <f t="shared" si="44"/>
        <v>insert into game_score (id, matchid, squad, goals, points, time_type) values (986, 243, 39, 0, 0, 1);</v>
      </c>
    </row>
    <row r="260" spans="1:7" x14ac:dyDescent="0.25">
      <c r="A260" s="3">
        <f t="shared" si="36"/>
        <v>987</v>
      </c>
      <c r="B260" s="3">
        <f>B258</f>
        <v>243</v>
      </c>
      <c r="C260" s="3">
        <v>55</v>
      </c>
      <c r="D260" s="3">
        <v>3</v>
      </c>
      <c r="E260" s="3">
        <v>3</v>
      </c>
      <c r="F260" s="3">
        <v>2</v>
      </c>
      <c r="G260" s="3" t="str">
        <f t="shared" si="44"/>
        <v>insert into game_score (id, matchid, squad, goals, points, time_type) values (987, 243, 55, 3, 3, 2);</v>
      </c>
    </row>
    <row r="261" spans="1:7" x14ac:dyDescent="0.25">
      <c r="A261" s="3">
        <f t="shared" si="36"/>
        <v>988</v>
      </c>
      <c r="B261" s="3">
        <f t="shared" ref="B261" si="47">B258</f>
        <v>243</v>
      </c>
      <c r="C261" s="3">
        <v>55</v>
      </c>
      <c r="D261" s="3">
        <v>2</v>
      </c>
      <c r="E261" s="3">
        <v>0</v>
      </c>
      <c r="F261" s="3">
        <v>1</v>
      </c>
      <c r="G261" s="3" t="str">
        <f t="shared" si="44"/>
        <v>insert into game_score (id, matchid, squad, goals, points, time_type) values (988, 243, 55, 2, 0, 1);</v>
      </c>
    </row>
    <row r="262" spans="1:7" x14ac:dyDescent="0.25">
      <c r="A262" s="4">
        <f t="shared" si="36"/>
        <v>989</v>
      </c>
      <c r="B262" s="4">
        <f>B258+1</f>
        <v>244</v>
      </c>
      <c r="C262" s="4">
        <v>380</v>
      </c>
      <c r="D262" s="4">
        <v>4</v>
      </c>
      <c r="E262" s="4">
        <v>0</v>
      </c>
      <c r="F262" s="4">
        <v>2</v>
      </c>
      <c r="G262" s="4" t="str">
        <f t="shared" si="44"/>
        <v>insert into game_score (id, matchid, squad, goals, points, time_type) values (989, 244, 380, 4, 0, 2);</v>
      </c>
    </row>
    <row r="263" spans="1:7" x14ac:dyDescent="0.25">
      <c r="A263" s="4">
        <f t="shared" si="36"/>
        <v>990</v>
      </c>
      <c r="B263" s="4">
        <f>B262</f>
        <v>244</v>
      </c>
      <c r="C263" s="4">
        <v>380</v>
      </c>
      <c r="D263" s="4">
        <v>3</v>
      </c>
      <c r="E263" s="4">
        <v>0</v>
      </c>
      <c r="F263" s="4">
        <v>1</v>
      </c>
      <c r="G263" s="4" t="str">
        <f t="shared" si="44"/>
        <v>insert into game_score (id, matchid, squad, goals, points, time_type) values (990, 244, 380, 3, 0, 1);</v>
      </c>
    </row>
    <row r="264" spans="1:7" x14ac:dyDescent="0.25">
      <c r="A264" s="4">
        <f t="shared" si="36"/>
        <v>991</v>
      </c>
      <c r="B264" s="4">
        <f>B262</f>
        <v>244</v>
      </c>
      <c r="C264" s="4">
        <v>98</v>
      </c>
      <c r="D264" s="4">
        <v>5</v>
      </c>
      <c r="E264" s="4">
        <v>3</v>
      </c>
      <c r="F264" s="4">
        <v>2</v>
      </c>
      <c r="G264" s="4" t="str">
        <f t="shared" si="44"/>
        <v>insert into game_score (id, matchid, squad, goals, points, time_type) values (991, 244, 98, 5, 3, 2);</v>
      </c>
    </row>
    <row r="265" spans="1:7" x14ac:dyDescent="0.25">
      <c r="A265" s="4">
        <f t="shared" si="36"/>
        <v>992</v>
      </c>
      <c r="B265" s="4">
        <f t="shared" ref="B265" si="48">B262</f>
        <v>244</v>
      </c>
      <c r="C265" s="4">
        <v>98</v>
      </c>
      <c r="D265" s="4">
        <v>5</v>
      </c>
      <c r="E265" s="4">
        <v>0</v>
      </c>
      <c r="F265" s="4">
        <v>1</v>
      </c>
      <c r="G265" s="4" t="str">
        <f t="shared" si="44"/>
        <v>insert into game_score (id, matchid, squad, goals, points, time_type) values (992, 244, 98, 5, 0, 1);</v>
      </c>
    </row>
    <row r="266" spans="1:7" x14ac:dyDescent="0.25">
      <c r="A266" s="3">
        <f t="shared" si="36"/>
        <v>993</v>
      </c>
      <c r="B266" s="3">
        <f>B262+1</f>
        <v>245</v>
      </c>
      <c r="C266" s="3">
        <v>55</v>
      </c>
      <c r="D266" s="3">
        <v>5</v>
      </c>
      <c r="E266" s="3">
        <v>3</v>
      </c>
      <c r="F266" s="3">
        <v>2</v>
      </c>
      <c r="G266" s="3" t="str">
        <f t="shared" si="44"/>
        <v>insert into game_score (id, matchid, squad, goals, points, time_type) values (993, 245, 55, 5, 3, 2);</v>
      </c>
    </row>
    <row r="267" spans="1:7" x14ac:dyDescent="0.25">
      <c r="A267" s="3">
        <f t="shared" si="36"/>
        <v>994</v>
      </c>
      <c r="B267" s="3">
        <f>B266</f>
        <v>245</v>
      </c>
      <c r="C267" s="3">
        <v>55</v>
      </c>
      <c r="D267" s="3">
        <v>4</v>
      </c>
      <c r="E267" s="3">
        <v>0</v>
      </c>
      <c r="F267" s="3">
        <v>1</v>
      </c>
      <c r="G267" s="3" t="str">
        <f t="shared" si="44"/>
        <v>insert into game_score (id, matchid, squad, goals, points, time_type) values (994, 245, 55, 4, 0, 1);</v>
      </c>
    </row>
    <row r="268" spans="1:7" x14ac:dyDescent="0.25">
      <c r="A268" s="3">
        <f t="shared" si="36"/>
        <v>995</v>
      </c>
      <c r="B268" s="3">
        <f>B266</f>
        <v>245</v>
      </c>
      <c r="C268" s="3">
        <v>380</v>
      </c>
      <c r="D268" s="3">
        <v>3</v>
      </c>
      <c r="E268" s="3">
        <v>0</v>
      </c>
      <c r="F268" s="3">
        <v>2</v>
      </c>
      <c r="G268" s="3" t="str">
        <f t="shared" si="44"/>
        <v>insert into game_score (id, matchid, squad, goals, points, time_type) values (995, 245, 380, 3, 0, 2);</v>
      </c>
    </row>
    <row r="269" spans="1:7" x14ac:dyDescent="0.25">
      <c r="A269" s="3">
        <f t="shared" si="36"/>
        <v>996</v>
      </c>
      <c r="B269" s="3">
        <f t="shared" ref="B269" si="49">B266</f>
        <v>245</v>
      </c>
      <c r="C269" s="3">
        <v>380</v>
      </c>
      <c r="D269" s="3">
        <v>2</v>
      </c>
      <c r="E269" s="3">
        <v>0</v>
      </c>
      <c r="F269" s="3">
        <v>1</v>
      </c>
      <c r="G269" s="3" t="str">
        <f t="shared" si="44"/>
        <v>insert into game_score (id, matchid, squad, goals, points, time_type) values (996, 245, 380, 2, 0, 1);</v>
      </c>
    </row>
    <row r="270" spans="1:7" x14ac:dyDescent="0.25">
      <c r="A270" s="4">
        <f t="shared" si="36"/>
        <v>997</v>
      </c>
      <c r="B270" s="4">
        <f>B266+1</f>
        <v>246</v>
      </c>
      <c r="C270" s="4">
        <v>98</v>
      </c>
      <c r="D270" s="4">
        <v>5</v>
      </c>
      <c r="E270" s="4">
        <v>1</v>
      </c>
      <c r="F270" s="4">
        <v>2</v>
      </c>
      <c r="G270" s="4" t="str">
        <f t="shared" si="44"/>
        <v>insert into game_score (id, matchid, squad, goals, points, time_type) values (997, 246, 98, 5, 1, 2);</v>
      </c>
    </row>
    <row r="271" spans="1:7" x14ac:dyDescent="0.25">
      <c r="A271" s="4">
        <f t="shared" si="36"/>
        <v>998</v>
      </c>
      <c r="B271" s="4">
        <f>B270</f>
        <v>246</v>
      </c>
      <c r="C271" s="4">
        <v>98</v>
      </c>
      <c r="D271" s="4">
        <v>2</v>
      </c>
      <c r="E271" s="4">
        <v>0</v>
      </c>
      <c r="F271" s="4">
        <v>1</v>
      </c>
      <c r="G271" s="4" t="str">
        <f t="shared" si="44"/>
        <v>insert into game_score (id, matchid, squad, goals, points, time_type) values (998, 246, 98, 2, 0, 1);</v>
      </c>
    </row>
    <row r="272" spans="1:7" x14ac:dyDescent="0.25">
      <c r="A272" s="4">
        <f t="shared" si="36"/>
        <v>999</v>
      </c>
      <c r="B272" s="4">
        <f>B270</f>
        <v>246</v>
      </c>
      <c r="C272" s="4">
        <v>39</v>
      </c>
      <c r="D272" s="4">
        <v>5</v>
      </c>
      <c r="E272" s="4">
        <v>1</v>
      </c>
      <c r="F272" s="4">
        <v>2</v>
      </c>
      <c r="G272" s="4" t="str">
        <f t="shared" si="44"/>
        <v>insert into game_score (id, matchid, squad, goals, points, time_type) values (999, 246, 39, 5, 1, 2);</v>
      </c>
    </row>
    <row r="273" spans="1:7" x14ac:dyDescent="0.25">
      <c r="A273" s="4">
        <f t="shared" si="36"/>
        <v>1000</v>
      </c>
      <c r="B273" s="4">
        <f t="shared" ref="B273" si="50">B270</f>
        <v>246</v>
      </c>
      <c r="C273" s="4">
        <v>39</v>
      </c>
      <c r="D273" s="4">
        <v>3</v>
      </c>
      <c r="E273" s="4">
        <v>0</v>
      </c>
      <c r="F273" s="4">
        <v>1</v>
      </c>
      <c r="G273" s="4" t="str">
        <f t="shared" si="44"/>
        <v>insert into game_score (id, matchid, squad, goals, points, time_type) values (1000, 246, 39, 3, 0, 1);</v>
      </c>
    </row>
    <row r="274" spans="1:7" x14ac:dyDescent="0.25">
      <c r="A274" s="3">
        <f t="shared" si="36"/>
        <v>1001</v>
      </c>
      <c r="B274" s="3">
        <f>B270+1</f>
        <v>247</v>
      </c>
      <c r="C274" s="3">
        <v>595</v>
      </c>
      <c r="D274" s="3">
        <v>3</v>
      </c>
      <c r="E274" s="3">
        <v>1</v>
      </c>
      <c r="F274" s="3">
        <v>2</v>
      </c>
      <c r="G274" s="3" t="str">
        <f t="shared" si="44"/>
        <v>insert into game_score (id, matchid, squad, goals, points, time_type) values (1001, 247, 595, 3, 1, 2);</v>
      </c>
    </row>
    <row r="275" spans="1:7" x14ac:dyDescent="0.25">
      <c r="A275" s="3">
        <f t="shared" si="36"/>
        <v>1002</v>
      </c>
      <c r="B275" s="3">
        <f>B274</f>
        <v>247</v>
      </c>
      <c r="C275" s="3">
        <v>595</v>
      </c>
      <c r="D275" s="3">
        <v>2</v>
      </c>
      <c r="E275" s="3">
        <v>0</v>
      </c>
      <c r="F275" s="3">
        <v>1</v>
      </c>
      <c r="G275" s="3" t="str">
        <f t="shared" si="44"/>
        <v>insert into game_score (id, matchid, squad, goals, points, time_type) values (1002, 247, 595, 2, 0, 1);</v>
      </c>
    </row>
    <row r="276" spans="1:7" x14ac:dyDescent="0.25">
      <c r="A276" s="3">
        <f t="shared" si="36"/>
        <v>1003</v>
      </c>
      <c r="B276" s="3">
        <f>B274</f>
        <v>247</v>
      </c>
      <c r="C276" s="3">
        <v>54</v>
      </c>
      <c r="D276" s="3">
        <v>3</v>
      </c>
      <c r="E276" s="3">
        <v>1</v>
      </c>
      <c r="F276" s="3">
        <v>2</v>
      </c>
      <c r="G276" s="3" t="str">
        <f t="shared" si="44"/>
        <v>insert into game_score (id, matchid, squad, goals, points, time_type) values (1003, 247, 54, 3, 1, 2);</v>
      </c>
    </row>
    <row r="277" spans="1:7" x14ac:dyDescent="0.25">
      <c r="A277" s="3">
        <f t="shared" si="36"/>
        <v>1004</v>
      </c>
      <c r="B277" s="3">
        <f t="shared" ref="B277" si="51">B274</f>
        <v>247</v>
      </c>
      <c r="C277" s="3">
        <v>54</v>
      </c>
      <c r="D277" s="3">
        <v>1</v>
      </c>
      <c r="E277" s="3">
        <v>0</v>
      </c>
      <c r="F277" s="3">
        <v>1</v>
      </c>
      <c r="G277" s="3" t="str">
        <f t="shared" si="44"/>
        <v>insert into game_score (id, matchid, squad, goals, points, time_type) values (1004, 247, 54, 1, 0, 1);</v>
      </c>
    </row>
    <row r="278" spans="1:7" x14ac:dyDescent="0.25">
      <c r="A278" s="4">
        <f t="shared" si="36"/>
        <v>1005</v>
      </c>
      <c r="B278" s="4">
        <f>B274+1</f>
        <v>248</v>
      </c>
      <c r="C278" s="4">
        <v>34</v>
      </c>
      <c r="D278" s="4">
        <v>5</v>
      </c>
      <c r="E278" s="4">
        <v>3</v>
      </c>
      <c r="F278" s="4">
        <v>2</v>
      </c>
      <c r="G278" s="4" t="str">
        <f t="shared" si="44"/>
        <v>insert into game_score (id, matchid, squad, goals, points, time_type) values (1005, 248, 34, 5, 3, 2);</v>
      </c>
    </row>
    <row r="279" spans="1:7" x14ac:dyDescent="0.25">
      <c r="A279" s="4">
        <f t="shared" si="36"/>
        <v>1006</v>
      </c>
      <c r="B279" s="4">
        <f>B278</f>
        <v>248</v>
      </c>
      <c r="C279" s="4">
        <v>34</v>
      </c>
      <c r="D279" s="4">
        <v>1</v>
      </c>
      <c r="E279" s="4">
        <v>0</v>
      </c>
      <c r="F279" s="4">
        <v>1</v>
      </c>
      <c r="G279" s="4" t="str">
        <f t="shared" si="44"/>
        <v>insert into game_score (id, matchid, squad, goals, points, time_type) values (1006, 248, 34, 1, 0, 1);</v>
      </c>
    </row>
    <row r="280" spans="1:7" x14ac:dyDescent="0.25">
      <c r="A280" s="4">
        <f t="shared" si="36"/>
        <v>1007</v>
      </c>
      <c r="B280" s="4">
        <f>B278</f>
        <v>248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44"/>
        <v>insert into game_score (id, matchid, squad, goals, points, time_type) values (1007, 248, 7, 2, 0, 2);</v>
      </c>
    </row>
    <row r="281" spans="1:7" x14ac:dyDescent="0.25">
      <c r="A281" s="4">
        <f t="shared" si="36"/>
        <v>1008</v>
      </c>
      <c r="B281" s="4">
        <f t="shared" ref="B281" si="52">B278</f>
        <v>248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44"/>
        <v>insert into game_score (id, matchid, squad, goals, points, time_type) values (1008, 248, 7, 1, 0, 1);</v>
      </c>
    </row>
    <row r="282" spans="1:7" x14ac:dyDescent="0.25">
      <c r="A282" s="3">
        <f t="shared" si="36"/>
        <v>1009</v>
      </c>
      <c r="B282" s="3">
        <f>B278+1</f>
        <v>249</v>
      </c>
      <c r="C282" s="3">
        <v>34</v>
      </c>
      <c r="D282" s="3">
        <v>2</v>
      </c>
      <c r="E282" s="3">
        <v>3</v>
      </c>
      <c r="F282" s="3">
        <v>2</v>
      </c>
      <c r="G282" s="3" t="str">
        <f t="shared" si="44"/>
        <v>insert into game_score (id, matchid, squad, goals, points, time_type) values (1009, 249, 34, 2, 3, 2);</v>
      </c>
    </row>
    <row r="283" spans="1:7" x14ac:dyDescent="0.25">
      <c r="A283" s="3">
        <f t="shared" si="36"/>
        <v>1010</v>
      </c>
      <c r="B283" s="3">
        <f>B282</f>
        <v>249</v>
      </c>
      <c r="C283" s="3">
        <v>34</v>
      </c>
      <c r="D283" s="3">
        <v>1</v>
      </c>
      <c r="E283" s="3">
        <v>0</v>
      </c>
      <c r="F283" s="3">
        <v>1</v>
      </c>
      <c r="G283" s="3" t="str">
        <f t="shared" si="44"/>
        <v>insert into game_score (id, matchid, squad, goals, points, time_type) values (1010, 249, 34, 1, 0, 1);</v>
      </c>
    </row>
    <row r="284" spans="1:7" x14ac:dyDescent="0.25">
      <c r="A284" s="3">
        <f t="shared" si="36"/>
        <v>1011</v>
      </c>
      <c r="B284" s="3">
        <f>B282</f>
        <v>249</v>
      </c>
      <c r="C284" s="3">
        <v>54</v>
      </c>
      <c r="D284" s="3">
        <v>1</v>
      </c>
      <c r="E284" s="3">
        <v>0</v>
      </c>
      <c r="F284" s="3">
        <v>2</v>
      </c>
      <c r="G284" s="3" t="str">
        <f t="shared" si="44"/>
        <v>insert into game_score (id, matchid, squad, goals, points, time_type) values (1011, 249, 54, 1, 0, 2);</v>
      </c>
    </row>
    <row r="285" spans="1:7" x14ac:dyDescent="0.25">
      <c r="A285" s="3">
        <f t="shared" si="36"/>
        <v>1012</v>
      </c>
      <c r="B285" s="3">
        <f t="shared" ref="B285" si="53">B282</f>
        <v>249</v>
      </c>
      <c r="C285" s="3">
        <v>54</v>
      </c>
      <c r="D285" s="3">
        <v>1</v>
      </c>
      <c r="E285" s="3">
        <v>0</v>
      </c>
      <c r="F285" s="3">
        <v>1</v>
      </c>
      <c r="G285" s="3" t="str">
        <f t="shared" si="44"/>
        <v>insert into game_score (id, matchid, squad, goals, points, time_type) values (1012, 249, 54, 1, 0, 1);</v>
      </c>
    </row>
    <row r="286" spans="1:7" x14ac:dyDescent="0.25">
      <c r="A286" s="4">
        <f t="shared" ref="A286:A323" si="54">A285+1</f>
        <v>1013</v>
      </c>
      <c r="B286" s="4">
        <f>B282+1</f>
        <v>250</v>
      </c>
      <c r="C286" s="4">
        <v>7</v>
      </c>
      <c r="D286" s="4">
        <v>5</v>
      </c>
      <c r="E286" s="4">
        <v>3</v>
      </c>
      <c r="F286" s="4">
        <v>2</v>
      </c>
      <c r="G286" s="4" t="str">
        <f t="shared" si="44"/>
        <v>insert into game_score (id, matchid, squad, goals, points, time_type) values (1013, 250, 7, 5, 3, 2);</v>
      </c>
    </row>
    <row r="287" spans="1:7" x14ac:dyDescent="0.25">
      <c r="A287" s="4">
        <f t="shared" si="54"/>
        <v>1014</v>
      </c>
      <c r="B287" s="4">
        <f>B286</f>
        <v>250</v>
      </c>
      <c r="C287" s="4">
        <v>7</v>
      </c>
      <c r="D287" s="4">
        <v>2</v>
      </c>
      <c r="E287" s="4">
        <v>0</v>
      </c>
      <c r="F287" s="4">
        <v>1</v>
      </c>
      <c r="G287" s="4" t="str">
        <f t="shared" si="44"/>
        <v>insert into game_score (id, matchid, squad, goals, points, time_type) values (1014, 250, 7, 2, 0, 1);</v>
      </c>
    </row>
    <row r="288" spans="1:7" x14ac:dyDescent="0.25">
      <c r="A288" s="4">
        <f t="shared" si="54"/>
        <v>1015</v>
      </c>
      <c r="B288" s="4">
        <f>B286</f>
        <v>250</v>
      </c>
      <c r="C288" s="4">
        <v>595</v>
      </c>
      <c r="D288" s="4">
        <v>4</v>
      </c>
      <c r="E288" s="4">
        <v>0</v>
      </c>
      <c r="F288" s="4">
        <v>2</v>
      </c>
      <c r="G288" s="4" t="str">
        <f t="shared" si="44"/>
        <v>insert into game_score (id, matchid, squad, goals, points, time_type) values (1015, 250, 595, 4, 0, 2);</v>
      </c>
    </row>
    <row r="289" spans="1:7" x14ac:dyDescent="0.25">
      <c r="A289" s="4">
        <f t="shared" si="54"/>
        <v>1016</v>
      </c>
      <c r="B289" s="4">
        <f t="shared" ref="B289" si="55">B286</f>
        <v>250</v>
      </c>
      <c r="C289" s="4">
        <v>595</v>
      </c>
      <c r="D289" s="4">
        <v>1</v>
      </c>
      <c r="E289" s="4">
        <v>0</v>
      </c>
      <c r="F289" s="4">
        <v>1</v>
      </c>
      <c r="G289" s="4" t="str">
        <f t="shared" si="44"/>
        <v>insert into game_score (id, matchid, squad, goals, points, time_type) values (1016, 250, 595, 1, 0, 1);</v>
      </c>
    </row>
    <row r="290" spans="1:7" x14ac:dyDescent="0.25">
      <c r="A290" s="3">
        <f t="shared" si="54"/>
        <v>1017</v>
      </c>
      <c r="B290" s="3">
        <f>B286+1</f>
        <v>251</v>
      </c>
      <c r="C290" s="3">
        <v>54</v>
      </c>
      <c r="D290" s="3">
        <v>2</v>
      </c>
      <c r="E290" s="3">
        <v>1</v>
      </c>
      <c r="F290" s="3">
        <v>2</v>
      </c>
      <c r="G290" s="3" t="str">
        <f t="shared" si="44"/>
        <v>insert into game_score (id, matchid, squad, goals, points, time_type) values (1017, 251, 54, 2, 1, 2);</v>
      </c>
    </row>
    <row r="291" spans="1:7" x14ac:dyDescent="0.25">
      <c r="A291" s="3">
        <f t="shared" si="54"/>
        <v>1018</v>
      </c>
      <c r="B291" s="3">
        <f>B290</f>
        <v>251</v>
      </c>
      <c r="C291" s="3">
        <v>54</v>
      </c>
      <c r="D291" s="3">
        <v>1</v>
      </c>
      <c r="E291" s="3">
        <v>0</v>
      </c>
      <c r="F291" s="3">
        <v>1</v>
      </c>
      <c r="G291" s="3" t="str">
        <f t="shared" si="44"/>
        <v>insert into game_score (id, matchid, squad, goals, points, time_type) values (1018, 251, 54, 1, 0, 1);</v>
      </c>
    </row>
    <row r="292" spans="1:7" x14ac:dyDescent="0.25">
      <c r="A292" s="3">
        <f t="shared" si="54"/>
        <v>1019</v>
      </c>
      <c r="B292" s="3">
        <f>B290</f>
        <v>251</v>
      </c>
      <c r="C292" s="3">
        <v>7</v>
      </c>
      <c r="D292" s="3">
        <v>2</v>
      </c>
      <c r="E292" s="3">
        <v>1</v>
      </c>
      <c r="F292" s="3">
        <v>2</v>
      </c>
      <c r="G292" s="3" t="str">
        <f t="shared" si="44"/>
        <v>insert into game_score (id, matchid, squad, goals, points, time_type) values (1019, 251, 7, 2, 1, 2);</v>
      </c>
    </row>
    <row r="293" spans="1:7" x14ac:dyDescent="0.25">
      <c r="A293" s="3">
        <f t="shared" si="54"/>
        <v>1020</v>
      </c>
      <c r="B293" s="3">
        <f t="shared" ref="B293" si="56">B290</f>
        <v>251</v>
      </c>
      <c r="C293" s="3">
        <v>7</v>
      </c>
      <c r="D293" s="3">
        <v>1</v>
      </c>
      <c r="E293" s="3">
        <v>0</v>
      </c>
      <c r="F293" s="3">
        <v>1</v>
      </c>
      <c r="G293" s="3" t="str">
        <f t="shared" si="44"/>
        <v>insert into game_score (id, matchid, squad, goals, points, time_type) values (1020, 251, 7, 1, 0, 1);</v>
      </c>
    </row>
    <row r="294" spans="1:7" x14ac:dyDescent="0.25">
      <c r="A294" s="4">
        <f t="shared" si="54"/>
        <v>1021</v>
      </c>
      <c r="B294" s="4">
        <f>B290+1</f>
        <v>252</v>
      </c>
      <c r="C294" s="4">
        <v>595</v>
      </c>
      <c r="D294" s="4">
        <v>1</v>
      </c>
      <c r="E294" s="4">
        <v>0</v>
      </c>
      <c r="F294" s="4">
        <v>2</v>
      </c>
      <c r="G294" s="4" t="str">
        <f t="shared" si="44"/>
        <v>insert into game_score (id, matchid, squad, goals, points, time_type) values (1021, 252, 595, 1, 0, 2);</v>
      </c>
    </row>
    <row r="295" spans="1:7" x14ac:dyDescent="0.25">
      <c r="A295" s="4">
        <f t="shared" si="54"/>
        <v>1022</v>
      </c>
      <c r="B295" s="4">
        <f>B294</f>
        <v>252</v>
      </c>
      <c r="C295" s="4">
        <v>595</v>
      </c>
      <c r="D295" s="4">
        <v>0</v>
      </c>
      <c r="E295" s="4">
        <v>0</v>
      </c>
      <c r="F295" s="4">
        <v>1</v>
      </c>
      <c r="G295" s="4" t="str">
        <f t="shared" si="44"/>
        <v>insert into game_score (id, matchid, squad, goals, points, time_type) values (1022, 252, 595, 0, 0, 1);</v>
      </c>
    </row>
    <row r="296" spans="1:7" x14ac:dyDescent="0.25">
      <c r="A296" s="4">
        <f t="shared" si="54"/>
        <v>1023</v>
      </c>
      <c r="B296" s="4">
        <f>B294</f>
        <v>252</v>
      </c>
      <c r="C296" s="4">
        <v>34</v>
      </c>
      <c r="D296" s="4">
        <v>4</v>
      </c>
      <c r="E296" s="4">
        <v>3</v>
      </c>
      <c r="F296" s="4">
        <v>2</v>
      </c>
      <c r="G296" s="4" t="str">
        <f t="shared" si="44"/>
        <v>insert into game_score (id, matchid, squad, goals, points, time_type) values (1023, 252, 34, 4, 3, 2);</v>
      </c>
    </row>
    <row r="297" spans="1:7" x14ac:dyDescent="0.25">
      <c r="A297" s="4">
        <f t="shared" si="54"/>
        <v>1024</v>
      </c>
      <c r="B297" s="4">
        <f t="shared" ref="B297" si="57">B294</f>
        <v>252</v>
      </c>
      <c r="C297" s="4">
        <v>34</v>
      </c>
      <c r="D297" s="4">
        <v>1</v>
      </c>
      <c r="E297" s="4">
        <v>0</v>
      </c>
      <c r="F297" s="4">
        <v>1</v>
      </c>
      <c r="G297" s="4" t="str">
        <f t="shared" si="44"/>
        <v>insert into game_score (id, matchid, squad, goals, points, time_type) values (1024, 252, 34, 1, 0, 1);</v>
      </c>
    </row>
    <row r="298" spans="1:7" x14ac:dyDescent="0.25">
      <c r="A298" s="3">
        <f t="shared" si="54"/>
        <v>1025</v>
      </c>
      <c r="B298" s="3">
        <f>B294+1</f>
        <v>253</v>
      </c>
      <c r="C298" s="3">
        <v>7</v>
      </c>
      <c r="D298" s="3">
        <v>2</v>
      </c>
      <c r="E298" s="3">
        <v>0</v>
      </c>
      <c r="F298" s="3">
        <v>2</v>
      </c>
      <c r="G298" s="3" t="str">
        <f t="shared" si="44"/>
        <v>insert into game_score (id, matchid, squad, goals, points, time_type) values (1025, 253, 7, 2, 0, 2);</v>
      </c>
    </row>
    <row r="299" spans="1:7" x14ac:dyDescent="0.25">
      <c r="A299" s="3">
        <f t="shared" si="54"/>
        <v>1026</v>
      </c>
      <c r="B299" s="3">
        <f>B298</f>
        <v>253</v>
      </c>
      <c r="C299" s="3">
        <v>7</v>
      </c>
      <c r="D299" s="3">
        <v>1</v>
      </c>
      <c r="E299" s="3">
        <v>0</v>
      </c>
      <c r="F299" s="3">
        <v>1</v>
      </c>
      <c r="G299" s="3" t="str">
        <f t="shared" si="44"/>
        <v>insert into game_score (id, matchid, squad, goals, points, time_type) values (1026, 253, 7, 1, 0, 1);</v>
      </c>
    </row>
    <row r="300" spans="1:7" x14ac:dyDescent="0.25">
      <c r="A300" s="3">
        <f t="shared" si="54"/>
        <v>1027</v>
      </c>
      <c r="B300" s="3">
        <f>B298</f>
        <v>253</v>
      </c>
      <c r="C300" s="3">
        <v>55</v>
      </c>
      <c r="D300" s="3">
        <v>4</v>
      </c>
      <c r="E300" s="3">
        <v>3</v>
      </c>
      <c r="F300" s="3">
        <v>2</v>
      </c>
      <c r="G300" s="3" t="str">
        <f t="shared" si="44"/>
        <v>insert into game_score (id, matchid, squad, goals, points, time_type) values (1027, 253, 55, 4, 3, 2);</v>
      </c>
    </row>
    <row r="301" spans="1:7" x14ac:dyDescent="0.25">
      <c r="A301" s="3">
        <f t="shared" si="54"/>
        <v>1028</v>
      </c>
      <c r="B301" s="3">
        <f t="shared" ref="B301" si="58">B298</f>
        <v>253</v>
      </c>
      <c r="C301" s="3">
        <v>55</v>
      </c>
      <c r="D301" s="3">
        <v>3</v>
      </c>
      <c r="E301" s="3">
        <v>0</v>
      </c>
      <c r="F301" s="3">
        <v>1</v>
      </c>
      <c r="G301" s="3" t="str">
        <f t="shared" si="44"/>
        <v>insert into game_score (id, matchid, squad, goals, points, time_type) values (1028, 253, 55, 3, 0, 1);</v>
      </c>
    </row>
    <row r="302" spans="1:7" x14ac:dyDescent="0.25">
      <c r="A302" s="4">
        <f t="shared" si="54"/>
        <v>1029</v>
      </c>
      <c r="B302" s="4">
        <f>B298+1</f>
        <v>254</v>
      </c>
      <c r="C302" s="4">
        <v>34</v>
      </c>
      <c r="D302" s="4">
        <v>1</v>
      </c>
      <c r="E302" s="4">
        <v>0</v>
      </c>
      <c r="F302" s="4">
        <v>2</v>
      </c>
      <c r="G302" s="4" t="str">
        <f t="shared" si="44"/>
        <v>insert into game_score (id, matchid, squad, goals, points, time_type) values (1029, 254, 34, 1, 0, 2);</v>
      </c>
    </row>
    <row r="303" spans="1:7" x14ac:dyDescent="0.25">
      <c r="A303" s="4">
        <f t="shared" si="54"/>
        <v>1030</v>
      </c>
      <c r="B303" s="4">
        <f>B302</f>
        <v>254</v>
      </c>
      <c r="C303" s="4">
        <v>34</v>
      </c>
      <c r="D303" s="4">
        <v>1</v>
      </c>
      <c r="E303" s="4">
        <v>0</v>
      </c>
      <c r="F303" s="4">
        <v>1</v>
      </c>
      <c r="G303" s="4" t="str">
        <f t="shared" si="44"/>
        <v>insert into game_score (id, matchid, squad, goals, points, time_type) values (1030, 254, 34, 1, 0, 1);</v>
      </c>
    </row>
    <row r="304" spans="1:7" x14ac:dyDescent="0.25">
      <c r="A304" s="4">
        <f t="shared" si="54"/>
        <v>1031</v>
      </c>
      <c r="B304" s="4">
        <f>B302</f>
        <v>254</v>
      </c>
      <c r="C304" s="4">
        <v>39</v>
      </c>
      <c r="D304" s="4">
        <v>1</v>
      </c>
      <c r="E304" s="4">
        <v>0</v>
      </c>
      <c r="F304" s="4">
        <v>2</v>
      </c>
      <c r="G304" s="4" t="str">
        <f t="shared" si="44"/>
        <v>insert into game_score (id, matchid, squad, goals, points, time_type) values (1031, 254, 39, 1, 0, 2);</v>
      </c>
    </row>
    <row r="305" spans="1:7" x14ac:dyDescent="0.25">
      <c r="A305" s="4">
        <f t="shared" si="54"/>
        <v>1032</v>
      </c>
      <c r="B305" s="4">
        <f t="shared" ref="B305:B309" si="59">B302</f>
        <v>254</v>
      </c>
      <c r="C305" s="4">
        <v>39</v>
      </c>
      <c r="D305" s="4">
        <v>0</v>
      </c>
      <c r="E305" s="4">
        <v>0</v>
      </c>
      <c r="F305" s="4">
        <v>1</v>
      </c>
      <c r="G305" s="4" t="str">
        <f t="shared" si="44"/>
        <v>insert into game_score (id, matchid, squad, goals, points, time_type) values (1032, 254, 39, 0, 0, 1);</v>
      </c>
    </row>
    <row r="306" spans="1:7" x14ac:dyDescent="0.25">
      <c r="A306" s="4">
        <f t="shared" si="54"/>
        <v>1033</v>
      </c>
      <c r="B306" s="4">
        <f t="shared" si="59"/>
        <v>254</v>
      </c>
      <c r="C306" s="4">
        <v>34</v>
      </c>
      <c r="D306" s="4">
        <v>3</v>
      </c>
      <c r="E306" s="4">
        <v>3</v>
      </c>
      <c r="F306" s="4">
        <v>4</v>
      </c>
      <c r="G306" s="4" t="str">
        <f t="shared" si="44"/>
        <v>insert into game_score (id, matchid, squad, goals, points, time_type) values (1033, 254, 34, 3, 3, 4);</v>
      </c>
    </row>
    <row r="307" spans="1:7" x14ac:dyDescent="0.25">
      <c r="A307" s="4">
        <f t="shared" si="54"/>
        <v>1034</v>
      </c>
      <c r="B307" s="4">
        <f t="shared" si="59"/>
        <v>254</v>
      </c>
      <c r="C307" s="4">
        <v>34</v>
      </c>
      <c r="D307" s="4">
        <v>3</v>
      </c>
      <c r="E307" s="4">
        <v>0</v>
      </c>
      <c r="F307" s="4">
        <v>3</v>
      </c>
      <c r="G307" s="4" t="str">
        <f t="shared" si="44"/>
        <v>insert into game_score (id, matchid, squad, goals, points, time_type) values (1034, 254, 34, 3, 0, 3);</v>
      </c>
    </row>
    <row r="308" spans="1:7" x14ac:dyDescent="0.25">
      <c r="A308" s="4">
        <f t="shared" si="54"/>
        <v>1035</v>
      </c>
      <c r="B308" s="4">
        <f t="shared" si="59"/>
        <v>254</v>
      </c>
      <c r="C308" s="4">
        <v>39</v>
      </c>
      <c r="D308" s="4">
        <v>2</v>
      </c>
      <c r="E308" s="4">
        <v>0</v>
      </c>
      <c r="F308" s="4">
        <v>4</v>
      </c>
      <c r="G308" s="4" t="str">
        <f t="shared" si="44"/>
        <v>insert into game_score (id, matchid, squad, goals, points, time_type) values (1035, 254, 39, 2, 0, 4);</v>
      </c>
    </row>
    <row r="309" spans="1:7" x14ac:dyDescent="0.25">
      <c r="A309" s="4">
        <f t="shared" si="54"/>
        <v>1036</v>
      </c>
      <c r="B309" s="4">
        <f t="shared" si="59"/>
        <v>254</v>
      </c>
      <c r="C309" s="4">
        <v>39</v>
      </c>
      <c r="D309" s="4">
        <v>2</v>
      </c>
      <c r="E309" s="4">
        <v>0</v>
      </c>
      <c r="F309" s="4">
        <v>3</v>
      </c>
      <c r="G309" s="4" t="str">
        <f t="shared" si="44"/>
        <v>insert into game_score (id, matchid, squad, goals, points, time_type) values (1036, 254, 39, 2, 0, 3);</v>
      </c>
    </row>
    <row r="310" spans="1:7" x14ac:dyDescent="0.25">
      <c r="A310" s="3">
        <f t="shared" si="54"/>
        <v>1037</v>
      </c>
      <c r="B310" s="3">
        <f>B302+1</f>
        <v>255</v>
      </c>
      <c r="C310" s="3">
        <v>7</v>
      </c>
      <c r="D310" s="3">
        <v>1</v>
      </c>
      <c r="E310" s="3">
        <v>0</v>
      </c>
      <c r="F310" s="3">
        <v>2</v>
      </c>
      <c r="G310" s="3" t="str">
        <f t="shared" si="44"/>
        <v>insert into game_score (id, matchid, squad, goals, points, time_type) values (1037, 255, 7, 1, 0, 2);</v>
      </c>
    </row>
    <row r="311" spans="1:7" x14ac:dyDescent="0.25">
      <c r="A311" s="3">
        <f t="shared" si="54"/>
        <v>1038</v>
      </c>
      <c r="B311" s="3">
        <f>B310</f>
        <v>255</v>
      </c>
      <c r="C311" s="3">
        <v>7</v>
      </c>
      <c r="D311" s="3">
        <v>0</v>
      </c>
      <c r="E311" s="3">
        <v>0</v>
      </c>
      <c r="F311" s="3">
        <v>1</v>
      </c>
      <c r="G311" s="3" t="str">
        <f t="shared" si="44"/>
        <v>insert into game_score (id, matchid, squad, goals, points, time_type) values (1038, 255, 7, 0, 0, 1);</v>
      </c>
    </row>
    <row r="312" spans="1:7" x14ac:dyDescent="0.25">
      <c r="A312" s="3">
        <f t="shared" si="54"/>
        <v>1039</v>
      </c>
      <c r="B312" s="3">
        <f>B310</f>
        <v>255</v>
      </c>
      <c r="C312" s="3">
        <v>39</v>
      </c>
      <c r="D312" s="3">
        <v>2</v>
      </c>
      <c r="E312" s="3">
        <v>3</v>
      </c>
      <c r="F312" s="3">
        <v>2</v>
      </c>
      <c r="G312" s="3" t="str">
        <f t="shared" si="44"/>
        <v>insert into game_score (id, matchid, squad, goals, points, time_type) values (1039, 255, 39, 2, 3, 2);</v>
      </c>
    </row>
    <row r="313" spans="1:7" x14ac:dyDescent="0.25">
      <c r="A313" s="3">
        <f t="shared" si="54"/>
        <v>1040</v>
      </c>
      <c r="B313" s="3">
        <f t="shared" ref="B313" si="60">B310</f>
        <v>255</v>
      </c>
      <c r="C313" s="3">
        <v>39</v>
      </c>
      <c r="D313" s="3">
        <v>1</v>
      </c>
      <c r="E313" s="3">
        <v>0</v>
      </c>
      <c r="F313" s="3">
        <v>1</v>
      </c>
      <c r="G313" s="3" t="str">
        <f t="shared" si="44"/>
        <v>insert into game_score (id, matchid, squad, goals, points, time_type) values (1040, 255, 39, 1, 0, 1);</v>
      </c>
    </row>
    <row r="314" spans="1:7" x14ac:dyDescent="0.25">
      <c r="A314" s="4">
        <f t="shared" si="54"/>
        <v>1041</v>
      </c>
      <c r="B314" s="4">
        <f>B310+1</f>
        <v>256</v>
      </c>
      <c r="C314" s="4">
        <v>55</v>
      </c>
      <c r="D314" s="4">
        <v>2</v>
      </c>
      <c r="E314" s="4">
        <v>0</v>
      </c>
      <c r="F314" s="4">
        <v>2</v>
      </c>
      <c r="G314" s="4" t="str">
        <f t="shared" si="44"/>
        <v>insert into game_score (id, matchid, squad, goals, points, time_type) values (1041, 256, 55, 2, 0, 2);</v>
      </c>
    </row>
    <row r="315" spans="1:7" x14ac:dyDescent="0.25">
      <c r="A315" s="4">
        <f t="shared" si="54"/>
        <v>1042</v>
      </c>
      <c r="B315" s="4">
        <f>B314</f>
        <v>256</v>
      </c>
      <c r="C315" s="4">
        <v>55</v>
      </c>
      <c r="D315" s="4">
        <v>0</v>
      </c>
      <c r="E315" s="4">
        <v>0</v>
      </c>
      <c r="F315" s="4">
        <v>1</v>
      </c>
      <c r="G315" s="4" t="str">
        <f t="shared" si="44"/>
        <v>insert into game_score (id, matchid, squad, goals, points, time_type) values (1042, 256, 55, 0, 0, 1);</v>
      </c>
    </row>
    <row r="316" spans="1:7" x14ac:dyDescent="0.25">
      <c r="A316" s="4">
        <f t="shared" si="54"/>
        <v>1043</v>
      </c>
      <c r="B316" s="4">
        <f>B314</f>
        <v>256</v>
      </c>
      <c r="C316" s="4">
        <v>34</v>
      </c>
      <c r="D316" s="4">
        <v>2</v>
      </c>
      <c r="E316" s="4">
        <v>0</v>
      </c>
      <c r="F316" s="4">
        <v>2</v>
      </c>
      <c r="G316" s="4" t="str">
        <f t="shared" si="44"/>
        <v>insert into game_score (id, matchid, squad, goals, points, time_type) values (1043, 256, 34, 2, 0, 2);</v>
      </c>
    </row>
    <row r="317" spans="1:7" x14ac:dyDescent="0.25">
      <c r="A317" s="4">
        <f t="shared" si="54"/>
        <v>1044</v>
      </c>
      <c r="B317" s="4">
        <f t="shared" ref="B317:B323" si="61">B314</f>
        <v>256</v>
      </c>
      <c r="C317" s="4">
        <v>34</v>
      </c>
      <c r="D317" s="4">
        <v>0</v>
      </c>
      <c r="E317" s="4">
        <v>0</v>
      </c>
      <c r="F317" s="4">
        <v>1</v>
      </c>
      <c r="G317" s="4" t="str">
        <f t="shared" si="44"/>
        <v>insert into game_score (id, matchid, squad, goals, points, time_type) values (1044, 256, 34, 0, 0, 1);</v>
      </c>
    </row>
    <row r="318" spans="1:7" x14ac:dyDescent="0.25">
      <c r="A318" s="4">
        <f t="shared" si="54"/>
        <v>1045</v>
      </c>
      <c r="B318" s="4">
        <f t="shared" si="61"/>
        <v>256</v>
      </c>
      <c r="C318" s="4">
        <v>55</v>
      </c>
      <c r="D318" s="4">
        <v>2</v>
      </c>
      <c r="E318" s="4">
        <v>1</v>
      </c>
      <c r="F318" s="4">
        <v>4</v>
      </c>
      <c r="G318" s="4" t="str">
        <f t="shared" si="44"/>
        <v>insert into game_score (id, matchid, squad, goals, points, time_type) values (1045, 256, 55, 2, 1, 4);</v>
      </c>
    </row>
    <row r="319" spans="1:7" x14ac:dyDescent="0.25">
      <c r="A319" s="4">
        <f t="shared" si="54"/>
        <v>1046</v>
      </c>
      <c r="B319" s="4">
        <f t="shared" si="61"/>
        <v>256</v>
      </c>
      <c r="C319" s="4">
        <v>55</v>
      </c>
      <c r="D319" s="4">
        <v>2</v>
      </c>
      <c r="E319" s="4">
        <v>0</v>
      </c>
      <c r="F319" s="4">
        <v>3</v>
      </c>
      <c r="G319" s="4" t="str">
        <f t="shared" si="44"/>
        <v>insert into game_score (id, matchid, squad, goals, points, time_type) values (1046, 256, 55, 2, 0, 3);</v>
      </c>
    </row>
    <row r="320" spans="1:7" x14ac:dyDescent="0.25">
      <c r="A320" s="4">
        <f t="shared" si="54"/>
        <v>1047</v>
      </c>
      <c r="B320" s="4">
        <f t="shared" si="61"/>
        <v>256</v>
      </c>
      <c r="C320" s="4">
        <v>34</v>
      </c>
      <c r="D320" s="4">
        <v>2</v>
      </c>
      <c r="E320" s="4">
        <v>1</v>
      </c>
      <c r="F320" s="4">
        <v>4</v>
      </c>
      <c r="G320" s="4" t="str">
        <f t="shared" si="44"/>
        <v>insert into game_score (id, matchid, squad, goals, points, time_type) values (1047, 256, 34, 2, 1, 4);</v>
      </c>
    </row>
    <row r="321" spans="1:7" x14ac:dyDescent="0.25">
      <c r="A321" s="4">
        <f t="shared" si="54"/>
        <v>1048</v>
      </c>
      <c r="B321" s="4">
        <f t="shared" si="61"/>
        <v>256</v>
      </c>
      <c r="C321" s="4">
        <v>34</v>
      </c>
      <c r="D321" s="4">
        <v>2</v>
      </c>
      <c r="E321" s="4">
        <v>0</v>
      </c>
      <c r="F321" s="4">
        <v>3</v>
      </c>
      <c r="G321" s="4" t="str">
        <f t="shared" si="44"/>
        <v>insert into game_score (id, matchid, squad, goals, points, time_type) values (1048, 256, 34, 2, 0, 3);</v>
      </c>
    </row>
    <row r="322" spans="1:7" x14ac:dyDescent="0.25">
      <c r="A322" s="4">
        <f t="shared" si="54"/>
        <v>1049</v>
      </c>
      <c r="B322" s="4">
        <f t="shared" si="61"/>
        <v>256</v>
      </c>
      <c r="C322" s="4">
        <v>55</v>
      </c>
      <c r="D322" s="4">
        <v>4</v>
      </c>
      <c r="E322" s="4">
        <v>0</v>
      </c>
      <c r="F322" s="4">
        <v>7</v>
      </c>
      <c r="G322" s="4" t="str">
        <f t="shared" si="44"/>
        <v>insert into game_score (id, matchid, squad, goals, points, time_type) values (1049, 256, 55, 4, 0, 7);</v>
      </c>
    </row>
    <row r="323" spans="1:7" x14ac:dyDescent="0.25">
      <c r="A323" s="4">
        <f t="shared" si="54"/>
        <v>1050</v>
      </c>
      <c r="B323" s="4">
        <f t="shared" si="61"/>
        <v>256</v>
      </c>
      <c r="C323" s="4">
        <v>34</v>
      </c>
      <c r="D323" s="4">
        <v>3</v>
      </c>
      <c r="E323" s="4">
        <v>0</v>
      </c>
      <c r="F323" s="4">
        <v>7</v>
      </c>
      <c r="G323" s="4" t="str">
        <f t="shared" si="44"/>
        <v>insert into game_score (id, matchid, squad, goals, points, time_type) values (1050, 256, 34, 3, 0, 7);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'2008'!A29 + 1</f>
        <v>149</v>
      </c>
      <c r="B2">
        <v>2012</v>
      </c>
      <c r="C2" t="s">
        <v>11</v>
      </c>
      <c r="D2">
        <v>380</v>
      </c>
      <c r="G2" t="str">
        <f t="shared" si="0"/>
        <v>insert into group_stage (id, tournament, group_code, squad) values (149, 2012, 'A', 380);</v>
      </c>
    </row>
    <row r="3" spans="1:7" x14ac:dyDescent="0.25">
      <c r="A3">
        <f>A2+1</f>
        <v>150</v>
      </c>
      <c r="B3">
        <f t="shared" ref="B3:B25" si="1">B2</f>
        <v>2012</v>
      </c>
      <c r="C3" t="s">
        <v>11</v>
      </c>
      <c r="D3">
        <v>595</v>
      </c>
      <c r="G3" t="str">
        <f t="shared" si="0"/>
        <v>insert into group_stage (id, tournament, group_code, squad) values (150, 2012, 'A', 595);</v>
      </c>
    </row>
    <row r="4" spans="1:7" x14ac:dyDescent="0.25">
      <c r="A4">
        <f t="shared" ref="A4:A25" si="2">A3+1</f>
        <v>151</v>
      </c>
      <c r="B4">
        <f t="shared" si="1"/>
        <v>2012</v>
      </c>
      <c r="C4" t="s">
        <v>11</v>
      </c>
      <c r="D4">
        <v>66</v>
      </c>
      <c r="G4" t="str">
        <f t="shared" si="0"/>
        <v>insert into group_stage (id, tournament, group_code, squad) values (151, 2012, 'A', 66);</v>
      </c>
    </row>
    <row r="5" spans="1:7" x14ac:dyDescent="0.25">
      <c r="A5">
        <f t="shared" si="2"/>
        <v>152</v>
      </c>
      <c r="B5">
        <f t="shared" si="1"/>
        <v>2012</v>
      </c>
      <c r="C5" t="s">
        <v>11</v>
      </c>
      <c r="D5">
        <v>506</v>
      </c>
      <c r="G5" t="str">
        <f t="shared" si="0"/>
        <v>insert into group_stage (id, tournament, group_code, squad) values (152, 2012, 'A', 506);</v>
      </c>
    </row>
    <row r="6" spans="1:7" x14ac:dyDescent="0.25">
      <c r="A6">
        <f>A5+1</f>
        <v>153</v>
      </c>
      <c r="B6">
        <f>B5</f>
        <v>2012</v>
      </c>
      <c r="C6" t="s">
        <v>12</v>
      </c>
      <c r="D6">
        <v>507</v>
      </c>
      <c r="G6" t="str">
        <f t="shared" si="0"/>
        <v>insert into group_stage (id, tournament, group_code, squad) values (153, 2012, 'B', 507);</v>
      </c>
    </row>
    <row r="7" spans="1:7" x14ac:dyDescent="0.25">
      <c r="A7">
        <f t="shared" si="2"/>
        <v>154</v>
      </c>
      <c r="B7">
        <f t="shared" si="1"/>
        <v>2012</v>
      </c>
      <c r="C7" t="s">
        <v>12</v>
      </c>
      <c r="D7">
        <v>212</v>
      </c>
      <c r="G7" t="str">
        <f t="shared" si="0"/>
        <v>insert into group_stage (id, tournament, group_code, squad) values (154, 2012, 'B', 212);</v>
      </c>
    </row>
    <row r="8" spans="1:7" x14ac:dyDescent="0.25">
      <c r="A8">
        <f t="shared" si="2"/>
        <v>155</v>
      </c>
      <c r="B8">
        <f t="shared" si="1"/>
        <v>2012</v>
      </c>
      <c r="C8" t="s">
        <v>12</v>
      </c>
      <c r="D8">
        <v>34</v>
      </c>
      <c r="G8" t="str">
        <f t="shared" si="0"/>
        <v>insert into group_stage (id, tournament, group_code, squad) values (155, 2012, 'B', 34);</v>
      </c>
    </row>
    <row r="9" spans="1:7" x14ac:dyDescent="0.25">
      <c r="A9">
        <f t="shared" si="2"/>
        <v>156</v>
      </c>
      <c r="B9">
        <f t="shared" si="1"/>
        <v>2012</v>
      </c>
      <c r="C9" t="s">
        <v>12</v>
      </c>
      <c r="D9">
        <v>98</v>
      </c>
      <c r="G9" t="str">
        <f t="shared" si="0"/>
        <v>insert into group_stage (id, tournament, group_code, squad) values (156, 2012, 'B', 98);</v>
      </c>
    </row>
    <row r="10" spans="1:7" x14ac:dyDescent="0.25">
      <c r="A10">
        <f t="shared" si="2"/>
        <v>157</v>
      </c>
      <c r="B10">
        <f t="shared" si="1"/>
        <v>2012</v>
      </c>
      <c r="C10" t="s">
        <v>13</v>
      </c>
      <c r="D10">
        <v>218</v>
      </c>
      <c r="G10" t="str">
        <f t="shared" si="0"/>
        <v>insert into group_stage (id, tournament, group_code, squad) values (157, 2012, 'C', 218);</v>
      </c>
    </row>
    <row r="11" spans="1:7" x14ac:dyDescent="0.25">
      <c r="A11">
        <f t="shared" si="2"/>
        <v>158</v>
      </c>
      <c r="B11">
        <f t="shared" si="1"/>
        <v>2012</v>
      </c>
      <c r="C11" t="s">
        <v>13</v>
      </c>
      <c r="D11">
        <v>351</v>
      </c>
      <c r="G11" t="str">
        <f t="shared" si="0"/>
        <v>insert into group_stage (id, tournament, group_code, squad) values (158, 2012, 'C', 351);</v>
      </c>
    </row>
    <row r="12" spans="1:7" x14ac:dyDescent="0.25">
      <c r="A12">
        <f t="shared" si="2"/>
        <v>159</v>
      </c>
      <c r="B12">
        <f t="shared" si="1"/>
        <v>2012</v>
      </c>
      <c r="C12" t="s">
        <v>13</v>
      </c>
      <c r="D12">
        <v>55</v>
      </c>
      <c r="G12" t="str">
        <f t="shared" si="0"/>
        <v>insert into group_stage (id, tournament, group_code, squad) values (159, 2012, 'C', 55);</v>
      </c>
    </row>
    <row r="13" spans="1:7" x14ac:dyDescent="0.25">
      <c r="A13">
        <f t="shared" si="2"/>
        <v>160</v>
      </c>
      <c r="B13">
        <f t="shared" si="1"/>
        <v>2012</v>
      </c>
      <c r="C13" t="s">
        <v>13</v>
      </c>
      <c r="D13">
        <v>81</v>
      </c>
      <c r="G13" t="str">
        <f t="shared" si="0"/>
        <v>insert into group_stage (id, tournament, group_code, squad) values (160, 2012, 'C', 81);</v>
      </c>
    </row>
    <row r="14" spans="1:7" x14ac:dyDescent="0.25">
      <c r="A14">
        <f t="shared" si="2"/>
        <v>161</v>
      </c>
      <c r="B14">
        <f t="shared" si="1"/>
        <v>2012</v>
      </c>
      <c r="C14" t="s">
        <v>14</v>
      </c>
      <c r="D14">
        <v>39</v>
      </c>
      <c r="G14" t="str">
        <f t="shared" si="0"/>
        <v>insert into group_stage (id, tournament, group_code, squad) values (161, 2012, 'D', 39);</v>
      </c>
    </row>
    <row r="15" spans="1:7" x14ac:dyDescent="0.25">
      <c r="A15">
        <f t="shared" si="2"/>
        <v>162</v>
      </c>
      <c r="B15">
        <f t="shared" si="1"/>
        <v>2012</v>
      </c>
      <c r="C15" t="s">
        <v>14</v>
      </c>
      <c r="D15">
        <v>61</v>
      </c>
      <c r="G15" t="str">
        <f t="shared" si="0"/>
        <v>insert into group_stage (id, tournament, group_code, squad) values (162, 2012, 'D', 61);</v>
      </c>
    </row>
    <row r="16" spans="1:7" x14ac:dyDescent="0.25">
      <c r="A16">
        <f t="shared" si="2"/>
        <v>163</v>
      </c>
      <c r="B16">
        <f t="shared" si="1"/>
        <v>2012</v>
      </c>
      <c r="C16" t="s">
        <v>14</v>
      </c>
      <c r="D16">
        <v>54</v>
      </c>
      <c r="G16" t="str">
        <f t="shared" si="0"/>
        <v>insert into group_stage (id, tournament, group_code, squad) values (163, 2012, 'D', 54);</v>
      </c>
    </row>
    <row r="17" spans="1:7" x14ac:dyDescent="0.25">
      <c r="A17">
        <f t="shared" si="2"/>
        <v>164</v>
      </c>
      <c r="B17">
        <f t="shared" si="1"/>
        <v>2012</v>
      </c>
      <c r="C17" t="s">
        <v>14</v>
      </c>
      <c r="D17">
        <v>52</v>
      </c>
      <c r="G17" t="str">
        <f t="shared" si="0"/>
        <v>insert into group_stage (id, tournament, group_code, squad) values (164, 2012, 'D', 52);</v>
      </c>
    </row>
    <row r="18" spans="1:7" x14ac:dyDescent="0.25">
      <c r="A18">
        <f t="shared" si="2"/>
        <v>165</v>
      </c>
      <c r="B18">
        <f t="shared" si="1"/>
        <v>2012</v>
      </c>
      <c r="C18" t="s">
        <v>16</v>
      </c>
      <c r="D18">
        <v>420</v>
      </c>
      <c r="G18" t="str">
        <f t="shared" si="0"/>
        <v>insert into group_stage (id, tournament, group_code, squad) values (165, 2012, 'E', 420);</v>
      </c>
    </row>
    <row r="19" spans="1:7" x14ac:dyDescent="0.25">
      <c r="A19">
        <f t="shared" si="2"/>
        <v>166</v>
      </c>
      <c r="B19">
        <f t="shared" si="1"/>
        <v>2012</v>
      </c>
      <c r="C19" t="s">
        <v>16</v>
      </c>
      <c r="D19">
        <v>965</v>
      </c>
      <c r="G19" t="str">
        <f t="shared" si="0"/>
        <v>insert into group_stage (id, tournament, group_code, squad) values (166, 2012, 'E', 965);</v>
      </c>
    </row>
    <row r="20" spans="1:7" x14ac:dyDescent="0.25">
      <c r="A20">
        <f t="shared" si="2"/>
        <v>167</v>
      </c>
      <c r="B20">
        <f t="shared" si="1"/>
        <v>2012</v>
      </c>
      <c r="C20" t="s">
        <v>16</v>
      </c>
      <c r="D20">
        <v>20</v>
      </c>
      <c r="G20" t="str">
        <f t="shared" si="0"/>
        <v>insert into group_stage (id, tournament, group_code, squad) values (167, 2012, 'E', 20);</v>
      </c>
    </row>
    <row r="21" spans="1:7" x14ac:dyDescent="0.25">
      <c r="A21">
        <f t="shared" si="2"/>
        <v>168</v>
      </c>
      <c r="B21">
        <f t="shared" si="1"/>
        <v>2012</v>
      </c>
      <c r="C21" t="s">
        <v>16</v>
      </c>
      <c r="D21">
        <v>381</v>
      </c>
      <c r="G21" t="str">
        <f t="shared" si="0"/>
        <v>insert into group_stage (id, tournament, group_code, squad) values (168, 2012, 'E', 381);</v>
      </c>
    </row>
    <row r="22" spans="1:7" x14ac:dyDescent="0.25">
      <c r="A22">
        <f t="shared" si="2"/>
        <v>169</v>
      </c>
      <c r="B22">
        <f>B17</f>
        <v>2012</v>
      </c>
      <c r="C22" t="s">
        <v>17</v>
      </c>
      <c r="D22">
        <v>502</v>
      </c>
      <c r="G22" t="str">
        <f t="shared" si="0"/>
        <v>insert into group_stage (id, tournament, group_code, squad) values (169, 2012, 'F', 502);</v>
      </c>
    </row>
    <row r="23" spans="1:7" x14ac:dyDescent="0.25">
      <c r="A23">
        <f t="shared" si="2"/>
        <v>170</v>
      </c>
      <c r="B23">
        <f t="shared" si="1"/>
        <v>2012</v>
      </c>
      <c r="C23" t="s">
        <v>17</v>
      </c>
      <c r="D23">
        <v>57</v>
      </c>
      <c r="G23" t="str">
        <f t="shared" si="0"/>
        <v>insert into group_stage (id, tournament, group_code, squad) values (170, 2012, 'F', 57);</v>
      </c>
    </row>
    <row r="24" spans="1:7" x14ac:dyDescent="0.25">
      <c r="A24">
        <f t="shared" si="2"/>
        <v>171</v>
      </c>
      <c r="B24">
        <f t="shared" si="1"/>
        <v>2012</v>
      </c>
      <c r="C24" t="s">
        <v>17</v>
      </c>
      <c r="D24">
        <v>7</v>
      </c>
      <c r="G24" t="str">
        <f t="shared" si="0"/>
        <v>insert into group_stage (id, tournament, group_code, squad) values (171, 2012, 'F', 7);</v>
      </c>
    </row>
    <row r="25" spans="1:7" x14ac:dyDescent="0.25">
      <c r="A25">
        <f t="shared" si="2"/>
        <v>172</v>
      </c>
      <c r="B25">
        <f t="shared" si="1"/>
        <v>2012</v>
      </c>
      <c r="C25" t="s">
        <v>17</v>
      </c>
      <c r="D25">
        <v>677</v>
      </c>
      <c r="G25" t="str">
        <f t="shared" si="0"/>
        <v>insert into group_stage (id, tournament, group_code, squad) values (172, 2012, 'F', 677);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'2008'!A87 + 1</f>
        <v>257</v>
      </c>
      <c r="B28" s="2" t="str">
        <f>"2012-11-01"</f>
        <v>2012-11-01</v>
      </c>
      <c r="C28">
        <v>2</v>
      </c>
      <c r="D28">
        <v>66</v>
      </c>
      <c r="G28" t="str">
        <f t="shared" ref="G28:G79" si="3">"insert into game (matchid, matchdate, game_type, country) values (" &amp; A28 &amp; ", '" &amp; B28 &amp; "', " &amp; C28 &amp; ", " &amp; D28 &amp;  ");"</f>
        <v>insert into game (matchid, matchdate, game_type, country) values (257, '2012-11-01', 2, 66);</v>
      </c>
    </row>
    <row r="29" spans="1:7" x14ac:dyDescent="0.25">
      <c r="A29">
        <f>A28+1</f>
        <v>258</v>
      </c>
      <c r="B29" s="2" t="str">
        <f>"2012-11-01"</f>
        <v>2012-11-01</v>
      </c>
      <c r="C29">
        <v>2</v>
      </c>
      <c r="D29">
        <f t="shared" ref="D29:D79" si="4">D28</f>
        <v>66</v>
      </c>
      <c r="G29" t="str">
        <f t="shared" si="3"/>
        <v>insert into game (matchid, matchdate, game_type, country) values (258, '2012-11-01', 2, 66);</v>
      </c>
    </row>
    <row r="30" spans="1:7" x14ac:dyDescent="0.25">
      <c r="A30">
        <f t="shared" ref="A30:A79" si="5">A29+1</f>
        <v>259</v>
      </c>
      <c r="B30" s="2" t="str">
        <f>"2012-11-04"</f>
        <v>2012-11-04</v>
      </c>
      <c r="C30">
        <v>2</v>
      </c>
      <c r="D30">
        <f t="shared" si="4"/>
        <v>66</v>
      </c>
      <c r="G30" t="str">
        <f t="shared" si="3"/>
        <v>insert into game (matchid, matchdate, game_type, country) values (259, '2012-11-04', 2, 66);</v>
      </c>
    </row>
    <row r="31" spans="1:7" x14ac:dyDescent="0.25">
      <c r="A31">
        <f t="shared" si="5"/>
        <v>260</v>
      </c>
      <c r="B31" s="2" t="str">
        <f>"2012-11-04"</f>
        <v>2012-11-04</v>
      </c>
      <c r="C31">
        <v>2</v>
      </c>
      <c r="D31">
        <f t="shared" si="4"/>
        <v>66</v>
      </c>
      <c r="G31" t="str">
        <f t="shared" si="3"/>
        <v>insert into game (matchid, matchdate, game_type, country) values (260, '2012-11-04', 2, 66);</v>
      </c>
    </row>
    <row r="32" spans="1:7" x14ac:dyDescent="0.25">
      <c r="A32">
        <f t="shared" si="5"/>
        <v>261</v>
      </c>
      <c r="B32" s="2" t="str">
        <f>"2012-11-07"</f>
        <v>2012-11-07</v>
      </c>
      <c r="C32">
        <v>2</v>
      </c>
      <c r="D32">
        <f t="shared" si="4"/>
        <v>66</v>
      </c>
      <c r="G32" t="str">
        <f t="shared" si="3"/>
        <v>insert into game (matchid, matchdate, game_type, country) values (261, '2012-11-07', 2, 66);</v>
      </c>
    </row>
    <row r="33" spans="1:7" x14ac:dyDescent="0.25">
      <c r="A33">
        <f t="shared" si="5"/>
        <v>262</v>
      </c>
      <c r="B33" s="2" t="str">
        <f>"2012-11-07"</f>
        <v>2012-11-07</v>
      </c>
      <c r="C33">
        <v>2</v>
      </c>
      <c r="D33">
        <f t="shared" si="4"/>
        <v>66</v>
      </c>
      <c r="G33" t="str">
        <f t="shared" si="3"/>
        <v>insert into game (matchid, matchdate, game_type, country) values (262, '2012-11-07', 2, 66);</v>
      </c>
    </row>
    <row r="34" spans="1:7" x14ac:dyDescent="0.25">
      <c r="A34">
        <f t="shared" si="5"/>
        <v>263</v>
      </c>
      <c r="B34" s="2" t="str">
        <f>"2012-11-02"</f>
        <v>2012-11-02</v>
      </c>
      <c r="C34">
        <v>2</v>
      </c>
      <c r="D34">
        <f t="shared" si="4"/>
        <v>66</v>
      </c>
      <c r="G34" t="str">
        <f t="shared" si="3"/>
        <v>insert into game (matchid, matchdate, game_type, country) values (263, '2012-11-02', 2, 66);</v>
      </c>
    </row>
    <row r="35" spans="1:7" x14ac:dyDescent="0.25">
      <c r="A35">
        <f t="shared" si="5"/>
        <v>264</v>
      </c>
      <c r="B35" s="2" t="str">
        <f>"2012-11-02"</f>
        <v>2012-11-02</v>
      </c>
      <c r="C35">
        <v>2</v>
      </c>
      <c r="D35">
        <f t="shared" si="4"/>
        <v>66</v>
      </c>
      <c r="G35" t="str">
        <f t="shared" si="3"/>
        <v>insert into game (matchid, matchdate, game_type, country) values (264, '2012-11-02', 2, 66);</v>
      </c>
    </row>
    <row r="36" spans="1:7" x14ac:dyDescent="0.25">
      <c r="A36">
        <f t="shared" si="5"/>
        <v>265</v>
      </c>
      <c r="B36" s="2" t="str">
        <f>"2012-11-05"</f>
        <v>2012-11-05</v>
      </c>
      <c r="C36">
        <v>2</v>
      </c>
      <c r="D36">
        <f t="shared" si="4"/>
        <v>66</v>
      </c>
      <c r="G36" t="str">
        <f t="shared" si="3"/>
        <v>insert into game (matchid, matchdate, game_type, country) values (265, '2012-11-05', 2, 66);</v>
      </c>
    </row>
    <row r="37" spans="1:7" x14ac:dyDescent="0.25">
      <c r="A37">
        <f t="shared" si="5"/>
        <v>266</v>
      </c>
      <c r="B37" s="2" t="str">
        <f>"2012-11-05"</f>
        <v>2012-11-05</v>
      </c>
      <c r="C37">
        <v>2</v>
      </c>
      <c r="D37">
        <f t="shared" si="4"/>
        <v>66</v>
      </c>
      <c r="G37" t="str">
        <f t="shared" si="3"/>
        <v>insert into game (matchid, matchdate, game_type, country) values (266, '2012-11-05', 2, 66);</v>
      </c>
    </row>
    <row r="38" spans="1:7" x14ac:dyDescent="0.25">
      <c r="A38">
        <f t="shared" si="5"/>
        <v>267</v>
      </c>
      <c r="B38" s="2" t="str">
        <f>"2012-11-08"</f>
        <v>2012-11-08</v>
      </c>
      <c r="C38">
        <v>2</v>
      </c>
      <c r="D38">
        <f t="shared" si="4"/>
        <v>66</v>
      </c>
      <c r="G38" t="str">
        <f t="shared" si="3"/>
        <v>insert into game (matchid, matchdate, game_type, country) values (267, '2012-11-08', 2, 66);</v>
      </c>
    </row>
    <row r="39" spans="1:7" x14ac:dyDescent="0.25">
      <c r="A39">
        <f t="shared" si="5"/>
        <v>268</v>
      </c>
      <c r="B39" s="2" t="str">
        <f>"2012-11-08"</f>
        <v>2012-11-08</v>
      </c>
      <c r="C39">
        <v>2</v>
      </c>
      <c r="D39">
        <f t="shared" si="4"/>
        <v>66</v>
      </c>
      <c r="G39" t="str">
        <f t="shared" si="3"/>
        <v>insert into game (matchid, matchdate, game_type, country) values (268, '2012-11-08', 2, 66);</v>
      </c>
    </row>
    <row r="40" spans="1:7" x14ac:dyDescent="0.25">
      <c r="A40">
        <f t="shared" si="5"/>
        <v>269</v>
      </c>
      <c r="B40" s="2" t="str">
        <f>"2012-11-01"</f>
        <v>2012-11-01</v>
      </c>
      <c r="C40">
        <v>2</v>
      </c>
      <c r="D40">
        <f t="shared" si="4"/>
        <v>66</v>
      </c>
      <c r="G40" t="str">
        <f t="shared" si="3"/>
        <v>insert into game (matchid, matchdate, game_type, country) values (269, '2012-11-01', 2, 66);</v>
      </c>
    </row>
    <row r="41" spans="1:7" x14ac:dyDescent="0.25">
      <c r="A41">
        <f t="shared" si="5"/>
        <v>270</v>
      </c>
      <c r="B41" s="2" t="str">
        <f>"2012-11-01"</f>
        <v>2012-11-01</v>
      </c>
      <c r="C41">
        <v>2</v>
      </c>
      <c r="D41">
        <f t="shared" si="4"/>
        <v>66</v>
      </c>
      <c r="G41" t="str">
        <f t="shared" si="3"/>
        <v>insert into game (matchid, matchdate, game_type, country) values (270, '2012-11-01', 2, 66);</v>
      </c>
    </row>
    <row r="42" spans="1:7" x14ac:dyDescent="0.25">
      <c r="A42">
        <f t="shared" si="5"/>
        <v>271</v>
      </c>
      <c r="B42" s="2" t="str">
        <f>"2012-11-04"</f>
        <v>2012-11-04</v>
      </c>
      <c r="C42">
        <v>2</v>
      </c>
      <c r="D42">
        <f t="shared" si="4"/>
        <v>66</v>
      </c>
      <c r="G42" t="str">
        <f t="shared" si="3"/>
        <v>insert into game (matchid, matchdate, game_type, country) values (271, '2012-11-04', 2, 66);</v>
      </c>
    </row>
    <row r="43" spans="1:7" x14ac:dyDescent="0.25">
      <c r="A43">
        <f t="shared" si="5"/>
        <v>272</v>
      </c>
      <c r="B43" s="2" t="str">
        <f>"2012-11-04"</f>
        <v>2012-11-04</v>
      </c>
      <c r="C43">
        <v>2</v>
      </c>
      <c r="D43">
        <f t="shared" si="4"/>
        <v>66</v>
      </c>
      <c r="G43" t="str">
        <f t="shared" si="3"/>
        <v>insert into game (matchid, matchdate, game_type, country) values (272, '2012-11-04', 2, 66);</v>
      </c>
    </row>
    <row r="44" spans="1:7" x14ac:dyDescent="0.25">
      <c r="A44">
        <f t="shared" si="5"/>
        <v>273</v>
      </c>
      <c r="B44" s="2" t="str">
        <f>"2012-11-07"</f>
        <v>2012-11-07</v>
      </c>
      <c r="C44">
        <v>2</v>
      </c>
      <c r="D44">
        <f t="shared" si="4"/>
        <v>66</v>
      </c>
      <c r="G44" t="str">
        <f t="shared" si="3"/>
        <v>insert into game (matchid, matchdate, game_type, country) values (273, '2012-11-07', 2, 66);</v>
      </c>
    </row>
    <row r="45" spans="1:7" x14ac:dyDescent="0.25">
      <c r="A45">
        <f t="shared" si="5"/>
        <v>274</v>
      </c>
      <c r="B45" s="2" t="str">
        <f>"2012-11-07"</f>
        <v>2012-11-07</v>
      </c>
      <c r="C45">
        <v>2</v>
      </c>
      <c r="D45">
        <f t="shared" si="4"/>
        <v>66</v>
      </c>
      <c r="G45" t="str">
        <f t="shared" si="3"/>
        <v>insert into game (matchid, matchdate, game_type, country) values (274, '2012-11-07', 2, 66);</v>
      </c>
    </row>
    <row r="46" spans="1:7" x14ac:dyDescent="0.25">
      <c r="A46">
        <f t="shared" si="5"/>
        <v>275</v>
      </c>
      <c r="B46" s="2" t="str">
        <f>"2012-11-02"</f>
        <v>2012-11-02</v>
      </c>
      <c r="C46">
        <v>2</v>
      </c>
      <c r="D46">
        <f t="shared" si="4"/>
        <v>66</v>
      </c>
      <c r="G46" t="str">
        <f t="shared" si="3"/>
        <v>insert into game (matchid, matchdate, game_type, country) values (275, '2012-11-02', 2, 66);</v>
      </c>
    </row>
    <row r="47" spans="1:7" x14ac:dyDescent="0.25">
      <c r="A47">
        <f t="shared" si="5"/>
        <v>276</v>
      </c>
      <c r="B47" s="2" t="str">
        <f>"2012-11-02"</f>
        <v>2012-11-02</v>
      </c>
      <c r="C47">
        <v>2</v>
      </c>
      <c r="D47">
        <f t="shared" si="4"/>
        <v>66</v>
      </c>
      <c r="G47" t="str">
        <f t="shared" si="3"/>
        <v>insert into game (matchid, matchdate, game_type, country) values (276, '2012-11-02', 2, 66);</v>
      </c>
    </row>
    <row r="48" spans="1:7" x14ac:dyDescent="0.25">
      <c r="A48">
        <f t="shared" si="5"/>
        <v>277</v>
      </c>
      <c r="B48" s="2" t="str">
        <f>"2012-11-05"</f>
        <v>2012-11-05</v>
      </c>
      <c r="C48">
        <v>2</v>
      </c>
      <c r="D48">
        <f t="shared" si="4"/>
        <v>66</v>
      </c>
      <c r="G48" t="str">
        <f t="shared" si="3"/>
        <v>insert into game (matchid, matchdate, game_type, country) values (277, '2012-11-05', 2, 66);</v>
      </c>
    </row>
    <row r="49" spans="1:7" x14ac:dyDescent="0.25">
      <c r="A49">
        <f t="shared" si="5"/>
        <v>278</v>
      </c>
      <c r="B49" s="2" t="str">
        <f>"2012-11-05"</f>
        <v>2012-11-05</v>
      </c>
      <c r="C49">
        <v>2</v>
      </c>
      <c r="D49">
        <f t="shared" si="4"/>
        <v>66</v>
      </c>
      <c r="G49" t="str">
        <f t="shared" si="3"/>
        <v>insert into game (matchid, matchdate, game_type, country) values (278, '2012-11-05', 2, 66);</v>
      </c>
    </row>
    <row r="50" spans="1:7" x14ac:dyDescent="0.25">
      <c r="A50">
        <f t="shared" si="5"/>
        <v>279</v>
      </c>
      <c r="B50" s="2" t="str">
        <f>"2012-11-08"</f>
        <v>2012-11-08</v>
      </c>
      <c r="C50">
        <v>2</v>
      </c>
      <c r="D50">
        <f t="shared" si="4"/>
        <v>66</v>
      </c>
      <c r="G50" t="str">
        <f t="shared" si="3"/>
        <v>insert into game (matchid, matchdate, game_type, country) values (279, '2012-11-08', 2, 66);</v>
      </c>
    </row>
    <row r="51" spans="1:7" x14ac:dyDescent="0.25">
      <c r="A51">
        <f t="shared" si="5"/>
        <v>280</v>
      </c>
      <c r="B51" s="2" t="str">
        <f>"2012-11-08"</f>
        <v>2012-11-08</v>
      </c>
      <c r="C51">
        <v>2</v>
      </c>
      <c r="D51">
        <f t="shared" si="4"/>
        <v>66</v>
      </c>
      <c r="G51" t="str">
        <f t="shared" si="3"/>
        <v>insert into game (matchid, matchdate, game_type, country) values (280, '2012-11-08', 2, 66);</v>
      </c>
    </row>
    <row r="52" spans="1:7" x14ac:dyDescent="0.25">
      <c r="A52">
        <f t="shared" si="5"/>
        <v>281</v>
      </c>
      <c r="B52" s="2" t="str">
        <f>"2012-11-03"</f>
        <v>2012-11-03</v>
      </c>
      <c r="C52">
        <v>2</v>
      </c>
      <c r="D52">
        <f t="shared" si="4"/>
        <v>66</v>
      </c>
      <c r="G52" t="str">
        <f t="shared" si="3"/>
        <v>insert into game (matchid, matchdate, game_type, country) values (281, '2012-11-03', 2, 66);</v>
      </c>
    </row>
    <row r="53" spans="1:7" x14ac:dyDescent="0.25">
      <c r="A53">
        <f t="shared" si="5"/>
        <v>282</v>
      </c>
      <c r="B53" s="2" t="str">
        <f>"2012-11-03"</f>
        <v>2012-11-03</v>
      </c>
      <c r="C53">
        <v>2</v>
      </c>
      <c r="D53">
        <f t="shared" si="4"/>
        <v>66</v>
      </c>
      <c r="G53" t="str">
        <f t="shared" si="3"/>
        <v>insert into game (matchid, matchdate, game_type, country) values (282, '2012-11-03', 2, 66);</v>
      </c>
    </row>
    <row r="54" spans="1:7" x14ac:dyDescent="0.25">
      <c r="A54">
        <f t="shared" si="5"/>
        <v>283</v>
      </c>
      <c r="B54" s="2" t="str">
        <f>"2012-11-06"</f>
        <v>2012-11-06</v>
      </c>
      <c r="C54">
        <v>2</v>
      </c>
      <c r="D54">
        <f t="shared" si="4"/>
        <v>66</v>
      </c>
      <c r="G54" t="str">
        <f t="shared" si="3"/>
        <v>insert into game (matchid, matchdate, game_type, country) values (283, '2012-11-06', 2, 66);</v>
      </c>
    </row>
    <row r="55" spans="1:7" x14ac:dyDescent="0.25">
      <c r="A55">
        <f t="shared" si="5"/>
        <v>284</v>
      </c>
      <c r="B55" s="2" t="str">
        <f>"2012-11-06"</f>
        <v>2012-11-06</v>
      </c>
      <c r="C55">
        <v>2</v>
      </c>
      <c r="D55">
        <f t="shared" si="4"/>
        <v>66</v>
      </c>
      <c r="G55" t="str">
        <f t="shared" si="3"/>
        <v>insert into game (matchid, matchdate, game_type, country) values (284, '2012-11-06', 2, 66);</v>
      </c>
    </row>
    <row r="56" spans="1:7" x14ac:dyDescent="0.25">
      <c r="A56">
        <f t="shared" si="5"/>
        <v>285</v>
      </c>
      <c r="B56" s="2" t="str">
        <f>"2012-11-09"</f>
        <v>2012-11-09</v>
      </c>
      <c r="C56">
        <v>2</v>
      </c>
      <c r="D56">
        <f t="shared" si="4"/>
        <v>66</v>
      </c>
      <c r="G56" t="str">
        <f t="shared" si="3"/>
        <v>insert into game (matchid, matchdate, game_type, country) values (285, '2012-11-09', 2, 66);</v>
      </c>
    </row>
    <row r="57" spans="1:7" x14ac:dyDescent="0.25">
      <c r="A57">
        <f t="shared" si="5"/>
        <v>286</v>
      </c>
      <c r="B57" s="2" t="str">
        <f>"2012-11-09"</f>
        <v>2012-11-09</v>
      </c>
      <c r="C57">
        <v>2</v>
      </c>
      <c r="D57">
        <f t="shared" si="4"/>
        <v>66</v>
      </c>
      <c r="G57" t="str">
        <f t="shared" si="3"/>
        <v>insert into game (matchid, matchdate, game_type, country) values (286, '2012-11-09', 2, 66);</v>
      </c>
    </row>
    <row r="58" spans="1:7" x14ac:dyDescent="0.25">
      <c r="A58">
        <f t="shared" si="5"/>
        <v>287</v>
      </c>
      <c r="B58" s="2" t="str">
        <f>"2012-11-03"</f>
        <v>2012-11-03</v>
      </c>
      <c r="C58">
        <v>2</v>
      </c>
      <c r="D58">
        <f t="shared" si="4"/>
        <v>66</v>
      </c>
      <c r="G58" t="str">
        <f t="shared" si="3"/>
        <v>insert into game (matchid, matchdate, game_type, country) values (287, '2012-11-03', 2, 66);</v>
      </c>
    </row>
    <row r="59" spans="1:7" x14ac:dyDescent="0.25">
      <c r="A59">
        <f t="shared" si="5"/>
        <v>288</v>
      </c>
      <c r="B59" s="2" t="str">
        <f>"2012-11-03"</f>
        <v>2012-11-03</v>
      </c>
      <c r="C59">
        <v>2</v>
      </c>
      <c r="D59">
        <f t="shared" si="4"/>
        <v>66</v>
      </c>
      <c r="G59" t="str">
        <f t="shared" si="3"/>
        <v>insert into game (matchid, matchdate, game_type, country) values (288, '2012-11-03', 2, 66);</v>
      </c>
    </row>
    <row r="60" spans="1:7" x14ac:dyDescent="0.25">
      <c r="A60">
        <f t="shared" si="5"/>
        <v>289</v>
      </c>
      <c r="B60" s="2" t="str">
        <f>"2012-11-06"</f>
        <v>2012-11-06</v>
      </c>
      <c r="C60">
        <v>2</v>
      </c>
      <c r="D60">
        <f t="shared" si="4"/>
        <v>66</v>
      </c>
      <c r="G60" t="str">
        <f t="shared" si="3"/>
        <v>insert into game (matchid, matchdate, game_type, country) values (289, '2012-11-06', 2, 66);</v>
      </c>
    </row>
    <row r="61" spans="1:7" x14ac:dyDescent="0.25">
      <c r="A61">
        <f t="shared" si="5"/>
        <v>290</v>
      </c>
      <c r="B61" s="2" t="str">
        <f>"2012-11-06"</f>
        <v>2012-11-06</v>
      </c>
      <c r="C61">
        <v>2</v>
      </c>
      <c r="D61">
        <f t="shared" si="4"/>
        <v>66</v>
      </c>
      <c r="G61" t="str">
        <f t="shared" si="3"/>
        <v>insert into game (matchid, matchdate, game_type, country) values (290, '2012-11-06', 2, 66);</v>
      </c>
    </row>
    <row r="62" spans="1:7" x14ac:dyDescent="0.25">
      <c r="A62">
        <f t="shared" si="5"/>
        <v>291</v>
      </c>
      <c r="B62" s="2" t="str">
        <f>"2012-11-09"</f>
        <v>2012-11-09</v>
      </c>
      <c r="C62">
        <v>2</v>
      </c>
      <c r="D62">
        <f t="shared" si="4"/>
        <v>66</v>
      </c>
      <c r="G62" t="str">
        <f t="shared" si="3"/>
        <v>insert into game (matchid, matchdate, game_type, country) values (291, '2012-11-09', 2, 66);</v>
      </c>
    </row>
    <row r="63" spans="1:7" x14ac:dyDescent="0.25">
      <c r="A63">
        <f t="shared" si="5"/>
        <v>292</v>
      </c>
      <c r="B63" s="2" t="str">
        <f>"2012-11-09"</f>
        <v>2012-11-09</v>
      </c>
      <c r="C63">
        <v>2</v>
      </c>
      <c r="D63">
        <f t="shared" si="4"/>
        <v>66</v>
      </c>
      <c r="G63" t="str">
        <f t="shared" si="3"/>
        <v>insert into game (matchid, matchdate, game_type, country) values (292, '2012-11-09', 2, 66);</v>
      </c>
    </row>
    <row r="64" spans="1:7" x14ac:dyDescent="0.25">
      <c r="A64">
        <f t="shared" si="5"/>
        <v>293</v>
      </c>
      <c r="B64" s="2" t="str">
        <f>"2012-11-11"</f>
        <v>2012-11-11</v>
      </c>
      <c r="C64">
        <v>9</v>
      </c>
      <c r="D64">
        <f t="shared" si="4"/>
        <v>66</v>
      </c>
      <c r="G64" t="str">
        <f t="shared" si="3"/>
        <v>insert into game (matchid, matchdate, game_type, country) values (293, '2012-11-11', 9, 66);</v>
      </c>
    </row>
    <row r="65" spans="1:7" x14ac:dyDescent="0.25">
      <c r="A65">
        <f t="shared" si="5"/>
        <v>294</v>
      </c>
      <c r="B65" s="2" t="str">
        <f>"2012-11-11"</f>
        <v>2012-11-11</v>
      </c>
      <c r="C65">
        <v>9</v>
      </c>
      <c r="D65">
        <f t="shared" si="4"/>
        <v>66</v>
      </c>
      <c r="G65" t="str">
        <f t="shared" si="3"/>
        <v>insert into game (matchid, matchdate, game_type, country) values (294, '2012-11-11', 9, 66);</v>
      </c>
    </row>
    <row r="66" spans="1:7" x14ac:dyDescent="0.25">
      <c r="A66">
        <f t="shared" si="5"/>
        <v>295</v>
      </c>
      <c r="B66" s="2" t="str">
        <f>"2012-11-11"</f>
        <v>2012-11-11</v>
      </c>
      <c r="C66">
        <v>9</v>
      </c>
      <c r="D66">
        <f t="shared" si="4"/>
        <v>66</v>
      </c>
      <c r="G66" t="str">
        <f t="shared" si="3"/>
        <v>insert into game (matchid, matchdate, game_type, country) values (295, '2012-11-11', 9, 66);</v>
      </c>
    </row>
    <row r="67" spans="1:7" x14ac:dyDescent="0.25">
      <c r="A67">
        <f t="shared" si="5"/>
        <v>296</v>
      </c>
      <c r="B67" s="2" t="str">
        <f>"2012-11-11"</f>
        <v>2012-11-11</v>
      </c>
      <c r="C67">
        <v>9</v>
      </c>
      <c r="D67">
        <f t="shared" si="4"/>
        <v>66</v>
      </c>
      <c r="G67" t="str">
        <f t="shared" si="3"/>
        <v>insert into game (matchid, matchdate, game_type, country) values (296, '2012-11-11', 9, 66);</v>
      </c>
    </row>
    <row r="68" spans="1:7" x14ac:dyDescent="0.25">
      <c r="A68">
        <f t="shared" si="5"/>
        <v>297</v>
      </c>
      <c r="B68" s="2" t="str">
        <f>"2012-11-12"</f>
        <v>2012-11-12</v>
      </c>
      <c r="C68">
        <v>9</v>
      </c>
      <c r="D68">
        <f>D51</f>
        <v>66</v>
      </c>
      <c r="G68" t="str">
        <f t="shared" si="3"/>
        <v>insert into game (matchid, matchdate, game_type, country) values (297, '2012-11-12', 9, 66);</v>
      </c>
    </row>
    <row r="69" spans="1:7" x14ac:dyDescent="0.25">
      <c r="A69">
        <f t="shared" si="5"/>
        <v>298</v>
      </c>
      <c r="B69" s="2" t="str">
        <f>"2012-11-12"</f>
        <v>2012-11-12</v>
      </c>
      <c r="C69">
        <v>9</v>
      </c>
      <c r="D69">
        <f t="shared" si="4"/>
        <v>66</v>
      </c>
      <c r="G69" t="str">
        <f t="shared" si="3"/>
        <v>insert into game (matchid, matchdate, game_type, country) values (298, '2012-11-12', 9, 66);</v>
      </c>
    </row>
    <row r="70" spans="1:7" x14ac:dyDescent="0.25">
      <c r="A70">
        <f t="shared" si="5"/>
        <v>299</v>
      </c>
      <c r="B70" s="2" t="str">
        <f>"2012-11-12"</f>
        <v>2012-11-12</v>
      </c>
      <c r="C70">
        <v>9</v>
      </c>
      <c r="D70">
        <f t="shared" si="4"/>
        <v>66</v>
      </c>
      <c r="G70" t="str">
        <f t="shared" si="3"/>
        <v>insert into game (matchid, matchdate, game_type, country) values (299, '2012-11-12', 9, 66);</v>
      </c>
    </row>
    <row r="71" spans="1:7" x14ac:dyDescent="0.25">
      <c r="A71">
        <f t="shared" si="5"/>
        <v>300</v>
      </c>
      <c r="B71" s="2" t="str">
        <f>"2012-11-12"</f>
        <v>2012-11-12</v>
      </c>
      <c r="C71">
        <v>9</v>
      </c>
      <c r="D71">
        <f t="shared" si="4"/>
        <v>66</v>
      </c>
      <c r="G71" t="str">
        <f t="shared" si="3"/>
        <v>insert into game (matchid, matchdate, game_type, country) values (300, '2012-11-12', 9, 66);</v>
      </c>
    </row>
    <row r="72" spans="1:7" x14ac:dyDescent="0.25">
      <c r="A72">
        <f t="shared" si="5"/>
        <v>301</v>
      </c>
      <c r="B72" s="2" t="str">
        <f>"2012-11-14"</f>
        <v>2012-11-14</v>
      </c>
      <c r="C72">
        <v>3</v>
      </c>
      <c r="D72">
        <f t="shared" si="4"/>
        <v>66</v>
      </c>
      <c r="G72" t="str">
        <f t="shared" si="3"/>
        <v>insert into game (matchid, matchdate, game_type, country) values (301, '2012-11-14', 3, 66);</v>
      </c>
    </row>
    <row r="73" spans="1:7" x14ac:dyDescent="0.25">
      <c r="A73">
        <f t="shared" si="5"/>
        <v>302</v>
      </c>
      <c r="B73" s="2" t="str">
        <f>"2012-11-14"</f>
        <v>2012-11-14</v>
      </c>
      <c r="C73">
        <v>3</v>
      </c>
      <c r="D73">
        <f t="shared" si="4"/>
        <v>66</v>
      </c>
      <c r="G73" t="str">
        <f t="shared" si="3"/>
        <v>insert into game (matchid, matchdate, game_type, country) values (302, '2012-11-14', 3, 66);</v>
      </c>
    </row>
    <row r="74" spans="1:7" x14ac:dyDescent="0.25">
      <c r="A74">
        <f t="shared" si="5"/>
        <v>303</v>
      </c>
      <c r="B74" s="2" t="str">
        <f>"2012-11-14"</f>
        <v>2012-11-14</v>
      </c>
      <c r="C74">
        <v>3</v>
      </c>
      <c r="D74">
        <f t="shared" si="4"/>
        <v>66</v>
      </c>
      <c r="G74" t="str">
        <f t="shared" si="3"/>
        <v>insert into game (matchid, matchdate, game_type, country) values (303, '2012-11-14', 3, 66);</v>
      </c>
    </row>
    <row r="75" spans="1:7" x14ac:dyDescent="0.25">
      <c r="A75">
        <f t="shared" si="5"/>
        <v>304</v>
      </c>
      <c r="B75" s="2" t="str">
        <f>"2012-11-14"</f>
        <v>2012-11-14</v>
      </c>
      <c r="C75">
        <v>3</v>
      </c>
      <c r="D75">
        <f t="shared" si="4"/>
        <v>66</v>
      </c>
      <c r="G75" t="str">
        <f t="shared" si="3"/>
        <v>insert into game (matchid, matchdate, game_type, country) values (304, '2012-11-14', 3, 66);</v>
      </c>
    </row>
    <row r="76" spans="1:7" x14ac:dyDescent="0.25">
      <c r="A76">
        <f t="shared" si="5"/>
        <v>305</v>
      </c>
      <c r="B76" s="2" t="str">
        <f>"2012-11-16"</f>
        <v>2012-11-16</v>
      </c>
      <c r="C76">
        <v>4</v>
      </c>
      <c r="D76">
        <f t="shared" si="4"/>
        <v>66</v>
      </c>
      <c r="G76" t="str">
        <f t="shared" si="3"/>
        <v>insert into game (matchid, matchdate, game_type, country) values (305, '2012-11-16', 4, 66);</v>
      </c>
    </row>
    <row r="77" spans="1:7" x14ac:dyDescent="0.25">
      <c r="A77">
        <f t="shared" si="5"/>
        <v>306</v>
      </c>
      <c r="B77" s="2" t="str">
        <f>"2012-11-16"</f>
        <v>2012-11-16</v>
      </c>
      <c r="C77">
        <v>4</v>
      </c>
      <c r="D77">
        <f t="shared" si="4"/>
        <v>66</v>
      </c>
      <c r="G77" t="str">
        <f t="shared" si="3"/>
        <v>insert into game (matchid, matchdate, game_type, country) values (306, '2012-11-16', 4, 66);</v>
      </c>
    </row>
    <row r="78" spans="1:7" x14ac:dyDescent="0.25">
      <c r="A78">
        <f t="shared" si="5"/>
        <v>307</v>
      </c>
      <c r="B78" s="2" t="str">
        <f>"2012-11-18"</f>
        <v>2012-11-18</v>
      </c>
      <c r="C78">
        <v>5</v>
      </c>
      <c r="D78">
        <f t="shared" si="4"/>
        <v>66</v>
      </c>
      <c r="G78" t="str">
        <f t="shared" si="3"/>
        <v>insert into game (matchid, matchdate, game_type, country) values (307, '2012-11-18', 5, 66);</v>
      </c>
    </row>
    <row r="79" spans="1:7" x14ac:dyDescent="0.25">
      <c r="A79">
        <f t="shared" si="5"/>
        <v>308</v>
      </c>
      <c r="B79" s="2" t="str">
        <f>"2012-11-18"</f>
        <v>2012-11-18</v>
      </c>
      <c r="C79">
        <v>6</v>
      </c>
      <c r="D79">
        <f t="shared" si="4"/>
        <v>66</v>
      </c>
      <c r="G79" t="str">
        <f t="shared" si="3"/>
        <v>insert into game (matchid, matchdate, game_type, country) values (308, '2012-11-18', 6, 66);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'2008'!A323 + 1</f>
        <v>1051</v>
      </c>
      <c r="B82" s="3">
        <f>A28</f>
        <v>257</v>
      </c>
      <c r="C82" s="3">
        <v>380</v>
      </c>
      <c r="D82" s="3">
        <v>3</v>
      </c>
      <c r="E82" s="3">
        <v>1</v>
      </c>
      <c r="F82" s="3">
        <v>2</v>
      </c>
      <c r="G82" s="3" t="str">
        <f t="shared" ref="G82:G145" si="6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(1051, 257, 380, 3, 1, 2);</v>
      </c>
    </row>
    <row r="83" spans="1:7" x14ac:dyDescent="0.25">
      <c r="A83" s="3">
        <f>A82+1</f>
        <v>1052</v>
      </c>
      <c r="B83" s="3">
        <f>B82</f>
        <v>257</v>
      </c>
      <c r="C83" s="3">
        <v>380</v>
      </c>
      <c r="D83" s="3">
        <v>1</v>
      </c>
      <c r="E83" s="3">
        <v>0</v>
      </c>
      <c r="F83" s="3">
        <v>1</v>
      </c>
      <c r="G83" s="3" t="str">
        <f t="shared" si="6"/>
        <v>insert into game_score (id, matchid, squad, goals, points, time_type) values (1052, 257, 380, 1, 0, 1);</v>
      </c>
    </row>
    <row r="84" spans="1:7" x14ac:dyDescent="0.25">
      <c r="A84" s="3">
        <f>A83+1</f>
        <v>1053</v>
      </c>
      <c r="B84" s="3">
        <f>B82</f>
        <v>257</v>
      </c>
      <c r="C84" s="3">
        <v>595</v>
      </c>
      <c r="D84" s="3">
        <v>3</v>
      </c>
      <c r="E84" s="3">
        <v>1</v>
      </c>
      <c r="F84" s="3">
        <v>2</v>
      </c>
      <c r="G84" s="3" t="str">
        <f t="shared" si="6"/>
        <v>insert into game_score (id, matchid, squad, goals, points, time_type) values (1053, 257, 595, 3, 1, 2);</v>
      </c>
    </row>
    <row r="85" spans="1:7" x14ac:dyDescent="0.25">
      <c r="A85" s="3">
        <f>A84+1</f>
        <v>1054</v>
      </c>
      <c r="B85" s="3">
        <f>B82</f>
        <v>257</v>
      </c>
      <c r="C85" s="3">
        <v>595</v>
      </c>
      <c r="D85" s="3">
        <v>1</v>
      </c>
      <c r="E85" s="3">
        <v>0</v>
      </c>
      <c r="F85" s="3">
        <v>1</v>
      </c>
      <c r="G85" s="3" t="str">
        <f t="shared" si="6"/>
        <v>insert into game_score (id, matchid, squad, goals, points, time_type) values (1054, 257, 595, 1, 0, 1);</v>
      </c>
    </row>
    <row r="86" spans="1:7" x14ac:dyDescent="0.25">
      <c r="A86" s="4">
        <f t="shared" ref="A86:A149" si="7">A85+1</f>
        <v>1055</v>
      </c>
      <c r="B86" s="4">
        <f>B82+1</f>
        <v>258</v>
      </c>
      <c r="C86" s="4">
        <v>66</v>
      </c>
      <c r="D86" s="4">
        <v>3</v>
      </c>
      <c r="E86" s="4">
        <v>3</v>
      </c>
      <c r="F86" s="4">
        <v>2</v>
      </c>
      <c r="G86" t="str">
        <f t="shared" si="6"/>
        <v>insert into game_score (id, matchid, squad, goals, points, time_type) values (1055, 258, 66, 3, 3, 2);</v>
      </c>
    </row>
    <row r="87" spans="1:7" x14ac:dyDescent="0.25">
      <c r="A87" s="4">
        <f t="shared" si="7"/>
        <v>1056</v>
      </c>
      <c r="B87" s="4">
        <f>B86</f>
        <v>258</v>
      </c>
      <c r="C87" s="4">
        <v>66</v>
      </c>
      <c r="D87" s="4">
        <v>1</v>
      </c>
      <c r="E87" s="4">
        <v>0</v>
      </c>
      <c r="F87" s="4">
        <v>1</v>
      </c>
      <c r="G87" t="str">
        <f t="shared" si="6"/>
        <v>insert into game_score (id, matchid, squad, goals, points, time_type) values (1056, 258, 66, 1, 0, 1);</v>
      </c>
    </row>
    <row r="88" spans="1:7" x14ac:dyDescent="0.25">
      <c r="A88" s="4">
        <f t="shared" si="7"/>
        <v>1057</v>
      </c>
      <c r="B88" s="4">
        <f>B86</f>
        <v>258</v>
      </c>
      <c r="C88" s="4">
        <v>506</v>
      </c>
      <c r="D88" s="4">
        <v>1</v>
      </c>
      <c r="E88" s="4">
        <v>0</v>
      </c>
      <c r="F88" s="4">
        <v>2</v>
      </c>
      <c r="G88" t="str">
        <f t="shared" si="6"/>
        <v>insert into game_score (id, matchid, squad, goals, points, time_type) values (1057, 258, 506, 1, 0, 2);</v>
      </c>
    </row>
    <row r="89" spans="1:7" x14ac:dyDescent="0.25">
      <c r="A89" s="4">
        <f t="shared" si="7"/>
        <v>1058</v>
      </c>
      <c r="B89" s="4">
        <f>B86</f>
        <v>258</v>
      </c>
      <c r="C89" s="4">
        <v>506</v>
      </c>
      <c r="D89" s="4">
        <v>0</v>
      </c>
      <c r="E89" s="4">
        <v>0</v>
      </c>
      <c r="F89" s="4">
        <v>1</v>
      </c>
      <c r="G89" t="str">
        <f t="shared" si="6"/>
        <v>insert into game_score (id, matchid, squad, goals, points, time_type) values (1058, 258, 506, 0, 0, 1);</v>
      </c>
    </row>
    <row r="90" spans="1:7" x14ac:dyDescent="0.25">
      <c r="A90" s="3">
        <f t="shared" si="7"/>
        <v>1059</v>
      </c>
      <c r="B90" s="3">
        <f>B86+1</f>
        <v>259</v>
      </c>
      <c r="C90" s="3">
        <v>595</v>
      </c>
      <c r="D90" s="3">
        <v>3</v>
      </c>
      <c r="E90" s="3">
        <v>3</v>
      </c>
      <c r="F90" s="3">
        <v>2</v>
      </c>
      <c r="G90" s="3" t="str">
        <f t="shared" si="6"/>
        <v>insert into game_score (id, matchid, squad, goals, points, time_type) values (1059, 259, 595, 3, 3, 2);</v>
      </c>
    </row>
    <row r="91" spans="1:7" x14ac:dyDescent="0.25">
      <c r="A91" s="3">
        <f t="shared" si="7"/>
        <v>1060</v>
      </c>
      <c r="B91" s="3">
        <f>B90</f>
        <v>259</v>
      </c>
      <c r="C91" s="3">
        <v>595</v>
      </c>
      <c r="D91" s="3">
        <v>2</v>
      </c>
      <c r="E91" s="3">
        <v>0</v>
      </c>
      <c r="F91" s="3">
        <v>1</v>
      </c>
      <c r="G91" s="3" t="str">
        <f t="shared" si="6"/>
        <v>insert into game_score (id, matchid, squad, goals, points, time_type) values (1060, 259, 595, 2, 0, 1);</v>
      </c>
    </row>
    <row r="92" spans="1:7" x14ac:dyDescent="0.25">
      <c r="A92" s="3">
        <f t="shared" si="7"/>
        <v>1061</v>
      </c>
      <c r="B92" s="3">
        <f>B90</f>
        <v>259</v>
      </c>
      <c r="C92" s="3">
        <v>506</v>
      </c>
      <c r="D92" s="3">
        <v>6</v>
      </c>
      <c r="E92" s="3">
        <v>0</v>
      </c>
      <c r="F92" s="3">
        <v>2</v>
      </c>
      <c r="G92" s="3" t="str">
        <f t="shared" si="6"/>
        <v>insert into game_score (id, matchid, squad, goals, points, time_type) values (1061, 259, 506, 6, 0, 2);</v>
      </c>
    </row>
    <row r="93" spans="1:7" x14ac:dyDescent="0.25">
      <c r="A93" s="3">
        <f t="shared" si="7"/>
        <v>1062</v>
      </c>
      <c r="B93" s="3">
        <f t="shared" ref="B93" si="8">B90</f>
        <v>259</v>
      </c>
      <c r="C93" s="3">
        <v>506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(1062, 259, 506, 0, 0, 1);</v>
      </c>
    </row>
    <row r="94" spans="1:7" x14ac:dyDescent="0.25">
      <c r="A94" s="4">
        <f t="shared" si="7"/>
        <v>1063</v>
      </c>
      <c r="B94" s="4">
        <f>B90+1</f>
        <v>260</v>
      </c>
      <c r="C94" s="4">
        <v>66</v>
      </c>
      <c r="D94" s="4">
        <v>3</v>
      </c>
      <c r="E94" s="4">
        <v>0</v>
      </c>
      <c r="F94" s="4">
        <v>2</v>
      </c>
      <c r="G94" s="4" t="str">
        <f t="shared" si="6"/>
        <v>insert into game_score (id, matchid, squad, goals, points, time_type) values (1063, 260, 66, 3, 0, 2);</v>
      </c>
    </row>
    <row r="95" spans="1:7" x14ac:dyDescent="0.25">
      <c r="A95" s="4">
        <f t="shared" si="7"/>
        <v>1064</v>
      </c>
      <c r="B95" s="4">
        <f>B94</f>
        <v>260</v>
      </c>
      <c r="C95" s="4">
        <v>66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(1064, 260, 66, 0, 0, 1);</v>
      </c>
    </row>
    <row r="96" spans="1:7" x14ac:dyDescent="0.25">
      <c r="A96" s="4">
        <f t="shared" si="7"/>
        <v>1065</v>
      </c>
      <c r="B96" s="4">
        <f>B94</f>
        <v>260</v>
      </c>
      <c r="C96" s="4">
        <v>380</v>
      </c>
      <c r="D96" s="4">
        <v>5</v>
      </c>
      <c r="E96" s="4">
        <v>3</v>
      </c>
      <c r="F96" s="4">
        <v>2</v>
      </c>
      <c r="G96" s="4" t="str">
        <f t="shared" si="6"/>
        <v>insert into game_score (id, matchid, squad, goals, points, time_type) values (1065, 260, 380, 5, 3, 2);</v>
      </c>
    </row>
    <row r="97" spans="1:7" x14ac:dyDescent="0.25">
      <c r="A97" s="4">
        <f t="shared" si="7"/>
        <v>1066</v>
      </c>
      <c r="B97" s="4">
        <f t="shared" ref="B97" si="9">B94</f>
        <v>260</v>
      </c>
      <c r="C97" s="4">
        <v>380</v>
      </c>
      <c r="D97" s="4">
        <v>4</v>
      </c>
      <c r="E97" s="4">
        <v>0</v>
      </c>
      <c r="F97" s="4">
        <v>1</v>
      </c>
      <c r="G97" s="4" t="str">
        <f t="shared" si="6"/>
        <v>insert into game_score (id, matchid, squad, goals, points, time_type) values (1066, 260, 380, 4, 0, 1);</v>
      </c>
    </row>
    <row r="98" spans="1:7" x14ac:dyDescent="0.25">
      <c r="A98" s="3">
        <f t="shared" si="7"/>
        <v>1067</v>
      </c>
      <c r="B98" s="3">
        <f>B94+1</f>
        <v>261</v>
      </c>
      <c r="C98" s="3">
        <v>506</v>
      </c>
      <c r="D98" s="3">
        <v>1</v>
      </c>
      <c r="E98" s="3">
        <v>0</v>
      </c>
      <c r="F98" s="3">
        <v>2</v>
      </c>
      <c r="G98" s="3" t="str">
        <f t="shared" si="6"/>
        <v>insert into game_score (id, matchid, squad, goals, points, time_type) values (1067, 261, 506, 1, 0, 2);</v>
      </c>
    </row>
    <row r="99" spans="1:7" x14ac:dyDescent="0.25">
      <c r="A99" s="3">
        <f t="shared" si="7"/>
        <v>1068</v>
      </c>
      <c r="B99" s="3">
        <f>B98</f>
        <v>261</v>
      </c>
      <c r="C99" s="3">
        <v>506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(1068, 261, 506, 0, 0, 1);</v>
      </c>
    </row>
    <row r="100" spans="1:7" x14ac:dyDescent="0.25">
      <c r="A100" s="3">
        <f t="shared" si="7"/>
        <v>1069</v>
      </c>
      <c r="B100" s="3">
        <f>B98</f>
        <v>261</v>
      </c>
      <c r="C100" s="3">
        <v>380</v>
      </c>
      <c r="D100" s="3">
        <v>6</v>
      </c>
      <c r="E100" s="3">
        <v>3</v>
      </c>
      <c r="F100" s="3">
        <v>2</v>
      </c>
      <c r="G100" s="3" t="str">
        <f t="shared" si="6"/>
        <v>insert into game_score (id, matchid, squad, goals, points, time_type) values (1069, 261, 380, 6, 3, 2);</v>
      </c>
    </row>
    <row r="101" spans="1:7" x14ac:dyDescent="0.25">
      <c r="A101" s="3">
        <f t="shared" si="7"/>
        <v>1070</v>
      </c>
      <c r="B101" s="3">
        <f t="shared" ref="B101" si="10">B98</f>
        <v>261</v>
      </c>
      <c r="C101" s="3">
        <v>380</v>
      </c>
      <c r="D101" s="3">
        <v>3</v>
      </c>
      <c r="E101" s="3">
        <v>0</v>
      </c>
      <c r="F101" s="3">
        <v>1</v>
      </c>
      <c r="G101" s="3" t="str">
        <f t="shared" si="6"/>
        <v>insert into game_score (id, matchid, squad, goals, points, time_type) values (1070, 261, 380, 3, 0, 1);</v>
      </c>
    </row>
    <row r="102" spans="1:7" x14ac:dyDescent="0.25">
      <c r="A102" s="4">
        <f t="shared" si="7"/>
        <v>1071</v>
      </c>
      <c r="B102" s="4">
        <f>B98+1</f>
        <v>262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(1071, 262, 595, 3, 3, 2);</v>
      </c>
    </row>
    <row r="103" spans="1:7" x14ac:dyDescent="0.25">
      <c r="A103" s="4">
        <f t="shared" si="7"/>
        <v>1072</v>
      </c>
      <c r="B103" s="4">
        <f>B102</f>
        <v>262</v>
      </c>
      <c r="C103" s="4">
        <v>595</v>
      </c>
      <c r="D103" s="4">
        <v>3</v>
      </c>
      <c r="E103" s="4">
        <v>0</v>
      </c>
      <c r="F103" s="4">
        <v>1</v>
      </c>
      <c r="G103" s="4" t="str">
        <f t="shared" si="6"/>
        <v>insert into game_score (id, matchid, squad, goals, points, time_type) values (1072, 262, 595, 3, 0, 1);</v>
      </c>
    </row>
    <row r="104" spans="1:7" x14ac:dyDescent="0.25">
      <c r="A104" s="4">
        <f t="shared" si="7"/>
        <v>1073</v>
      </c>
      <c r="B104" s="4">
        <f>B102</f>
        <v>262</v>
      </c>
      <c r="C104" s="4">
        <v>66</v>
      </c>
      <c r="D104" s="4">
        <v>2</v>
      </c>
      <c r="E104" s="4">
        <v>0</v>
      </c>
      <c r="F104" s="4">
        <v>2</v>
      </c>
      <c r="G104" s="4" t="str">
        <f t="shared" si="6"/>
        <v>insert into game_score (id, matchid, squad, goals, points, time_type) values (1073, 262, 66, 2, 0, 2);</v>
      </c>
    </row>
    <row r="105" spans="1:7" x14ac:dyDescent="0.25">
      <c r="A105" s="4">
        <f t="shared" si="7"/>
        <v>1074</v>
      </c>
      <c r="B105" s="4">
        <f t="shared" ref="B105" si="11">B102</f>
        <v>262</v>
      </c>
      <c r="C105" s="4">
        <v>66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(1074, 262, 66, 0, 0, 1);</v>
      </c>
    </row>
    <row r="106" spans="1:7" x14ac:dyDescent="0.25">
      <c r="A106" s="3">
        <f t="shared" si="7"/>
        <v>1075</v>
      </c>
      <c r="B106" s="3">
        <f>B102+1</f>
        <v>263</v>
      </c>
      <c r="C106" s="3">
        <v>507</v>
      </c>
      <c r="D106" s="3">
        <v>8</v>
      </c>
      <c r="E106" s="3">
        <v>3</v>
      </c>
      <c r="F106" s="3">
        <v>2</v>
      </c>
      <c r="G106" s="3" t="str">
        <f t="shared" si="6"/>
        <v>insert into game_score (id, matchid, squad, goals, points, time_type) values (1075, 263, 507, 8, 3, 2);</v>
      </c>
    </row>
    <row r="107" spans="1:7" x14ac:dyDescent="0.25">
      <c r="A107" s="3">
        <f t="shared" si="7"/>
        <v>1076</v>
      </c>
      <c r="B107" s="3">
        <f>B106</f>
        <v>263</v>
      </c>
      <c r="C107" s="3">
        <v>507</v>
      </c>
      <c r="D107" s="3">
        <v>1</v>
      </c>
      <c r="E107" s="3">
        <v>0</v>
      </c>
      <c r="F107" s="3">
        <v>1</v>
      </c>
      <c r="G107" s="3" t="str">
        <f t="shared" si="6"/>
        <v>insert into game_score (id, matchid, squad, goals, points, time_type) values (1076, 263, 507, 1, 0, 1);</v>
      </c>
    </row>
    <row r="108" spans="1:7" x14ac:dyDescent="0.25">
      <c r="A108" s="3">
        <f t="shared" si="7"/>
        <v>1077</v>
      </c>
      <c r="B108" s="3">
        <f>B106</f>
        <v>263</v>
      </c>
      <c r="C108" s="3">
        <v>212</v>
      </c>
      <c r="D108" s="3">
        <v>3</v>
      </c>
      <c r="E108" s="3">
        <v>0</v>
      </c>
      <c r="F108" s="3">
        <v>2</v>
      </c>
      <c r="G108" s="3" t="str">
        <f t="shared" si="6"/>
        <v>insert into game_score (id, matchid, squad, goals, points, time_type) values (1077, 263, 212, 3, 0, 2);</v>
      </c>
    </row>
    <row r="109" spans="1:7" x14ac:dyDescent="0.25">
      <c r="A109" s="3">
        <f t="shared" si="7"/>
        <v>1078</v>
      </c>
      <c r="B109" s="3">
        <f t="shared" ref="B109" si="12">B106</f>
        <v>263</v>
      </c>
      <c r="C109" s="3">
        <v>212</v>
      </c>
      <c r="D109" s="3">
        <v>3</v>
      </c>
      <c r="E109" s="3">
        <v>0</v>
      </c>
      <c r="F109" s="3">
        <v>1</v>
      </c>
      <c r="G109" s="3" t="str">
        <f t="shared" si="6"/>
        <v>insert into game_score (id, matchid, squad, goals, points, time_type) values (1078, 263, 212, 3, 0, 1);</v>
      </c>
    </row>
    <row r="110" spans="1:7" x14ac:dyDescent="0.25">
      <c r="A110" s="4">
        <f t="shared" si="7"/>
        <v>1079</v>
      </c>
      <c r="B110" s="4">
        <f>B106+1</f>
        <v>264</v>
      </c>
      <c r="C110" s="4">
        <v>34</v>
      </c>
      <c r="D110" s="4">
        <v>2</v>
      </c>
      <c r="E110" s="4">
        <v>1</v>
      </c>
      <c r="F110" s="4">
        <v>2</v>
      </c>
      <c r="G110" s="4" t="str">
        <f t="shared" si="6"/>
        <v>insert into game_score (id, matchid, squad, goals, points, time_type) values (1079, 264, 34, 2, 1, 2);</v>
      </c>
    </row>
    <row r="111" spans="1:7" x14ac:dyDescent="0.25">
      <c r="A111" s="4">
        <f t="shared" si="7"/>
        <v>1080</v>
      </c>
      <c r="B111" s="4">
        <f>B110</f>
        <v>264</v>
      </c>
      <c r="C111" s="4">
        <v>34</v>
      </c>
      <c r="D111" s="4">
        <v>2</v>
      </c>
      <c r="E111" s="4">
        <v>0</v>
      </c>
      <c r="F111" s="4">
        <v>1</v>
      </c>
      <c r="G111" s="4" t="str">
        <f t="shared" si="6"/>
        <v>insert into game_score (id, matchid, squad, goals, points, time_type) values (1080, 264, 34, 2, 0, 1);</v>
      </c>
    </row>
    <row r="112" spans="1:7" x14ac:dyDescent="0.25">
      <c r="A112" s="4">
        <f t="shared" si="7"/>
        <v>1081</v>
      </c>
      <c r="B112" s="4">
        <f>B110</f>
        <v>264</v>
      </c>
      <c r="C112" s="4">
        <v>98</v>
      </c>
      <c r="D112" s="4">
        <v>2</v>
      </c>
      <c r="E112" s="4">
        <v>1</v>
      </c>
      <c r="F112" s="4">
        <v>2</v>
      </c>
      <c r="G112" s="4" t="str">
        <f t="shared" si="6"/>
        <v>insert into game_score (id, matchid, squad, goals, points, time_type) values (1081, 264, 98, 2, 1, 2);</v>
      </c>
    </row>
    <row r="113" spans="1:7" x14ac:dyDescent="0.25">
      <c r="A113" s="4">
        <f t="shared" si="7"/>
        <v>1082</v>
      </c>
      <c r="B113" s="4">
        <f t="shared" ref="B113" si="13">B110</f>
        <v>264</v>
      </c>
      <c r="C113" s="4">
        <v>98</v>
      </c>
      <c r="D113" s="4">
        <v>0</v>
      </c>
      <c r="E113" s="4">
        <v>0</v>
      </c>
      <c r="F113" s="4">
        <v>1</v>
      </c>
      <c r="G113" s="4" t="str">
        <f t="shared" si="6"/>
        <v>insert into game_score (id, matchid, squad, goals, points, time_type) values (1082, 264, 98, 0, 0, 1);</v>
      </c>
    </row>
    <row r="114" spans="1:7" x14ac:dyDescent="0.25">
      <c r="A114" s="3">
        <f t="shared" si="7"/>
        <v>1083</v>
      </c>
      <c r="B114" s="3">
        <f>B110+1</f>
        <v>265</v>
      </c>
      <c r="C114" s="3">
        <v>212</v>
      </c>
      <c r="D114" s="3">
        <v>1</v>
      </c>
      <c r="E114" s="3">
        <v>0</v>
      </c>
      <c r="F114" s="3">
        <v>2</v>
      </c>
      <c r="G114" s="3" t="str">
        <f t="shared" si="6"/>
        <v>insert into game_score (id, matchid, squad, goals, points, time_type) values (1083, 265, 212, 1, 0, 2);</v>
      </c>
    </row>
    <row r="115" spans="1:7" x14ac:dyDescent="0.25">
      <c r="A115" s="3">
        <f t="shared" si="7"/>
        <v>1084</v>
      </c>
      <c r="B115" s="3">
        <f>B114</f>
        <v>265</v>
      </c>
      <c r="C115" s="3">
        <v>212</v>
      </c>
      <c r="D115" s="3">
        <v>1</v>
      </c>
      <c r="E115" s="3">
        <v>0</v>
      </c>
      <c r="F115" s="3">
        <v>1</v>
      </c>
      <c r="G115" s="3" t="str">
        <f t="shared" si="6"/>
        <v>insert into game_score (id, matchid, squad, goals, points, time_type) values (1084, 265, 212, 1, 0, 1);</v>
      </c>
    </row>
    <row r="116" spans="1:7" x14ac:dyDescent="0.25">
      <c r="A116" s="3">
        <f t="shared" si="7"/>
        <v>1085</v>
      </c>
      <c r="B116" s="3">
        <f>B114</f>
        <v>265</v>
      </c>
      <c r="C116" s="3">
        <v>98</v>
      </c>
      <c r="D116" s="3">
        <v>2</v>
      </c>
      <c r="E116" s="3">
        <v>3</v>
      </c>
      <c r="F116" s="3">
        <v>2</v>
      </c>
      <c r="G116" s="3" t="str">
        <f t="shared" si="6"/>
        <v>insert into game_score (id, matchid, squad, goals, points, time_type) values (1085, 265, 98, 2, 3, 2);</v>
      </c>
    </row>
    <row r="117" spans="1:7" x14ac:dyDescent="0.25">
      <c r="A117" s="3">
        <f t="shared" si="7"/>
        <v>1086</v>
      </c>
      <c r="B117" s="3">
        <f t="shared" ref="B117" si="14">B114</f>
        <v>265</v>
      </c>
      <c r="C117" s="3">
        <v>98</v>
      </c>
      <c r="D117" s="3">
        <v>1</v>
      </c>
      <c r="E117" s="3">
        <v>0</v>
      </c>
      <c r="F117" s="3">
        <v>1</v>
      </c>
      <c r="G117" s="3" t="str">
        <f t="shared" si="6"/>
        <v>insert into game_score (id, matchid, squad, goals, points, time_type) values (1086, 265, 98, 1, 0, 1);</v>
      </c>
    </row>
    <row r="118" spans="1:7" x14ac:dyDescent="0.25">
      <c r="A118" s="4">
        <f t="shared" si="7"/>
        <v>1087</v>
      </c>
      <c r="B118" s="4">
        <f>B114+1</f>
        <v>266</v>
      </c>
      <c r="C118" s="4">
        <v>34</v>
      </c>
      <c r="D118" s="4">
        <v>8</v>
      </c>
      <c r="E118" s="4">
        <v>3</v>
      </c>
      <c r="F118" s="4">
        <v>2</v>
      </c>
      <c r="G118" s="4" t="str">
        <f t="shared" si="6"/>
        <v>insert into game_score (id, matchid, squad, goals, points, time_type) values (1087, 266, 34, 8, 3, 2);</v>
      </c>
    </row>
    <row r="119" spans="1:7" x14ac:dyDescent="0.25">
      <c r="A119" s="4">
        <f t="shared" si="7"/>
        <v>1088</v>
      </c>
      <c r="B119" s="4">
        <f>B118</f>
        <v>266</v>
      </c>
      <c r="C119" s="4">
        <v>34</v>
      </c>
      <c r="D119" s="4">
        <v>4</v>
      </c>
      <c r="E119" s="4">
        <v>0</v>
      </c>
      <c r="F119" s="4">
        <v>1</v>
      </c>
      <c r="G119" s="4" t="str">
        <f t="shared" si="6"/>
        <v>insert into game_score (id, matchid, squad, goals, points, time_type) values (1088, 266, 34, 4, 0, 1);</v>
      </c>
    </row>
    <row r="120" spans="1:7" x14ac:dyDescent="0.25">
      <c r="A120" s="4">
        <f t="shared" si="7"/>
        <v>1089</v>
      </c>
      <c r="B120" s="4">
        <f>B118</f>
        <v>266</v>
      </c>
      <c r="C120" s="4">
        <v>507</v>
      </c>
      <c r="D120" s="4">
        <v>3</v>
      </c>
      <c r="E120" s="4">
        <v>0</v>
      </c>
      <c r="F120" s="4">
        <v>2</v>
      </c>
      <c r="G120" s="4" t="str">
        <f t="shared" si="6"/>
        <v>insert into game_score (id, matchid, squad, goals, points, time_type) values (1089, 266, 507, 3, 0, 2);</v>
      </c>
    </row>
    <row r="121" spans="1:7" x14ac:dyDescent="0.25">
      <c r="A121" s="4">
        <f t="shared" si="7"/>
        <v>1090</v>
      </c>
      <c r="B121" s="4">
        <f t="shared" ref="B121" si="15">B118</f>
        <v>266</v>
      </c>
      <c r="C121" s="4">
        <v>507</v>
      </c>
      <c r="D121" s="4">
        <v>1</v>
      </c>
      <c r="E121" s="4">
        <v>0</v>
      </c>
      <c r="F121" s="4">
        <v>1</v>
      </c>
      <c r="G121" s="4" t="str">
        <f t="shared" si="6"/>
        <v>insert into game_score (id, matchid, squad, goals, points, time_type) values (1090, 266, 507, 1, 0, 1);</v>
      </c>
    </row>
    <row r="122" spans="1:7" x14ac:dyDescent="0.25">
      <c r="A122" s="3">
        <f t="shared" si="7"/>
        <v>1091</v>
      </c>
      <c r="B122" s="3">
        <f>B118+1</f>
        <v>267</v>
      </c>
      <c r="C122" s="3">
        <v>98</v>
      </c>
      <c r="D122" s="3">
        <v>4</v>
      </c>
      <c r="E122" s="3">
        <v>3</v>
      </c>
      <c r="F122" s="3">
        <v>2</v>
      </c>
      <c r="G122" s="3" t="str">
        <f t="shared" si="6"/>
        <v>insert into game_score (id, matchid, squad, goals, points, time_type) values (1091, 267, 98, 4, 3, 2);</v>
      </c>
    </row>
    <row r="123" spans="1:7" x14ac:dyDescent="0.25">
      <c r="A123" s="3">
        <f t="shared" si="7"/>
        <v>1092</v>
      </c>
      <c r="B123" s="3">
        <f>B122</f>
        <v>267</v>
      </c>
      <c r="C123" s="3">
        <v>98</v>
      </c>
      <c r="D123" s="3">
        <v>3</v>
      </c>
      <c r="E123" s="3">
        <v>0</v>
      </c>
      <c r="F123" s="3">
        <v>1</v>
      </c>
      <c r="G123" s="3" t="str">
        <f t="shared" si="6"/>
        <v>insert into game_score (id, matchid, squad, goals, points, time_type) values (1092, 267, 98, 3, 0, 1);</v>
      </c>
    </row>
    <row r="124" spans="1:7" x14ac:dyDescent="0.25">
      <c r="A124" s="3">
        <f t="shared" si="7"/>
        <v>1093</v>
      </c>
      <c r="B124" s="3">
        <f>B122</f>
        <v>267</v>
      </c>
      <c r="C124" s="3">
        <v>507</v>
      </c>
      <c r="D124" s="3">
        <v>3</v>
      </c>
      <c r="E124" s="3">
        <v>0</v>
      </c>
      <c r="F124" s="3">
        <v>2</v>
      </c>
      <c r="G124" s="3" t="str">
        <f t="shared" si="6"/>
        <v>insert into game_score (id, matchid, squad, goals, points, time_type) values (1093, 267, 507, 3, 0, 2);</v>
      </c>
    </row>
    <row r="125" spans="1:7" x14ac:dyDescent="0.25">
      <c r="A125" s="3">
        <f t="shared" si="7"/>
        <v>1094</v>
      </c>
      <c r="B125" s="3">
        <f>B122</f>
        <v>267</v>
      </c>
      <c r="C125" s="3">
        <v>507</v>
      </c>
      <c r="D125" s="3">
        <v>1</v>
      </c>
      <c r="E125" s="3">
        <v>0</v>
      </c>
      <c r="F125" s="3">
        <v>1</v>
      </c>
      <c r="G125" s="3" t="str">
        <f t="shared" si="6"/>
        <v>insert into game_score (id, matchid, squad, goals, points, time_type) values (1094, 267, 507, 1, 0, 1);</v>
      </c>
    </row>
    <row r="126" spans="1:7" x14ac:dyDescent="0.25">
      <c r="A126" s="4">
        <f t="shared" si="7"/>
        <v>1095</v>
      </c>
      <c r="B126" s="4">
        <f>B122+1</f>
        <v>268</v>
      </c>
      <c r="C126" s="4">
        <v>212</v>
      </c>
      <c r="D126" s="4">
        <v>1</v>
      </c>
      <c r="E126" s="4">
        <v>0</v>
      </c>
      <c r="F126" s="4">
        <v>2</v>
      </c>
      <c r="G126" t="str">
        <f t="shared" si="6"/>
        <v>insert into game_score (id, matchid, squad, goals, points, time_type) values (1095, 268, 212, 1, 0, 2);</v>
      </c>
    </row>
    <row r="127" spans="1:7" x14ac:dyDescent="0.25">
      <c r="A127" s="4">
        <f t="shared" si="7"/>
        <v>1096</v>
      </c>
      <c r="B127" s="4">
        <f>B126</f>
        <v>268</v>
      </c>
      <c r="C127" s="4">
        <v>212</v>
      </c>
      <c r="D127" s="4">
        <v>0</v>
      </c>
      <c r="E127" s="4">
        <v>0</v>
      </c>
      <c r="F127" s="4">
        <v>1</v>
      </c>
      <c r="G127" t="str">
        <f t="shared" si="6"/>
        <v>insert into game_score (id, matchid, squad, goals, points, time_type) values (1096, 268, 212, 0, 0, 1);</v>
      </c>
    </row>
    <row r="128" spans="1:7" x14ac:dyDescent="0.25">
      <c r="A128" s="4">
        <f t="shared" si="7"/>
        <v>1097</v>
      </c>
      <c r="B128" s="4">
        <f>B126</f>
        <v>268</v>
      </c>
      <c r="C128" s="4">
        <v>34</v>
      </c>
      <c r="D128" s="4">
        <v>5</v>
      </c>
      <c r="E128" s="4">
        <v>3</v>
      </c>
      <c r="F128" s="4">
        <v>2</v>
      </c>
      <c r="G128" t="str">
        <f t="shared" si="6"/>
        <v>insert into game_score (id, matchid, squad, goals, points, time_type) values (1097, 268, 34, 5, 3, 2);</v>
      </c>
    </row>
    <row r="129" spans="1:7" x14ac:dyDescent="0.25">
      <c r="A129" s="4">
        <f t="shared" si="7"/>
        <v>1098</v>
      </c>
      <c r="B129" s="4">
        <f>B126</f>
        <v>268</v>
      </c>
      <c r="C129" s="4">
        <v>34</v>
      </c>
      <c r="D129" s="4">
        <v>3</v>
      </c>
      <c r="E129" s="4">
        <v>0</v>
      </c>
      <c r="F129" s="4">
        <v>1</v>
      </c>
      <c r="G129" t="str">
        <f t="shared" si="6"/>
        <v>insert into game_score (id, matchid, squad, goals, points, time_type) values (1098, 268, 34, 3, 0, 1);</v>
      </c>
    </row>
    <row r="130" spans="1:7" x14ac:dyDescent="0.25">
      <c r="A130" s="3">
        <f t="shared" si="7"/>
        <v>1099</v>
      </c>
      <c r="B130" s="3">
        <f>B126+1</f>
        <v>269</v>
      </c>
      <c r="C130" s="3">
        <v>218</v>
      </c>
      <c r="D130" s="3">
        <v>1</v>
      </c>
      <c r="E130" s="3">
        <v>0</v>
      </c>
      <c r="F130" s="3">
        <v>2</v>
      </c>
      <c r="G130" s="3" t="str">
        <f t="shared" si="6"/>
        <v>insert into game_score (id, matchid, squad, goals, points, time_type) values (1099, 269, 218, 1, 0, 2);</v>
      </c>
    </row>
    <row r="131" spans="1:7" x14ac:dyDescent="0.25">
      <c r="A131" s="3">
        <f t="shared" si="7"/>
        <v>1100</v>
      </c>
      <c r="B131" s="3">
        <f>B130</f>
        <v>269</v>
      </c>
      <c r="C131" s="3">
        <v>218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(1100, 269, 218, 1, 0, 1);</v>
      </c>
    </row>
    <row r="132" spans="1:7" x14ac:dyDescent="0.25">
      <c r="A132" s="3">
        <f t="shared" si="7"/>
        <v>1101</v>
      </c>
      <c r="B132" s="3">
        <f>B130</f>
        <v>269</v>
      </c>
      <c r="C132" s="3">
        <v>351</v>
      </c>
      <c r="D132" s="3">
        <v>5</v>
      </c>
      <c r="E132" s="3">
        <v>3</v>
      </c>
      <c r="F132" s="3">
        <v>2</v>
      </c>
      <c r="G132" s="3" t="str">
        <f t="shared" si="6"/>
        <v>insert into game_score (id, matchid, squad, goals, points, time_type) values (1101, 269, 351, 5, 3, 2);</v>
      </c>
    </row>
    <row r="133" spans="1:7" x14ac:dyDescent="0.25">
      <c r="A133" s="3">
        <f t="shared" si="7"/>
        <v>1102</v>
      </c>
      <c r="B133" s="3">
        <f t="shared" ref="B133" si="16">B130</f>
        <v>269</v>
      </c>
      <c r="C133" s="3">
        <v>351</v>
      </c>
      <c r="D133" s="3">
        <v>3</v>
      </c>
      <c r="E133" s="3">
        <v>0</v>
      </c>
      <c r="F133" s="3">
        <v>1</v>
      </c>
      <c r="G133" s="3" t="str">
        <f t="shared" si="6"/>
        <v>insert into game_score (id, matchid, squad, goals, points, time_type) values (1102, 269, 351, 3, 0, 1);</v>
      </c>
    </row>
    <row r="134" spans="1:7" x14ac:dyDescent="0.25">
      <c r="A134" s="4">
        <f t="shared" si="7"/>
        <v>1103</v>
      </c>
      <c r="B134" s="4">
        <f>B130+1</f>
        <v>270</v>
      </c>
      <c r="C134" s="4">
        <v>55</v>
      </c>
      <c r="D134" s="4">
        <v>4</v>
      </c>
      <c r="E134" s="4">
        <v>3</v>
      </c>
      <c r="F134" s="4">
        <v>2</v>
      </c>
      <c r="G134" s="4" t="str">
        <f t="shared" si="6"/>
        <v>insert into game_score (id, matchid, squad, goals, points, time_type) values (1103, 270, 55, 4, 3, 2);</v>
      </c>
    </row>
    <row r="135" spans="1:7" x14ac:dyDescent="0.25">
      <c r="A135" s="4">
        <f t="shared" si="7"/>
        <v>1104</v>
      </c>
      <c r="B135" s="4">
        <f>B134</f>
        <v>270</v>
      </c>
      <c r="C135" s="4">
        <v>55</v>
      </c>
      <c r="D135" s="4">
        <v>1</v>
      </c>
      <c r="E135" s="4">
        <v>0</v>
      </c>
      <c r="F135" s="4">
        <v>1</v>
      </c>
      <c r="G135" s="4" t="str">
        <f t="shared" si="6"/>
        <v>insert into game_score (id, matchid, squad, goals, points, time_type) values (1104, 270, 55, 1, 0, 1);</v>
      </c>
    </row>
    <row r="136" spans="1:7" x14ac:dyDescent="0.25">
      <c r="A136" s="4">
        <f t="shared" si="7"/>
        <v>1105</v>
      </c>
      <c r="B136" s="4">
        <f>B134</f>
        <v>270</v>
      </c>
      <c r="C136" s="4">
        <v>81</v>
      </c>
      <c r="D136" s="4">
        <v>1</v>
      </c>
      <c r="E136" s="4">
        <v>0</v>
      </c>
      <c r="F136" s="4">
        <v>2</v>
      </c>
      <c r="G136" s="4" t="str">
        <f t="shared" si="6"/>
        <v>insert into game_score (id, matchid, squad, goals, points, time_type) values (1105, 270, 81, 1, 0, 2);</v>
      </c>
    </row>
    <row r="137" spans="1:7" x14ac:dyDescent="0.25">
      <c r="A137" s="4">
        <f t="shared" si="7"/>
        <v>1106</v>
      </c>
      <c r="B137" s="4">
        <f t="shared" ref="B137" si="17">B134</f>
        <v>270</v>
      </c>
      <c r="C137" s="4">
        <v>81</v>
      </c>
      <c r="D137" s="4">
        <v>0</v>
      </c>
      <c r="E137" s="4">
        <v>0</v>
      </c>
      <c r="F137" s="4">
        <v>1</v>
      </c>
      <c r="G137" s="4" t="str">
        <f t="shared" si="6"/>
        <v>insert into game_score (id, matchid, squad, goals, points, time_type) values (1106, 270, 81, 0, 0, 1);</v>
      </c>
    </row>
    <row r="138" spans="1:7" x14ac:dyDescent="0.25">
      <c r="A138" s="3">
        <f t="shared" si="7"/>
        <v>1107</v>
      </c>
      <c r="B138" s="3">
        <f>B134+1</f>
        <v>271</v>
      </c>
      <c r="C138" s="3">
        <v>351</v>
      </c>
      <c r="D138" s="3">
        <v>5</v>
      </c>
      <c r="E138" s="3">
        <v>1</v>
      </c>
      <c r="F138" s="3">
        <v>2</v>
      </c>
      <c r="G138" s="3" t="str">
        <f t="shared" si="6"/>
        <v>insert into game_score (id, matchid, squad, goals, points, time_type) values (1107, 271, 351, 5, 1, 2);</v>
      </c>
    </row>
    <row r="139" spans="1:7" x14ac:dyDescent="0.25">
      <c r="A139" s="3">
        <f t="shared" si="7"/>
        <v>1108</v>
      </c>
      <c r="B139" s="3">
        <f>B138</f>
        <v>271</v>
      </c>
      <c r="C139" s="3">
        <v>351</v>
      </c>
      <c r="D139" s="3">
        <v>5</v>
      </c>
      <c r="E139" s="3">
        <v>0</v>
      </c>
      <c r="F139" s="3">
        <v>1</v>
      </c>
      <c r="G139" s="3" t="str">
        <f t="shared" si="6"/>
        <v>insert into game_score (id, matchid, squad, goals, points, time_type) values (1108, 271, 351, 5, 0, 1);</v>
      </c>
    </row>
    <row r="140" spans="1:7" x14ac:dyDescent="0.25">
      <c r="A140" s="3">
        <f t="shared" si="7"/>
        <v>1109</v>
      </c>
      <c r="B140" s="3">
        <f>B138</f>
        <v>271</v>
      </c>
      <c r="C140" s="3">
        <v>81</v>
      </c>
      <c r="D140" s="3">
        <v>5</v>
      </c>
      <c r="E140" s="3">
        <v>1</v>
      </c>
      <c r="F140" s="3">
        <v>2</v>
      </c>
      <c r="G140" s="3" t="str">
        <f t="shared" si="6"/>
        <v>insert into game_score (id, matchid, squad, goals, points, time_type) values (1109, 271, 81, 5, 1, 2);</v>
      </c>
    </row>
    <row r="141" spans="1:7" x14ac:dyDescent="0.25">
      <c r="A141" s="3">
        <f t="shared" si="7"/>
        <v>1110</v>
      </c>
      <c r="B141" s="3">
        <f t="shared" ref="B141" si="18">B138</f>
        <v>271</v>
      </c>
      <c r="C141" s="3">
        <v>81</v>
      </c>
      <c r="D141" s="3">
        <v>2</v>
      </c>
      <c r="E141" s="3">
        <v>0</v>
      </c>
      <c r="F141" s="3">
        <v>1</v>
      </c>
      <c r="G141" s="3" t="str">
        <f t="shared" si="6"/>
        <v>insert into game_score (id, matchid, squad, goals, points, time_type) values (1110, 271, 81, 2, 0, 1);</v>
      </c>
    </row>
    <row r="142" spans="1:7" x14ac:dyDescent="0.25">
      <c r="A142" s="4">
        <f t="shared" si="7"/>
        <v>1111</v>
      </c>
      <c r="B142" s="4">
        <f>B138+1</f>
        <v>272</v>
      </c>
      <c r="C142" s="4">
        <v>55</v>
      </c>
      <c r="D142" s="4">
        <v>13</v>
      </c>
      <c r="E142" s="4">
        <v>3</v>
      </c>
      <c r="F142" s="4">
        <v>2</v>
      </c>
      <c r="G142" s="4" t="str">
        <f t="shared" si="6"/>
        <v>insert into game_score (id, matchid, squad, goals, points, time_type) values (1111, 272, 55, 13, 3, 2);</v>
      </c>
    </row>
    <row r="143" spans="1:7" x14ac:dyDescent="0.25">
      <c r="A143" s="4">
        <f t="shared" si="7"/>
        <v>1112</v>
      </c>
      <c r="B143" s="4">
        <f>B142</f>
        <v>272</v>
      </c>
      <c r="C143" s="4">
        <v>55</v>
      </c>
      <c r="D143" s="4">
        <v>5</v>
      </c>
      <c r="E143" s="4">
        <v>0</v>
      </c>
      <c r="F143" s="4">
        <v>1</v>
      </c>
      <c r="G143" s="4" t="str">
        <f t="shared" si="6"/>
        <v>insert into game_score (id, matchid, squad, goals, points, time_type) values (1112, 272, 55, 5, 0, 1);</v>
      </c>
    </row>
    <row r="144" spans="1:7" x14ac:dyDescent="0.25">
      <c r="A144" s="4">
        <f t="shared" si="7"/>
        <v>1113</v>
      </c>
      <c r="B144" s="4">
        <f>B142</f>
        <v>272</v>
      </c>
      <c r="C144" s="4">
        <v>218</v>
      </c>
      <c r="D144" s="4">
        <v>0</v>
      </c>
      <c r="E144" s="4">
        <v>0</v>
      </c>
      <c r="F144" s="4">
        <v>2</v>
      </c>
      <c r="G144" s="4" t="str">
        <f t="shared" si="6"/>
        <v>insert into game_score (id, matchid, squad, goals, points, time_type) values (1113, 272, 218, 0, 0, 2);</v>
      </c>
    </row>
    <row r="145" spans="1:7" x14ac:dyDescent="0.25">
      <c r="A145" s="4">
        <f t="shared" si="7"/>
        <v>1114</v>
      </c>
      <c r="B145" s="4">
        <f t="shared" ref="B145" si="19">B142</f>
        <v>272</v>
      </c>
      <c r="C145" s="4">
        <v>218</v>
      </c>
      <c r="D145" s="4">
        <v>0</v>
      </c>
      <c r="E145" s="4">
        <v>0</v>
      </c>
      <c r="F145" s="4">
        <v>1</v>
      </c>
      <c r="G145" s="4" t="str">
        <f t="shared" si="6"/>
        <v>insert into game_score (id, matchid, squad, goals, points, time_type) values (1114, 272, 218, 0, 0, 1);</v>
      </c>
    </row>
    <row r="146" spans="1:7" x14ac:dyDescent="0.25">
      <c r="A146" s="3">
        <f t="shared" si="7"/>
        <v>1115</v>
      </c>
      <c r="B146" s="3">
        <f>B142+1</f>
        <v>273</v>
      </c>
      <c r="C146" s="3">
        <v>81</v>
      </c>
      <c r="D146" s="3">
        <v>4</v>
      </c>
      <c r="E146" s="3">
        <v>3</v>
      </c>
      <c r="F146" s="3">
        <v>2</v>
      </c>
      <c r="G146" s="3" t="str">
        <f t="shared" ref="G146:G209" si="20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(1115, 273, 81, 4, 3, 2);</v>
      </c>
    </row>
    <row r="147" spans="1:7" x14ac:dyDescent="0.25">
      <c r="A147" s="3">
        <f t="shared" si="7"/>
        <v>1116</v>
      </c>
      <c r="B147" s="3">
        <f>B146</f>
        <v>273</v>
      </c>
      <c r="C147" s="3">
        <v>81</v>
      </c>
      <c r="D147" s="3">
        <v>1</v>
      </c>
      <c r="E147" s="3">
        <v>0</v>
      </c>
      <c r="F147" s="3">
        <v>1</v>
      </c>
      <c r="G147" s="3" t="str">
        <f t="shared" si="20"/>
        <v>insert into game_score (id, matchid, squad, goals, points, time_type) values (1116, 273, 81, 1, 0, 1);</v>
      </c>
    </row>
    <row r="148" spans="1:7" x14ac:dyDescent="0.25">
      <c r="A148" s="3">
        <f t="shared" si="7"/>
        <v>1117</v>
      </c>
      <c r="B148" s="3">
        <f>B146</f>
        <v>273</v>
      </c>
      <c r="C148" s="3">
        <v>218</v>
      </c>
      <c r="D148" s="3">
        <v>2</v>
      </c>
      <c r="E148" s="3">
        <v>0</v>
      </c>
      <c r="F148" s="3">
        <v>2</v>
      </c>
      <c r="G148" s="3" t="str">
        <f t="shared" si="20"/>
        <v>insert into game_score (id, matchid, squad, goals, points, time_type) values (1117, 273, 218, 2, 0, 2);</v>
      </c>
    </row>
    <row r="149" spans="1:7" x14ac:dyDescent="0.25">
      <c r="A149" s="3">
        <f t="shared" si="7"/>
        <v>1118</v>
      </c>
      <c r="B149" s="3">
        <f t="shared" ref="B149" si="21">B146</f>
        <v>273</v>
      </c>
      <c r="C149" s="3">
        <v>218</v>
      </c>
      <c r="D149" s="3">
        <v>1</v>
      </c>
      <c r="E149" s="3">
        <v>0</v>
      </c>
      <c r="F149" s="3">
        <v>1</v>
      </c>
      <c r="G149" s="3" t="str">
        <f t="shared" si="20"/>
        <v>insert into game_score (id, matchid, squad, goals, points, time_type) values (1118, 273, 218, 1, 0, 1);</v>
      </c>
    </row>
    <row r="150" spans="1:7" x14ac:dyDescent="0.25">
      <c r="A150" s="4">
        <f t="shared" ref="A150:A213" si="22">A149+1</f>
        <v>1119</v>
      </c>
      <c r="B150" s="4">
        <f>B146+1</f>
        <v>274</v>
      </c>
      <c r="C150" s="4">
        <v>351</v>
      </c>
      <c r="D150" s="4">
        <v>1</v>
      </c>
      <c r="E150" s="4">
        <v>0</v>
      </c>
      <c r="F150" s="4">
        <v>2</v>
      </c>
      <c r="G150" s="4" t="str">
        <f t="shared" si="20"/>
        <v>insert into game_score (id, matchid, squad, goals, points, time_type) values (1119, 274, 351, 1, 0, 2);</v>
      </c>
    </row>
    <row r="151" spans="1:7" x14ac:dyDescent="0.25">
      <c r="A151" s="4">
        <f t="shared" si="22"/>
        <v>1120</v>
      </c>
      <c r="B151" s="4">
        <f>B150</f>
        <v>274</v>
      </c>
      <c r="C151" s="4">
        <v>351</v>
      </c>
      <c r="D151" s="4">
        <v>1</v>
      </c>
      <c r="E151" s="4">
        <v>0</v>
      </c>
      <c r="F151" s="4">
        <v>1</v>
      </c>
      <c r="G151" s="4" t="str">
        <f t="shared" si="20"/>
        <v>insert into game_score (id, matchid, squad, goals, points, time_type) values (1120, 274, 351, 1, 0, 1);</v>
      </c>
    </row>
    <row r="152" spans="1:7" x14ac:dyDescent="0.25">
      <c r="A152" s="4">
        <f t="shared" si="22"/>
        <v>1121</v>
      </c>
      <c r="B152" s="4">
        <f>B150</f>
        <v>274</v>
      </c>
      <c r="C152" s="4">
        <v>55</v>
      </c>
      <c r="D152" s="4">
        <v>3</v>
      </c>
      <c r="E152" s="4">
        <v>3</v>
      </c>
      <c r="F152" s="4">
        <v>2</v>
      </c>
      <c r="G152" s="4" t="str">
        <f t="shared" si="20"/>
        <v>insert into game_score (id, matchid, squad, goals, points, time_type) values (1121, 274, 55, 3, 3, 2);</v>
      </c>
    </row>
    <row r="153" spans="1:7" x14ac:dyDescent="0.25">
      <c r="A153" s="4">
        <f t="shared" si="22"/>
        <v>1122</v>
      </c>
      <c r="B153" s="4">
        <f t="shared" ref="B153" si="23">B150</f>
        <v>274</v>
      </c>
      <c r="C153" s="4">
        <v>55</v>
      </c>
      <c r="D153" s="4">
        <v>1</v>
      </c>
      <c r="E153" s="4">
        <v>0</v>
      </c>
      <c r="F153" s="4">
        <v>1</v>
      </c>
      <c r="G153" s="4" t="str">
        <f t="shared" si="20"/>
        <v>insert into game_score (id, matchid, squad, goals, points, time_type) values (1122, 274, 55, 1, 0, 1);</v>
      </c>
    </row>
    <row r="154" spans="1:7" x14ac:dyDescent="0.25">
      <c r="A154" s="3">
        <f t="shared" si="22"/>
        <v>1123</v>
      </c>
      <c r="B154" s="3">
        <f>B150+1</f>
        <v>275</v>
      </c>
      <c r="C154" s="3">
        <v>39</v>
      </c>
      <c r="D154" s="3">
        <v>9</v>
      </c>
      <c r="E154" s="3">
        <v>3</v>
      </c>
      <c r="F154" s="3">
        <v>2</v>
      </c>
      <c r="G154" s="3" t="str">
        <f t="shared" si="20"/>
        <v>insert into game_score (id, matchid, squad, goals, points, time_type) values (1123, 275, 39, 9, 3, 2);</v>
      </c>
    </row>
    <row r="155" spans="1:7" x14ac:dyDescent="0.25">
      <c r="A155" s="3">
        <f t="shared" si="22"/>
        <v>1124</v>
      </c>
      <c r="B155" s="3">
        <f>B154</f>
        <v>275</v>
      </c>
      <c r="C155" s="3">
        <v>39</v>
      </c>
      <c r="D155" s="3">
        <v>5</v>
      </c>
      <c r="E155" s="3">
        <v>0</v>
      </c>
      <c r="F155" s="3">
        <v>1</v>
      </c>
      <c r="G155" s="3" t="str">
        <f t="shared" si="20"/>
        <v>insert into game_score (id, matchid, squad, goals, points, time_type) values (1124, 275, 39, 5, 0, 1);</v>
      </c>
    </row>
    <row r="156" spans="1:7" x14ac:dyDescent="0.25">
      <c r="A156" s="3">
        <f t="shared" si="22"/>
        <v>1125</v>
      </c>
      <c r="B156" s="3">
        <f>B154</f>
        <v>275</v>
      </c>
      <c r="C156" s="3">
        <v>61</v>
      </c>
      <c r="D156" s="3">
        <v>1</v>
      </c>
      <c r="E156" s="3">
        <v>0</v>
      </c>
      <c r="F156" s="3">
        <v>2</v>
      </c>
      <c r="G156" s="3" t="str">
        <f t="shared" si="20"/>
        <v>insert into game_score (id, matchid, squad, goals, points, time_type) values (1125, 275, 61, 1, 0, 2);</v>
      </c>
    </row>
    <row r="157" spans="1:7" x14ac:dyDescent="0.25">
      <c r="A157" s="3">
        <f t="shared" si="22"/>
        <v>1126</v>
      </c>
      <c r="B157" s="3">
        <f t="shared" ref="B157" si="24">B154</f>
        <v>275</v>
      </c>
      <c r="C157" s="3">
        <v>61</v>
      </c>
      <c r="D157" s="3">
        <v>0</v>
      </c>
      <c r="E157" s="3">
        <v>0</v>
      </c>
      <c r="F157" s="3">
        <v>1</v>
      </c>
      <c r="G157" s="3" t="str">
        <f t="shared" si="20"/>
        <v>insert into game_score (id, matchid, squad, goals, points, time_type) values (1126, 275, 61, 0, 0, 1);</v>
      </c>
    </row>
    <row r="158" spans="1:7" x14ac:dyDescent="0.25">
      <c r="A158" s="4">
        <f t="shared" si="22"/>
        <v>1127</v>
      </c>
      <c r="B158" s="4">
        <f>B154+1</f>
        <v>276</v>
      </c>
      <c r="C158" s="4">
        <v>54</v>
      </c>
      <c r="D158" s="4">
        <v>5</v>
      </c>
      <c r="E158" s="4">
        <v>3</v>
      </c>
      <c r="F158" s="4">
        <v>2</v>
      </c>
      <c r="G158" s="4" t="str">
        <f t="shared" si="20"/>
        <v>insert into game_score (id, matchid, squad, goals, points, time_type) values (1127, 276, 54, 5, 3, 2);</v>
      </c>
    </row>
    <row r="159" spans="1:7" x14ac:dyDescent="0.25">
      <c r="A159" s="4">
        <f t="shared" si="22"/>
        <v>1128</v>
      </c>
      <c r="B159" s="4">
        <f>B158</f>
        <v>276</v>
      </c>
      <c r="C159" s="4">
        <v>54</v>
      </c>
      <c r="D159" s="4">
        <v>2</v>
      </c>
      <c r="E159" s="4">
        <v>0</v>
      </c>
      <c r="F159" s="4">
        <v>1</v>
      </c>
      <c r="G159" s="4" t="str">
        <f t="shared" si="20"/>
        <v>insert into game_score (id, matchid, squad, goals, points, time_type) values (1128, 276, 54, 2, 0, 1);</v>
      </c>
    </row>
    <row r="160" spans="1:7" x14ac:dyDescent="0.25">
      <c r="A160" s="4">
        <f t="shared" si="22"/>
        <v>1129</v>
      </c>
      <c r="B160" s="4">
        <f>B158</f>
        <v>276</v>
      </c>
      <c r="C160" s="4">
        <v>52</v>
      </c>
      <c r="D160" s="4">
        <v>1</v>
      </c>
      <c r="E160" s="4">
        <v>0</v>
      </c>
      <c r="F160" s="4">
        <v>2</v>
      </c>
      <c r="G160" s="4" t="str">
        <f t="shared" si="20"/>
        <v>insert into game_score (id, matchid, squad, goals, points, time_type) values (1129, 276, 52, 1, 0, 2);</v>
      </c>
    </row>
    <row r="161" spans="1:7" x14ac:dyDescent="0.25">
      <c r="A161" s="4">
        <f t="shared" si="22"/>
        <v>1130</v>
      </c>
      <c r="B161" s="4">
        <f t="shared" ref="B161" si="25">B158</f>
        <v>276</v>
      </c>
      <c r="C161" s="4">
        <v>52</v>
      </c>
      <c r="D161" s="4">
        <v>0</v>
      </c>
      <c r="E161" s="4">
        <v>0</v>
      </c>
      <c r="F161" s="4">
        <v>1</v>
      </c>
      <c r="G161" s="4" t="str">
        <f t="shared" si="20"/>
        <v>insert into game_score (id, matchid, squad, goals, points, time_type) values (1130, 276, 52, 0, 0, 1);</v>
      </c>
    </row>
    <row r="162" spans="1:7" x14ac:dyDescent="0.25">
      <c r="A162" s="3">
        <f t="shared" si="22"/>
        <v>1131</v>
      </c>
      <c r="B162" s="3">
        <f>B158+1</f>
        <v>277</v>
      </c>
      <c r="C162" s="3">
        <v>61</v>
      </c>
      <c r="D162" s="3">
        <v>3</v>
      </c>
      <c r="E162" s="3">
        <v>3</v>
      </c>
      <c r="F162" s="3">
        <v>2</v>
      </c>
      <c r="G162" s="3" t="str">
        <f t="shared" si="20"/>
        <v>insert into game_score (id, matchid, squad, goals, points, time_type) values (1131, 277, 61, 3, 3, 2);</v>
      </c>
    </row>
    <row r="163" spans="1:7" x14ac:dyDescent="0.25">
      <c r="A163" s="3">
        <f t="shared" si="22"/>
        <v>1132</v>
      </c>
      <c r="B163" s="3">
        <f>B162</f>
        <v>277</v>
      </c>
      <c r="C163" s="3">
        <v>61</v>
      </c>
      <c r="D163" s="3">
        <v>0</v>
      </c>
      <c r="E163" s="3">
        <v>0</v>
      </c>
      <c r="F163" s="3">
        <v>1</v>
      </c>
      <c r="G163" s="3" t="str">
        <f t="shared" si="20"/>
        <v>insert into game_score (id, matchid, squad, goals, points, time_type) values (1132, 277, 61, 0, 0, 1);</v>
      </c>
    </row>
    <row r="164" spans="1:7" x14ac:dyDescent="0.25">
      <c r="A164" s="3">
        <f t="shared" si="22"/>
        <v>1133</v>
      </c>
      <c r="B164" s="3">
        <f>B162</f>
        <v>277</v>
      </c>
      <c r="C164" s="3">
        <v>52</v>
      </c>
      <c r="D164" s="3">
        <v>1</v>
      </c>
      <c r="E164" s="3">
        <v>0</v>
      </c>
      <c r="F164" s="3">
        <v>2</v>
      </c>
      <c r="G164" s="3" t="str">
        <f t="shared" si="20"/>
        <v>insert into game_score (id, matchid, squad, goals, points, time_type) values (1133, 277, 52, 1, 0, 2);</v>
      </c>
    </row>
    <row r="165" spans="1:7" x14ac:dyDescent="0.25">
      <c r="A165" s="3">
        <f t="shared" si="22"/>
        <v>1134</v>
      </c>
      <c r="B165" s="3">
        <f>B162</f>
        <v>277</v>
      </c>
      <c r="C165" s="3">
        <v>52</v>
      </c>
      <c r="D165" s="3">
        <v>1</v>
      </c>
      <c r="E165" s="3">
        <v>0</v>
      </c>
      <c r="F165" s="3">
        <v>1</v>
      </c>
      <c r="G165" s="3" t="str">
        <f t="shared" si="20"/>
        <v>insert into game_score (id, matchid, squad, goals, points, time_type) values (1134, 277, 52, 1, 0, 1);</v>
      </c>
    </row>
    <row r="166" spans="1:7" x14ac:dyDescent="0.25">
      <c r="A166" s="4">
        <f t="shared" si="22"/>
        <v>1135</v>
      </c>
      <c r="B166" s="4">
        <f>B162+1</f>
        <v>278</v>
      </c>
      <c r="C166" s="4">
        <v>54</v>
      </c>
      <c r="D166" s="4">
        <v>2</v>
      </c>
      <c r="E166" s="4">
        <v>0</v>
      </c>
      <c r="F166" s="4">
        <v>2</v>
      </c>
      <c r="G166" t="str">
        <f t="shared" si="20"/>
        <v>insert into game_score (id, matchid, squad, goals, points, time_type) values (1135, 278, 54, 2, 0, 2);</v>
      </c>
    </row>
    <row r="167" spans="1:7" x14ac:dyDescent="0.25">
      <c r="A167" s="4">
        <f t="shared" si="22"/>
        <v>1136</v>
      </c>
      <c r="B167" s="4">
        <f>B166</f>
        <v>278</v>
      </c>
      <c r="C167" s="4">
        <v>54</v>
      </c>
      <c r="D167" s="4">
        <v>1</v>
      </c>
      <c r="E167" s="4">
        <v>0</v>
      </c>
      <c r="F167" s="4">
        <v>1</v>
      </c>
      <c r="G167" t="str">
        <f t="shared" si="20"/>
        <v>insert into game_score (id, matchid, squad, goals, points, time_type) values (1136, 278, 54, 1, 0, 1);</v>
      </c>
    </row>
    <row r="168" spans="1:7" x14ac:dyDescent="0.25">
      <c r="A168" s="4">
        <f t="shared" si="22"/>
        <v>1137</v>
      </c>
      <c r="B168" s="4">
        <f>B166</f>
        <v>278</v>
      </c>
      <c r="C168" s="4">
        <v>39</v>
      </c>
      <c r="D168" s="4">
        <v>3</v>
      </c>
      <c r="E168" s="4">
        <v>3</v>
      </c>
      <c r="F168" s="4">
        <v>2</v>
      </c>
      <c r="G168" t="str">
        <f t="shared" si="20"/>
        <v>insert into game_score (id, matchid, squad, goals, points, time_type) values (1137, 278, 39, 3, 3, 2);</v>
      </c>
    </row>
    <row r="169" spans="1:7" x14ac:dyDescent="0.25">
      <c r="A169" s="4">
        <f t="shared" si="22"/>
        <v>1138</v>
      </c>
      <c r="B169" s="4">
        <f>B166</f>
        <v>278</v>
      </c>
      <c r="C169" s="4">
        <v>39</v>
      </c>
      <c r="D169" s="4">
        <v>2</v>
      </c>
      <c r="E169" s="4">
        <v>0</v>
      </c>
      <c r="F169" s="4">
        <v>1</v>
      </c>
      <c r="G169" t="str">
        <f t="shared" si="20"/>
        <v>insert into game_score (id, matchid, squad, goals, points, time_type) values (1138, 278, 39, 2, 0, 1);</v>
      </c>
    </row>
    <row r="170" spans="1:7" x14ac:dyDescent="0.25">
      <c r="A170" s="3">
        <f t="shared" si="22"/>
        <v>1139</v>
      </c>
      <c r="B170" s="3">
        <f>B166+1</f>
        <v>279</v>
      </c>
      <c r="C170" s="3">
        <v>52</v>
      </c>
      <c r="D170" s="3">
        <v>2</v>
      </c>
      <c r="E170" s="3">
        <v>0</v>
      </c>
      <c r="F170" s="3">
        <v>2</v>
      </c>
      <c r="G170" s="3" t="str">
        <f t="shared" si="20"/>
        <v>insert into game_score (id, matchid, squad, goals, points, time_type) values (1139, 279, 52, 2, 0, 2);</v>
      </c>
    </row>
    <row r="171" spans="1:7" x14ac:dyDescent="0.25">
      <c r="A171" s="3">
        <f t="shared" si="22"/>
        <v>1140</v>
      </c>
      <c r="B171" s="3">
        <f>B170</f>
        <v>279</v>
      </c>
      <c r="C171" s="3">
        <v>52</v>
      </c>
      <c r="D171" s="3">
        <v>0</v>
      </c>
      <c r="E171" s="3">
        <v>0</v>
      </c>
      <c r="F171" s="3">
        <v>1</v>
      </c>
      <c r="G171" s="3" t="str">
        <f t="shared" si="20"/>
        <v>insert into game_score (id, matchid, squad, goals, points, time_type) values (1140, 279, 52, 0, 0, 1);</v>
      </c>
    </row>
    <row r="172" spans="1:7" x14ac:dyDescent="0.25">
      <c r="A172" s="3">
        <f t="shared" si="22"/>
        <v>1141</v>
      </c>
      <c r="B172" s="3">
        <f>B170</f>
        <v>279</v>
      </c>
      <c r="C172" s="3">
        <v>39</v>
      </c>
      <c r="D172" s="3">
        <v>5</v>
      </c>
      <c r="E172" s="3">
        <v>3</v>
      </c>
      <c r="F172" s="3">
        <v>2</v>
      </c>
      <c r="G172" s="3" t="str">
        <f t="shared" si="20"/>
        <v>insert into game_score (id, matchid, squad, goals, points, time_type) values (1141, 279, 39, 5, 3, 2);</v>
      </c>
    </row>
    <row r="173" spans="1:7" x14ac:dyDescent="0.25">
      <c r="A173" s="3">
        <f t="shared" si="22"/>
        <v>1142</v>
      </c>
      <c r="B173" s="3">
        <f t="shared" ref="B173" si="26">B170</f>
        <v>279</v>
      </c>
      <c r="C173" s="3">
        <v>39</v>
      </c>
      <c r="D173" s="3">
        <v>1</v>
      </c>
      <c r="E173" s="3">
        <v>0</v>
      </c>
      <c r="F173" s="3">
        <v>1</v>
      </c>
      <c r="G173" s="3" t="str">
        <f t="shared" si="20"/>
        <v>insert into game_score (id, matchid, squad, goals, points, time_type) values (1142, 279, 39, 1, 0, 1);</v>
      </c>
    </row>
    <row r="174" spans="1:7" x14ac:dyDescent="0.25">
      <c r="A174" s="4">
        <f t="shared" si="22"/>
        <v>1143</v>
      </c>
      <c r="B174" s="4">
        <f>B170+1</f>
        <v>280</v>
      </c>
      <c r="C174" s="4">
        <v>61</v>
      </c>
      <c r="D174" s="4">
        <v>1</v>
      </c>
      <c r="E174" s="4">
        <v>0</v>
      </c>
      <c r="F174" s="4">
        <v>2</v>
      </c>
      <c r="G174" s="4" t="str">
        <f t="shared" si="20"/>
        <v>insert into game_score (id, matchid, squad, goals, points, time_type) values (1143, 280, 61, 1, 0, 2);</v>
      </c>
    </row>
    <row r="175" spans="1:7" x14ac:dyDescent="0.25">
      <c r="A175" s="4">
        <f t="shared" si="22"/>
        <v>1144</v>
      </c>
      <c r="B175" s="4">
        <f>B174</f>
        <v>280</v>
      </c>
      <c r="C175" s="4">
        <v>61</v>
      </c>
      <c r="D175" s="4">
        <v>1</v>
      </c>
      <c r="E175" s="4">
        <v>0</v>
      </c>
      <c r="F175" s="4">
        <v>1</v>
      </c>
      <c r="G175" s="4" t="str">
        <f t="shared" si="20"/>
        <v>insert into game_score (id, matchid, squad, goals, points, time_type) values (1144, 280, 61, 1, 0, 1);</v>
      </c>
    </row>
    <row r="176" spans="1:7" x14ac:dyDescent="0.25">
      <c r="A176" s="4">
        <f t="shared" si="22"/>
        <v>1145</v>
      </c>
      <c r="B176" s="4">
        <f>B174</f>
        <v>280</v>
      </c>
      <c r="C176" s="4">
        <v>54</v>
      </c>
      <c r="D176" s="4">
        <v>7</v>
      </c>
      <c r="E176" s="4">
        <v>3</v>
      </c>
      <c r="F176" s="4">
        <v>2</v>
      </c>
      <c r="G176" s="4" t="str">
        <f t="shared" si="20"/>
        <v>insert into game_score (id, matchid, squad, goals, points, time_type) values (1145, 280, 54, 7, 3, 2);</v>
      </c>
    </row>
    <row r="177" spans="1:7" x14ac:dyDescent="0.25">
      <c r="A177" s="4">
        <f t="shared" si="22"/>
        <v>1146</v>
      </c>
      <c r="B177" s="4">
        <f t="shared" ref="B177" si="27">B174</f>
        <v>280</v>
      </c>
      <c r="C177" s="4">
        <v>54</v>
      </c>
      <c r="D177" s="4">
        <v>3</v>
      </c>
      <c r="E177" s="4">
        <v>0</v>
      </c>
      <c r="F177" s="4">
        <v>1</v>
      </c>
      <c r="G177" s="4" t="str">
        <f t="shared" si="20"/>
        <v>insert into game_score (id, matchid, squad, goals, points, time_type) values (1146, 280, 54, 3, 0, 1);</v>
      </c>
    </row>
    <row r="178" spans="1:7" x14ac:dyDescent="0.25">
      <c r="A178" s="3">
        <f t="shared" si="22"/>
        <v>1147</v>
      </c>
      <c r="B178" s="3">
        <f>B174+1</f>
        <v>281</v>
      </c>
      <c r="C178" s="3">
        <v>420</v>
      </c>
      <c r="D178" s="3">
        <v>3</v>
      </c>
      <c r="E178" s="3">
        <v>3</v>
      </c>
      <c r="F178" s="3">
        <v>2</v>
      </c>
      <c r="G178" s="3" t="str">
        <f t="shared" si="20"/>
        <v>insert into game_score (id, matchid, squad, goals, points, time_type) values (1147, 281, 420, 3, 3, 2);</v>
      </c>
    </row>
    <row r="179" spans="1:7" x14ac:dyDescent="0.25">
      <c r="A179" s="3">
        <f t="shared" si="22"/>
        <v>1148</v>
      </c>
      <c r="B179" s="3">
        <f>B178</f>
        <v>281</v>
      </c>
      <c r="C179" s="3">
        <v>420</v>
      </c>
      <c r="D179" s="3">
        <v>1</v>
      </c>
      <c r="E179" s="3">
        <v>0</v>
      </c>
      <c r="F179" s="3">
        <v>1</v>
      </c>
      <c r="G179" s="3" t="str">
        <f t="shared" si="20"/>
        <v>insert into game_score (id, matchid, squad, goals, points, time_type) values (1148, 281, 420, 1, 0, 1);</v>
      </c>
    </row>
    <row r="180" spans="1:7" x14ac:dyDescent="0.25">
      <c r="A180" s="3">
        <f t="shared" si="22"/>
        <v>1149</v>
      </c>
      <c r="B180" s="3">
        <f>B178</f>
        <v>281</v>
      </c>
      <c r="C180" s="3">
        <v>965</v>
      </c>
      <c r="D180" s="3">
        <v>2</v>
      </c>
      <c r="E180" s="3">
        <v>0</v>
      </c>
      <c r="F180" s="3">
        <v>2</v>
      </c>
      <c r="G180" s="3" t="str">
        <f t="shared" si="20"/>
        <v>insert into game_score (id, matchid, squad, goals, points, time_type) values (1149, 281, 965, 2, 0, 2);</v>
      </c>
    </row>
    <row r="181" spans="1:7" x14ac:dyDescent="0.25">
      <c r="A181" s="3">
        <f t="shared" si="22"/>
        <v>1150</v>
      </c>
      <c r="B181" s="3">
        <f t="shared" ref="B181" si="28">B178</f>
        <v>281</v>
      </c>
      <c r="C181" s="3">
        <v>965</v>
      </c>
      <c r="D181" s="3">
        <v>0</v>
      </c>
      <c r="E181" s="3">
        <v>0</v>
      </c>
      <c r="F181" s="3">
        <v>1</v>
      </c>
      <c r="G181" s="3" t="str">
        <f t="shared" si="20"/>
        <v>insert into game_score (id, matchid, squad, goals, points, time_type) values (1150, 281, 965, 0, 0, 1);</v>
      </c>
    </row>
    <row r="182" spans="1:7" x14ac:dyDescent="0.25">
      <c r="A182" s="4">
        <f t="shared" si="22"/>
        <v>1151</v>
      </c>
      <c r="B182" s="4">
        <f>B178+1</f>
        <v>282</v>
      </c>
      <c r="C182" s="4">
        <v>20</v>
      </c>
      <c r="D182" s="4">
        <v>1</v>
      </c>
      <c r="E182" s="4">
        <v>0</v>
      </c>
      <c r="F182" s="4">
        <v>2</v>
      </c>
      <c r="G182" s="4" t="str">
        <f t="shared" si="20"/>
        <v>insert into game_score (id, matchid, squad, goals, points, time_type) values (1151, 282, 20, 1, 0, 2);</v>
      </c>
    </row>
    <row r="183" spans="1:7" x14ac:dyDescent="0.25">
      <c r="A183" s="4">
        <f t="shared" si="22"/>
        <v>1152</v>
      </c>
      <c r="B183" s="4">
        <f>B182</f>
        <v>282</v>
      </c>
      <c r="C183" s="4">
        <v>20</v>
      </c>
      <c r="D183" s="4">
        <v>0</v>
      </c>
      <c r="E183" s="4">
        <v>0</v>
      </c>
      <c r="F183" s="4">
        <v>1</v>
      </c>
      <c r="G183" s="4" t="str">
        <f t="shared" si="20"/>
        <v>insert into game_score (id, matchid, squad, goals, points, time_type) values (1152, 282, 20, 0, 0, 1);</v>
      </c>
    </row>
    <row r="184" spans="1:7" x14ac:dyDescent="0.25">
      <c r="A184" s="4">
        <f t="shared" si="22"/>
        <v>1153</v>
      </c>
      <c r="B184" s="4">
        <f>B182</f>
        <v>282</v>
      </c>
      <c r="C184" s="4">
        <v>381</v>
      </c>
      <c r="D184" s="4">
        <v>3</v>
      </c>
      <c r="E184" s="4">
        <v>3</v>
      </c>
      <c r="F184" s="4">
        <v>2</v>
      </c>
      <c r="G184" s="4" t="str">
        <f t="shared" si="20"/>
        <v>insert into game_score (id, matchid, squad, goals, points, time_type) values (1153, 282, 381, 3, 3, 2);</v>
      </c>
    </row>
    <row r="185" spans="1:7" x14ac:dyDescent="0.25">
      <c r="A185" s="4">
        <f t="shared" si="22"/>
        <v>1154</v>
      </c>
      <c r="B185" s="4">
        <f t="shared" ref="B185" si="29">B182</f>
        <v>282</v>
      </c>
      <c r="C185" s="4">
        <v>381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(1154, 282, 381, 0, 0, 1);</v>
      </c>
    </row>
    <row r="186" spans="1:7" x14ac:dyDescent="0.25">
      <c r="A186" s="3">
        <f t="shared" si="22"/>
        <v>1155</v>
      </c>
      <c r="B186" s="3">
        <f>B182+1</f>
        <v>283</v>
      </c>
      <c r="C186" s="3">
        <v>965</v>
      </c>
      <c r="D186" s="3">
        <v>2</v>
      </c>
      <c r="E186" s="3">
        <v>0</v>
      </c>
      <c r="F186" s="3">
        <v>2</v>
      </c>
      <c r="G186" s="3" t="str">
        <f t="shared" si="20"/>
        <v>insert into game_score (id, matchid, squad, goals, points, time_type) values (1155, 283, 965, 2, 0, 2);</v>
      </c>
    </row>
    <row r="187" spans="1:7" x14ac:dyDescent="0.25">
      <c r="A187" s="3">
        <f t="shared" si="22"/>
        <v>1156</v>
      </c>
      <c r="B187" s="3">
        <f>B186</f>
        <v>283</v>
      </c>
      <c r="C187" s="3">
        <v>965</v>
      </c>
      <c r="D187" s="3">
        <v>0</v>
      </c>
      <c r="E187" s="3">
        <v>0</v>
      </c>
      <c r="F187" s="3">
        <v>1</v>
      </c>
      <c r="G187" s="3" t="str">
        <f t="shared" si="20"/>
        <v>insert into game_score (id, matchid, squad, goals, points, time_type) values (1156, 283, 965, 0, 0, 1);</v>
      </c>
    </row>
    <row r="188" spans="1:7" x14ac:dyDescent="0.25">
      <c r="A188" s="3">
        <f t="shared" si="22"/>
        <v>1157</v>
      </c>
      <c r="B188" s="3">
        <f>B186</f>
        <v>283</v>
      </c>
      <c r="C188" s="3">
        <v>381</v>
      </c>
      <c r="D188" s="3">
        <v>7</v>
      </c>
      <c r="E188" s="3">
        <v>3</v>
      </c>
      <c r="F188" s="3">
        <v>2</v>
      </c>
      <c r="G188" s="3" t="str">
        <f t="shared" si="20"/>
        <v>insert into game_score (id, matchid, squad, goals, points, time_type) values (1157, 283, 381, 7, 3, 2);</v>
      </c>
    </row>
    <row r="189" spans="1:7" x14ac:dyDescent="0.25">
      <c r="A189" s="3">
        <f t="shared" si="22"/>
        <v>1158</v>
      </c>
      <c r="B189" s="3">
        <f t="shared" ref="B189" si="30">B186</f>
        <v>283</v>
      </c>
      <c r="C189" s="3">
        <v>381</v>
      </c>
      <c r="D189" s="3">
        <v>3</v>
      </c>
      <c r="E189" s="3">
        <v>0</v>
      </c>
      <c r="F189" s="3">
        <v>1</v>
      </c>
      <c r="G189" s="3" t="str">
        <f t="shared" si="20"/>
        <v>insert into game_score (id, matchid, squad, goals, points, time_type) values (1158, 283, 381, 3, 0, 1);</v>
      </c>
    </row>
    <row r="190" spans="1:7" x14ac:dyDescent="0.25">
      <c r="A190" s="4">
        <f t="shared" si="22"/>
        <v>1159</v>
      </c>
      <c r="B190" s="4">
        <f>B186+1</f>
        <v>284</v>
      </c>
      <c r="C190" s="4">
        <v>20</v>
      </c>
      <c r="D190" s="4">
        <v>7</v>
      </c>
      <c r="E190" s="4">
        <v>3</v>
      </c>
      <c r="F190" s="4">
        <v>2</v>
      </c>
      <c r="G190" s="4" t="str">
        <f t="shared" si="20"/>
        <v>insert into game_score (id, matchid, squad, goals, points, time_type) values (1159, 284, 20, 7, 3, 2);</v>
      </c>
    </row>
    <row r="191" spans="1:7" x14ac:dyDescent="0.25">
      <c r="A191" s="4">
        <f t="shared" si="22"/>
        <v>1160</v>
      </c>
      <c r="B191" s="4">
        <f>B190</f>
        <v>284</v>
      </c>
      <c r="C191" s="4">
        <v>20</v>
      </c>
      <c r="D191" s="4">
        <v>2</v>
      </c>
      <c r="E191" s="4">
        <v>0</v>
      </c>
      <c r="F191" s="4">
        <v>1</v>
      </c>
      <c r="G191" s="4" t="str">
        <f t="shared" si="20"/>
        <v>insert into game_score (id, matchid, squad, goals, points, time_type) values (1160, 284, 20, 2, 0, 1);</v>
      </c>
    </row>
    <row r="192" spans="1:7" x14ac:dyDescent="0.25">
      <c r="A192" s="4">
        <f t="shared" si="22"/>
        <v>1161</v>
      </c>
      <c r="B192" s="4">
        <f>B190</f>
        <v>284</v>
      </c>
      <c r="C192" s="4">
        <v>420</v>
      </c>
      <c r="D192" s="4">
        <v>2</v>
      </c>
      <c r="E192" s="4">
        <v>0</v>
      </c>
      <c r="F192" s="4">
        <v>2</v>
      </c>
      <c r="G192" s="4" t="str">
        <f t="shared" si="20"/>
        <v>insert into game_score (id, matchid, squad, goals, points, time_type) values (1161, 284, 420, 2, 0, 2);</v>
      </c>
    </row>
    <row r="193" spans="1:7" x14ac:dyDescent="0.25">
      <c r="A193" s="4">
        <f t="shared" si="22"/>
        <v>1162</v>
      </c>
      <c r="B193" s="4">
        <f t="shared" ref="B193" si="31">B190</f>
        <v>284</v>
      </c>
      <c r="C193" s="4">
        <v>420</v>
      </c>
      <c r="D193" s="4">
        <v>1</v>
      </c>
      <c r="E193" s="4">
        <v>0</v>
      </c>
      <c r="F193" s="4">
        <v>1</v>
      </c>
      <c r="G193" s="4" t="str">
        <f t="shared" si="20"/>
        <v>insert into game_score (id, matchid, squad, goals, points, time_type) values (1162, 284, 420, 1, 0, 1);</v>
      </c>
    </row>
    <row r="194" spans="1:7" x14ac:dyDescent="0.25">
      <c r="A194" s="3">
        <f t="shared" si="22"/>
        <v>1163</v>
      </c>
      <c r="B194" s="3">
        <f>B190+1</f>
        <v>285</v>
      </c>
      <c r="C194" s="3">
        <v>381</v>
      </c>
      <c r="D194" s="3">
        <v>2</v>
      </c>
      <c r="E194" s="3">
        <v>1</v>
      </c>
      <c r="F194" s="3">
        <v>2</v>
      </c>
      <c r="G194" s="3" t="str">
        <f t="shared" si="20"/>
        <v>insert into game_score (id, matchid, squad, goals, points, time_type) values (1163, 285, 381, 2, 1, 2);</v>
      </c>
    </row>
    <row r="195" spans="1:7" x14ac:dyDescent="0.25">
      <c r="A195" s="3">
        <f t="shared" si="22"/>
        <v>1164</v>
      </c>
      <c r="B195" s="3">
        <f>B194</f>
        <v>285</v>
      </c>
      <c r="C195" s="3">
        <v>381</v>
      </c>
      <c r="D195" s="3">
        <v>1</v>
      </c>
      <c r="E195" s="3">
        <v>0</v>
      </c>
      <c r="F195" s="3">
        <v>1</v>
      </c>
      <c r="G195" s="3" t="str">
        <f t="shared" si="20"/>
        <v>insert into game_score (id, matchid, squad, goals, points, time_type) values (1164, 285, 381, 1, 0, 1);</v>
      </c>
    </row>
    <row r="196" spans="1:7" x14ac:dyDescent="0.25">
      <c r="A196" s="3">
        <f t="shared" si="22"/>
        <v>1165</v>
      </c>
      <c r="B196" s="3">
        <f>B194</f>
        <v>285</v>
      </c>
      <c r="C196" s="3">
        <v>420</v>
      </c>
      <c r="D196" s="3">
        <v>2</v>
      </c>
      <c r="E196" s="3">
        <v>1</v>
      </c>
      <c r="F196" s="3">
        <v>2</v>
      </c>
      <c r="G196" s="3" t="str">
        <f t="shared" si="20"/>
        <v>insert into game_score (id, matchid, squad, goals, points, time_type) values (1165, 285, 420, 2, 1, 2);</v>
      </c>
    </row>
    <row r="197" spans="1:7" x14ac:dyDescent="0.25">
      <c r="A197" s="3">
        <f t="shared" si="22"/>
        <v>1166</v>
      </c>
      <c r="B197" s="3">
        <f t="shared" ref="B197" si="32">B194</f>
        <v>285</v>
      </c>
      <c r="C197" s="3">
        <v>420</v>
      </c>
      <c r="D197" s="3">
        <v>0</v>
      </c>
      <c r="E197" s="3">
        <v>0</v>
      </c>
      <c r="F197" s="3">
        <v>1</v>
      </c>
      <c r="G197" s="3" t="str">
        <f t="shared" si="20"/>
        <v>insert into game_score (id, matchid, squad, goals, points, time_type) values (1166, 285, 420, 0, 0, 1);</v>
      </c>
    </row>
    <row r="198" spans="1:7" x14ac:dyDescent="0.25">
      <c r="A198" s="4">
        <f t="shared" si="22"/>
        <v>1167</v>
      </c>
      <c r="B198" s="4">
        <f>B194+1</f>
        <v>286</v>
      </c>
      <c r="C198" s="4">
        <v>965</v>
      </c>
      <c r="D198" s="4">
        <v>4</v>
      </c>
      <c r="E198" s="4">
        <v>3</v>
      </c>
      <c r="F198" s="4">
        <v>2</v>
      </c>
      <c r="G198" s="4" t="str">
        <f t="shared" si="20"/>
        <v>insert into game_score (id, matchid, squad, goals, points, time_type) values (1167, 286, 965, 4, 3, 2);</v>
      </c>
    </row>
    <row r="199" spans="1:7" x14ac:dyDescent="0.25">
      <c r="A199" s="4">
        <f t="shared" si="22"/>
        <v>1168</v>
      </c>
      <c r="B199" s="4">
        <f>B198</f>
        <v>286</v>
      </c>
      <c r="C199" s="4">
        <v>965</v>
      </c>
      <c r="D199" s="4">
        <v>4</v>
      </c>
      <c r="E199" s="4">
        <v>0</v>
      </c>
      <c r="F199" s="4">
        <v>1</v>
      </c>
      <c r="G199" s="4" t="str">
        <f t="shared" si="20"/>
        <v>insert into game_score (id, matchid, squad, goals, points, time_type) values (1168, 286, 965, 4, 0, 1);</v>
      </c>
    </row>
    <row r="200" spans="1:7" x14ac:dyDescent="0.25">
      <c r="A200" s="4">
        <f t="shared" si="22"/>
        <v>1169</v>
      </c>
      <c r="B200" s="4">
        <f>B198</f>
        <v>286</v>
      </c>
      <c r="C200" s="4">
        <v>20</v>
      </c>
      <c r="D200" s="4">
        <v>3</v>
      </c>
      <c r="E200" s="4">
        <v>0</v>
      </c>
      <c r="F200" s="4">
        <v>2</v>
      </c>
      <c r="G200" s="4" t="str">
        <f t="shared" si="20"/>
        <v>insert into game_score (id, matchid, squad, goals, points, time_type) values (1169, 286, 20, 3, 0, 2);</v>
      </c>
    </row>
    <row r="201" spans="1:7" x14ac:dyDescent="0.25">
      <c r="A201" s="4">
        <f t="shared" si="22"/>
        <v>1170</v>
      </c>
      <c r="B201" s="4">
        <f t="shared" ref="B201" si="33">B198</f>
        <v>286</v>
      </c>
      <c r="C201" s="4">
        <v>20</v>
      </c>
      <c r="D201" s="4">
        <v>1</v>
      </c>
      <c r="E201" s="4">
        <v>0</v>
      </c>
      <c r="F201" s="4">
        <v>1</v>
      </c>
      <c r="G201" s="4" t="str">
        <f t="shared" si="20"/>
        <v>insert into game_score (id, matchid, squad, goals, points, time_type) values (1170, 286, 20, 1, 0, 1);</v>
      </c>
    </row>
    <row r="202" spans="1:7" x14ac:dyDescent="0.25">
      <c r="A202" s="3">
        <f t="shared" si="22"/>
        <v>1171</v>
      </c>
      <c r="B202" s="3">
        <f>B198+1</f>
        <v>287</v>
      </c>
      <c r="C202" s="3">
        <v>502</v>
      </c>
      <c r="D202" s="3">
        <v>5</v>
      </c>
      <c r="E202" s="3">
        <v>3</v>
      </c>
      <c r="F202" s="3">
        <v>2</v>
      </c>
      <c r="G202" s="3" t="str">
        <f t="shared" si="20"/>
        <v>insert into game_score (id, matchid, squad, goals, points, time_type) values (1171, 287, 502, 5, 3, 2);</v>
      </c>
    </row>
    <row r="203" spans="1:7" x14ac:dyDescent="0.25">
      <c r="A203" s="3">
        <f t="shared" si="22"/>
        <v>1172</v>
      </c>
      <c r="B203" s="3">
        <f>B202</f>
        <v>287</v>
      </c>
      <c r="C203" s="3">
        <v>502</v>
      </c>
      <c r="D203" s="3">
        <v>1</v>
      </c>
      <c r="E203" s="3">
        <v>0</v>
      </c>
      <c r="F203" s="3">
        <v>1</v>
      </c>
      <c r="G203" s="3" t="str">
        <f t="shared" si="20"/>
        <v>insert into game_score (id, matchid, squad, goals, points, time_type) values (1172, 287, 502, 1, 0, 1);</v>
      </c>
    </row>
    <row r="204" spans="1:7" x14ac:dyDescent="0.25">
      <c r="A204" s="3">
        <f t="shared" si="22"/>
        <v>1173</v>
      </c>
      <c r="B204" s="3">
        <f>B202</f>
        <v>287</v>
      </c>
      <c r="C204" s="3">
        <v>57</v>
      </c>
      <c r="D204" s="3">
        <v>2</v>
      </c>
      <c r="E204" s="3">
        <v>0</v>
      </c>
      <c r="F204" s="3">
        <v>2</v>
      </c>
      <c r="G204" s="3" t="str">
        <f t="shared" si="20"/>
        <v>insert into game_score (id, matchid, squad, goals, points, time_type) values (1173, 287, 57, 2, 0, 2);</v>
      </c>
    </row>
    <row r="205" spans="1:7" x14ac:dyDescent="0.25">
      <c r="A205" s="3">
        <f t="shared" si="22"/>
        <v>1174</v>
      </c>
      <c r="B205" s="3">
        <f>B202</f>
        <v>287</v>
      </c>
      <c r="C205" s="3">
        <v>57</v>
      </c>
      <c r="D205" s="3">
        <v>2</v>
      </c>
      <c r="E205" s="3">
        <v>0</v>
      </c>
      <c r="F205" s="3">
        <v>1</v>
      </c>
      <c r="G205" s="3" t="str">
        <f t="shared" si="20"/>
        <v>insert into game_score (id, matchid, squad, goals, points, time_type) values (1174, 287, 57, 2, 0, 1);</v>
      </c>
    </row>
    <row r="206" spans="1:7" x14ac:dyDescent="0.25">
      <c r="A206" s="4">
        <f t="shared" si="22"/>
        <v>1175</v>
      </c>
      <c r="B206" s="4">
        <f>B202+1</f>
        <v>288</v>
      </c>
      <c r="C206" s="4">
        <v>7</v>
      </c>
      <c r="D206" s="4">
        <v>16</v>
      </c>
      <c r="E206" s="4">
        <v>3</v>
      </c>
      <c r="F206" s="4">
        <v>2</v>
      </c>
      <c r="G206" t="str">
        <f t="shared" si="20"/>
        <v>insert into game_score (id, matchid, squad, goals, points, time_type) values (1175, 288, 7, 16, 3, 2);</v>
      </c>
    </row>
    <row r="207" spans="1:7" x14ac:dyDescent="0.25">
      <c r="A207" s="4">
        <f t="shared" si="22"/>
        <v>1176</v>
      </c>
      <c r="B207" s="4">
        <f>B206</f>
        <v>288</v>
      </c>
      <c r="C207" s="4">
        <v>7</v>
      </c>
      <c r="D207" s="4">
        <v>8</v>
      </c>
      <c r="E207" s="4">
        <v>0</v>
      </c>
      <c r="F207" s="4">
        <v>1</v>
      </c>
      <c r="G207" t="str">
        <f t="shared" si="20"/>
        <v>insert into game_score (id, matchid, squad, goals, points, time_type) values (1176, 288, 7, 8, 0, 1);</v>
      </c>
    </row>
    <row r="208" spans="1:7" x14ac:dyDescent="0.25">
      <c r="A208" s="4">
        <f t="shared" si="22"/>
        <v>1177</v>
      </c>
      <c r="B208" s="4">
        <f>B206</f>
        <v>288</v>
      </c>
      <c r="C208" s="4">
        <v>677</v>
      </c>
      <c r="D208" s="4">
        <v>0</v>
      </c>
      <c r="E208" s="4">
        <v>0</v>
      </c>
      <c r="F208" s="4">
        <v>2</v>
      </c>
      <c r="G208" t="str">
        <f t="shared" si="20"/>
        <v>insert into game_score (id, matchid, squad, goals, points, time_type) values (1177, 288, 677, 0, 0, 2);</v>
      </c>
    </row>
    <row r="209" spans="1:7" x14ac:dyDescent="0.25">
      <c r="A209" s="4">
        <f t="shared" si="22"/>
        <v>1178</v>
      </c>
      <c r="B209" s="4">
        <f>B206</f>
        <v>288</v>
      </c>
      <c r="C209" s="4">
        <v>677</v>
      </c>
      <c r="D209" s="4">
        <v>0</v>
      </c>
      <c r="E209" s="4">
        <v>0</v>
      </c>
      <c r="F209" s="4">
        <v>1</v>
      </c>
      <c r="G209" t="str">
        <f t="shared" si="20"/>
        <v>insert into game_score (id, matchid, squad, goals, points, time_type) values (1178, 288, 677, 0, 0, 1);</v>
      </c>
    </row>
    <row r="210" spans="1:7" x14ac:dyDescent="0.25">
      <c r="A210" s="3">
        <f t="shared" si="22"/>
        <v>1179</v>
      </c>
      <c r="B210" s="3">
        <f>B206+1</f>
        <v>289</v>
      </c>
      <c r="C210" s="3">
        <v>57</v>
      </c>
      <c r="D210" s="3">
        <v>11</v>
      </c>
      <c r="E210" s="3">
        <v>3</v>
      </c>
      <c r="F210" s="3">
        <v>2</v>
      </c>
      <c r="G210" s="3" t="str">
        <f t="shared" ref="G210:G281" si="34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(1179, 289, 57, 11, 3, 2);</v>
      </c>
    </row>
    <row r="211" spans="1:7" x14ac:dyDescent="0.25">
      <c r="A211" s="3">
        <f t="shared" si="22"/>
        <v>1180</v>
      </c>
      <c r="B211" s="3">
        <f>B210</f>
        <v>289</v>
      </c>
      <c r="C211" s="3">
        <v>57</v>
      </c>
      <c r="D211" s="3">
        <v>3</v>
      </c>
      <c r="E211" s="3">
        <v>0</v>
      </c>
      <c r="F211" s="3">
        <v>1</v>
      </c>
      <c r="G211" s="3" t="str">
        <f t="shared" si="34"/>
        <v>insert into game_score (id, matchid, squad, goals, points, time_type) values (1180, 289, 57, 3, 0, 1);</v>
      </c>
    </row>
    <row r="212" spans="1:7" x14ac:dyDescent="0.25">
      <c r="A212" s="3">
        <f t="shared" si="22"/>
        <v>1181</v>
      </c>
      <c r="B212" s="3">
        <f>B210</f>
        <v>289</v>
      </c>
      <c r="C212" s="3">
        <v>677</v>
      </c>
      <c r="D212" s="3">
        <v>3</v>
      </c>
      <c r="E212" s="3">
        <v>0</v>
      </c>
      <c r="F212" s="3">
        <v>2</v>
      </c>
      <c r="G212" s="3" t="str">
        <f t="shared" si="34"/>
        <v>insert into game_score (id, matchid, squad, goals, points, time_type) values (1181, 289, 677, 3, 0, 2);</v>
      </c>
    </row>
    <row r="213" spans="1:7" x14ac:dyDescent="0.25">
      <c r="A213" s="3">
        <f t="shared" si="22"/>
        <v>1182</v>
      </c>
      <c r="B213" s="3">
        <f t="shared" ref="B213" si="35">B210</f>
        <v>289</v>
      </c>
      <c r="C213" s="3">
        <v>677</v>
      </c>
      <c r="D213" s="3">
        <v>3</v>
      </c>
      <c r="E213" s="3">
        <v>0</v>
      </c>
      <c r="F213" s="3">
        <v>1</v>
      </c>
      <c r="G213" s="3" t="str">
        <f t="shared" si="34"/>
        <v>insert into game_score (id, matchid, squad, goals, points, time_type) values (1182, 289, 677, 3, 0, 1);</v>
      </c>
    </row>
    <row r="214" spans="1:7" x14ac:dyDescent="0.25">
      <c r="A214" s="4">
        <f t="shared" ref="A214:A285" si="36">A213+1</f>
        <v>1183</v>
      </c>
      <c r="B214" s="4">
        <f>B210+1</f>
        <v>290</v>
      </c>
      <c r="C214" s="4">
        <v>7</v>
      </c>
      <c r="D214" s="4">
        <v>9</v>
      </c>
      <c r="E214" s="4">
        <v>3</v>
      </c>
      <c r="F214" s="4">
        <v>2</v>
      </c>
      <c r="G214" s="4" t="str">
        <f t="shared" si="34"/>
        <v>insert into game_score (id, matchid, squad, goals, points, time_type) values (1183, 290, 7, 9, 3, 2);</v>
      </c>
    </row>
    <row r="215" spans="1:7" x14ac:dyDescent="0.25">
      <c r="A215" s="4">
        <f t="shared" si="36"/>
        <v>1184</v>
      </c>
      <c r="B215" s="4">
        <f>B214</f>
        <v>290</v>
      </c>
      <c r="C215" s="4">
        <v>7</v>
      </c>
      <c r="D215" s="4">
        <v>6</v>
      </c>
      <c r="E215" s="4">
        <v>0</v>
      </c>
      <c r="F215" s="4">
        <v>1</v>
      </c>
      <c r="G215" s="4" t="str">
        <f t="shared" si="34"/>
        <v>insert into game_score (id, matchid, squad, goals, points, time_type) values (1184, 290, 7, 6, 0, 1);</v>
      </c>
    </row>
    <row r="216" spans="1:7" x14ac:dyDescent="0.25">
      <c r="A216" s="4">
        <f t="shared" si="36"/>
        <v>1185</v>
      </c>
      <c r="B216" s="4">
        <f>B214</f>
        <v>290</v>
      </c>
      <c r="C216" s="4">
        <v>502</v>
      </c>
      <c r="D216" s="4">
        <v>0</v>
      </c>
      <c r="E216" s="4">
        <v>0</v>
      </c>
      <c r="F216" s="4">
        <v>2</v>
      </c>
      <c r="G216" s="4" t="str">
        <f t="shared" si="34"/>
        <v>insert into game_score (id, matchid, squad, goals, points, time_type) values (1185, 290, 502, 0, 0, 2);</v>
      </c>
    </row>
    <row r="217" spans="1:7" x14ac:dyDescent="0.25">
      <c r="A217" s="4">
        <f t="shared" si="36"/>
        <v>1186</v>
      </c>
      <c r="B217" s="4">
        <f t="shared" ref="B217" si="37">B214</f>
        <v>290</v>
      </c>
      <c r="C217" s="4">
        <v>502</v>
      </c>
      <c r="D217" s="4">
        <v>0</v>
      </c>
      <c r="E217" s="4">
        <v>0</v>
      </c>
      <c r="F217" s="4">
        <v>1</v>
      </c>
      <c r="G217" s="4" t="str">
        <f t="shared" si="34"/>
        <v>insert into game_score (id, matchid, squad, goals, points, time_type) values (1186, 290, 502, 0, 0, 1);</v>
      </c>
    </row>
    <row r="218" spans="1:7" x14ac:dyDescent="0.25">
      <c r="A218" s="3">
        <f t="shared" si="36"/>
        <v>1187</v>
      </c>
      <c r="B218" s="3">
        <f>B214+1</f>
        <v>291</v>
      </c>
      <c r="C218" s="3">
        <v>677</v>
      </c>
      <c r="D218" s="3">
        <v>4</v>
      </c>
      <c r="E218" s="3">
        <v>3</v>
      </c>
      <c r="F218" s="3">
        <v>2</v>
      </c>
      <c r="G218" s="3" t="str">
        <f t="shared" si="34"/>
        <v>insert into game_score (id, matchid, squad, goals, points, time_type) values (1187, 291, 677, 4, 3, 2);</v>
      </c>
    </row>
    <row r="219" spans="1:7" x14ac:dyDescent="0.25">
      <c r="A219" s="3">
        <f t="shared" si="36"/>
        <v>1188</v>
      </c>
      <c r="B219" s="3">
        <f>B218</f>
        <v>291</v>
      </c>
      <c r="C219" s="3">
        <v>677</v>
      </c>
      <c r="D219" s="3">
        <v>2</v>
      </c>
      <c r="E219" s="3">
        <v>0</v>
      </c>
      <c r="F219" s="3">
        <v>1</v>
      </c>
      <c r="G219" s="3" t="str">
        <f t="shared" si="34"/>
        <v>insert into game_score (id, matchid, squad, goals, points, time_type) values (1188, 291, 677, 2, 0, 1);</v>
      </c>
    </row>
    <row r="220" spans="1:7" x14ac:dyDescent="0.25">
      <c r="A220" s="3">
        <f t="shared" si="36"/>
        <v>1189</v>
      </c>
      <c r="B220" s="3">
        <f>B218</f>
        <v>291</v>
      </c>
      <c r="C220" s="3">
        <v>502</v>
      </c>
      <c r="D220" s="3">
        <v>3</v>
      </c>
      <c r="E220" s="3">
        <v>0</v>
      </c>
      <c r="F220" s="3">
        <v>2</v>
      </c>
      <c r="G220" s="3" t="str">
        <f t="shared" si="34"/>
        <v>insert into game_score (id, matchid, squad, goals, points, time_type) values (1189, 291, 502, 3, 0, 2);</v>
      </c>
    </row>
    <row r="221" spans="1:7" x14ac:dyDescent="0.25">
      <c r="A221" s="3">
        <f t="shared" si="36"/>
        <v>1190</v>
      </c>
      <c r="B221" s="3">
        <f t="shared" ref="B221" si="38">B218</f>
        <v>291</v>
      </c>
      <c r="C221" s="3">
        <v>502</v>
      </c>
      <c r="D221" s="3">
        <v>1</v>
      </c>
      <c r="E221" s="3">
        <v>0</v>
      </c>
      <c r="F221" s="3">
        <v>1</v>
      </c>
      <c r="G221" s="3" t="str">
        <f t="shared" si="34"/>
        <v>insert into game_score (id, matchid, squad, goals, points, time_type) values (1190, 291, 502, 1, 0, 1);</v>
      </c>
    </row>
    <row r="222" spans="1:7" x14ac:dyDescent="0.25">
      <c r="A222" s="4">
        <f t="shared" si="36"/>
        <v>1191</v>
      </c>
      <c r="B222" s="4">
        <f>B218+1</f>
        <v>292</v>
      </c>
      <c r="C222" s="4">
        <v>57</v>
      </c>
      <c r="D222" s="4">
        <v>0</v>
      </c>
      <c r="E222" s="4">
        <v>0</v>
      </c>
      <c r="F222" s="4">
        <v>2</v>
      </c>
      <c r="G222" s="4" t="str">
        <f t="shared" si="34"/>
        <v>insert into game_score (id, matchid, squad, goals, points, time_type) values (1191, 292, 57, 0, 0, 2);</v>
      </c>
    </row>
    <row r="223" spans="1:7" x14ac:dyDescent="0.25">
      <c r="A223" s="4">
        <f t="shared" si="36"/>
        <v>1192</v>
      </c>
      <c r="B223" s="4">
        <f>B222</f>
        <v>292</v>
      </c>
      <c r="C223" s="4">
        <v>57</v>
      </c>
      <c r="D223" s="4">
        <v>0</v>
      </c>
      <c r="E223" s="4">
        <v>0</v>
      </c>
      <c r="F223" s="4">
        <v>1</v>
      </c>
      <c r="G223" s="4" t="str">
        <f t="shared" si="34"/>
        <v>insert into game_score (id, matchid, squad, goals, points, time_type) values (1192, 292, 57, 0, 0, 1);</v>
      </c>
    </row>
    <row r="224" spans="1:7" x14ac:dyDescent="0.25">
      <c r="A224" s="4">
        <f t="shared" si="36"/>
        <v>1193</v>
      </c>
      <c r="B224" s="4">
        <f>B222</f>
        <v>292</v>
      </c>
      <c r="C224" s="4">
        <v>7</v>
      </c>
      <c r="D224" s="4">
        <v>2</v>
      </c>
      <c r="E224" s="4">
        <v>3</v>
      </c>
      <c r="F224" s="4">
        <v>2</v>
      </c>
      <c r="G224" s="4" t="str">
        <f t="shared" si="34"/>
        <v>insert into game_score (id, matchid, squad, goals, points, time_type) values (1193, 292, 7, 2, 3, 2);</v>
      </c>
    </row>
    <row r="225" spans="1:7" x14ac:dyDescent="0.25">
      <c r="A225" s="4">
        <f t="shared" si="36"/>
        <v>1194</v>
      </c>
      <c r="B225" s="4">
        <f t="shared" ref="B225" si="39">B222</f>
        <v>292</v>
      </c>
      <c r="C225" s="4">
        <v>7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(1194, 292, 7, 1, 0, 1);</v>
      </c>
    </row>
    <row r="226" spans="1:7" x14ac:dyDescent="0.25">
      <c r="A226" s="3">
        <f t="shared" si="36"/>
        <v>1195</v>
      </c>
      <c r="B226" s="3">
        <f>B222+1</f>
        <v>293</v>
      </c>
      <c r="C226" s="3">
        <v>595</v>
      </c>
      <c r="D226" s="3">
        <v>1</v>
      </c>
      <c r="E226" s="3">
        <v>0</v>
      </c>
      <c r="F226" s="3">
        <v>2</v>
      </c>
      <c r="G226" s="3" t="str">
        <f t="shared" si="34"/>
        <v>insert into game_score (id, matchid, squad, goals, points, time_type) values (1195, 293, 595, 1, 0, 2);</v>
      </c>
    </row>
    <row r="227" spans="1:7" x14ac:dyDescent="0.25">
      <c r="A227" s="3">
        <f t="shared" si="36"/>
        <v>1196</v>
      </c>
      <c r="B227" s="3">
        <f>B226</f>
        <v>293</v>
      </c>
      <c r="C227" s="3">
        <v>595</v>
      </c>
      <c r="D227" s="3">
        <v>0</v>
      </c>
      <c r="E227" s="3">
        <v>0</v>
      </c>
      <c r="F227" s="3">
        <v>1</v>
      </c>
      <c r="G227" s="3" t="str">
        <f t="shared" si="34"/>
        <v>insert into game_score (id, matchid, squad, goals, points, time_type) values (1196, 293, 595, 0, 0, 1);</v>
      </c>
    </row>
    <row r="228" spans="1:7" x14ac:dyDescent="0.25">
      <c r="A228" s="3">
        <f t="shared" si="36"/>
        <v>1197</v>
      </c>
      <c r="B228" s="3">
        <f>B226</f>
        <v>293</v>
      </c>
      <c r="C228" s="3">
        <v>351</v>
      </c>
      <c r="D228" s="3">
        <v>4</v>
      </c>
      <c r="E228" s="3">
        <v>3</v>
      </c>
      <c r="F228" s="3">
        <v>2</v>
      </c>
      <c r="G228" s="3" t="str">
        <f t="shared" si="34"/>
        <v>insert into game_score (id, matchid, squad, goals, points, time_type) values (1197, 293, 351, 4, 3, 2);</v>
      </c>
    </row>
    <row r="229" spans="1:7" x14ac:dyDescent="0.25">
      <c r="A229" s="3">
        <f t="shared" si="36"/>
        <v>1198</v>
      </c>
      <c r="B229" s="3">
        <f t="shared" ref="B229" si="40">B226</f>
        <v>293</v>
      </c>
      <c r="C229" s="3">
        <v>351</v>
      </c>
      <c r="D229" s="3">
        <v>2</v>
      </c>
      <c r="E229" s="3">
        <v>0</v>
      </c>
      <c r="F229" s="3">
        <v>1</v>
      </c>
      <c r="G229" s="3" t="str">
        <f t="shared" si="34"/>
        <v>insert into game_score (id, matchid, squad, goals, points, time_type) values (1198, 293, 351, 2, 0, 1);</v>
      </c>
    </row>
    <row r="230" spans="1:7" x14ac:dyDescent="0.25">
      <c r="A230" s="4">
        <f t="shared" si="36"/>
        <v>1199</v>
      </c>
      <c r="B230" s="4">
        <f>B226+1</f>
        <v>294</v>
      </c>
      <c r="C230" s="4">
        <v>380</v>
      </c>
      <c r="D230" s="4">
        <v>6</v>
      </c>
      <c r="E230" s="4">
        <v>3</v>
      </c>
      <c r="F230" s="4">
        <v>2</v>
      </c>
      <c r="G230" s="4" t="str">
        <f t="shared" si="34"/>
        <v>insert into game_score (id, matchid, squad, goals, points, time_type) values (1199, 294, 380, 6, 3, 2);</v>
      </c>
    </row>
    <row r="231" spans="1:7" x14ac:dyDescent="0.25">
      <c r="A231" s="4">
        <f t="shared" si="36"/>
        <v>1200</v>
      </c>
      <c r="B231" s="4">
        <f>B230</f>
        <v>294</v>
      </c>
      <c r="C231" s="4">
        <v>380</v>
      </c>
      <c r="D231" s="4">
        <v>6</v>
      </c>
      <c r="E231" s="4">
        <v>0</v>
      </c>
      <c r="F231" s="4">
        <v>1</v>
      </c>
      <c r="G231" s="4" t="str">
        <f t="shared" si="34"/>
        <v>insert into game_score (id, matchid, squad, goals, points, time_type) values (1200, 294, 380, 6, 0, 1);</v>
      </c>
    </row>
    <row r="232" spans="1:7" x14ac:dyDescent="0.25">
      <c r="A232" s="4">
        <f t="shared" si="36"/>
        <v>1201</v>
      </c>
      <c r="B232" s="4">
        <f>B230</f>
        <v>294</v>
      </c>
      <c r="C232" s="4">
        <v>81</v>
      </c>
      <c r="D232" s="4">
        <v>3</v>
      </c>
      <c r="E232" s="4">
        <v>0</v>
      </c>
      <c r="F232" s="4">
        <v>2</v>
      </c>
      <c r="G232" s="4" t="str">
        <f t="shared" si="34"/>
        <v>insert into game_score (id, matchid, squad, goals, points, time_type) values (1201, 294, 81, 3, 0, 2);</v>
      </c>
    </row>
    <row r="233" spans="1:7" x14ac:dyDescent="0.25">
      <c r="A233" s="4">
        <f t="shared" si="36"/>
        <v>1202</v>
      </c>
      <c r="B233" s="4">
        <f t="shared" ref="B233" si="41">B230</f>
        <v>294</v>
      </c>
      <c r="C233" s="4">
        <v>81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(1202, 294, 81, 0, 0, 1);</v>
      </c>
    </row>
    <row r="234" spans="1:7" x14ac:dyDescent="0.25">
      <c r="A234" s="3">
        <f t="shared" si="36"/>
        <v>1203</v>
      </c>
      <c r="B234" s="3">
        <f>B230+1</f>
        <v>295</v>
      </c>
      <c r="C234" s="3">
        <v>34</v>
      </c>
      <c r="D234" s="3">
        <v>7</v>
      </c>
      <c r="E234" s="3">
        <v>3</v>
      </c>
      <c r="F234" s="3">
        <v>2</v>
      </c>
      <c r="G234" s="3" t="str">
        <f t="shared" si="34"/>
        <v>insert into game_score (id, matchid, squad, goals, points, time_type) values (1203, 295, 34, 7, 3, 2);</v>
      </c>
    </row>
    <row r="235" spans="1:7" x14ac:dyDescent="0.25">
      <c r="A235" s="3">
        <f t="shared" si="36"/>
        <v>1204</v>
      </c>
      <c r="B235" s="3">
        <f>B234</f>
        <v>295</v>
      </c>
      <c r="C235" s="3">
        <v>34</v>
      </c>
      <c r="D235" s="3">
        <v>2</v>
      </c>
      <c r="E235" s="3">
        <v>0</v>
      </c>
      <c r="F235" s="3">
        <v>1</v>
      </c>
      <c r="G235" s="3" t="str">
        <f t="shared" si="34"/>
        <v>insert into game_score (id, matchid, squad, goals, points, time_type) values (1204, 295, 34, 2, 0, 1);</v>
      </c>
    </row>
    <row r="236" spans="1:7" x14ac:dyDescent="0.25">
      <c r="A236" s="3">
        <f t="shared" si="36"/>
        <v>1205</v>
      </c>
      <c r="B236" s="3">
        <f>B234</f>
        <v>295</v>
      </c>
      <c r="C236" s="3">
        <v>66</v>
      </c>
      <c r="D236" s="3">
        <v>1</v>
      </c>
      <c r="E236" s="3">
        <v>0</v>
      </c>
      <c r="F236" s="3">
        <v>2</v>
      </c>
      <c r="G236" s="3" t="str">
        <f t="shared" si="34"/>
        <v>insert into game_score (id, matchid, squad, goals, points, time_type) values (1205, 295, 66, 1, 0, 2);</v>
      </c>
    </row>
    <row r="237" spans="1:7" x14ac:dyDescent="0.25">
      <c r="A237" s="3">
        <f t="shared" si="36"/>
        <v>1206</v>
      </c>
      <c r="B237" s="3">
        <f t="shared" ref="B237" si="42">B234</f>
        <v>295</v>
      </c>
      <c r="C237" s="3">
        <v>66</v>
      </c>
      <c r="D237" s="3">
        <v>0</v>
      </c>
      <c r="E237" s="3">
        <v>0</v>
      </c>
      <c r="F237" s="3">
        <v>1</v>
      </c>
      <c r="G237" s="3" t="str">
        <f t="shared" si="34"/>
        <v>insert into game_score (id, matchid, squad, goals, points, time_type) values (1206, 295, 66, 0, 0, 1);</v>
      </c>
    </row>
    <row r="238" spans="1:7" x14ac:dyDescent="0.25">
      <c r="A238" s="4">
        <f t="shared" si="36"/>
        <v>1207</v>
      </c>
      <c r="B238" s="4">
        <f>B234+1</f>
        <v>296</v>
      </c>
      <c r="C238" s="4">
        <v>98</v>
      </c>
      <c r="D238" s="4">
        <v>1</v>
      </c>
      <c r="E238" s="4">
        <v>0</v>
      </c>
      <c r="F238" s="4">
        <v>2</v>
      </c>
      <c r="G238" s="4" t="str">
        <f t="shared" si="34"/>
        <v>insert into game_score (id, matchid, squad, goals, points, time_type) values (1207, 296, 98, 1, 0, 2);</v>
      </c>
    </row>
    <row r="239" spans="1:7" x14ac:dyDescent="0.25">
      <c r="A239" s="4">
        <f t="shared" si="36"/>
        <v>1208</v>
      </c>
      <c r="B239" s="4">
        <f>B238</f>
        <v>296</v>
      </c>
      <c r="C239" s="4">
        <v>98</v>
      </c>
      <c r="D239" s="4">
        <v>0</v>
      </c>
      <c r="E239" s="4">
        <v>0</v>
      </c>
      <c r="F239" s="4">
        <v>1</v>
      </c>
      <c r="G239" s="4" t="str">
        <f t="shared" si="34"/>
        <v>insert into game_score (id, matchid, squad, goals, points, time_type) values (1208, 296, 98, 0, 0, 1);</v>
      </c>
    </row>
    <row r="240" spans="1:7" x14ac:dyDescent="0.25">
      <c r="A240" s="4">
        <f t="shared" si="36"/>
        <v>1209</v>
      </c>
      <c r="B240" s="4">
        <f>B238</f>
        <v>296</v>
      </c>
      <c r="C240" s="4">
        <v>57</v>
      </c>
      <c r="D240" s="4">
        <v>2</v>
      </c>
      <c r="E240" s="4">
        <v>3</v>
      </c>
      <c r="F240" s="4">
        <v>2</v>
      </c>
      <c r="G240" s="4" t="str">
        <f t="shared" si="34"/>
        <v>insert into game_score (id, matchid, squad, goals, points, time_type) values (1209, 296, 57, 2, 3, 2);</v>
      </c>
    </row>
    <row r="241" spans="1:7" x14ac:dyDescent="0.25">
      <c r="A241" s="4">
        <f t="shared" si="36"/>
        <v>1210</v>
      </c>
      <c r="B241" s="4">
        <f t="shared" ref="B241" si="43">B238</f>
        <v>296</v>
      </c>
      <c r="C241" s="4">
        <v>57</v>
      </c>
      <c r="D241" s="4">
        <v>0</v>
      </c>
      <c r="E241" s="4">
        <v>0</v>
      </c>
      <c r="F241" s="4">
        <v>1</v>
      </c>
      <c r="G241" s="4" t="str">
        <f t="shared" si="34"/>
        <v>insert into game_score (id, matchid, squad, goals, points, time_type) values (1210, 296, 57, 0, 0, 1);</v>
      </c>
    </row>
    <row r="242" spans="1:7" x14ac:dyDescent="0.25">
      <c r="A242" s="3">
        <f t="shared" si="36"/>
        <v>1211</v>
      </c>
      <c r="B242" s="3">
        <f>B238+1</f>
        <v>297</v>
      </c>
      <c r="C242" s="3">
        <v>39</v>
      </c>
      <c r="D242" s="3">
        <v>5</v>
      </c>
      <c r="E242" s="3">
        <v>3</v>
      </c>
      <c r="F242" s="3">
        <v>2</v>
      </c>
      <c r="G242" s="3" t="str">
        <f t="shared" si="34"/>
        <v>insert into game_score (id, matchid, squad, goals, points, time_type) values (1211, 297, 39, 5, 3, 2);</v>
      </c>
    </row>
    <row r="243" spans="1:7" x14ac:dyDescent="0.25">
      <c r="A243" s="3">
        <f t="shared" si="36"/>
        <v>1212</v>
      </c>
      <c r="B243" s="3">
        <f>B242</f>
        <v>297</v>
      </c>
      <c r="C243" s="3">
        <v>39</v>
      </c>
      <c r="D243" s="3">
        <v>3</v>
      </c>
      <c r="E243" s="3">
        <v>0</v>
      </c>
      <c r="F243" s="3">
        <v>1</v>
      </c>
      <c r="G243" s="3" t="str">
        <f t="shared" si="34"/>
        <v>insert into game_score (id, matchid, squad, goals, points, time_type) values (1212, 297, 39, 3, 0, 1);</v>
      </c>
    </row>
    <row r="244" spans="1:7" x14ac:dyDescent="0.25">
      <c r="A244" s="3">
        <f t="shared" si="36"/>
        <v>1213</v>
      </c>
      <c r="B244" s="3">
        <f>B242</f>
        <v>297</v>
      </c>
      <c r="C244" s="3">
        <v>20</v>
      </c>
      <c r="D244" s="3">
        <v>1</v>
      </c>
      <c r="E244" s="3">
        <v>0</v>
      </c>
      <c r="F244" s="3">
        <v>2</v>
      </c>
      <c r="G244" s="3" t="str">
        <f t="shared" si="34"/>
        <v>insert into game_score (id, matchid, squad, goals, points, time_type) values (1213, 297, 20, 1, 0, 2);</v>
      </c>
    </row>
    <row r="245" spans="1:7" x14ac:dyDescent="0.25">
      <c r="A245" s="3">
        <f t="shared" si="36"/>
        <v>1214</v>
      </c>
      <c r="B245" s="3">
        <f t="shared" ref="B245" si="44">B242</f>
        <v>297</v>
      </c>
      <c r="C245" s="3">
        <v>20</v>
      </c>
      <c r="D245" s="3">
        <v>1</v>
      </c>
      <c r="E245" s="3">
        <v>0</v>
      </c>
      <c r="F245" s="3">
        <v>1</v>
      </c>
      <c r="G245" s="3" t="str">
        <f t="shared" si="34"/>
        <v>insert into game_score (id, matchid, squad, goals, points, time_type) values (1214, 297, 20, 1, 0, 1);</v>
      </c>
    </row>
    <row r="246" spans="1:7" x14ac:dyDescent="0.25">
      <c r="A246" s="4">
        <f t="shared" si="36"/>
        <v>1215</v>
      </c>
      <c r="B246" s="4">
        <f>B242+1</f>
        <v>298</v>
      </c>
      <c r="C246" s="4">
        <v>55</v>
      </c>
      <c r="D246" s="4">
        <v>16</v>
      </c>
      <c r="E246" s="4">
        <v>3</v>
      </c>
      <c r="F246" s="4">
        <v>2</v>
      </c>
      <c r="G246" s="4" t="str">
        <f t="shared" si="34"/>
        <v>insert into game_score (id, matchid, squad, goals, points, time_type) values (1215, 298, 55, 16, 3, 2);</v>
      </c>
    </row>
    <row r="247" spans="1:7" x14ac:dyDescent="0.25">
      <c r="A247" s="4">
        <f t="shared" si="36"/>
        <v>1216</v>
      </c>
      <c r="B247" s="4">
        <f>B246</f>
        <v>298</v>
      </c>
      <c r="C247" s="4">
        <v>55</v>
      </c>
      <c r="D247" s="4">
        <v>8</v>
      </c>
      <c r="E247" s="4">
        <v>0</v>
      </c>
      <c r="F247" s="4">
        <v>1</v>
      </c>
      <c r="G247" s="4" t="str">
        <f t="shared" si="34"/>
        <v>insert into game_score (id, matchid, squad, goals, points, time_type) values (1216, 298, 55, 8, 0, 1);</v>
      </c>
    </row>
    <row r="248" spans="1:7" x14ac:dyDescent="0.25">
      <c r="A248" s="4">
        <f t="shared" si="36"/>
        <v>1217</v>
      </c>
      <c r="B248" s="4">
        <f>B246</f>
        <v>298</v>
      </c>
      <c r="C248" s="4">
        <v>507</v>
      </c>
      <c r="D248" s="4">
        <v>0</v>
      </c>
      <c r="E248" s="4">
        <v>0</v>
      </c>
      <c r="F248" s="4">
        <v>2</v>
      </c>
      <c r="G248" s="4" t="str">
        <f t="shared" si="34"/>
        <v>insert into game_score (id, matchid, squad, goals, points, time_type) values (1217, 298, 507, 0, 0, 2);</v>
      </c>
    </row>
    <row r="249" spans="1:7" x14ac:dyDescent="0.25">
      <c r="A249" s="4">
        <f t="shared" si="36"/>
        <v>1218</v>
      </c>
      <c r="B249" s="4">
        <f t="shared" ref="B249" si="45">B246</f>
        <v>298</v>
      </c>
      <c r="C249" s="4">
        <v>507</v>
      </c>
      <c r="D249" s="4">
        <v>0</v>
      </c>
      <c r="E249" s="4">
        <v>0</v>
      </c>
      <c r="F249" s="4">
        <v>1</v>
      </c>
      <c r="G249" s="4" t="str">
        <f t="shared" si="34"/>
        <v>insert into game_score (id, matchid, squad, goals, points, time_type) values (1218, 298, 507, 0, 0, 1);</v>
      </c>
    </row>
    <row r="250" spans="1:7" x14ac:dyDescent="0.25">
      <c r="A250" s="3">
        <f t="shared" si="36"/>
        <v>1219</v>
      </c>
      <c r="B250" s="3">
        <f>B246+1</f>
        <v>299</v>
      </c>
      <c r="C250" s="3">
        <v>7</v>
      </c>
      <c r="D250" s="3">
        <v>3</v>
      </c>
      <c r="E250" s="3">
        <v>3</v>
      </c>
      <c r="F250" s="3">
        <v>2</v>
      </c>
      <c r="G250" s="3" t="str">
        <f t="shared" si="34"/>
        <v>insert into game_score (id, matchid, squad, goals, points, time_type) values (1219, 299, 7, 3, 3, 2);</v>
      </c>
    </row>
    <row r="251" spans="1:7" x14ac:dyDescent="0.25">
      <c r="A251" s="3">
        <f t="shared" si="36"/>
        <v>1220</v>
      </c>
      <c r="B251" s="3">
        <f>B250</f>
        <v>299</v>
      </c>
      <c r="C251" s="3">
        <v>7</v>
      </c>
      <c r="D251" s="3">
        <v>2</v>
      </c>
      <c r="E251" s="3">
        <v>0</v>
      </c>
      <c r="F251" s="3">
        <v>1</v>
      </c>
      <c r="G251" s="3" t="str">
        <f t="shared" si="34"/>
        <v>insert into game_score (id, matchid, squad, goals, points, time_type) values (1220, 299, 7, 2, 0, 1);</v>
      </c>
    </row>
    <row r="252" spans="1:7" x14ac:dyDescent="0.25">
      <c r="A252" s="3">
        <f t="shared" si="36"/>
        <v>1221</v>
      </c>
      <c r="B252" s="3">
        <f>B250</f>
        <v>299</v>
      </c>
      <c r="C252" s="3">
        <v>420</v>
      </c>
      <c r="D252" s="3">
        <v>0</v>
      </c>
      <c r="E252" s="3">
        <v>0</v>
      </c>
      <c r="F252" s="3">
        <v>2</v>
      </c>
      <c r="G252" s="3" t="str">
        <f t="shared" si="34"/>
        <v>insert into game_score (id, matchid, squad, goals, points, time_type) values (1221, 299, 420, 0, 0, 2);</v>
      </c>
    </row>
    <row r="253" spans="1:7" x14ac:dyDescent="0.25">
      <c r="A253" s="3">
        <f t="shared" si="36"/>
        <v>1222</v>
      </c>
      <c r="B253" s="3">
        <f t="shared" ref="B253" si="46">B250</f>
        <v>299</v>
      </c>
      <c r="C253" s="3">
        <v>420</v>
      </c>
      <c r="D253" s="3">
        <v>0</v>
      </c>
      <c r="E253" s="3">
        <v>0</v>
      </c>
      <c r="F253" s="3">
        <v>1</v>
      </c>
      <c r="G253" s="3" t="str">
        <f t="shared" si="34"/>
        <v>insert into game_score (id, matchid, squad, goals, points, time_type) values (1222, 299, 420, 0, 0, 1);</v>
      </c>
    </row>
    <row r="254" spans="1:7" x14ac:dyDescent="0.25">
      <c r="A254" s="4">
        <f t="shared" si="36"/>
        <v>1223</v>
      </c>
      <c r="B254" s="4">
        <f>B250+1</f>
        <v>300</v>
      </c>
      <c r="C254" s="4">
        <v>381</v>
      </c>
      <c r="D254" s="4">
        <v>1</v>
      </c>
      <c r="E254" s="4">
        <v>0</v>
      </c>
      <c r="F254" s="4">
        <v>2</v>
      </c>
      <c r="G254" s="4" t="str">
        <f t="shared" si="34"/>
        <v>insert into game_score (id, matchid, squad, goals, points, time_type) values (1223, 300, 381, 1, 0, 2);</v>
      </c>
    </row>
    <row r="255" spans="1:7" x14ac:dyDescent="0.25">
      <c r="A255" s="4">
        <f t="shared" si="36"/>
        <v>1224</v>
      </c>
      <c r="B255" s="4">
        <f>B254</f>
        <v>300</v>
      </c>
      <c r="C255" s="4">
        <v>381</v>
      </c>
      <c r="D255" s="4">
        <v>0</v>
      </c>
      <c r="E255" s="4">
        <v>0</v>
      </c>
      <c r="F255" s="4">
        <v>1</v>
      </c>
      <c r="G255" s="4" t="str">
        <f t="shared" si="34"/>
        <v>insert into game_score (id, matchid, squad, goals, points, time_type) values (1224, 300, 381, 0, 0, 1);</v>
      </c>
    </row>
    <row r="256" spans="1:7" x14ac:dyDescent="0.25">
      <c r="A256" s="4">
        <f t="shared" si="36"/>
        <v>1225</v>
      </c>
      <c r="B256" s="4">
        <f>B254</f>
        <v>300</v>
      </c>
      <c r="C256" s="4">
        <v>54</v>
      </c>
      <c r="D256" s="4">
        <v>2</v>
      </c>
      <c r="E256" s="4">
        <v>3</v>
      </c>
      <c r="F256" s="4">
        <v>2</v>
      </c>
      <c r="G256" s="4" t="str">
        <f t="shared" si="34"/>
        <v>insert into game_score (id, matchid, squad, goals, points, time_type) values (1225, 300, 54, 2, 3, 2);</v>
      </c>
    </row>
    <row r="257" spans="1:7" x14ac:dyDescent="0.25">
      <c r="A257" s="4">
        <f t="shared" si="36"/>
        <v>1226</v>
      </c>
      <c r="B257" s="4">
        <f t="shared" ref="B257" si="47">B254</f>
        <v>300</v>
      </c>
      <c r="C257" s="4">
        <v>54</v>
      </c>
      <c r="D257" s="4">
        <v>2</v>
      </c>
      <c r="E257" s="4">
        <v>0</v>
      </c>
      <c r="F257" s="4">
        <v>1</v>
      </c>
      <c r="G257" s="4" t="str">
        <f t="shared" si="34"/>
        <v>insert into game_score (id, matchid, squad, goals, points, time_type) values (1226, 300, 54, 2, 0, 1);</v>
      </c>
    </row>
    <row r="258" spans="1:7" x14ac:dyDescent="0.25">
      <c r="A258" s="3">
        <f t="shared" si="36"/>
        <v>1227</v>
      </c>
      <c r="B258" s="3">
        <f>B254+1</f>
        <v>301</v>
      </c>
      <c r="C258" s="3">
        <v>54</v>
      </c>
      <c r="D258" s="3">
        <v>2</v>
      </c>
      <c r="E258" s="3">
        <v>0</v>
      </c>
      <c r="F258" s="3">
        <v>2</v>
      </c>
      <c r="G258" s="3" t="str">
        <f t="shared" si="34"/>
        <v>insert into game_score (id, matchid, squad, goals, points, time_type) values (1227, 301, 54, 2, 0, 2);</v>
      </c>
    </row>
    <row r="259" spans="1:7" x14ac:dyDescent="0.25">
      <c r="A259" s="3">
        <f t="shared" si="36"/>
        <v>1228</v>
      </c>
      <c r="B259" s="3">
        <f>B258</f>
        <v>301</v>
      </c>
      <c r="C259" s="3">
        <v>54</v>
      </c>
      <c r="D259" s="3">
        <v>2</v>
      </c>
      <c r="E259" s="3">
        <v>0</v>
      </c>
      <c r="F259" s="3">
        <v>1</v>
      </c>
      <c r="G259" s="3" t="str">
        <f t="shared" si="34"/>
        <v>insert into game_score (id, matchid, squad, goals, points, time_type) values (1228, 301, 54, 2, 0, 1);</v>
      </c>
    </row>
    <row r="260" spans="1:7" x14ac:dyDescent="0.25">
      <c r="A260" s="3">
        <f t="shared" si="36"/>
        <v>1229</v>
      </c>
      <c r="B260" s="3">
        <f>B258</f>
        <v>301</v>
      </c>
      <c r="C260" s="3">
        <v>55</v>
      </c>
      <c r="D260" s="3">
        <v>2</v>
      </c>
      <c r="E260" s="3">
        <v>0</v>
      </c>
      <c r="F260" s="3">
        <v>2</v>
      </c>
      <c r="G260" s="3" t="str">
        <f t="shared" si="34"/>
        <v>insert into game_score (id, matchid, squad, goals, points, time_type) values (1229, 301, 55, 2, 0, 2);</v>
      </c>
    </row>
    <row r="261" spans="1:7" x14ac:dyDescent="0.25">
      <c r="A261" s="3">
        <f t="shared" si="36"/>
        <v>1230</v>
      </c>
      <c r="B261" s="3">
        <f t="shared" ref="B261:B265" si="48">B258</f>
        <v>301</v>
      </c>
      <c r="C261" s="3">
        <v>55</v>
      </c>
      <c r="D261" s="3">
        <v>0</v>
      </c>
      <c r="E261" s="3">
        <v>0</v>
      </c>
      <c r="F261" s="3">
        <v>1</v>
      </c>
      <c r="G261" s="3" t="str">
        <f t="shared" si="34"/>
        <v>insert into game_score (id, matchid, squad, goals, points, time_type) values (1230, 301, 55, 0, 0, 1);</v>
      </c>
    </row>
    <row r="262" spans="1:7" x14ac:dyDescent="0.25">
      <c r="A262" s="3">
        <f t="shared" si="36"/>
        <v>1231</v>
      </c>
      <c r="B262" s="3">
        <f t="shared" si="48"/>
        <v>301</v>
      </c>
      <c r="C262" s="3">
        <v>54</v>
      </c>
      <c r="D262" s="3">
        <v>2</v>
      </c>
      <c r="E262" s="3">
        <v>0</v>
      </c>
      <c r="F262" s="3">
        <v>4</v>
      </c>
      <c r="G262" s="3" t="str">
        <f t="shared" si="34"/>
        <v>insert into game_score (id, matchid, squad, goals, points, time_type) values (1231, 301, 54, 2, 0, 4);</v>
      </c>
    </row>
    <row r="263" spans="1:7" x14ac:dyDescent="0.25">
      <c r="A263" s="3">
        <f t="shared" si="36"/>
        <v>1232</v>
      </c>
      <c r="B263" s="3">
        <f t="shared" si="48"/>
        <v>301</v>
      </c>
      <c r="C263" s="3">
        <v>54</v>
      </c>
      <c r="D263" s="3">
        <v>2</v>
      </c>
      <c r="E263" s="3">
        <v>0</v>
      </c>
      <c r="F263" s="3">
        <v>3</v>
      </c>
      <c r="G263" s="3" t="str">
        <f t="shared" si="34"/>
        <v>insert into game_score (id, matchid, squad, goals, points, time_type) values (1232, 301, 54, 2, 0, 3);</v>
      </c>
    </row>
    <row r="264" spans="1:7" x14ac:dyDescent="0.25">
      <c r="A264" s="3">
        <f t="shared" si="36"/>
        <v>1233</v>
      </c>
      <c r="B264" s="3">
        <f t="shared" si="48"/>
        <v>301</v>
      </c>
      <c r="C264" s="3">
        <v>55</v>
      </c>
      <c r="D264" s="3">
        <v>3</v>
      </c>
      <c r="E264" s="3">
        <v>3</v>
      </c>
      <c r="F264" s="3">
        <v>4</v>
      </c>
      <c r="G264" s="3" t="str">
        <f t="shared" si="34"/>
        <v>insert into game_score (id, matchid, squad, goals, points, time_type) values (1233, 301, 55, 3, 3, 4);</v>
      </c>
    </row>
    <row r="265" spans="1:7" x14ac:dyDescent="0.25">
      <c r="A265" s="3">
        <f t="shared" si="36"/>
        <v>1234</v>
      </c>
      <c r="B265" s="3">
        <f t="shared" si="48"/>
        <v>301</v>
      </c>
      <c r="C265" s="3">
        <v>55</v>
      </c>
      <c r="D265" s="3">
        <v>2</v>
      </c>
      <c r="E265" s="3">
        <v>0</v>
      </c>
      <c r="F265" s="3">
        <v>3</v>
      </c>
      <c r="G265" s="3" t="str">
        <f t="shared" si="34"/>
        <v>insert into game_score (id, matchid, squad, goals, points, time_type) values (1234, 301, 55, 2, 0, 3);</v>
      </c>
    </row>
    <row r="266" spans="1:7" x14ac:dyDescent="0.25">
      <c r="A266" s="4">
        <f t="shared" si="36"/>
        <v>1235</v>
      </c>
      <c r="B266" s="4">
        <f>B258+1</f>
        <v>302</v>
      </c>
      <c r="C266" s="4">
        <v>57</v>
      </c>
      <c r="D266" s="4">
        <v>3</v>
      </c>
      <c r="E266" s="4">
        <v>3</v>
      </c>
      <c r="F266" s="4">
        <v>2</v>
      </c>
      <c r="G266" s="4" t="str">
        <f t="shared" si="34"/>
        <v>insert into game_score (id, matchid, squad, goals, points, time_type) values (1235, 302, 57, 3, 3, 2);</v>
      </c>
    </row>
    <row r="267" spans="1:7" x14ac:dyDescent="0.25">
      <c r="A267" s="4">
        <f t="shared" si="36"/>
        <v>1236</v>
      </c>
      <c r="B267" s="4">
        <f>B266</f>
        <v>302</v>
      </c>
      <c r="C267" s="4">
        <v>57</v>
      </c>
      <c r="D267" s="4">
        <v>0</v>
      </c>
      <c r="E267" s="4">
        <v>0</v>
      </c>
      <c r="F267" s="4">
        <v>1</v>
      </c>
      <c r="G267" s="4" t="str">
        <f t="shared" si="34"/>
        <v>insert into game_score (id, matchid, squad, goals, points, time_type) values (1236, 302, 57, 0, 0, 1);</v>
      </c>
    </row>
    <row r="268" spans="1:7" x14ac:dyDescent="0.25">
      <c r="A268" s="4">
        <f t="shared" si="36"/>
        <v>1237</v>
      </c>
      <c r="B268" s="4">
        <f>B266</f>
        <v>302</v>
      </c>
      <c r="C268" s="4">
        <v>380</v>
      </c>
      <c r="D268" s="4">
        <v>1</v>
      </c>
      <c r="E268" s="4">
        <v>0</v>
      </c>
      <c r="F268" s="4">
        <v>2</v>
      </c>
      <c r="G268" s="4" t="str">
        <f t="shared" si="34"/>
        <v>insert into game_score (id, matchid, squad, goals, points, time_type) values (1237, 302, 380, 1, 0, 2);</v>
      </c>
    </row>
    <row r="269" spans="1:7" x14ac:dyDescent="0.25">
      <c r="A269" s="4">
        <f t="shared" si="36"/>
        <v>1238</v>
      </c>
      <c r="B269" s="4">
        <f t="shared" ref="B269" si="49">B266</f>
        <v>302</v>
      </c>
      <c r="C269" s="4">
        <v>380</v>
      </c>
      <c r="D269" s="4">
        <v>0</v>
      </c>
      <c r="E269" s="4">
        <v>0</v>
      </c>
      <c r="F269" s="4">
        <v>1</v>
      </c>
      <c r="G269" s="4" t="str">
        <f t="shared" si="34"/>
        <v>insert into game_score (id, matchid, squad, goals, points, time_type) values (1238, 302, 380, 0, 0, 1);</v>
      </c>
    </row>
    <row r="270" spans="1:7" x14ac:dyDescent="0.25">
      <c r="A270" s="3">
        <f t="shared" si="36"/>
        <v>1239</v>
      </c>
      <c r="B270" s="3">
        <f>B266+1</f>
        <v>303</v>
      </c>
      <c r="C270" s="3">
        <v>351</v>
      </c>
      <c r="D270" s="3">
        <v>3</v>
      </c>
      <c r="E270" s="3">
        <v>0</v>
      </c>
      <c r="F270" s="3">
        <v>2</v>
      </c>
      <c r="G270" s="3" t="str">
        <f t="shared" si="34"/>
        <v>insert into game_score (id, matchid, squad, goals, points, time_type) values (1239, 303, 351, 3, 0, 2);</v>
      </c>
    </row>
    <row r="271" spans="1:7" x14ac:dyDescent="0.25">
      <c r="A271" s="3">
        <f t="shared" si="36"/>
        <v>1240</v>
      </c>
      <c r="B271" s="3">
        <f>B270</f>
        <v>303</v>
      </c>
      <c r="C271" s="3">
        <v>351</v>
      </c>
      <c r="D271" s="3">
        <v>3</v>
      </c>
      <c r="E271" s="3">
        <v>0</v>
      </c>
      <c r="F271" s="3">
        <v>1</v>
      </c>
      <c r="G271" s="3" t="str">
        <f t="shared" si="34"/>
        <v>insert into game_score (id, matchid, squad, goals, points, time_type) values (1240, 303, 351, 3, 0, 1);</v>
      </c>
    </row>
    <row r="272" spans="1:7" x14ac:dyDescent="0.25">
      <c r="A272" s="3">
        <f t="shared" si="36"/>
        <v>1241</v>
      </c>
      <c r="B272" s="3">
        <f>B270</f>
        <v>303</v>
      </c>
      <c r="C272" s="3">
        <v>39</v>
      </c>
      <c r="D272" s="3">
        <v>3</v>
      </c>
      <c r="E272" s="3">
        <v>0</v>
      </c>
      <c r="F272" s="3">
        <v>2</v>
      </c>
      <c r="G272" s="3" t="str">
        <f t="shared" si="34"/>
        <v>insert into game_score (id, matchid, squad, goals, points, time_type) values (1241, 303, 39, 3, 0, 2);</v>
      </c>
    </row>
    <row r="273" spans="1:7" x14ac:dyDescent="0.25">
      <c r="A273" s="3">
        <f t="shared" si="36"/>
        <v>1242</v>
      </c>
      <c r="B273" s="3">
        <f t="shared" ref="B273:B277" si="50">B270</f>
        <v>303</v>
      </c>
      <c r="C273" s="3">
        <v>39</v>
      </c>
      <c r="D273" s="3">
        <v>0</v>
      </c>
      <c r="E273" s="3">
        <v>0</v>
      </c>
      <c r="F273" s="3">
        <v>1</v>
      </c>
      <c r="G273" s="3" t="str">
        <f t="shared" si="34"/>
        <v>insert into game_score (id, matchid, squad, goals, points, time_type) values (1242, 303, 39, 0, 0, 1);</v>
      </c>
    </row>
    <row r="274" spans="1:7" x14ac:dyDescent="0.25">
      <c r="A274" s="3">
        <f t="shared" si="36"/>
        <v>1243</v>
      </c>
      <c r="B274" s="3">
        <f t="shared" si="50"/>
        <v>303</v>
      </c>
      <c r="C274" s="3">
        <v>351</v>
      </c>
      <c r="D274" s="3">
        <v>3</v>
      </c>
      <c r="E274" s="3">
        <v>0</v>
      </c>
      <c r="F274" s="3">
        <v>4</v>
      </c>
      <c r="G274" s="3" t="str">
        <f t="shared" si="34"/>
        <v>insert into game_score (id, matchid, squad, goals, points, time_type) values (1243, 303, 351, 3, 0, 4);</v>
      </c>
    </row>
    <row r="275" spans="1:7" x14ac:dyDescent="0.25">
      <c r="A275" s="3">
        <f t="shared" si="36"/>
        <v>1244</v>
      </c>
      <c r="B275" s="3">
        <f t="shared" si="50"/>
        <v>303</v>
      </c>
      <c r="C275" s="3">
        <v>351</v>
      </c>
      <c r="D275" s="3">
        <v>3</v>
      </c>
      <c r="E275" s="3">
        <v>0</v>
      </c>
      <c r="F275" s="3">
        <v>3</v>
      </c>
      <c r="G275" s="3" t="str">
        <f t="shared" si="34"/>
        <v>insert into game_score (id, matchid, squad, goals, points, time_type) values (1244, 303, 351, 3, 0, 3);</v>
      </c>
    </row>
    <row r="276" spans="1:7" x14ac:dyDescent="0.25">
      <c r="A276" s="3">
        <f t="shared" si="36"/>
        <v>1245</v>
      </c>
      <c r="B276" s="3">
        <f t="shared" si="50"/>
        <v>303</v>
      </c>
      <c r="C276" s="3">
        <v>39</v>
      </c>
      <c r="D276" s="3">
        <v>4</v>
      </c>
      <c r="E276" s="3">
        <v>3</v>
      </c>
      <c r="F276" s="3">
        <v>4</v>
      </c>
      <c r="G276" s="3" t="str">
        <f t="shared" si="34"/>
        <v>insert into game_score (id, matchid, squad, goals, points, time_type) values (1245, 303, 39, 4, 3, 4);</v>
      </c>
    </row>
    <row r="277" spans="1:7" x14ac:dyDescent="0.25">
      <c r="A277" s="3">
        <f t="shared" si="36"/>
        <v>1246</v>
      </c>
      <c r="B277" s="3">
        <f t="shared" si="50"/>
        <v>303</v>
      </c>
      <c r="C277" s="3">
        <v>39</v>
      </c>
      <c r="D277" s="3">
        <v>4</v>
      </c>
      <c r="E277" s="3">
        <v>0</v>
      </c>
      <c r="F277" s="3">
        <v>3</v>
      </c>
      <c r="G277" s="3" t="str">
        <f t="shared" si="34"/>
        <v>insert into game_score (id, matchid, squad, goals, points, time_type) values (1246, 303, 39, 4, 0, 3);</v>
      </c>
    </row>
    <row r="278" spans="1:7" x14ac:dyDescent="0.25">
      <c r="A278" s="4">
        <f t="shared" si="36"/>
        <v>1247</v>
      </c>
      <c r="B278" s="4">
        <f>B270+1</f>
        <v>304</v>
      </c>
      <c r="C278" s="4">
        <v>34</v>
      </c>
      <c r="D278" s="4">
        <v>3</v>
      </c>
      <c r="E278" s="4">
        <v>3</v>
      </c>
      <c r="F278" s="4">
        <v>2</v>
      </c>
      <c r="G278" s="4" t="str">
        <f t="shared" si="34"/>
        <v>insert into game_score (id, matchid, squad, goals, points, time_type) values (1247, 304, 34, 3, 3, 2);</v>
      </c>
    </row>
    <row r="279" spans="1:7" x14ac:dyDescent="0.25">
      <c r="A279" s="4">
        <f t="shared" si="36"/>
        <v>1248</v>
      </c>
      <c r="B279" s="4">
        <f>B278</f>
        <v>304</v>
      </c>
      <c r="C279" s="4">
        <v>34</v>
      </c>
      <c r="D279" s="4">
        <v>3</v>
      </c>
      <c r="E279" s="4">
        <v>0</v>
      </c>
      <c r="F279" s="4">
        <v>1</v>
      </c>
      <c r="G279" s="4" t="str">
        <f t="shared" si="34"/>
        <v>insert into game_score (id, matchid, squad, goals, points, time_type) values (1248, 304, 34, 3, 0, 1);</v>
      </c>
    </row>
    <row r="280" spans="1:7" x14ac:dyDescent="0.25">
      <c r="A280" s="4">
        <f t="shared" si="36"/>
        <v>1249</v>
      </c>
      <c r="B280" s="4">
        <f>B278</f>
        <v>304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34"/>
        <v>insert into game_score (id, matchid, squad, goals, points, time_type) values (1249, 304, 7, 2, 0, 2);</v>
      </c>
    </row>
    <row r="281" spans="1:7" x14ac:dyDescent="0.25">
      <c r="A281" s="4">
        <f t="shared" si="36"/>
        <v>1250</v>
      </c>
      <c r="B281" s="4">
        <f t="shared" ref="B281" si="51">B278</f>
        <v>304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34"/>
        <v>insert into game_score (id, matchid, squad, goals, points, time_type) values (1250, 304, 7, 1, 0, 1);</v>
      </c>
    </row>
    <row r="282" spans="1:7" x14ac:dyDescent="0.25">
      <c r="A282" s="3">
        <f t="shared" si="36"/>
        <v>1251</v>
      </c>
      <c r="B282" s="3">
        <f>B278+1</f>
        <v>305</v>
      </c>
      <c r="C282" s="3">
        <v>39</v>
      </c>
      <c r="D282" s="3">
        <v>1</v>
      </c>
      <c r="E282" s="3">
        <v>0</v>
      </c>
      <c r="F282" s="3">
        <v>2</v>
      </c>
      <c r="G282" s="3" t="str">
        <f t="shared" ref="G282:G301" si="52">"insert into game_score (id, matchid, squad, goals, points, time_type) values (" &amp; A282 &amp; ", " &amp; B282 &amp; ", " &amp; C282 &amp; ", " &amp; D282 &amp; ", " &amp; E282 &amp; ", " &amp; F282 &amp; ");"</f>
        <v>insert into game_score (id, matchid, squad, goals, points, time_type) values (1251, 305, 39, 1, 0, 2);</v>
      </c>
    </row>
    <row r="283" spans="1:7" x14ac:dyDescent="0.25">
      <c r="A283" s="3">
        <f t="shared" si="36"/>
        <v>1252</v>
      </c>
      <c r="B283" s="3">
        <f>B282</f>
        <v>305</v>
      </c>
      <c r="C283" s="3">
        <v>39</v>
      </c>
      <c r="D283" s="3">
        <v>0</v>
      </c>
      <c r="E283" s="3">
        <v>0</v>
      </c>
      <c r="F283" s="3">
        <v>1</v>
      </c>
      <c r="G283" s="3" t="str">
        <f t="shared" si="52"/>
        <v>insert into game_score (id, matchid, squad, goals, points, time_type) values (1252, 305, 39, 0, 0, 1);</v>
      </c>
    </row>
    <row r="284" spans="1:7" x14ac:dyDescent="0.25">
      <c r="A284" s="3">
        <f t="shared" si="36"/>
        <v>1253</v>
      </c>
      <c r="B284" s="3">
        <f>B282</f>
        <v>305</v>
      </c>
      <c r="C284" s="3">
        <v>34</v>
      </c>
      <c r="D284" s="3">
        <v>4</v>
      </c>
      <c r="E284" s="3">
        <v>3</v>
      </c>
      <c r="F284" s="3">
        <v>2</v>
      </c>
      <c r="G284" s="3" t="str">
        <f t="shared" si="52"/>
        <v>insert into game_score (id, matchid, squad, goals, points, time_type) values (1253, 305, 34, 4, 3, 2);</v>
      </c>
    </row>
    <row r="285" spans="1:7" x14ac:dyDescent="0.25">
      <c r="A285" s="3">
        <f t="shared" si="36"/>
        <v>1254</v>
      </c>
      <c r="B285" s="3">
        <f t="shared" ref="B285" si="53">B282</f>
        <v>305</v>
      </c>
      <c r="C285" s="3">
        <v>34</v>
      </c>
      <c r="D285" s="3">
        <v>1</v>
      </c>
      <c r="E285" s="3">
        <v>0</v>
      </c>
      <c r="F285" s="3">
        <v>1</v>
      </c>
      <c r="G285" s="3" t="str">
        <f t="shared" si="52"/>
        <v>insert into game_score (id, matchid, squad, goals, points, time_type) values (1254, 305, 34, 1, 0, 1);</v>
      </c>
    </row>
    <row r="286" spans="1:7" x14ac:dyDescent="0.25">
      <c r="A286" s="4">
        <f t="shared" ref="A286:A301" si="54">A285+1</f>
        <v>1255</v>
      </c>
      <c r="B286" s="4">
        <f>B282+1</f>
        <v>306</v>
      </c>
      <c r="C286" s="4">
        <v>55</v>
      </c>
      <c r="D286" s="4">
        <v>3</v>
      </c>
      <c r="E286" s="4">
        <v>3</v>
      </c>
      <c r="F286" s="4">
        <v>2</v>
      </c>
      <c r="G286" s="4" t="str">
        <f t="shared" si="52"/>
        <v>insert into game_score (id, matchid, squad, goals, points, time_type) values (1255, 306, 55, 3, 3, 2);</v>
      </c>
    </row>
    <row r="287" spans="1:7" x14ac:dyDescent="0.25">
      <c r="A287" s="4">
        <f t="shared" si="54"/>
        <v>1256</v>
      </c>
      <c r="B287" s="4">
        <f>B286</f>
        <v>306</v>
      </c>
      <c r="C287" s="4">
        <v>55</v>
      </c>
      <c r="D287" s="4">
        <v>1</v>
      </c>
      <c r="E287" s="4">
        <v>0</v>
      </c>
      <c r="F287" s="4">
        <v>1</v>
      </c>
      <c r="G287" s="4" t="str">
        <f t="shared" si="52"/>
        <v>insert into game_score (id, matchid, squad, goals, points, time_type) values (1256, 306, 55, 1, 0, 1);</v>
      </c>
    </row>
    <row r="288" spans="1:7" x14ac:dyDescent="0.25">
      <c r="A288" s="4">
        <f t="shared" si="54"/>
        <v>1257</v>
      </c>
      <c r="B288" s="4">
        <f>B286</f>
        <v>306</v>
      </c>
      <c r="C288" s="4">
        <v>57</v>
      </c>
      <c r="D288" s="4">
        <v>1</v>
      </c>
      <c r="E288" s="4">
        <v>0</v>
      </c>
      <c r="F288" s="4">
        <v>2</v>
      </c>
      <c r="G288" s="4" t="str">
        <f t="shared" si="52"/>
        <v>insert into game_score (id, matchid, squad, goals, points, time_type) values (1257, 306, 57, 1, 0, 2);</v>
      </c>
    </row>
    <row r="289" spans="1:7" x14ac:dyDescent="0.25">
      <c r="A289" s="4">
        <f t="shared" si="54"/>
        <v>1258</v>
      </c>
      <c r="B289" s="4">
        <f t="shared" ref="B289" si="55">B286</f>
        <v>306</v>
      </c>
      <c r="C289" s="4">
        <v>57</v>
      </c>
      <c r="D289" s="4">
        <v>1</v>
      </c>
      <c r="E289" s="4">
        <v>0</v>
      </c>
      <c r="F289" s="4">
        <v>1</v>
      </c>
      <c r="G289" s="4" t="str">
        <f t="shared" si="52"/>
        <v>insert into game_score (id, matchid, squad, goals, points, time_type) values (1258, 306, 57, 1, 0, 1);</v>
      </c>
    </row>
    <row r="290" spans="1:7" x14ac:dyDescent="0.25">
      <c r="A290" s="3">
        <f t="shared" si="54"/>
        <v>1259</v>
      </c>
      <c r="B290" s="3">
        <f>B286+1</f>
        <v>307</v>
      </c>
      <c r="C290" s="3">
        <v>39</v>
      </c>
      <c r="D290" s="3">
        <v>3</v>
      </c>
      <c r="E290" s="3">
        <v>3</v>
      </c>
      <c r="F290" s="3">
        <v>2</v>
      </c>
      <c r="G290" s="3" t="str">
        <f t="shared" si="52"/>
        <v>insert into game_score (id, matchid, squad, goals, points, time_type) values (1259, 307, 39, 3, 3, 2);</v>
      </c>
    </row>
    <row r="291" spans="1:7" x14ac:dyDescent="0.25">
      <c r="A291" s="3">
        <f t="shared" si="54"/>
        <v>1260</v>
      </c>
      <c r="B291" s="3">
        <f>B290</f>
        <v>307</v>
      </c>
      <c r="C291" s="3">
        <v>39</v>
      </c>
      <c r="D291" s="3">
        <v>0</v>
      </c>
      <c r="E291" s="3">
        <v>0</v>
      </c>
      <c r="F291" s="3">
        <v>1</v>
      </c>
      <c r="G291" s="3" t="str">
        <f t="shared" si="52"/>
        <v>insert into game_score (id, matchid, squad, goals, points, time_type) values (1260, 307, 39, 0, 0, 1);</v>
      </c>
    </row>
    <row r="292" spans="1:7" x14ac:dyDescent="0.25">
      <c r="A292" s="3">
        <f t="shared" si="54"/>
        <v>1261</v>
      </c>
      <c r="B292" s="3">
        <f>B290</f>
        <v>307</v>
      </c>
      <c r="C292" s="3">
        <v>57</v>
      </c>
      <c r="D292" s="3">
        <v>0</v>
      </c>
      <c r="E292" s="3">
        <v>0</v>
      </c>
      <c r="F292" s="3">
        <v>2</v>
      </c>
      <c r="G292" s="3" t="str">
        <f t="shared" si="52"/>
        <v>insert into game_score (id, matchid, squad, goals, points, time_type) values (1261, 307, 57, 0, 0, 2);</v>
      </c>
    </row>
    <row r="293" spans="1:7" x14ac:dyDescent="0.25">
      <c r="A293" s="3">
        <f t="shared" si="54"/>
        <v>1262</v>
      </c>
      <c r="B293" s="3">
        <f t="shared" ref="B293" si="56">B290</f>
        <v>307</v>
      </c>
      <c r="C293" s="3">
        <v>57</v>
      </c>
      <c r="D293" s="3">
        <v>0</v>
      </c>
      <c r="E293" s="3">
        <v>0</v>
      </c>
      <c r="F293" s="3">
        <v>1</v>
      </c>
      <c r="G293" s="3" t="str">
        <f t="shared" si="52"/>
        <v>insert into game_score (id, matchid, squad, goals, points, time_type) values (1262, 307, 57, 0, 0, 1);</v>
      </c>
    </row>
    <row r="294" spans="1:7" x14ac:dyDescent="0.25">
      <c r="A294" s="4">
        <f t="shared" si="54"/>
        <v>1263</v>
      </c>
      <c r="B294" s="4">
        <f>B290+1</f>
        <v>308</v>
      </c>
      <c r="C294" s="4">
        <v>34</v>
      </c>
      <c r="D294" s="4">
        <v>2</v>
      </c>
      <c r="E294" s="4">
        <v>0</v>
      </c>
      <c r="F294" s="4">
        <v>2</v>
      </c>
      <c r="G294" s="4" t="str">
        <f t="shared" si="52"/>
        <v>insert into game_score (id, matchid, squad, goals, points, time_type) values (1263, 308, 34, 2, 0, 2);</v>
      </c>
    </row>
    <row r="295" spans="1:7" x14ac:dyDescent="0.25">
      <c r="A295" s="4">
        <f t="shared" si="54"/>
        <v>1264</v>
      </c>
      <c r="B295" s="4">
        <f>B294</f>
        <v>308</v>
      </c>
      <c r="C295" s="4">
        <v>34</v>
      </c>
      <c r="D295" s="4">
        <v>0</v>
      </c>
      <c r="E295" s="4">
        <v>0</v>
      </c>
      <c r="F295" s="4">
        <v>1</v>
      </c>
      <c r="G295" s="4" t="str">
        <f t="shared" si="52"/>
        <v>insert into game_score (id, matchid, squad, goals, points, time_type) values (1264, 308, 34, 0, 0, 1);</v>
      </c>
    </row>
    <row r="296" spans="1:7" x14ac:dyDescent="0.25">
      <c r="A296" s="4">
        <f t="shared" si="54"/>
        <v>1265</v>
      </c>
      <c r="B296" s="4">
        <f>B294</f>
        <v>308</v>
      </c>
      <c r="C296" s="4">
        <v>55</v>
      </c>
      <c r="D296" s="4">
        <v>2</v>
      </c>
      <c r="E296" s="4">
        <v>0</v>
      </c>
      <c r="F296" s="4">
        <v>2</v>
      </c>
      <c r="G296" s="4" t="str">
        <f t="shared" si="52"/>
        <v>insert into game_score (id, matchid, squad, goals, points, time_type) values (1265, 308, 55, 2, 0, 2);</v>
      </c>
    </row>
    <row r="297" spans="1:7" x14ac:dyDescent="0.25">
      <c r="A297" s="4">
        <f t="shared" si="54"/>
        <v>1266</v>
      </c>
      <c r="B297" s="4">
        <f t="shared" ref="B297:B301" si="57">B294</f>
        <v>308</v>
      </c>
      <c r="C297" s="4">
        <v>55</v>
      </c>
      <c r="D297" s="4">
        <v>0</v>
      </c>
      <c r="E297" s="4">
        <v>0</v>
      </c>
      <c r="F297" s="4">
        <v>1</v>
      </c>
      <c r="G297" s="4" t="str">
        <f t="shared" si="52"/>
        <v>insert into game_score (id, matchid, squad, goals, points, time_type) values (1266, 308, 55, 0, 0, 1);</v>
      </c>
    </row>
    <row r="298" spans="1:7" x14ac:dyDescent="0.25">
      <c r="A298" s="4">
        <f t="shared" si="54"/>
        <v>1267</v>
      </c>
      <c r="B298" s="4">
        <f t="shared" si="57"/>
        <v>308</v>
      </c>
      <c r="C298" s="4">
        <v>34</v>
      </c>
      <c r="D298" s="4">
        <v>2</v>
      </c>
      <c r="E298" s="4">
        <v>0</v>
      </c>
      <c r="F298" s="4">
        <v>4</v>
      </c>
      <c r="G298" s="4" t="str">
        <f t="shared" si="52"/>
        <v>insert into game_score (id, matchid, squad, goals, points, time_type) values (1267, 308, 34, 2, 0, 4);</v>
      </c>
    </row>
    <row r="299" spans="1:7" x14ac:dyDescent="0.25">
      <c r="A299" s="4">
        <f t="shared" si="54"/>
        <v>1268</v>
      </c>
      <c r="B299" s="4">
        <f t="shared" si="57"/>
        <v>308</v>
      </c>
      <c r="C299" s="4">
        <v>34</v>
      </c>
      <c r="D299" s="4">
        <v>2</v>
      </c>
      <c r="E299" s="4">
        <v>0</v>
      </c>
      <c r="F299" s="4">
        <v>3</v>
      </c>
      <c r="G299" s="4" t="str">
        <f t="shared" si="52"/>
        <v>insert into game_score (id, matchid, squad, goals, points, time_type) values (1268, 308, 34, 2, 0, 3);</v>
      </c>
    </row>
    <row r="300" spans="1:7" x14ac:dyDescent="0.25">
      <c r="A300" s="4">
        <f t="shared" si="54"/>
        <v>1269</v>
      </c>
      <c r="B300" s="4">
        <f t="shared" si="57"/>
        <v>308</v>
      </c>
      <c r="C300" s="4">
        <v>55</v>
      </c>
      <c r="D300" s="4">
        <v>3</v>
      </c>
      <c r="E300" s="4">
        <v>3</v>
      </c>
      <c r="F300" s="4">
        <v>4</v>
      </c>
      <c r="G300" s="4" t="str">
        <f t="shared" si="52"/>
        <v>insert into game_score (id, matchid, squad, goals, points, time_type) values (1269, 308, 55, 3, 3, 4);</v>
      </c>
    </row>
    <row r="301" spans="1:7" x14ac:dyDescent="0.25">
      <c r="A301" s="4">
        <f t="shared" si="54"/>
        <v>1270</v>
      </c>
      <c r="B301" s="4">
        <f t="shared" si="57"/>
        <v>308</v>
      </c>
      <c r="C301" s="4">
        <v>55</v>
      </c>
      <c r="D301" s="4">
        <v>3</v>
      </c>
      <c r="E301" s="4">
        <v>0</v>
      </c>
      <c r="F301" s="4">
        <v>3</v>
      </c>
      <c r="G301" s="4" t="str">
        <f t="shared" si="52"/>
        <v>insert into game_score (id, matchid, squad, goals, points, time_type) values (1270, 308, 55, 3, 0, 3);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6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'2012'!A25 + 1</f>
        <v>173</v>
      </c>
      <c r="B2">
        <v>2016</v>
      </c>
      <c r="C2" t="s">
        <v>11</v>
      </c>
      <c r="D2">
        <v>57</v>
      </c>
      <c r="G2" t="str">
        <f t="shared" si="0"/>
        <v>insert into group_stage (id, tournament, group_code, squad) values (173, 2016, 'A', 57);</v>
      </c>
    </row>
    <row r="3" spans="1:7" x14ac:dyDescent="0.25">
      <c r="A3">
        <f>A2+1</f>
        <v>174</v>
      </c>
      <c r="B3">
        <f t="shared" ref="B3:B25" si="1">B2</f>
        <v>2016</v>
      </c>
      <c r="C3" t="s">
        <v>11</v>
      </c>
      <c r="D3">
        <v>351</v>
      </c>
      <c r="G3" t="str">
        <f t="shared" si="0"/>
        <v>insert into group_stage (id, tournament, group_code, squad) values (174, 2016, 'A', 351);</v>
      </c>
    </row>
    <row r="4" spans="1:7" x14ac:dyDescent="0.25">
      <c r="A4">
        <f t="shared" ref="A4:A25" si="2">A3+1</f>
        <v>175</v>
      </c>
      <c r="B4">
        <f t="shared" si="1"/>
        <v>2016</v>
      </c>
      <c r="C4" t="s">
        <v>11</v>
      </c>
      <c r="D4">
        <v>998</v>
      </c>
      <c r="G4" t="str">
        <f t="shared" si="0"/>
        <v>insert into group_stage (id, tournament, group_code, squad) values (175, 2016, 'A', 998);</v>
      </c>
    </row>
    <row r="5" spans="1:7" x14ac:dyDescent="0.25">
      <c r="A5">
        <f t="shared" si="2"/>
        <v>176</v>
      </c>
      <c r="B5">
        <f t="shared" si="1"/>
        <v>2016</v>
      </c>
      <c r="C5" t="s">
        <v>11</v>
      </c>
      <c r="D5">
        <v>507</v>
      </c>
      <c r="G5" t="str">
        <f t="shared" si="0"/>
        <v>insert into group_stage (id, tournament, group_code, squad) values (176, 2016, 'A', 507);</v>
      </c>
    </row>
    <row r="6" spans="1:7" x14ac:dyDescent="0.25">
      <c r="A6">
        <f>A5+1</f>
        <v>177</v>
      </c>
      <c r="B6">
        <f>B5</f>
        <v>2016</v>
      </c>
      <c r="C6" t="s">
        <v>12</v>
      </c>
      <c r="D6">
        <v>66</v>
      </c>
      <c r="G6" t="str">
        <f t="shared" si="0"/>
        <v>insert into group_stage (id, tournament, group_code, squad) values (177, 2016, 'B', 66);</v>
      </c>
    </row>
    <row r="7" spans="1:7" x14ac:dyDescent="0.25">
      <c r="A7">
        <f t="shared" si="2"/>
        <v>178</v>
      </c>
      <c r="B7">
        <f t="shared" si="1"/>
        <v>2016</v>
      </c>
      <c r="C7" t="s">
        <v>12</v>
      </c>
      <c r="D7">
        <v>7</v>
      </c>
      <c r="G7" t="str">
        <f t="shared" si="0"/>
        <v>insert into group_stage (id, tournament, group_code, squad) values (178, 2016, 'B', 7);</v>
      </c>
    </row>
    <row r="8" spans="1:7" x14ac:dyDescent="0.25">
      <c r="A8">
        <f t="shared" si="2"/>
        <v>179</v>
      </c>
      <c r="B8">
        <f t="shared" si="1"/>
        <v>2016</v>
      </c>
      <c r="C8" t="s">
        <v>12</v>
      </c>
      <c r="D8">
        <v>53</v>
      </c>
      <c r="G8" t="str">
        <f t="shared" si="0"/>
        <v>insert into group_stage (id, tournament, group_code, squad) values (179, 2016, 'B', 53);</v>
      </c>
    </row>
    <row r="9" spans="1:7" x14ac:dyDescent="0.25">
      <c r="A9">
        <f t="shared" si="2"/>
        <v>180</v>
      </c>
      <c r="B9">
        <f t="shared" si="1"/>
        <v>2016</v>
      </c>
      <c r="C9" t="s">
        <v>12</v>
      </c>
      <c r="D9">
        <v>20</v>
      </c>
      <c r="G9" t="str">
        <f t="shared" si="0"/>
        <v>insert into group_stage (id, tournament, group_code, squad) values (180, 2016, 'B', 20);</v>
      </c>
    </row>
    <row r="10" spans="1:7" x14ac:dyDescent="0.25">
      <c r="A10">
        <f t="shared" si="2"/>
        <v>181</v>
      </c>
      <c r="B10">
        <f t="shared" si="1"/>
        <v>2016</v>
      </c>
      <c r="C10" t="s">
        <v>13</v>
      </c>
      <c r="D10">
        <v>595</v>
      </c>
      <c r="G10" t="str">
        <f t="shared" si="0"/>
        <v>insert into group_stage (id, tournament, group_code, squad) values (181, 2016, 'C', 595);</v>
      </c>
    </row>
    <row r="11" spans="1:7" x14ac:dyDescent="0.25">
      <c r="A11">
        <f t="shared" si="2"/>
        <v>182</v>
      </c>
      <c r="B11">
        <f t="shared" si="1"/>
        <v>2016</v>
      </c>
      <c r="C11" t="s">
        <v>13</v>
      </c>
      <c r="D11">
        <v>39</v>
      </c>
      <c r="G11" t="str">
        <f t="shared" si="0"/>
        <v>insert into group_stage (id, tournament, group_code, squad) values (182, 2016, 'C', 39);</v>
      </c>
    </row>
    <row r="12" spans="1:7" x14ac:dyDescent="0.25">
      <c r="A12">
        <f t="shared" si="2"/>
        <v>183</v>
      </c>
      <c r="B12">
        <f t="shared" si="1"/>
        <v>2016</v>
      </c>
      <c r="C12" t="s">
        <v>13</v>
      </c>
      <c r="D12">
        <v>84</v>
      </c>
      <c r="G12" t="str">
        <f t="shared" si="0"/>
        <v>insert into group_stage (id, tournament, group_code, squad) values (183, 2016, 'C', 84);</v>
      </c>
    </row>
    <row r="13" spans="1:7" x14ac:dyDescent="0.25">
      <c r="A13">
        <f t="shared" si="2"/>
        <v>184</v>
      </c>
      <c r="B13">
        <f t="shared" si="1"/>
        <v>2016</v>
      </c>
      <c r="C13" t="s">
        <v>13</v>
      </c>
      <c r="D13">
        <v>502</v>
      </c>
      <c r="G13" t="str">
        <f t="shared" si="0"/>
        <v>insert into group_stage (id, tournament, group_code, squad) values (184, 2016, 'C', 502);</v>
      </c>
    </row>
    <row r="14" spans="1:7" x14ac:dyDescent="0.25">
      <c r="A14">
        <f t="shared" si="2"/>
        <v>185</v>
      </c>
      <c r="B14">
        <f t="shared" si="1"/>
        <v>2016</v>
      </c>
      <c r="C14" t="s">
        <v>14</v>
      </c>
      <c r="D14">
        <v>380</v>
      </c>
      <c r="G14" t="str">
        <f t="shared" si="0"/>
        <v>insert into group_stage (id, tournament, group_code, squad) values (185, 2016, 'D', 380);</v>
      </c>
    </row>
    <row r="15" spans="1:7" x14ac:dyDescent="0.25">
      <c r="A15">
        <f t="shared" si="2"/>
        <v>186</v>
      </c>
      <c r="B15">
        <f t="shared" si="1"/>
        <v>2016</v>
      </c>
      <c r="C15" t="s">
        <v>14</v>
      </c>
      <c r="D15">
        <v>55</v>
      </c>
      <c r="G15" t="str">
        <f t="shared" si="0"/>
        <v>insert into group_stage (id, tournament, group_code, squad) values (186, 2016, 'D', 55);</v>
      </c>
    </row>
    <row r="16" spans="1:7" x14ac:dyDescent="0.25">
      <c r="A16">
        <f t="shared" si="2"/>
        <v>187</v>
      </c>
      <c r="B16">
        <f t="shared" si="1"/>
        <v>2016</v>
      </c>
      <c r="C16" t="s">
        <v>14</v>
      </c>
      <c r="D16">
        <v>258</v>
      </c>
      <c r="G16" t="str">
        <f t="shared" si="0"/>
        <v>insert into group_stage (id, tournament, group_code, squad) values (187, 2016, 'D', 258);</v>
      </c>
    </row>
    <row r="17" spans="1:7" x14ac:dyDescent="0.25">
      <c r="A17">
        <f t="shared" si="2"/>
        <v>188</v>
      </c>
      <c r="B17">
        <f t="shared" si="1"/>
        <v>2016</v>
      </c>
      <c r="C17" t="s">
        <v>14</v>
      </c>
      <c r="D17">
        <v>61</v>
      </c>
      <c r="G17" t="str">
        <f t="shared" si="0"/>
        <v>insert into group_stage (id, tournament, group_code, squad) values (188, 2016, 'D', 61);</v>
      </c>
    </row>
    <row r="18" spans="1:7" x14ac:dyDescent="0.25">
      <c r="A18">
        <f t="shared" si="2"/>
        <v>189</v>
      </c>
      <c r="B18">
        <f t="shared" si="1"/>
        <v>2016</v>
      </c>
      <c r="C18" t="s">
        <v>16</v>
      </c>
      <c r="D18">
        <v>54</v>
      </c>
      <c r="G18" t="str">
        <f t="shared" si="0"/>
        <v>insert into group_stage (id, tournament, group_code, squad) values (189, 2016, 'E', 54);</v>
      </c>
    </row>
    <row r="19" spans="1:7" x14ac:dyDescent="0.25">
      <c r="A19">
        <f t="shared" si="2"/>
        <v>190</v>
      </c>
      <c r="B19">
        <f t="shared" si="1"/>
        <v>2016</v>
      </c>
      <c r="C19" t="s">
        <v>16</v>
      </c>
      <c r="D19">
        <v>76</v>
      </c>
      <c r="G19" t="str">
        <f t="shared" si="0"/>
        <v>insert into group_stage (id, tournament, group_code, squad) values (190, 2016, 'E', 76);</v>
      </c>
    </row>
    <row r="20" spans="1:7" x14ac:dyDescent="0.25">
      <c r="A20">
        <f t="shared" si="2"/>
        <v>191</v>
      </c>
      <c r="B20">
        <f t="shared" si="1"/>
        <v>2016</v>
      </c>
      <c r="C20" t="s">
        <v>16</v>
      </c>
      <c r="D20">
        <v>677</v>
      </c>
      <c r="G20" t="str">
        <f t="shared" si="0"/>
        <v>insert into group_stage (id, tournament, group_code, squad) values (191, 2016, 'E', 677);</v>
      </c>
    </row>
    <row r="21" spans="1:7" x14ac:dyDescent="0.25">
      <c r="A21">
        <f t="shared" si="2"/>
        <v>192</v>
      </c>
      <c r="B21">
        <f t="shared" si="1"/>
        <v>2016</v>
      </c>
      <c r="C21" t="s">
        <v>16</v>
      </c>
      <c r="D21">
        <v>506</v>
      </c>
      <c r="G21" t="str">
        <f t="shared" si="0"/>
        <v>insert into group_stage (id, tournament, group_code, squad) values (192, 2016, 'E', 506);</v>
      </c>
    </row>
    <row r="22" spans="1:7" x14ac:dyDescent="0.25">
      <c r="A22">
        <f t="shared" si="2"/>
        <v>193</v>
      </c>
      <c r="B22">
        <f>B17</f>
        <v>2016</v>
      </c>
      <c r="C22" t="s">
        <v>17</v>
      </c>
      <c r="D22">
        <v>98</v>
      </c>
      <c r="G22" t="str">
        <f t="shared" si="0"/>
        <v>insert into group_stage (id, tournament, group_code, squad) values (193, 2016, 'F', 98);</v>
      </c>
    </row>
    <row r="23" spans="1:7" x14ac:dyDescent="0.25">
      <c r="A23">
        <f t="shared" si="2"/>
        <v>194</v>
      </c>
      <c r="B23">
        <f t="shared" si="1"/>
        <v>2016</v>
      </c>
      <c r="C23" t="s">
        <v>17</v>
      </c>
      <c r="D23">
        <v>34</v>
      </c>
      <c r="G23" t="str">
        <f t="shared" si="0"/>
        <v>insert into group_stage (id, tournament, group_code, squad) values (194, 2016, 'F', 34);</v>
      </c>
    </row>
    <row r="24" spans="1:7" x14ac:dyDescent="0.25">
      <c r="A24">
        <f t="shared" si="2"/>
        <v>195</v>
      </c>
      <c r="B24">
        <f t="shared" si="1"/>
        <v>2016</v>
      </c>
      <c r="C24" t="s">
        <v>17</v>
      </c>
      <c r="D24">
        <v>212</v>
      </c>
      <c r="G24" t="str">
        <f t="shared" si="0"/>
        <v>insert into group_stage (id, tournament, group_code, squad) values (195, 2016, 'F', 212);</v>
      </c>
    </row>
    <row r="25" spans="1:7" x14ac:dyDescent="0.25">
      <c r="A25">
        <f t="shared" si="2"/>
        <v>196</v>
      </c>
      <c r="B25">
        <f t="shared" si="1"/>
        <v>2016</v>
      </c>
      <c r="C25" t="s">
        <v>17</v>
      </c>
      <c r="D25">
        <v>994</v>
      </c>
      <c r="G25" t="str">
        <f t="shared" si="0"/>
        <v>insert into group_stage (id, tournament, group_code, squad) values (196, 2016, 'F', 994);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'2012'!A79 + 1</f>
        <v>309</v>
      </c>
      <c r="B28" s="2" t="str">
        <f>"2016-09-10"</f>
        <v>2016-09-10</v>
      </c>
      <c r="C28">
        <v>2</v>
      </c>
      <c r="D28">
        <v>57</v>
      </c>
      <c r="E28">
        <v>2</v>
      </c>
      <c r="G28" t="str">
        <f t="shared" ref="G28:G79" si="3">"insert into game (matchid, matchdate, game_type, country) values (" &amp; A28 &amp; ", '" &amp; B28 &amp; "', " &amp; C28 &amp; ", " &amp; D28 &amp;  ");"</f>
        <v>insert into game (matchid, matchdate, game_type, country) values (309, '2016-09-10', 2, 57);</v>
      </c>
    </row>
    <row r="29" spans="1:7" x14ac:dyDescent="0.25">
      <c r="A29">
        <f>A28+1</f>
        <v>310</v>
      </c>
      <c r="B29" s="2" t="str">
        <f>"2016-09-10"</f>
        <v>2016-09-10</v>
      </c>
      <c r="C29">
        <v>2</v>
      </c>
      <c r="D29">
        <f t="shared" ref="D29:D79" si="4">D28</f>
        <v>57</v>
      </c>
      <c r="E29">
        <v>1</v>
      </c>
      <c r="G29" t="str">
        <f t="shared" si="3"/>
        <v>insert into game (matchid, matchdate, game_type, country) values (310, '2016-09-10', 2, 57);</v>
      </c>
    </row>
    <row r="30" spans="1:7" x14ac:dyDescent="0.25">
      <c r="A30">
        <f t="shared" ref="A30:A79" si="5">A29+1</f>
        <v>311</v>
      </c>
      <c r="B30" s="2" t="str">
        <f>"2016-09-13"</f>
        <v>2016-09-13</v>
      </c>
      <c r="C30">
        <v>2</v>
      </c>
      <c r="D30">
        <f t="shared" si="4"/>
        <v>57</v>
      </c>
      <c r="E30">
        <v>14</v>
      </c>
      <c r="G30" t="str">
        <f t="shared" si="3"/>
        <v>insert into game (matchid, matchdate, game_type, country) values (311, '2016-09-13', 2, 57);</v>
      </c>
    </row>
    <row r="31" spans="1:7" x14ac:dyDescent="0.25">
      <c r="A31">
        <f t="shared" si="5"/>
        <v>312</v>
      </c>
      <c r="B31" s="2" t="str">
        <f>"2016-09-13"</f>
        <v>2016-09-13</v>
      </c>
      <c r="C31">
        <v>2</v>
      </c>
      <c r="D31">
        <f t="shared" si="4"/>
        <v>57</v>
      </c>
      <c r="E31">
        <v>13</v>
      </c>
      <c r="G31" t="str">
        <f t="shared" si="3"/>
        <v>insert into game (matchid, matchdate, game_type, country) values (312, '2016-09-13', 2, 57);</v>
      </c>
    </row>
    <row r="32" spans="1:7" x14ac:dyDescent="0.25">
      <c r="A32">
        <f t="shared" si="5"/>
        <v>313</v>
      </c>
      <c r="B32" s="2" t="str">
        <f>"2016-09-16"</f>
        <v>2016-09-16</v>
      </c>
      <c r="C32">
        <v>2</v>
      </c>
      <c r="D32">
        <f t="shared" si="4"/>
        <v>57</v>
      </c>
      <c r="E32">
        <v>25</v>
      </c>
      <c r="G32" t="str">
        <f t="shared" si="3"/>
        <v>insert into game (matchid, matchdate, game_type, country) values (313, '2016-09-16', 2, 57);</v>
      </c>
    </row>
    <row r="33" spans="1:7" x14ac:dyDescent="0.25">
      <c r="A33">
        <f t="shared" si="5"/>
        <v>314</v>
      </c>
      <c r="B33" s="2" t="str">
        <f>"2016-09-16"</f>
        <v>2016-09-16</v>
      </c>
      <c r="C33">
        <v>2</v>
      </c>
      <c r="D33">
        <f t="shared" si="4"/>
        <v>57</v>
      </c>
      <c r="E33">
        <v>26</v>
      </c>
      <c r="G33" t="str">
        <f t="shared" si="3"/>
        <v>insert into game (matchid, matchdate, game_type, country) values (314, '2016-09-16', 2, 57);</v>
      </c>
    </row>
    <row r="34" spans="1:7" x14ac:dyDescent="0.25">
      <c r="A34">
        <f t="shared" si="5"/>
        <v>315</v>
      </c>
      <c r="B34" s="2" t="str">
        <f>"2016-09-10"</f>
        <v>2016-09-10</v>
      </c>
      <c r="C34">
        <v>2</v>
      </c>
      <c r="D34">
        <f t="shared" si="4"/>
        <v>57</v>
      </c>
      <c r="E34">
        <v>4</v>
      </c>
      <c r="G34" t="str">
        <f t="shared" si="3"/>
        <v>insert into game (matchid, matchdate, game_type, country) values (315, '2016-09-10', 2, 57);</v>
      </c>
    </row>
    <row r="35" spans="1:7" x14ac:dyDescent="0.25">
      <c r="A35">
        <f t="shared" si="5"/>
        <v>316</v>
      </c>
      <c r="B35" s="2" t="str">
        <f>"2016-09-10"</f>
        <v>2016-09-10</v>
      </c>
      <c r="C35">
        <v>2</v>
      </c>
      <c r="D35">
        <f t="shared" si="4"/>
        <v>57</v>
      </c>
      <c r="E35">
        <v>3</v>
      </c>
      <c r="G35" t="str">
        <f t="shared" si="3"/>
        <v>insert into game (matchid, matchdate, game_type, country) values (316, '2016-09-10', 2, 57);</v>
      </c>
    </row>
    <row r="36" spans="1:7" x14ac:dyDescent="0.25">
      <c r="A36">
        <f t="shared" si="5"/>
        <v>317</v>
      </c>
      <c r="B36" s="2" t="str">
        <f>"2016-09-13"</f>
        <v>2016-09-13</v>
      </c>
      <c r="C36">
        <v>2</v>
      </c>
      <c r="D36">
        <f t="shared" si="4"/>
        <v>57</v>
      </c>
      <c r="E36">
        <v>16</v>
      </c>
      <c r="G36" t="str">
        <f t="shared" si="3"/>
        <v>insert into game (matchid, matchdate, game_type, country) values (317, '2016-09-13', 2, 57);</v>
      </c>
    </row>
    <row r="37" spans="1:7" x14ac:dyDescent="0.25">
      <c r="A37">
        <f t="shared" si="5"/>
        <v>318</v>
      </c>
      <c r="B37" s="2" t="str">
        <f>"2016-09-13"</f>
        <v>2016-09-13</v>
      </c>
      <c r="C37">
        <v>2</v>
      </c>
      <c r="D37">
        <f t="shared" si="4"/>
        <v>57</v>
      </c>
      <c r="E37">
        <v>15</v>
      </c>
      <c r="G37" t="str">
        <f t="shared" si="3"/>
        <v>insert into game (matchid, matchdate, game_type, country) values (318, '2016-09-13', 2, 57);</v>
      </c>
    </row>
    <row r="38" spans="1:7" x14ac:dyDescent="0.25">
      <c r="A38">
        <f t="shared" si="5"/>
        <v>319</v>
      </c>
      <c r="B38" s="2" t="str">
        <f>"2016-09-16"</f>
        <v>2016-09-16</v>
      </c>
      <c r="C38">
        <v>2</v>
      </c>
      <c r="D38">
        <f t="shared" si="4"/>
        <v>57</v>
      </c>
      <c r="E38">
        <v>27</v>
      </c>
      <c r="G38" t="str">
        <f t="shared" si="3"/>
        <v>insert into game (matchid, matchdate, game_type, country) values (319, '2016-09-16', 2, 57);</v>
      </c>
    </row>
    <row r="39" spans="1:7" x14ac:dyDescent="0.25">
      <c r="A39">
        <f t="shared" si="5"/>
        <v>320</v>
      </c>
      <c r="B39" s="2" t="str">
        <f>"2016-09-16"</f>
        <v>2016-09-16</v>
      </c>
      <c r="C39">
        <v>2</v>
      </c>
      <c r="D39">
        <f t="shared" si="4"/>
        <v>57</v>
      </c>
      <c r="E39">
        <v>28</v>
      </c>
      <c r="G39" t="str">
        <f t="shared" si="3"/>
        <v>insert into game (matchid, matchdate, game_type, country) values (320, '2016-09-16', 2, 57);</v>
      </c>
    </row>
    <row r="40" spans="1:7" x14ac:dyDescent="0.25">
      <c r="A40">
        <f t="shared" si="5"/>
        <v>321</v>
      </c>
      <c r="B40" s="2" t="str">
        <f>"2016-09-11"</f>
        <v>2016-09-11</v>
      </c>
      <c r="C40">
        <v>2</v>
      </c>
      <c r="D40">
        <f t="shared" si="4"/>
        <v>57</v>
      </c>
      <c r="E40">
        <v>6</v>
      </c>
      <c r="G40" t="str">
        <f t="shared" si="3"/>
        <v>insert into game (matchid, matchdate, game_type, country) values (321, '2016-09-11', 2, 57);</v>
      </c>
    </row>
    <row r="41" spans="1:7" x14ac:dyDescent="0.25">
      <c r="A41">
        <f t="shared" si="5"/>
        <v>322</v>
      </c>
      <c r="B41" s="2" t="str">
        <f>"2016-09-11"</f>
        <v>2016-09-11</v>
      </c>
      <c r="C41">
        <v>2</v>
      </c>
      <c r="D41">
        <f t="shared" si="4"/>
        <v>57</v>
      </c>
      <c r="E41">
        <v>5</v>
      </c>
      <c r="G41" t="str">
        <f t="shared" si="3"/>
        <v>insert into game (matchid, matchdate, game_type, country) values (322, '2016-09-11', 2, 57);</v>
      </c>
    </row>
    <row r="42" spans="1:7" x14ac:dyDescent="0.25">
      <c r="A42">
        <f t="shared" si="5"/>
        <v>323</v>
      </c>
      <c r="B42" s="2" t="str">
        <f>"2016-09-14"</f>
        <v>2016-09-14</v>
      </c>
      <c r="C42">
        <v>2</v>
      </c>
      <c r="D42">
        <f t="shared" si="4"/>
        <v>57</v>
      </c>
      <c r="E42">
        <v>18</v>
      </c>
      <c r="G42" t="str">
        <f t="shared" si="3"/>
        <v>insert into game (matchid, matchdate, game_type, country) values (323, '2016-09-14', 2, 57);</v>
      </c>
    </row>
    <row r="43" spans="1:7" x14ac:dyDescent="0.25">
      <c r="A43">
        <f t="shared" si="5"/>
        <v>324</v>
      </c>
      <c r="B43" s="2" t="str">
        <f>"2016-09-14"</f>
        <v>2016-09-14</v>
      </c>
      <c r="C43">
        <v>2</v>
      </c>
      <c r="D43">
        <f t="shared" si="4"/>
        <v>57</v>
      </c>
      <c r="E43">
        <v>17</v>
      </c>
      <c r="G43" t="str">
        <f t="shared" si="3"/>
        <v>insert into game (matchid, matchdate, game_type, country) values (324, '2016-09-14', 2, 57);</v>
      </c>
    </row>
    <row r="44" spans="1:7" x14ac:dyDescent="0.25">
      <c r="A44">
        <f t="shared" si="5"/>
        <v>325</v>
      </c>
      <c r="B44" s="2" t="str">
        <f>"2016-09-17"</f>
        <v>2016-09-17</v>
      </c>
      <c r="C44">
        <v>2</v>
      </c>
      <c r="D44">
        <f t="shared" si="4"/>
        <v>57</v>
      </c>
      <c r="E44">
        <v>29</v>
      </c>
      <c r="G44" t="str">
        <f t="shared" si="3"/>
        <v>insert into game (matchid, matchdate, game_type, country) values (325, '2016-09-17', 2, 57);</v>
      </c>
    </row>
    <row r="45" spans="1:7" x14ac:dyDescent="0.25">
      <c r="A45">
        <f t="shared" si="5"/>
        <v>326</v>
      </c>
      <c r="B45" s="2" t="str">
        <f>"2016-09-17"</f>
        <v>2016-09-17</v>
      </c>
      <c r="C45">
        <v>2</v>
      </c>
      <c r="D45">
        <f t="shared" si="4"/>
        <v>57</v>
      </c>
      <c r="E45">
        <v>30</v>
      </c>
      <c r="G45" t="str">
        <f t="shared" si="3"/>
        <v>insert into game (matchid, matchdate, game_type, country) values (326, '2016-09-17', 2, 57);</v>
      </c>
    </row>
    <row r="46" spans="1:7" x14ac:dyDescent="0.25">
      <c r="A46">
        <f t="shared" si="5"/>
        <v>327</v>
      </c>
      <c r="B46" s="2" t="str">
        <f>"2016-09-11"</f>
        <v>2016-09-11</v>
      </c>
      <c r="C46">
        <v>2</v>
      </c>
      <c r="D46">
        <f t="shared" si="4"/>
        <v>57</v>
      </c>
      <c r="E46">
        <v>8</v>
      </c>
      <c r="G46" t="str">
        <f t="shared" si="3"/>
        <v>insert into game (matchid, matchdate, game_type, country) values (327, '2016-09-11', 2, 57);</v>
      </c>
    </row>
    <row r="47" spans="1:7" x14ac:dyDescent="0.25">
      <c r="A47">
        <f t="shared" si="5"/>
        <v>328</v>
      </c>
      <c r="B47" s="2" t="str">
        <f>"2016-09-11"</f>
        <v>2016-09-11</v>
      </c>
      <c r="C47">
        <v>2</v>
      </c>
      <c r="D47">
        <f t="shared" si="4"/>
        <v>57</v>
      </c>
      <c r="E47">
        <v>7</v>
      </c>
      <c r="G47" t="str">
        <f t="shared" si="3"/>
        <v>insert into game (matchid, matchdate, game_type, country) values (328, '2016-09-11', 2, 57);</v>
      </c>
    </row>
    <row r="48" spans="1:7" x14ac:dyDescent="0.25">
      <c r="A48">
        <f t="shared" si="5"/>
        <v>329</v>
      </c>
      <c r="B48" s="2" t="str">
        <f>"2016-09-14"</f>
        <v>2016-09-14</v>
      </c>
      <c r="C48">
        <v>2</v>
      </c>
      <c r="D48">
        <f t="shared" si="4"/>
        <v>57</v>
      </c>
      <c r="E48">
        <v>20</v>
      </c>
      <c r="G48" t="str">
        <f t="shared" si="3"/>
        <v>insert into game (matchid, matchdate, game_type, country) values (329, '2016-09-14', 2, 57);</v>
      </c>
    </row>
    <row r="49" spans="1:7" x14ac:dyDescent="0.25">
      <c r="A49">
        <f t="shared" si="5"/>
        <v>330</v>
      </c>
      <c r="B49" s="2" t="str">
        <f>"2016-09-14"</f>
        <v>2016-09-14</v>
      </c>
      <c r="C49">
        <v>2</v>
      </c>
      <c r="D49">
        <f t="shared" si="4"/>
        <v>57</v>
      </c>
      <c r="E49">
        <v>19</v>
      </c>
      <c r="G49" t="str">
        <f t="shared" si="3"/>
        <v>insert into game (matchid, matchdate, game_type, country) values (330, '2016-09-14', 2, 57);</v>
      </c>
    </row>
    <row r="50" spans="1:7" x14ac:dyDescent="0.25">
      <c r="A50">
        <f t="shared" si="5"/>
        <v>331</v>
      </c>
      <c r="B50" s="2" t="str">
        <f>"2016-09-17"</f>
        <v>2016-09-17</v>
      </c>
      <c r="C50">
        <v>2</v>
      </c>
      <c r="D50">
        <f t="shared" si="4"/>
        <v>57</v>
      </c>
      <c r="E50">
        <v>31</v>
      </c>
      <c r="G50" t="str">
        <f t="shared" si="3"/>
        <v>insert into game (matchid, matchdate, game_type, country) values (331, '2016-09-17', 2, 57);</v>
      </c>
    </row>
    <row r="51" spans="1:7" x14ac:dyDescent="0.25">
      <c r="A51">
        <f t="shared" si="5"/>
        <v>332</v>
      </c>
      <c r="B51" s="2" t="str">
        <f>"2016-09-17"</f>
        <v>2016-09-17</v>
      </c>
      <c r="C51">
        <v>2</v>
      </c>
      <c r="D51">
        <f t="shared" si="4"/>
        <v>57</v>
      </c>
      <c r="E51">
        <v>32</v>
      </c>
      <c r="G51" t="str">
        <f t="shared" si="3"/>
        <v>insert into game (matchid, matchdate, game_type, country) values (332, '2016-09-17', 2, 57);</v>
      </c>
    </row>
    <row r="52" spans="1:7" x14ac:dyDescent="0.25">
      <c r="A52">
        <f t="shared" si="5"/>
        <v>333</v>
      </c>
      <c r="B52" s="2" t="str">
        <f>"2016-09-12"</f>
        <v>2016-09-12</v>
      </c>
      <c r="C52">
        <v>2</v>
      </c>
      <c r="D52">
        <f t="shared" si="4"/>
        <v>57</v>
      </c>
      <c r="E52">
        <v>10</v>
      </c>
      <c r="G52" t="str">
        <f t="shared" si="3"/>
        <v>insert into game (matchid, matchdate, game_type, country) values (333, '2016-09-12', 2, 57);</v>
      </c>
    </row>
    <row r="53" spans="1:7" x14ac:dyDescent="0.25">
      <c r="A53">
        <f t="shared" si="5"/>
        <v>334</v>
      </c>
      <c r="B53" s="2" t="str">
        <f>"2016-09-12"</f>
        <v>2016-09-12</v>
      </c>
      <c r="C53">
        <v>2</v>
      </c>
      <c r="D53">
        <f t="shared" si="4"/>
        <v>57</v>
      </c>
      <c r="E53">
        <v>9</v>
      </c>
      <c r="G53" t="str">
        <f t="shared" si="3"/>
        <v>insert into game (matchid, matchdate, game_type, country) values (334, '2016-09-12', 2, 57);</v>
      </c>
    </row>
    <row r="54" spans="1:7" x14ac:dyDescent="0.25">
      <c r="A54">
        <f t="shared" si="5"/>
        <v>335</v>
      </c>
      <c r="B54" s="2" t="str">
        <f>"2016-09-15"</f>
        <v>2016-09-15</v>
      </c>
      <c r="C54">
        <v>2</v>
      </c>
      <c r="D54">
        <f t="shared" si="4"/>
        <v>57</v>
      </c>
      <c r="E54">
        <v>22</v>
      </c>
      <c r="G54" t="str">
        <f t="shared" si="3"/>
        <v>insert into game (matchid, matchdate, game_type, country) values (335, '2016-09-15', 2, 57);</v>
      </c>
    </row>
    <row r="55" spans="1:7" x14ac:dyDescent="0.25">
      <c r="A55">
        <f t="shared" si="5"/>
        <v>336</v>
      </c>
      <c r="B55" s="2" t="str">
        <f>"2016-09-15"</f>
        <v>2016-09-15</v>
      </c>
      <c r="C55">
        <v>2</v>
      </c>
      <c r="D55">
        <f t="shared" si="4"/>
        <v>57</v>
      </c>
      <c r="E55">
        <v>21</v>
      </c>
      <c r="G55" t="str">
        <f t="shared" si="3"/>
        <v>insert into game (matchid, matchdate, game_type, country) values (336, '2016-09-15', 2, 57);</v>
      </c>
    </row>
    <row r="56" spans="1:7" x14ac:dyDescent="0.25">
      <c r="A56">
        <f t="shared" si="5"/>
        <v>337</v>
      </c>
      <c r="B56" s="2" t="str">
        <f>"2016-09-18"</f>
        <v>2016-09-18</v>
      </c>
      <c r="C56">
        <v>2</v>
      </c>
      <c r="D56">
        <f t="shared" si="4"/>
        <v>57</v>
      </c>
      <c r="E56">
        <v>33</v>
      </c>
      <c r="G56" t="str">
        <f t="shared" si="3"/>
        <v>insert into game (matchid, matchdate, game_type, country) values (337, '2016-09-18', 2, 57);</v>
      </c>
    </row>
    <row r="57" spans="1:7" x14ac:dyDescent="0.25">
      <c r="A57">
        <f t="shared" si="5"/>
        <v>338</v>
      </c>
      <c r="B57" s="2" t="str">
        <f>"2016-09-18"</f>
        <v>2016-09-18</v>
      </c>
      <c r="C57">
        <v>2</v>
      </c>
      <c r="D57">
        <f t="shared" si="4"/>
        <v>57</v>
      </c>
      <c r="E57">
        <v>34</v>
      </c>
      <c r="G57" t="str">
        <f t="shared" si="3"/>
        <v>insert into game (matchid, matchdate, game_type, country) values (338, '2016-09-18', 2, 57);</v>
      </c>
    </row>
    <row r="58" spans="1:7" x14ac:dyDescent="0.25">
      <c r="A58">
        <f t="shared" si="5"/>
        <v>339</v>
      </c>
      <c r="B58" s="2" t="str">
        <f>"2016-09-12"</f>
        <v>2016-09-12</v>
      </c>
      <c r="C58">
        <v>2</v>
      </c>
      <c r="D58">
        <f t="shared" si="4"/>
        <v>57</v>
      </c>
      <c r="E58">
        <v>12</v>
      </c>
      <c r="G58" t="str">
        <f t="shared" si="3"/>
        <v>insert into game (matchid, matchdate, game_type, country) values (339, '2016-09-12', 2, 57);</v>
      </c>
    </row>
    <row r="59" spans="1:7" x14ac:dyDescent="0.25">
      <c r="A59">
        <f t="shared" si="5"/>
        <v>340</v>
      </c>
      <c r="B59" s="2" t="str">
        <f>"2016-09-12"</f>
        <v>2016-09-12</v>
      </c>
      <c r="C59">
        <v>2</v>
      </c>
      <c r="D59">
        <f t="shared" si="4"/>
        <v>57</v>
      </c>
      <c r="E59">
        <v>11</v>
      </c>
      <c r="G59" t="str">
        <f t="shared" si="3"/>
        <v>insert into game (matchid, matchdate, game_type, country) values (340, '2016-09-12', 2, 57);</v>
      </c>
    </row>
    <row r="60" spans="1:7" x14ac:dyDescent="0.25">
      <c r="A60">
        <f t="shared" si="5"/>
        <v>341</v>
      </c>
      <c r="B60" s="2" t="str">
        <f>"2016-09-15"</f>
        <v>2016-09-15</v>
      </c>
      <c r="C60">
        <v>2</v>
      </c>
      <c r="D60">
        <f t="shared" si="4"/>
        <v>57</v>
      </c>
      <c r="E60">
        <v>24</v>
      </c>
      <c r="G60" t="str">
        <f t="shared" si="3"/>
        <v>insert into game (matchid, matchdate, game_type, country) values (341, '2016-09-15', 2, 57);</v>
      </c>
    </row>
    <row r="61" spans="1:7" x14ac:dyDescent="0.25">
      <c r="A61">
        <f t="shared" si="5"/>
        <v>342</v>
      </c>
      <c r="B61" s="2" t="str">
        <f>"2016-09-15"</f>
        <v>2016-09-15</v>
      </c>
      <c r="C61">
        <v>2</v>
      </c>
      <c r="D61">
        <f t="shared" si="4"/>
        <v>57</v>
      </c>
      <c r="E61">
        <v>23</v>
      </c>
      <c r="G61" t="str">
        <f t="shared" si="3"/>
        <v>insert into game (matchid, matchdate, game_type, country) values (342, '2016-09-15', 2, 57);</v>
      </c>
    </row>
    <row r="62" spans="1:7" x14ac:dyDescent="0.25">
      <c r="A62">
        <f t="shared" si="5"/>
        <v>343</v>
      </c>
      <c r="B62" s="2" t="str">
        <f>"2016-09-18"</f>
        <v>2016-09-18</v>
      </c>
      <c r="C62">
        <v>2</v>
      </c>
      <c r="D62">
        <f t="shared" si="4"/>
        <v>57</v>
      </c>
      <c r="E62">
        <v>35</v>
      </c>
      <c r="G62" t="str">
        <f t="shared" si="3"/>
        <v>insert into game (matchid, matchdate, game_type, country) values (343, '2016-09-18', 2, 57);</v>
      </c>
    </row>
    <row r="63" spans="1:7" x14ac:dyDescent="0.25">
      <c r="A63">
        <f t="shared" si="5"/>
        <v>344</v>
      </c>
      <c r="B63" s="2" t="str">
        <f>"2016-09-18"</f>
        <v>2016-09-18</v>
      </c>
      <c r="C63">
        <v>2</v>
      </c>
      <c r="D63">
        <f t="shared" si="4"/>
        <v>57</v>
      </c>
      <c r="E63">
        <v>36</v>
      </c>
      <c r="G63" t="str">
        <f t="shared" si="3"/>
        <v>insert into game (matchid, matchdate, game_type, country) values (344, '2016-09-18', 2, 57);</v>
      </c>
    </row>
    <row r="64" spans="1:7" x14ac:dyDescent="0.25">
      <c r="A64">
        <f t="shared" si="5"/>
        <v>345</v>
      </c>
      <c r="B64" s="2" t="str">
        <f>"2016-09-20"</f>
        <v>2016-09-20</v>
      </c>
      <c r="C64">
        <v>9</v>
      </c>
      <c r="D64">
        <f t="shared" si="4"/>
        <v>57</v>
      </c>
      <c r="E64">
        <v>37</v>
      </c>
      <c r="G64" t="str">
        <f t="shared" si="3"/>
        <v>insert into game (matchid, matchdate, game_type, country) values (345, '2016-09-20', 9, 57);</v>
      </c>
    </row>
    <row r="65" spans="1:7" x14ac:dyDescent="0.25">
      <c r="A65">
        <f t="shared" si="5"/>
        <v>346</v>
      </c>
      <c r="B65" s="2" t="str">
        <f>"2016-09-20"</f>
        <v>2016-09-20</v>
      </c>
      <c r="C65">
        <v>9</v>
      </c>
      <c r="D65">
        <f t="shared" si="4"/>
        <v>57</v>
      </c>
      <c r="E65">
        <v>38</v>
      </c>
      <c r="G65" t="str">
        <f t="shared" si="3"/>
        <v>insert into game (matchid, matchdate, game_type, country) values (346, '2016-09-20', 9, 57);</v>
      </c>
    </row>
    <row r="66" spans="1:7" x14ac:dyDescent="0.25">
      <c r="A66">
        <f t="shared" si="5"/>
        <v>347</v>
      </c>
      <c r="B66" s="2" t="str">
        <f>"2016-09-21"</f>
        <v>2016-09-21</v>
      </c>
      <c r="C66">
        <v>9</v>
      </c>
      <c r="D66">
        <f t="shared" si="4"/>
        <v>57</v>
      </c>
      <c r="E66">
        <v>39</v>
      </c>
      <c r="G66" t="str">
        <f t="shared" si="3"/>
        <v>insert into game (matchid, matchdate, game_type, country) values (347, '2016-09-21', 9, 57);</v>
      </c>
    </row>
    <row r="67" spans="1:7" x14ac:dyDescent="0.25">
      <c r="A67">
        <f t="shared" si="5"/>
        <v>348</v>
      </c>
      <c r="B67" s="2" t="str">
        <f>"2016-09-21"</f>
        <v>2016-09-21</v>
      </c>
      <c r="C67">
        <v>9</v>
      </c>
      <c r="D67">
        <f t="shared" si="4"/>
        <v>57</v>
      </c>
      <c r="E67">
        <v>40</v>
      </c>
      <c r="G67" t="str">
        <f t="shared" si="3"/>
        <v>insert into game (matchid, matchdate, game_type, country) values (348, '2016-09-21', 9, 57);</v>
      </c>
    </row>
    <row r="68" spans="1:7" x14ac:dyDescent="0.25">
      <c r="A68">
        <f t="shared" si="5"/>
        <v>349</v>
      </c>
      <c r="B68" s="2" t="str">
        <f>"2016-09-21"</f>
        <v>2016-09-21</v>
      </c>
      <c r="C68">
        <v>9</v>
      </c>
      <c r="D68">
        <f>D51</f>
        <v>57</v>
      </c>
      <c r="E68">
        <v>41</v>
      </c>
      <c r="G68" t="str">
        <f t="shared" si="3"/>
        <v>insert into game (matchid, matchdate, game_type, country) values (349, '2016-09-21', 9, 57);</v>
      </c>
    </row>
    <row r="69" spans="1:7" x14ac:dyDescent="0.25">
      <c r="A69">
        <f t="shared" si="5"/>
        <v>350</v>
      </c>
      <c r="B69" s="2" t="str">
        <f>"2016-09-22"</f>
        <v>2016-09-22</v>
      </c>
      <c r="C69">
        <v>9</v>
      </c>
      <c r="D69">
        <f t="shared" si="4"/>
        <v>57</v>
      </c>
      <c r="E69">
        <v>43</v>
      </c>
      <c r="G69" t="str">
        <f t="shared" si="3"/>
        <v>insert into game (matchid, matchdate, game_type, country) values (350, '2016-09-22', 9, 57);</v>
      </c>
    </row>
    <row r="70" spans="1:7" x14ac:dyDescent="0.25">
      <c r="A70">
        <f t="shared" si="5"/>
        <v>351</v>
      </c>
      <c r="B70" s="2" t="str">
        <f>"2016-09-22"</f>
        <v>2016-09-22</v>
      </c>
      <c r="C70">
        <v>9</v>
      </c>
      <c r="D70">
        <f t="shared" si="4"/>
        <v>57</v>
      </c>
      <c r="E70">
        <v>44</v>
      </c>
      <c r="G70" t="str">
        <f t="shared" si="3"/>
        <v>insert into game (matchid, matchdate, game_type, country) values (351, '2016-09-22', 9, 57);</v>
      </c>
    </row>
    <row r="71" spans="1:7" x14ac:dyDescent="0.25">
      <c r="A71">
        <f t="shared" si="5"/>
        <v>352</v>
      </c>
      <c r="B71" s="2" t="str">
        <f>"2016-09-22"</f>
        <v>2016-09-22</v>
      </c>
      <c r="C71">
        <v>9</v>
      </c>
      <c r="D71">
        <f t="shared" si="4"/>
        <v>57</v>
      </c>
      <c r="E71">
        <v>42</v>
      </c>
      <c r="G71" t="str">
        <f t="shared" si="3"/>
        <v>insert into game (matchid, matchdate, game_type, country) values (352, '2016-09-22', 9, 57);</v>
      </c>
    </row>
    <row r="72" spans="1:7" x14ac:dyDescent="0.25">
      <c r="A72">
        <f t="shared" si="5"/>
        <v>353</v>
      </c>
      <c r="B72" s="2" t="str">
        <f>"2016-09-24"</f>
        <v>2016-09-24</v>
      </c>
      <c r="C72">
        <v>3</v>
      </c>
      <c r="D72">
        <f t="shared" si="4"/>
        <v>57</v>
      </c>
      <c r="E72">
        <v>45</v>
      </c>
      <c r="G72" t="str">
        <f t="shared" si="3"/>
        <v>insert into game (matchid, matchdate, game_type, country) values (353, '2016-09-24', 3, 57);</v>
      </c>
    </row>
    <row r="73" spans="1:7" x14ac:dyDescent="0.25">
      <c r="A73">
        <f t="shared" si="5"/>
        <v>354</v>
      </c>
      <c r="B73" s="2" t="str">
        <f>"2016-09-24"</f>
        <v>2016-09-24</v>
      </c>
      <c r="C73">
        <v>3</v>
      </c>
      <c r="D73">
        <f t="shared" si="4"/>
        <v>57</v>
      </c>
      <c r="E73">
        <v>46</v>
      </c>
      <c r="G73" t="str">
        <f t="shared" si="3"/>
        <v>insert into game (matchid, matchdate, game_type, country) values (354, '2016-09-24', 3, 57);</v>
      </c>
    </row>
    <row r="74" spans="1:7" x14ac:dyDescent="0.25">
      <c r="A74">
        <f t="shared" si="5"/>
        <v>355</v>
      </c>
      <c r="B74" s="2" t="str">
        <f>"2016-09-25"</f>
        <v>2016-09-25</v>
      </c>
      <c r="C74">
        <v>3</v>
      </c>
      <c r="D74">
        <f t="shared" si="4"/>
        <v>57</v>
      </c>
      <c r="E74">
        <v>47</v>
      </c>
      <c r="G74" t="str">
        <f t="shared" si="3"/>
        <v>insert into game (matchid, matchdate, game_type, country) values (355, '2016-09-25', 3, 57);</v>
      </c>
    </row>
    <row r="75" spans="1:7" x14ac:dyDescent="0.25">
      <c r="A75">
        <f t="shared" si="5"/>
        <v>356</v>
      </c>
      <c r="B75" s="2" t="str">
        <f>"2016-09-25"</f>
        <v>2016-09-25</v>
      </c>
      <c r="C75">
        <v>3</v>
      </c>
      <c r="D75">
        <f t="shared" si="4"/>
        <v>57</v>
      </c>
      <c r="E75">
        <v>48</v>
      </c>
      <c r="G75" t="str">
        <f t="shared" si="3"/>
        <v>insert into game (matchid, matchdate, game_type, country) values (356, '2016-09-25', 3, 57);</v>
      </c>
    </row>
    <row r="76" spans="1:7" x14ac:dyDescent="0.25">
      <c r="A76">
        <f t="shared" si="5"/>
        <v>357</v>
      </c>
      <c r="B76" s="2" t="str">
        <f>"2016-09-27"</f>
        <v>2016-09-27</v>
      </c>
      <c r="C76">
        <v>4</v>
      </c>
      <c r="D76">
        <f t="shared" si="4"/>
        <v>57</v>
      </c>
      <c r="E76">
        <v>49</v>
      </c>
      <c r="G76" t="str">
        <f t="shared" si="3"/>
        <v>insert into game (matchid, matchdate, game_type, country) values (357, '2016-09-27', 4, 57);</v>
      </c>
    </row>
    <row r="77" spans="1:7" x14ac:dyDescent="0.25">
      <c r="A77">
        <f t="shared" si="5"/>
        <v>358</v>
      </c>
      <c r="B77" s="2" t="str">
        <f>"2016-09-28"</f>
        <v>2016-09-28</v>
      </c>
      <c r="C77">
        <v>4</v>
      </c>
      <c r="D77">
        <f t="shared" si="4"/>
        <v>57</v>
      </c>
      <c r="E77">
        <v>50</v>
      </c>
      <c r="G77" t="str">
        <f t="shared" si="3"/>
        <v>insert into game (matchid, matchdate, game_type, country) values (358, '2016-09-28', 4, 57);</v>
      </c>
    </row>
    <row r="78" spans="1:7" x14ac:dyDescent="0.25">
      <c r="A78">
        <f t="shared" si="5"/>
        <v>359</v>
      </c>
      <c r="B78" s="2" t="str">
        <f>"2016-10-01"</f>
        <v>2016-10-01</v>
      </c>
      <c r="C78">
        <v>5</v>
      </c>
      <c r="D78">
        <f t="shared" si="4"/>
        <v>57</v>
      </c>
      <c r="E78">
        <v>51</v>
      </c>
      <c r="G78" t="str">
        <f t="shared" si="3"/>
        <v>insert into game (matchid, matchdate, game_type, country) values (359, '2016-10-01', 5, 57);</v>
      </c>
    </row>
    <row r="79" spans="1:7" x14ac:dyDescent="0.25">
      <c r="A79">
        <f t="shared" si="5"/>
        <v>360</v>
      </c>
      <c r="B79" s="2" t="str">
        <f>"2016-10-01"</f>
        <v>2016-10-01</v>
      </c>
      <c r="C79">
        <v>6</v>
      </c>
      <c r="D79">
        <f t="shared" si="4"/>
        <v>57</v>
      </c>
      <c r="E79">
        <v>52</v>
      </c>
      <c r="G79" t="str">
        <f t="shared" si="3"/>
        <v>insert into game (matchid, matchdate, game_type, country) values (360, '2016-10-01', 6, 57);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'2012'!A301 + 1</f>
        <v>1271</v>
      </c>
      <c r="B82" s="3">
        <f>A28</f>
        <v>309</v>
      </c>
      <c r="C82" s="3">
        <v>998</v>
      </c>
      <c r="D82" s="3">
        <v>1</v>
      </c>
      <c r="E82" s="3">
        <v>0</v>
      </c>
      <c r="F82" s="3">
        <v>2</v>
      </c>
      <c r="G82" s="3" t="str">
        <f t="shared" ref="G82:G145" si="6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(1271, 309, 998, 1, 0, 2);</v>
      </c>
    </row>
    <row r="83" spans="1:7" x14ac:dyDescent="0.25">
      <c r="A83" s="3">
        <f>A82+1</f>
        <v>1272</v>
      </c>
      <c r="B83" s="3">
        <f>B82</f>
        <v>309</v>
      </c>
      <c r="C83" s="3">
        <v>998</v>
      </c>
      <c r="D83" s="3">
        <v>0</v>
      </c>
      <c r="E83" s="3">
        <v>0</v>
      </c>
      <c r="F83" s="3">
        <v>1</v>
      </c>
      <c r="G83" s="3" t="str">
        <f t="shared" si="6"/>
        <v>insert into game_score (id, matchid, squad, goals, points, time_type) values (1272, 309, 998, 0, 0, 1);</v>
      </c>
    </row>
    <row r="84" spans="1:7" x14ac:dyDescent="0.25">
      <c r="A84" s="3">
        <f>A83+1</f>
        <v>1273</v>
      </c>
      <c r="B84" s="3">
        <f>B82</f>
        <v>309</v>
      </c>
      <c r="C84" s="3">
        <v>507</v>
      </c>
      <c r="D84" s="3">
        <v>3</v>
      </c>
      <c r="E84" s="3">
        <v>3</v>
      </c>
      <c r="F84" s="3">
        <v>2</v>
      </c>
      <c r="G84" s="3" t="str">
        <f t="shared" si="6"/>
        <v>insert into game_score (id, matchid, squad, goals, points, time_type) values (1273, 309, 507, 3, 3, 2);</v>
      </c>
    </row>
    <row r="85" spans="1:7" x14ac:dyDescent="0.25">
      <c r="A85" s="3">
        <f>A84+1</f>
        <v>1274</v>
      </c>
      <c r="B85" s="3">
        <f>B82</f>
        <v>309</v>
      </c>
      <c r="C85" s="3">
        <v>507</v>
      </c>
      <c r="D85" s="3">
        <v>1</v>
      </c>
      <c r="E85" s="3">
        <v>0</v>
      </c>
      <c r="F85" s="3">
        <v>1</v>
      </c>
      <c r="G85" s="3" t="str">
        <f t="shared" si="6"/>
        <v>insert into game_score (id, matchid, squad, goals, points, time_type) values (1274, 309, 507, 1, 0, 1);</v>
      </c>
    </row>
    <row r="86" spans="1:7" x14ac:dyDescent="0.25">
      <c r="A86" s="4">
        <f t="shared" ref="A86:A149" si="7">A85+1</f>
        <v>1275</v>
      </c>
      <c r="B86" s="4">
        <f>B82+1</f>
        <v>310</v>
      </c>
      <c r="C86" s="5">
        <v>57</v>
      </c>
      <c r="D86" s="4">
        <v>1</v>
      </c>
      <c r="E86" s="4">
        <v>1</v>
      </c>
      <c r="F86" s="4">
        <v>2</v>
      </c>
      <c r="G86" t="str">
        <f t="shared" si="6"/>
        <v>insert into game_score (id, matchid, squad, goals, points, time_type) values (1275, 310, 57, 1, 1, 2);</v>
      </c>
    </row>
    <row r="87" spans="1:7" x14ac:dyDescent="0.25">
      <c r="A87" s="4">
        <f t="shared" si="7"/>
        <v>1276</v>
      </c>
      <c r="B87" s="4">
        <f>B86</f>
        <v>310</v>
      </c>
      <c r="C87" s="5">
        <v>57</v>
      </c>
      <c r="D87" s="4">
        <v>1</v>
      </c>
      <c r="E87" s="4">
        <v>0</v>
      </c>
      <c r="F87" s="4">
        <v>1</v>
      </c>
      <c r="G87" t="str">
        <f t="shared" si="6"/>
        <v>insert into game_score (id, matchid, squad, goals, points, time_type) values (1276, 310, 57, 1, 0, 1);</v>
      </c>
    </row>
    <row r="88" spans="1:7" x14ac:dyDescent="0.25">
      <c r="A88" s="4">
        <f t="shared" si="7"/>
        <v>1277</v>
      </c>
      <c r="B88" s="4">
        <f>B86</f>
        <v>310</v>
      </c>
      <c r="C88" s="5">
        <v>351</v>
      </c>
      <c r="D88" s="4">
        <v>1</v>
      </c>
      <c r="E88" s="4">
        <v>1</v>
      </c>
      <c r="F88" s="4">
        <v>2</v>
      </c>
      <c r="G88" t="str">
        <f t="shared" si="6"/>
        <v>insert into game_score (id, matchid, squad, goals, points, time_type) values (1277, 310, 351, 1, 1, 2);</v>
      </c>
    </row>
    <row r="89" spans="1:7" x14ac:dyDescent="0.25">
      <c r="A89" s="4">
        <f t="shared" si="7"/>
        <v>1278</v>
      </c>
      <c r="B89" s="4">
        <f>B86</f>
        <v>310</v>
      </c>
      <c r="C89" s="5">
        <v>351</v>
      </c>
      <c r="D89" s="4">
        <v>0</v>
      </c>
      <c r="E89" s="4">
        <v>0</v>
      </c>
      <c r="F89" s="4">
        <v>1</v>
      </c>
      <c r="G89" t="str">
        <f t="shared" si="6"/>
        <v>insert into game_score (id, matchid, squad, goals, points, time_type) values (1278, 310, 351, 0, 0, 1);</v>
      </c>
    </row>
    <row r="90" spans="1:7" x14ac:dyDescent="0.25">
      <c r="A90" s="3">
        <f t="shared" si="7"/>
        <v>1279</v>
      </c>
      <c r="B90" s="3">
        <f>B86+1</f>
        <v>311</v>
      </c>
      <c r="C90" s="3">
        <v>507</v>
      </c>
      <c r="D90" s="3">
        <v>0</v>
      </c>
      <c r="E90" s="3">
        <v>0</v>
      </c>
      <c r="F90" s="3">
        <v>2</v>
      </c>
      <c r="G90" s="3" t="str">
        <f t="shared" si="6"/>
        <v>insert into game_score (id, matchid, squad, goals, points, time_type) values (1279, 311, 507, 0, 0, 2);</v>
      </c>
    </row>
    <row r="91" spans="1:7" x14ac:dyDescent="0.25">
      <c r="A91" s="3">
        <f t="shared" si="7"/>
        <v>1280</v>
      </c>
      <c r="B91" s="3">
        <f>B90</f>
        <v>311</v>
      </c>
      <c r="C91" s="3">
        <v>507</v>
      </c>
      <c r="D91" s="3">
        <v>0</v>
      </c>
      <c r="E91" s="3">
        <v>0</v>
      </c>
      <c r="F91" s="3">
        <v>1</v>
      </c>
      <c r="G91" s="3" t="str">
        <f t="shared" si="6"/>
        <v>insert into game_score (id, matchid, squad, goals, points, time_type) values (1280, 311, 507, 0, 0, 1);</v>
      </c>
    </row>
    <row r="92" spans="1:7" x14ac:dyDescent="0.25">
      <c r="A92" s="3">
        <f t="shared" si="7"/>
        <v>1281</v>
      </c>
      <c r="B92" s="3">
        <f>B90</f>
        <v>311</v>
      </c>
      <c r="C92" s="3">
        <v>351</v>
      </c>
      <c r="D92" s="3">
        <v>9</v>
      </c>
      <c r="E92" s="3">
        <v>3</v>
      </c>
      <c r="F92" s="3">
        <v>2</v>
      </c>
      <c r="G92" s="3" t="str">
        <f t="shared" si="6"/>
        <v>insert into game_score (id, matchid, squad, goals, points, time_type) values (1281, 311, 351, 9, 3, 2);</v>
      </c>
    </row>
    <row r="93" spans="1:7" x14ac:dyDescent="0.25">
      <c r="A93" s="3">
        <f t="shared" si="7"/>
        <v>1282</v>
      </c>
      <c r="B93" s="3">
        <f t="shared" ref="B93" si="8">B90</f>
        <v>311</v>
      </c>
      <c r="C93" s="3">
        <v>351</v>
      </c>
      <c r="D93" s="3">
        <v>8</v>
      </c>
      <c r="E93" s="3">
        <v>0</v>
      </c>
      <c r="F93" s="3">
        <v>1</v>
      </c>
      <c r="G93" s="3" t="str">
        <f t="shared" si="6"/>
        <v>insert into game_score (id, matchid, squad, goals, points, time_type) values (1282, 311, 351, 8, 0, 1);</v>
      </c>
    </row>
    <row r="94" spans="1:7" x14ac:dyDescent="0.25">
      <c r="A94" s="4">
        <f t="shared" si="7"/>
        <v>1283</v>
      </c>
      <c r="B94" s="4">
        <f>B90+1</f>
        <v>312</v>
      </c>
      <c r="C94" s="4">
        <v>57</v>
      </c>
      <c r="D94" s="4">
        <v>3</v>
      </c>
      <c r="E94" s="4">
        <v>1</v>
      </c>
      <c r="F94" s="4">
        <v>2</v>
      </c>
      <c r="G94" s="4" t="str">
        <f t="shared" si="6"/>
        <v>insert into game_score (id, matchid, squad, goals, points, time_type) values (1283, 312, 57, 3, 1, 2);</v>
      </c>
    </row>
    <row r="95" spans="1:7" x14ac:dyDescent="0.25">
      <c r="A95" s="4">
        <f t="shared" si="7"/>
        <v>1284</v>
      </c>
      <c r="B95" s="4">
        <f>B94</f>
        <v>312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(1284, 312, 57, 1, 0, 1);</v>
      </c>
    </row>
    <row r="96" spans="1:7" x14ac:dyDescent="0.25">
      <c r="A96" s="4">
        <f t="shared" si="7"/>
        <v>1285</v>
      </c>
      <c r="B96" s="4">
        <f>B94</f>
        <v>312</v>
      </c>
      <c r="C96" s="4">
        <v>998</v>
      </c>
      <c r="D96" s="4">
        <v>3</v>
      </c>
      <c r="E96" s="4">
        <v>1</v>
      </c>
      <c r="F96" s="4">
        <v>2</v>
      </c>
      <c r="G96" s="4" t="str">
        <f t="shared" si="6"/>
        <v>insert into game_score (id, matchid, squad, goals, points, time_type) values (1285, 312, 998, 3, 1, 2);</v>
      </c>
    </row>
    <row r="97" spans="1:7" x14ac:dyDescent="0.25">
      <c r="A97" s="4">
        <f t="shared" si="7"/>
        <v>1286</v>
      </c>
      <c r="B97" s="4">
        <f t="shared" ref="B97" si="9">B94</f>
        <v>312</v>
      </c>
      <c r="C97" s="4">
        <v>998</v>
      </c>
      <c r="D97" s="4">
        <v>2</v>
      </c>
      <c r="E97" s="4">
        <v>0</v>
      </c>
      <c r="F97" s="4">
        <v>1</v>
      </c>
      <c r="G97" s="4" t="str">
        <f t="shared" si="6"/>
        <v>insert into game_score (id, matchid, squad, goals, points, time_type) values (1286, 312, 998, 2, 0, 1);</v>
      </c>
    </row>
    <row r="98" spans="1:7" x14ac:dyDescent="0.25">
      <c r="A98" s="3">
        <f t="shared" si="7"/>
        <v>1287</v>
      </c>
      <c r="B98" s="3">
        <f>B94+1</f>
        <v>313</v>
      </c>
      <c r="C98" s="3">
        <v>507</v>
      </c>
      <c r="D98" s="3">
        <v>3</v>
      </c>
      <c r="E98" s="3">
        <v>0</v>
      </c>
      <c r="F98" s="3">
        <v>2</v>
      </c>
      <c r="G98" s="3" t="str">
        <f t="shared" si="6"/>
        <v>insert into game_score (id, matchid, squad, goals, points, time_type) values (1287, 313, 507, 3, 0, 2);</v>
      </c>
    </row>
    <row r="99" spans="1:7" x14ac:dyDescent="0.25">
      <c r="A99" s="3">
        <f t="shared" si="7"/>
        <v>1288</v>
      </c>
      <c r="B99" s="3">
        <f>B98</f>
        <v>313</v>
      </c>
      <c r="C99" s="3">
        <v>507</v>
      </c>
      <c r="D99" s="3">
        <v>1</v>
      </c>
      <c r="E99" s="3">
        <v>0</v>
      </c>
      <c r="F99" s="3">
        <v>1</v>
      </c>
      <c r="G99" s="3" t="str">
        <f t="shared" si="6"/>
        <v>insert into game_score (id, matchid, squad, goals, points, time_type) values (1288, 313, 507, 1, 0, 1);</v>
      </c>
    </row>
    <row r="100" spans="1:7" x14ac:dyDescent="0.25">
      <c r="A100" s="3">
        <f t="shared" si="7"/>
        <v>1289</v>
      </c>
      <c r="B100" s="3">
        <f>B98</f>
        <v>313</v>
      </c>
      <c r="C100" s="3">
        <v>57</v>
      </c>
      <c r="D100" s="3">
        <v>4</v>
      </c>
      <c r="E100" s="3">
        <v>3</v>
      </c>
      <c r="F100" s="3">
        <v>2</v>
      </c>
      <c r="G100" s="3" t="str">
        <f t="shared" si="6"/>
        <v>insert into game_score (id, matchid, squad, goals, points, time_type) values (1289, 313, 57, 4, 3, 2);</v>
      </c>
    </row>
    <row r="101" spans="1:7" x14ac:dyDescent="0.25">
      <c r="A101" s="3">
        <f t="shared" si="7"/>
        <v>1290</v>
      </c>
      <c r="B101" s="3">
        <f t="shared" ref="B101" si="10">B98</f>
        <v>313</v>
      </c>
      <c r="C101" s="3">
        <v>57</v>
      </c>
      <c r="D101" s="3">
        <v>2</v>
      </c>
      <c r="E101" s="3">
        <v>0</v>
      </c>
      <c r="F101" s="3">
        <v>1</v>
      </c>
      <c r="G101" s="3" t="str">
        <f t="shared" si="6"/>
        <v>insert into game_score (id, matchid, squad, goals, points, time_type) values (1290, 313, 57, 2, 0, 1);</v>
      </c>
    </row>
    <row r="102" spans="1:7" x14ac:dyDescent="0.25">
      <c r="A102" s="4">
        <f t="shared" si="7"/>
        <v>1291</v>
      </c>
      <c r="B102" s="4">
        <f>B98+1</f>
        <v>314</v>
      </c>
      <c r="C102" s="4">
        <v>351</v>
      </c>
      <c r="D102" s="4">
        <v>5</v>
      </c>
      <c r="E102" s="4">
        <v>3</v>
      </c>
      <c r="F102" s="4">
        <v>2</v>
      </c>
      <c r="G102" s="4" t="str">
        <f t="shared" si="6"/>
        <v>insert into game_score (id, matchid, squad, goals, points, time_type) values (1291, 314, 351, 5, 3, 2);</v>
      </c>
    </row>
    <row r="103" spans="1:7" x14ac:dyDescent="0.25">
      <c r="A103" s="4">
        <f t="shared" si="7"/>
        <v>1292</v>
      </c>
      <c r="B103" s="4">
        <f>B102</f>
        <v>314</v>
      </c>
      <c r="C103" s="4">
        <v>351</v>
      </c>
      <c r="D103" s="4">
        <v>2</v>
      </c>
      <c r="E103" s="4">
        <v>0</v>
      </c>
      <c r="F103" s="4">
        <v>1</v>
      </c>
      <c r="G103" s="4" t="str">
        <f t="shared" si="6"/>
        <v>insert into game_score (id, matchid, squad, goals, points, time_type) values (1292, 314, 351, 2, 0, 1);</v>
      </c>
    </row>
    <row r="104" spans="1:7" x14ac:dyDescent="0.25">
      <c r="A104" s="4">
        <f t="shared" si="7"/>
        <v>1293</v>
      </c>
      <c r="B104" s="4">
        <f>B102</f>
        <v>314</v>
      </c>
      <c r="C104" s="4">
        <v>998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(1293, 314, 998, 1, 0, 2);</v>
      </c>
    </row>
    <row r="105" spans="1:7" x14ac:dyDescent="0.25">
      <c r="A105" s="4">
        <f t="shared" si="7"/>
        <v>1294</v>
      </c>
      <c r="B105" s="4">
        <f t="shared" ref="B105" si="11">B102</f>
        <v>314</v>
      </c>
      <c r="C105" s="4">
        <v>998</v>
      </c>
      <c r="D105" s="4">
        <v>1</v>
      </c>
      <c r="E105" s="4">
        <v>0</v>
      </c>
      <c r="F105" s="4">
        <v>1</v>
      </c>
      <c r="G105" s="4" t="str">
        <f t="shared" si="6"/>
        <v>insert into game_score (id, matchid, squad, goals, points, time_type) values (1294, 314, 998, 1, 0, 1);</v>
      </c>
    </row>
    <row r="106" spans="1:7" x14ac:dyDescent="0.25">
      <c r="A106" s="3">
        <f t="shared" si="7"/>
        <v>1295</v>
      </c>
      <c r="B106" s="3">
        <f>B102+1</f>
        <v>315</v>
      </c>
      <c r="C106" s="3">
        <v>53</v>
      </c>
      <c r="D106" s="3">
        <v>1</v>
      </c>
      <c r="E106" s="3">
        <v>0</v>
      </c>
      <c r="F106" s="3">
        <v>2</v>
      </c>
      <c r="G106" s="3" t="str">
        <f t="shared" si="6"/>
        <v>insert into game_score (id, matchid, squad, goals, points, time_type) values (1295, 315, 53, 1, 0, 2);</v>
      </c>
    </row>
    <row r="107" spans="1:7" x14ac:dyDescent="0.25">
      <c r="A107" s="3">
        <f t="shared" si="7"/>
        <v>1296</v>
      </c>
      <c r="B107" s="3">
        <f>B106</f>
        <v>315</v>
      </c>
      <c r="C107" s="3">
        <v>53</v>
      </c>
      <c r="D107" s="3">
        <v>0</v>
      </c>
      <c r="E107" s="3">
        <v>0</v>
      </c>
      <c r="F107" s="3">
        <v>1</v>
      </c>
      <c r="G107" s="3" t="str">
        <f t="shared" si="6"/>
        <v>insert into game_score (id, matchid, squad, goals, points, time_type) values (1296, 315, 53, 0, 0, 1);</v>
      </c>
    </row>
    <row r="108" spans="1:7" x14ac:dyDescent="0.25">
      <c r="A108" s="3">
        <f t="shared" si="7"/>
        <v>1297</v>
      </c>
      <c r="B108" s="3">
        <f>B106</f>
        <v>315</v>
      </c>
      <c r="C108" s="3">
        <v>20</v>
      </c>
      <c r="D108" s="3">
        <v>7</v>
      </c>
      <c r="E108" s="3">
        <v>3</v>
      </c>
      <c r="F108" s="3">
        <v>2</v>
      </c>
      <c r="G108" s="3" t="str">
        <f t="shared" si="6"/>
        <v>insert into game_score (id, matchid, squad, goals, points, time_type) values (1297, 315, 20, 7, 3, 2);</v>
      </c>
    </row>
    <row r="109" spans="1:7" x14ac:dyDescent="0.25">
      <c r="A109" s="3">
        <f t="shared" si="7"/>
        <v>1298</v>
      </c>
      <c r="B109" s="3">
        <f t="shared" ref="B109" si="12">B106</f>
        <v>315</v>
      </c>
      <c r="C109" s="3">
        <v>20</v>
      </c>
      <c r="D109" s="3">
        <v>4</v>
      </c>
      <c r="E109" s="3">
        <v>0</v>
      </c>
      <c r="F109" s="3">
        <v>1</v>
      </c>
      <c r="G109" s="3" t="str">
        <f t="shared" si="6"/>
        <v>insert into game_score (id, matchid, squad, goals, points, time_type) values (1298, 315, 20, 4, 0, 1);</v>
      </c>
    </row>
    <row r="110" spans="1:7" x14ac:dyDescent="0.25">
      <c r="A110" s="4">
        <f t="shared" si="7"/>
        <v>1299</v>
      </c>
      <c r="B110" s="4">
        <f>B106+1</f>
        <v>316</v>
      </c>
      <c r="C110" s="4">
        <v>66</v>
      </c>
      <c r="D110" s="4">
        <v>4</v>
      </c>
      <c r="E110" s="4">
        <v>0</v>
      </c>
      <c r="F110" s="4">
        <v>2</v>
      </c>
      <c r="G110" s="4" t="str">
        <f t="shared" si="6"/>
        <v>insert into game_score (id, matchid, squad, goals, points, time_type) values (1299, 316, 66, 4, 0, 2);</v>
      </c>
    </row>
    <row r="111" spans="1:7" x14ac:dyDescent="0.25">
      <c r="A111" s="4">
        <f t="shared" si="7"/>
        <v>1300</v>
      </c>
      <c r="B111" s="4">
        <f>B110</f>
        <v>316</v>
      </c>
      <c r="C111" s="4">
        <v>66</v>
      </c>
      <c r="D111" s="4">
        <v>1</v>
      </c>
      <c r="E111" s="4">
        <v>0</v>
      </c>
      <c r="F111" s="4">
        <v>1</v>
      </c>
      <c r="G111" s="4" t="str">
        <f t="shared" si="6"/>
        <v>insert into game_score (id, matchid, squad, goals, points, time_type) values (1300, 316, 66, 1, 0, 1);</v>
      </c>
    </row>
    <row r="112" spans="1:7" x14ac:dyDescent="0.25">
      <c r="A112" s="4">
        <f t="shared" si="7"/>
        <v>1301</v>
      </c>
      <c r="B112" s="4">
        <f>B110</f>
        <v>316</v>
      </c>
      <c r="C112" s="4">
        <v>7</v>
      </c>
      <c r="D112" s="4">
        <v>6</v>
      </c>
      <c r="E112" s="4">
        <v>3</v>
      </c>
      <c r="F112" s="4">
        <v>2</v>
      </c>
      <c r="G112" s="4" t="str">
        <f t="shared" si="6"/>
        <v>insert into game_score (id, matchid, squad, goals, points, time_type) values (1301, 316, 7, 6, 3, 2);</v>
      </c>
    </row>
    <row r="113" spans="1:7" x14ac:dyDescent="0.25">
      <c r="A113" s="4">
        <f t="shared" si="7"/>
        <v>1302</v>
      </c>
      <c r="B113" s="4">
        <f t="shared" ref="B113" si="13">B110</f>
        <v>316</v>
      </c>
      <c r="C113" s="4">
        <v>7</v>
      </c>
      <c r="D113" s="4">
        <v>3</v>
      </c>
      <c r="E113" s="4">
        <v>0</v>
      </c>
      <c r="F113" s="4">
        <v>1</v>
      </c>
      <c r="G113" s="4" t="str">
        <f t="shared" si="6"/>
        <v>insert into game_score (id, matchid, squad, goals, points, time_type) values (1302, 316, 7, 3, 0, 1);</v>
      </c>
    </row>
    <row r="114" spans="1:7" x14ac:dyDescent="0.25">
      <c r="A114" s="3">
        <f t="shared" si="7"/>
        <v>1303</v>
      </c>
      <c r="B114" s="3">
        <f>B110+1</f>
        <v>317</v>
      </c>
      <c r="C114" s="3">
        <v>20</v>
      </c>
      <c r="D114" s="3">
        <v>1</v>
      </c>
      <c r="E114" s="3">
        <v>0</v>
      </c>
      <c r="F114" s="3">
        <v>2</v>
      </c>
      <c r="G114" s="3" t="str">
        <f t="shared" si="6"/>
        <v>insert into game_score (id, matchid, squad, goals, points, time_type) values (1303, 317, 20, 1, 0, 2);</v>
      </c>
    </row>
    <row r="115" spans="1:7" x14ac:dyDescent="0.25">
      <c r="A115" s="3">
        <f t="shared" si="7"/>
        <v>1304</v>
      </c>
      <c r="B115" s="3">
        <f>B114</f>
        <v>317</v>
      </c>
      <c r="C115" s="3">
        <v>20</v>
      </c>
      <c r="D115" s="3">
        <v>0</v>
      </c>
      <c r="E115" s="3">
        <v>0</v>
      </c>
      <c r="F115" s="3">
        <v>1</v>
      </c>
      <c r="G115" s="3" t="str">
        <f t="shared" si="6"/>
        <v>insert into game_score (id, matchid, squad, goals, points, time_type) values (1304, 317, 20, 0, 0, 1);</v>
      </c>
    </row>
    <row r="116" spans="1:7" x14ac:dyDescent="0.25">
      <c r="A116" s="3">
        <f t="shared" si="7"/>
        <v>1305</v>
      </c>
      <c r="B116" s="3">
        <f>B114</f>
        <v>317</v>
      </c>
      <c r="C116" s="3">
        <v>7</v>
      </c>
      <c r="D116" s="3">
        <v>6</v>
      </c>
      <c r="E116" s="3">
        <v>3</v>
      </c>
      <c r="F116" s="3">
        <v>2</v>
      </c>
      <c r="G116" s="3" t="str">
        <f t="shared" si="6"/>
        <v>insert into game_score (id, matchid, squad, goals, points, time_type) values (1305, 317, 7, 6, 3, 2);</v>
      </c>
    </row>
    <row r="117" spans="1:7" x14ac:dyDescent="0.25">
      <c r="A117" s="3">
        <f t="shared" si="7"/>
        <v>1306</v>
      </c>
      <c r="B117" s="3">
        <f t="shared" ref="B117" si="14">B114</f>
        <v>317</v>
      </c>
      <c r="C117" s="3">
        <v>7</v>
      </c>
      <c r="D117" s="3">
        <v>4</v>
      </c>
      <c r="E117" s="3">
        <v>0</v>
      </c>
      <c r="F117" s="3">
        <v>1</v>
      </c>
      <c r="G117" s="3" t="str">
        <f t="shared" si="6"/>
        <v>insert into game_score (id, matchid, squad, goals, points, time_type) values (1306, 317, 7, 4, 0, 1);</v>
      </c>
    </row>
    <row r="118" spans="1:7" x14ac:dyDescent="0.25">
      <c r="A118" s="4">
        <f t="shared" si="7"/>
        <v>1307</v>
      </c>
      <c r="B118" s="4">
        <f>B114+1</f>
        <v>318</v>
      </c>
      <c r="C118" s="4">
        <v>66</v>
      </c>
      <c r="D118" s="4">
        <v>8</v>
      </c>
      <c r="E118" s="4">
        <v>3</v>
      </c>
      <c r="F118" s="4">
        <v>2</v>
      </c>
      <c r="G118" s="4" t="str">
        <f t="shared" si="6"/>
        <v>insert into game_score (id, matchid, squad, goals, points, time_type) values (1307, 318, 66, 8, 3, 2);</v>
      </c>
    </row>
    <row r="119" spans="1:7" x14ac:dyDescent="0.25">
      <c r="A119" s="4">
        <f t="shared" si="7"/>
        <v>1308</v>
      </c>
      <c r="B119" s="4">
        <f>B118</f>
        <v>318</v>
      </c>
      <c r="C119" s="4">
        <v>66</v>
      </c>
      <c r="D119" s="4">
        <v>3</v>
      </c>
      <c r="E119" s="4">
        <v>0</v>
      </c>
      <c r="F119" s="4">
        <v>1</v>
      </c>
      <c r="G119" s="4" t="str">
        <f t="shared" si="6"/>
        <v>insert into game_score (id, matchid, squad, goals, points, time_type) values (1308, 318, 66, 3, 0, 1);</v>
      </c>
    </row>
    <row r="120" spans="1:7" x14ac:dyDescent="0.25">
      <c r="A120" s="4">
        <f t="shared" si="7"/>
        <v>1309</v>
      </c>
      <c r="B120" s="4">
        <f>B118</f>
        <v>318</v>
      </c>
      <c r="C120" s="4">
        <v>53</v>
      </c>
      <c r="D120" s="4">
        <v>5</v>
      </c>
      <c r="E120" s="4">
        <v>0</v>
      </c>
      <c r="F120" s="4">
        <v>2</v>
      </c>
      <c r="G120" s="4" t="str">
        <f t="shared" si="6"/>
        <v>insert into game_score (id, matchid, squad, goals, points, time_type) values (1309, 318, 53, 5, 0, 2);</v>
      </c>
    </row>
    <row r="121" spans="1:7" x14ac:dyDescent="0.25">
      <c r="A121" s="4">
        <f t="shared" si="7"/>
        <v>1310</v>
      </c>
      <c r="B121" s="4">
        <f t="shared" ref="B121" si="15">B118</f>
        <v>318</v>
      </c>
      <c r="C121" s="4">
        <v>53</v>
      </c>
      <c r="D121" s="4">
        <v>4</v>
      </c>
      <c r="E121" s="4">
        <v>0</v>
      </c>
      <c r="F121" s="4">
        <v>1</v>
      </c>
      <c r="G121" s="4" t="str">
        <f t="shared" si="6"/>
        <v>insert into game_score (id, matchid, squad, goals, points, time_type) values (1310, 318, 53, 4, 0, 1);</v>
      </c>
    </row>
    <row r="122" spans="1:7" x14ac:dyDescent="0.25">
      <c r="A122" s="3">
        <f t="shared" si="7"/>
        <v>1311</v>
      </c>
      <c r="B122" s="3">
        <f>B118+1</f>
        <v>319</v>
      </c>
      <c r="C122" s="3">
        <v>20</v>
      </c>
      <c r="D122" s="3">
        <v>1</v>
      </c>
      <c r="E122" s="3">
        <v>0</v>
      </c>
      <c r="F122" s="3">
        <v>2</v>
      </c>
      <c r="G122" s="3" t="str">
        <f t="shared" si="6"/>
        <v>insert into game_score (id, matchid, squad, goals, points, time_type) values (1311, 319, 20, 1, 0, 2);</v>
      </c>
    </row>
    <row r="123" spans="1:7" x14ac:dyDescent="0.25">
      <c r="A123" s="3">
        <f t="shared" si="7"/>
        <v>1312</v>
      </c>
      <c r="B123" s="3">
        <f>B122</f>
        <v>319</v>
      </c>
      <c r="C123" s="3">
        <v>20</v>
      </c>
      <c r="D123" s="3">
        <v>0</v>
      </c>
      <c r="E123" s="3">
        <v>0</v>
      </c>
      <c r="F123" s="3">
        <v>1</v>
      </c>
      <c r="G123" s="3" t="str">
        <f t="shared" si="6"/>
        <v>insert into game_score (id, matchid, squad, goals, points, time_type) values (1312, 319, 20, 0, 0, 1);</v>
      </c>
    </row>
    <row r="124" spans="1:7" x14ac:dyDescent="0.25">
      <c r="A124" s="3">
        <f t="shared" si="7"/>
        <v>1313</v>
      </c>
      <c r="B124" s="3">
        <f>B122</f>
        <v>319</v>
      </c>
      <c r="C124" s="3">
        <v>66</v>
      </c>
      <c r="D124" s="3">
        <v>2</v>
      </c>
      <c r="E124" s="3">
        <v>3</v>
      </c>
      <c r="F124" s="3">
        <v>2</v>
      </c>
      <c r="G124" s="3" t="str">
        <f t="shared" si="6"/>
        <v>insert into game_score (id, matchid, squad, goals, points, time_type) values (1313, 319, 66, 2, 3, 2);</v>
      </c>
    </row>
    <row r="125" spans="1:7" x14ac:dyDescent="0.25">
      <c r="A125" s="3">
        <f t="shared" si="7"/>
        <v>1314</v>
      </c>
      <c r="B125" s="3">
        <f>B122</f>
        <v>319</v>
      </c>
      <c r="C125" s="3">
        <v>66</v>
      </c>
      <c r="D125" s="3">
        <v>1</v>
      </c>
      <c r="E125" s="3">
        <v>0</v>
      </c>
      <c r="F125" s="3">
        <v>1</v>
      </c>
      <c r="G125" s="3" t="str">
        <f t="shared" si="6"/>
        <v>insert into game_score (id, matchid, squad, goals, points, time_type) values (1314, 319, 66, 1, 0, 1);</v>
      </c>
    </row>
    <row r="126" spans="1:7" x14ac:dyDescent="0.25">
      <c r="A126" s="4">
        <f t="shared" si="7"/>
        <v>1315</v>
      </c>
      <c r="B126" s="4">
        <f>B122+1</f>
        <v>320</v>
      </c>
      <c r="C126" s="4">
        <v>7</v>
      </c>
      <c r="D126" s="4">
        <v>7</v>
      </c>
      <c r="E126" s="4">
        <v>3</v>
      </c>
      <c r="F126" s="4">
        <v>2</v>
      </c>
      <c r="G126" t="str">
        <f t="shared" si="6"/>
        <v>insert into game_score (id, matchid, squad, goals, points, time_type) values (1315, 320, 7, 7, 3, 2);</v>
      </c>
    </row>
    <row r="127" spans="1:7" x14ac:dyDescent="0.25">
      <c r="A127" s="4">
        <f t="shared" si="7"/>
        <v>1316</v>
      </c>
      <c r="B127" s="4">
        <f>B126</f>
        <v>320</v>
      </c>
      <c r="C127" s="4">
        <v>7</v>
      </c>
      <c r="D127" s="4">
        <v>4</v>
      </c>
      <c r="E127" s="4">
        <v>0</v>
      </c>
      <c r="F127" s="4">
        <v>1</v>
      </c>
      <c r="G127" t="str">
        <f t="shared" si="6"/>
        <v>insert into game_score (id, matchid, squad, goals, points, time_type) values (1316, 320, 7, 4, 0, 1);</v>
      </c>
    </row>
    <row r="128" spans="1:7" x14ac:dyDescent="0.25">
      <c r="A128" s="4">
        <f t="shared" si="7"/>
        <v>1317</v>
      </c>
      <c r="B128" s="4">
        <f>B126</f>
        <v>320</v>
      </c>
      <c r="C128" s="4">
        <v>53</v>
      </c>
      <c r="D128" s="4">
        <v>1</v>
      </c>
      <c r="E128" s="4">
        <v>0</v>
      </c>
      <c r="F128" s="4">
        <v>2</v>
      </c>
      <c r="G128" t="str">
        <f t="shared" si="6"/>
        <v>insert into game_score (id, matchid, squad, goals, points, time_type) values (1317, 320, 53, 1, 0, 2);</v>
      </c>
    </row>
    <row r="129" spans="1:7" x14ac:dyDescent="0.25">
      <c r="A129" s="4">
        <f t="shared" si="7"/>
        <v>1318</v>
      </c>
      <c r="B129" s="4">
        <f>B126</f>
        <v>320</v>
      </c>
      <c r="C129" s="4">
        <v>53</v>
      </c>
      <c r="D129" s="4">
        <v>0</v>
      </c>
      <c r="E129" s="4">
        <v>0</v>
      </c>
      <c r="F129" s="4">
        <v>1</v>
      </c>
      <c r="G129" t="str">
        <f t="shared" si="6"/>
        <v>insert into game_score (id, matchid, squad, goals, points, time_type) values (1318, 320, 53, 0, 0, 1);</v>
      </c>
    </row>
    <row r="130" spans="1:7" x14ac:dyDescent="0.25">
      <c r="A130" s="3">
        <f t="shared" si="7"/>
        <v>1319</v>
      </c>
      <c r="B130" s="3">
        <f>B126+1</f>
        <v>321</v>
      </c>
      <c r="C130" s="3">
        <v>84</v>
      </c>
      <c r="D130" s="3">
        <v>4</v>
      </c>
      <c r="E130" s="3">
        <v>3</v>
      </c>
      <c r="F130" s="3">
        <v>2</v>
      </c>
      <c r="G130" s="3" t="str">
        <f t="shared" si="6"/>
        <v>insert into game_score (id, matchid, squad, goals, points, time_type) values (1319, 321, 84, 4, 3, 2);</v>
      </c>
    </row>
    <row r="131" spans="1:7" x14ac:dyDescent="0.25">
      <c r="A131" s="3">
        <f t="shared" si="7"/>
        <v>1320</v>
      </c>
      <c r="B131" s="3">
        <f>B130</f>
        <v>321</v>
      </c>
      <c r="C131" s="3">
        <v>84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(1320, 321, 84, 1, 0, 1);</v>
      </c>
    </row>
    <row r="132" spans="1:7" x14ac:dyDescent="0.25">
      <c r="A132" s="3">
        <f t="shared" si="7"/>
        <v>1321</v>
      </c>
      <c r="B132" s="3">
        <f>B130</f>
        <v>321</v>
      </c>
      <c r="C132" s="3">
        <v>502</v>
      </c>
      <c r="D132" s="3">
        <v>2</v>
      </c>
      <c r="E132" s="3">
        <v>0</v>
      </c>
      <c r="F132" s="3">
        <v>2</v>
      </c>
      <c r="G132" s="3" t="str">
        <f t="shared" si="6"/>
        <v>insert into game_score (id, matchid, squad, goals, points, time_type) values (1321, 321, 502, 2, 0, 2);</v>
      </c>
    </row>
    <row r="133" spans="1:7" x14ac:dyDescent="0.25">
      <c r="A133" s="3">
        <f t="shared" si="7"/>
        <v>1322</v>
      </c>
      <c r="B133" s="3">
        <f t="shared" ref="B133" si="16">B130</f>
        <v>321</v>
      </c>
      <c r="C133" s="3">
        <v>502</v>
      </c>
      <c r="D133" s="3">
        <v>0</v>
      </c>
      <c r="E133" s="3">
        <v>0</v>
      </c>
      <c r="F133" s="3">
        <v>1</v>
      </c>
      <c r="G133" s="3" t="str">
        <f t="shared" si="6"/>
        <v>insert into game_score (id, matchid, squad, goals, points, time_type) values (1322, 321, 502, 0, 0, 1);</v>
      </c>
    </row>
    <row r="134" spans="1:7" x14ac:dyDescent="0.25">
      <c r="A134" s="4">
        <f t="shared" si="7"/>
        <v>1323</v>
      </c>
      <c r="B134" s="4">
        <f>B130+1</f>
        <v>322</v>
      </c>
      <c r="C134" s="4">
        <v>595</v>
      </c>
      <c r="D134" s="4">
        <v>2</v>
      </c>
      <c r="E134" s="4">
        <v>0</v>
      </c>
      <c r="F134" s="4">
        <v>2</v>
      </c>
      <c r="G134" s="4" t="str">
        <f t="shared" si="6"/>
        <v>insert into game_score (id, matchid, squad, goals, points, time_type) values (1323, 322, 595, 2, 0, 2);</v>
      </c>
    </row>
    <row r="135" spans="1:7" x14ac:dyDescent="0.25">
      <c r="A135" s="4">
        <f t="shared" si="7"/>
        <v>1324</v>
      </c>
      <c r="B135" s="4">
        <f>B134</f>
        <v>322</v>
      </c>
      <c r="C135" s="4">
        <v>595</v>
      </c>
      <c r="D135" s="4">
        <v>2</v>
      </c>
      <c r="E135" s="4">
        <v>0</v>
      </c>
      <c r="F135" s="4">
        <v>1</v>
      </c>
      <c r="G135" s="4" t="str">
        <f t="shared" si="6"/>
        <v>insert into game_score (id, matchid, squad, goals, points, time_type) values (1324, 322, 595, 2, 0, 1);</v>
      </c>
    </row>
    <row r="136" spans="1:7" x14ac:dyDescent="0.25">
      <c r="A136" s="4">
        <f t="shared" si="7"/>
        <v>1325</v>
      </c>
      <c r="B136" s="4">
        <f>B134</f>
        <v>322</v>
      </c>
      <c r="C136" s="4">
        <v>39</v>
      </c>
      <c r="D136" s="4">
        <v>4</v>
      </c>
      <c r="E136" s="4">
        <v>3</v>
      </c>
      <c r="F136" s="4">
        <v>2</v>
      </c>
      <c r="G136" s="4" t="str">
        <f t="shared" si="6"/>
        <v>insert into game_score (id, matchid, squad, goals, points, time_type) values (1325, 322, 39, 4, 3, 2);</v>
      </c>
    </row>
    <row r="137" spans="1:7" x14ac:dyDescent="0.25">
      <c r="A137" s="4">
        <f t="shared" si="7"/>
        <v>1326</v>
      </c>
      <c r="B137" s="4">
        <f t="shared" ref="B137" si="17">B134</f>
        <v>322</v>
      </c>
      <c r="C137" s="4">
        <v>39</v>
      </c>
      <c r="D137" s="4">
        <v>1</v>
      </c>
      <c r="E137" s="4">
        <v>0</v>
      </c>
      <c r="F137" s="4">
        <v>1</v>
      </c>
      <c r="G137" s="4" t="str">
        <f t="shared" si="6"/>
        <v>insert into game_score (id, matchid, squad, goals, points, time_type) values (1326, 322, 39, 1, 0, 1);</v>
      </c>
    </row>
    <row r="138" spans="1:7" x14ac:dyDescent="0.25">
      <c r="A138" s="3">
        <f t="shared" si="7"/>
        <v>1327</v>
      </c>
      <c r="B138" s="3">
        <f>B134+1</f>
        <v>323</v>
      </c>
      <c r="C138" s="3">
        <v>502</v>
      </c>
      <c r="D138" s="3">
        <v>1</v>
      </c>
      <c r="E138" s="3">
        <v>0</v>
      </c>
      <c r="F138" s="3">
        <v>2</v>
      </c>
      <c r="G138" s="3" t="str">
        <f t="shared" si="6"/>
        <v>insert into game_score (id, matchid, squad, goals, points, time_type) values (1327, 323, 502, 1, 0, 2);</v>
      </c>
    </row>
    <row r="139" spans="1:7" x14ac:dyDescent="0.25">
      <c r="A139" s="3">
        <f t="shared" si="7"/>
        <v>1328</v>
      </c>
      <c r="B139" s="3">
        <f>B138</f>
        <v>323</v>
      </c>
      <c r="C139" s="3">
        <v>502</v>
      </c>
      <c r="D139" s="3">
        <v>1</v>
      </c>
      <c r="E139" s="3">
        <v>0</v>
      </c>
      <c r="F139" s="3">
        <v>1</v>
      </c>
      <c r="G139" s="3" t="str">
        <f t="shared" si="6"/>
        <v>insert into game_score (id, matchid, squad, goals, points, time_type) values (1328, 323, 502, 1, 0, 1);</v>
      </c>
    </row>
    <row r="140" spans="1:7" x14ac:dyDescent="0.25">
      <c r="A140" s="3">
        <f t="shared" si="7"/>
        <v>1329</v>
      </c>
      <c r="B140" s="3">
        <f>B138</f>
        <v>323</v>
      </c>
      <c r="C140" s="3">
        <v>39</v>
      </c>
      <c r="D140" s="3">
        <v>5</v>
      </c>
      <c r="E140" s="3">
        <v>3</v>
      </c>
      <c r="F140" s="3">
        <v>2</v>
      </c>
      <c r="G140" s="3" t="str">
        <f t="shared" si="6"/>
        <v>insert into game_score (id, matchid, squad, goals, points, time_type) values (1329, 323, 39, 5, 3, 2);</v>
      </c>
    </row>
    <row r="141" spans="1:7" x14ac:dyDescent="0.25">
      <c r="A141" s="3">
        <f t="shared" si="7"/>
        <v>1330</v>
      </c>
      <c r="B141" s="3">
        <f t="shared" ref="B141" si="18">B138</f>
        <v>323</v>
      </c>
      <c r="C141" s="3">
        <v>39</v>
      </c>
      <c r="D141" s="3">
        <v>3</v>
      </c>
      <c r="E141" s="3">
        <v>0</v>
      </c>
      <c r="F141" s="3">
        <v>1</v>
      </c>
      <c r="G141" s="3" t="str">
        <f t="shared" si="6"/>
        <v>insert into game_score (id, matchid, squad, goals, points, time_type) values (1330, 323, 39, 3, 0, 1);</v>
      </c>
    </row>
    <row r="142" spans="1:7" x14ac:dyDescent="0.25">
      <c r="A142" s="4">
        <f t="shared" si="7"/>
        <v>1331</v>
      </c>
      <c r="B142" s="4">
        <f>B138+1</f>
        <v>324</v>
      </c>
      <c r="C142" s="4">
        <v>595</v>
      </c>
      <c r="D142" s="4">
        <v>7</v>
      </c>
      <c r="E142" s="4">
        <v>3</v>
      </c>
      <c r="F142" s="4">
        <v>2</v>
      </c>
      <c r="G142" s="4" t="str">
        <f t="shared" si="6"/>
        <v>insert into game_score (id, matchid, squad, goals, points, time_type) values (1331, 324, 595, 7, 3, 2);</v>
      </c>
    </row>
    <row r="143" spans="1:7" x14ac:dyDescent="0.25">
      <c r="A143" s="4">
        <f t="shared" si="7"/>
        <v>1332</v>
      </c>
      <c r="B143" s="4">
        <f>B142</f>
        <v>324</v>
      </c>
      <c r="C143" s="4">
        <v>595</v>
      </c>
      <c r="D143" s="4">
        <v>5</v>
      </c>
      <c r="E143" s="4">
        <v>0</v>
      </c>
      <c r="F143" s="4">
        <v>1</v>
      </c>
      <c r="G143" s="4" t="str">
        <f t="shared" si="6"/>
        <v>insert into game_score (id, matchid, squad, goals, points, time_type) values (1332, 324, 595, 5, 0, 1);</v>
      </c>
    </row>
    <row r="144" spans="1:7" x14ac:dyDescent="0.25">
      <c r="A144" s="4">
        <f t="shared" si="7"/>
        <v>1333</v>
      </c>
      <c r="B144" s="4">
        <f>B142</f>
        <v>324</v>
      </c>
      <c r="C144" s="4">
        <v>84</v>
      </c>
      <c r="D144" s="4">
        <v>1</v>
      </c>
      <c r="E144" s="4">
        <v>0</v>
      </c>
      <c r="F144" s="4">
        <v>2</v>
      </c>
      <c r="G144" s="4" t="str">
        <f t="shared" si="6"/>
        <v>insert into game_score (id, matchid, squad, goals, points, time_type) values (1333, 324, 84, 1, 0, 2);</v>
      </c>
    </row>
    <row r="145" spans="1:7" x14ac:dyDescent="0.25">
      <c r="A145" s="4">
        <f t="shared" si="7"/>
        <v>1334</v>
      </c>
      <c r="B145" s="4">
        <f t="shared" ref="B145" si="19">B142</f>
        <v>324</v>
      </c>
      <c r="C145" s="4">
        <v>84</v>
      </c>
      <c r="D145" s="4">
        <v>0</v>
      </c>
      <c r="E145" s="4">
        <v>0</v>
      </c>
      <c r="F145" s="4">
        <v>1</v>
      </c>
      <c r="G145" s="4" t="str">
        <f t="shared" si="6"/>
        <v>insert into game_score (id, matchid, squad, goals, points, time_type) values (1334, 324, 84, 0, 0, 1);</v>
      </c>
    </row>
    <row r="146" spans="1:7" x14ac:dyDescent="0.25">
      <c r="A146" s="3">
        <f t="shared" si="7"/>
        <v>1335</v>
      </c>
      <c r="B146" s="3">
        <f>B142+1</f>
        <v>325</v>
      </c>
      <c r="C146" s="3">
        <v>502</v>
      </c>
      <c r="D146" s="3">
        <v>4</v>
      </c>
      <c r="E146" s="3">
        <v>0</v>
      </c>
      <c r="F146" s="3">
        <v>2</v>
      </c>
      <c r="G146" s="3" t="str">
        <f t="shared" ref="G146:G209" si="20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(1335, 325, 502, 4, 0, 2);</v>
      </c>
    </row>
    <row r="147" spans="1:7" x14ac:dyDescent="0.25">
      <c r="A147" s="3">
        <f t="shared" si="7"/>
        <v>1336</v>
      </c>
      <c r="B147" s="3">
        <f>B146</f>
        <v>325</v>
      </c>
      <c r="C147" s="3">
        <v>502</v>
      </c>
      <c r="D147" s="3">
        <v>2</v>
      </c>
      <c r="E147" s="3">
        <v>0</v>
      </c>
      <c r="F147" s="3">
        <v>1</v>
      </c>
      <c r="G147" s="3" t="str">
        <f t="shared" si="20"/>
        <v>insert into game_score (id, matchid, squad, goals, points, time_type) values (1336, 325, 502, 2, 0, 1);</v>
      </c>
    </row>
    <row r="148" spans="1:7" x14ac:dyDescent="0.25">
      <c r="A148" s="3">
        <f t="shared" si="7"/>
        <v>1337</v>
      </c>
      <c r="B148" s="3">
        <f>B146</f>
        <v>325</v>
      </c>
      <c r="C148" s="3">
        <v>595</v>
      </c>
      <c r="D148" s="3">
        <v>8</v>
      </c>
      <c r="E148" s="3">
        <v>3</v>
      </c>
      <c r="F148" s="3">
        <v>2</v>
      </c>
      <c r="G148" s="3" t="str">
        <f t="shared" si="20"/>
        <v>insert into game_score (id, matchid, squad, goals, points, time_type) values (1337, 325, 595, 8, 3, 2);</v>
      </c>
    </row>
    <row r="149" spans="1:7" x14ac:dyDescent="0.25">
      <c r="A149" s="3">
        <f t="shared" si="7"/>
        <v>1338</v>
      </c>
      <c r="B149" s="3">
        <f t="shared" ref="B149" si="21">B146</f>
        <v>325</v>
      </c>
      <c r="C149" s="3">
        <v>595</v>
      </c>
      <c r="D149" s="3">
        <v>3</v>
      </c>
      <c r="E149" s="3">
        <v>0</v>
      </c>
      <c r="F149" s="3">
        <v>1</v>
      </c>
      <c r="G149" s="3" t="str">
        <f t="shared" si="20"/>
        <v>insert into game_score (id, matchid, squad, goals, points, time_type) values (1338, 325, 595, 3, 0, 1);</v>
      </c>
    </row>
    <row r="150" spans="1:7" x14ac:dyDescent="0.25">
      <c r="A150" s="4">
        <f t="shared" ref="A150:A213" si="22">A149+1</f>
        <v>1339</v>
      </c>
      <c r="B150" s="4">
        <f>B146+1</f>
        <v>326</v>
      </c>
      <c r="C150" s="4">
        <v>39</v>
      </c>
      <c r="D150" s="4">
        <v>2</v>
      </c>
      <c r="E150" s="4">
        <v>3</v>
      </c>
      <c r="F150" s="4">
        <v>2</v>
      </c>
      <c r="G150" s="4" t="str">
        <f t="shared" si="20"/>
        <v>insert into game_score (id, matchid, squad, goals, points, time_type) values (1339, 326, 39, 2, 3, 2);</v>
      </c>
    </row>
    <row r="151" spans="1:7" x14ac:dyDescent="0.25">
      <c r="A151" s="4">
        <f t="shared" si="22"/>
        <v>1340</v>
      </c>
      <c r="B151" s="4">
        <f>B150</f>
        <v>326</v>
      </c>
      <c r="C151" s="4">
        <v>39</v>
      </c>
      <c r="D151" s="4">
        <v>1</v>
      </c>
      <c r="E151" s="4">
        <v>0</v>
      </c>
      <c r="F151" s="4">
        <v>1</v>
      </c>
      <c r="G151" s="4" t="str">
        <f t="shared" si="20"/>
        <v>insert into game_score (id, matchid, squad, goals, points, time_type) values (1340, 326, 39, 1, 0, 1);</v>
      </c>
    </row>
    <row r="152" spans="1:7" x14ac:dyDescent="0.25">
      <c r="A152" s="4">
        <f t="shared" si="22"/>
        <v>1341</v>
      </c>
      <c r="B152" s="4">
        <f>B150</f>
        <v>326</v>
      </c>
      <c r="C152" s="4">
        <v>84</v>
      </c>
      <c r="D152" s="4">
        <v>0</v>
      </c>
      <c r="E152" s="4">
        <v>0</v>
      </c>
      <c r="F152" s="4">
        <v>2</v>
      </c>
      <c r="G152" s="4" t="str">
        <f t="shared" si="20"/>
        <v>insert into game_score (id, matchid, squad, goals, points, time_type) values (1341, 326, 84, 0, 0, 2);</v>
      </c>
    </row>
    <row r="153" spans="1:7" x14ac:dyDescent="0.25">
      <c r="A153" s="4">
        <f t="shared" si="22"/>
        <v>1342</v>
      </c>
      <c r="B153" s="4">
        <f t="shared" ref="B153" si="23">B150</f>
        <v>326</v>
      </c>
      <c r="C153" s="4">
        <v>84</v>
      </c>
      <c r="D153" s="4">
        <v>0</v>
      </c>
      <c r="E153" s="4">
        <v>0</v>
      </c>
      <c r="F153" s="4">
        <v>1</v>
      </c>
      <c r="G153" s="4" t="str">
        <f t="shared" si="20"/>
        <v>insert into game_score (id, matchid, squad, goals, points, time_type) values (1342, 326, 84, 0, 0, 1);</v>
      </c>
    </row>
    <row r="154" spans="1:7" x14ac:dyDescent="0.25">
      <c r="A154" s="3">
        <f t="shared" si="22"/>
        <v>1343</v>
      </c>
      <c r="B154" s="3">
        <f>B150+1</f>
        <v>327</v>
      </c>
      <c r="C154" s="3">
        <v>258</v>
      </c>
      <c r="D154" s="3">
        <v>2</v>
      </c>
      <c r="E154" s="3">
        <v>0</v>
      </c>
      <c r="F154" s="3">
        <v>2</v>
      </c>
      <c r="G154" s="3" t="str">
        <f t="shared" si="20"/>
        <v>insert into game_score (id, matchid, squad, goals, points, time_type) values (1343, 327, 258, 2, 0, 2);</v>
      </c>
    </row>
    <row r="155" spans="1:7" x14ac:dyDescent="0.25">
      <c r="A155" s="3">
        <f t="shared" si="22"/>
        <v>1344</v>
      </c>
      <c r="B155" s="3">
        <f>B154</f>
        <v>327</v>
      </c>
      <c r="C155" s="3">
        <v>258</v>
      </c>
      <c r="D155" s="3">
        <v>0</v>
      </c>
      <c r="E155" s="3">
        <v>0</v>
      </c>
      <c r="F155" s="3">
        <v>1</v>
      </c>
      <c r="G155" s="3" t="str">
        <f t="shared" si="20"/>
        <v>insert into game_score (id, matchid, squad, goals, points, time_type) values (1344, 327, 258, 0, 0, 1);</v>
      </c>
    </row>
    <row r="156" spans="1:7" x14ac:dyDescent="0.25">
      <c r="A156" s="3">
        <f t="shared" si="22"/>
        <v>1345</v>
      </c>
      <c r="B156" s="3">
        <f>B154</f>
        <v>327</v>
      </c>
      <c r="C156" s="3">
        <v>61</v>
      </c>
      <c r="D156" s="3">
        <v>3</v>
      </c>
      <c r="E156" s="3">
        <v>3</v>
      </c>
      <c r="F156" s="3">
        <v>2</v>
      </c>
      <c r="G156" s="3" t="str">
        <f t="shared" si="20"/>
        <v>insert into game_score (id, matchid, squad, goals, points, time_type) values (1345, 327, 61, 3, 3, 2);</v>
      </c>
    </row>
    <row r="157" spans="1:7" x14ac:dyDescent="0.25">
      <c r="A157" s="3">
        <f t="shared" si="22"/>
        <v>1346</v>
      </c>
      <c r="B157" s="3">
        <f t="shared" ref="B157" si="24">B154</f>
        <v>327</v>
      </c>
      <c r="C157" s="3">
        <v>61</v>
      </c>
      <c r="D157" s="3">
        <v>3</v>
      </c>
      <c r="E157" s="3">
        <v>0</v>
      </c>
      <c r="F157" s="3">
        <v>1</v>
      </c>
      <c r="G157" s="3" t="str">
        <f t="shared" si="20"/>
        <v>insert into game_score (id, matchid, squad, goals, points, time_type) values (1346, 327, 61, 3, 0, 1);</v>
      </c>
    </row>
    <row r="158" spans="1:7" x14ac:dyDescent="0.25">
      <c r="A158" s="4">
        <f t="shared" si="22"/>
        <v>1347</v>
      </c>
      <c r="B158" s="4">
        <f>B154+1</f>
        <v>328</v>
      </c>
      <c r="C158" s="4">
        <v>380</v>
      </c>
      <c r="D158" s="4">
        <v>1</v>
      </c>
      <c r="E158" s="4">
        <v>0</v>
      </c>
      <c r="F158" s="4">
        <v>2</v>
      </c>
      <c r="G158" s="4" t="str">
        <f t="shared" si="20"/>
        <v>insert into game_score (id, matchid, squad, goals, points, time_type) values (1347, 328, 380, 1, 0, 2);</v>
      </c>
    </row>
    <row r="159" spans="1:7" x14ac:dyDescent="0.25">
      <c r="A159" s="4">
        <f t="shared" si="22"/>
        <v>1348</v>
      </c>
      <c r="B159" s="4">
        <f>B158</f>
        <v>328</v>
      </c>
      <c r="C159" s="4">
        <v>380</v>
      </c>
      <c r="D159" s="4">
        <v>0</v>
      </c>
      <c r="E159" s="4">
        <v>0</v>
      </c>
      <c r="F159" s="4">
        <v>1</v>
      </c>
      <c r="G159" s="4" t="str">
        <f t="shared" si="20"/>
        <v>insert into game_score (id, matchid, squad, goals, points, time_type) values (1348, 328, 380, 0, 0, 1);</v>
      </c>
    </row>
    <row r="160" spans="1:7" x14ac:dyDescent="0.25">
      <c r="A160" s="4">
        <f t="shared" si="22"/>
        <v>1349</v>
      </c>
      <c r="B160" s="4">
        <f>B158</f>
        <v>328</v>
      </c>
      <c r="C160" s="4">
        <v>55</v>
      </c>
      <c r="D160" s="4">
        <v>3</v>
      </c>
      <c r="E160" s="4">
        <v>3</v>
      </c>
      <c r="F160" s="4">
        <v>2</v>
      </c>
      <c r="G160" s="4" t="str">
        <f t="shared" si="20"/>
        <v>insert into game_score (id, matchid, squad, goals, points, time_type) values (1349, 328, 55, 3, 3, 2);</v>
      </c>
    </row>
    <row r="161" spans="1:7" x14ac:dyDescent="0.25">
      <c r="A161" s="4">
        <f t="shared" si="22"/>
        <v>1350</v>
      </c>
      <c r="B161" s="4">
        <f t="shared" ref="B161" si="25">B158</f>
        <v>328</v>
      </c>
      <c r="C161" s="4">
        <v>55</v>
      </c>
      <c r="D161" s="4">
        <v>2</v>
      </c>
      <c r="E161" s="4">
        <v>0</v>
      </c>
      <c r="F161" s="4">
        <v>1</v>
      </c>
      <c r="G161" s="4" t="str">
        <f t="shared" si="20"/>
        <v>insert into game_score (id, matchid, squad, goals, points, time_type) values (1350, 328, 55, 2, 0, 1);</v>
      </c>
    </row>
    <row r="162" spans="1:7" x14ac:dyDescent="0.25">
      <c r="A162" s="3">
        <f t="shared" si="22"/>
        <v>1351</v>
      </c>
      <c r="B162" s="3">
        <f>B158+1</f>
        <v>329</v>
      </c>
      <c r="C162" s="3">
        <v>61</v>
      </c>
      <c r="D162" s="3">
        <v>1</v>
      </c>
      <c r="E162" s="3">
        <v>0</v>
      </c>
      <c r="F162" s="3">
        <v>2</v>
      </c>
      <c r="G162" s="3" t="str">
        <f t="shared" si="20"/>
        <v>insert into game_score (id, matchid, squad, goals, points, time_type) values (1351, 329, 61, 1, 0, 2);</v>
      </c>
    </row>
    <row r="163" spans="1:7" x14ac:dyDescent="0.25">
      <c r="A163" s="3">
        <f t="shared" si="22"/>
        <v>1352</v>
      </c>
      <c r="B163" s="3">
        <f>B162</f>
        <v>329</v>
      </c>
      <c r="C163" s="3">
        <v>61</v>
      </c>
      <c r="D163" s="3">
        <v>1</v>
      </c>
      <c r="E163" s="3">
        <v>0</v>
      </c>
      <c r="F163" s="3">
        <v>1</v>
      </c>
      <c r="G163" s="3" t="str">
        <f t="shared" si="20"/>
        <v>insert into game_score (id, matchid, squad, goals, points, time_type) values (1352, 329, 61, 1, 0, 1);</v>
      </c>
    </row>
    <row r="164" spans="1:7" x14ac:dyDescent="0.25">
      <c r="A164" s="3">
        <f t="shared" si="22"/>
        <v>1353</v>
      </c>
      <c r="B164" s="3">
        <f>B162</f>
        <v>329</v>
      </c>
      <c r="C164" s="3">
        <v>55</v>
      </c>
      <c r="D164" s="3">
        <v>11</v>
      </c>
      <c r="E164" s="3">
        <v>3</v>
      </c>
      <c r="F164" s="3">
        <v>2</v>
      </c>
      <c r="G164" s="3" t="str">
        <f t="shared" si="20"/>
        <v>insert into game_score (id, matchid, squad, goals, points, time_type) values (1353, 329, 55, 11, 3, 2);</v>
      </c>
    </row>
    <row r="165" spans="1:7" x14ac:dyDescent="0.25">
      <c r="A165" s="3">
        <f t="shared" si="22"/>
        <v>1354</v>
      </c>
      <c r="B165" s="3">
        <f>B162</f>
        <v>329</v>
      </c>
      <c r="C165" s="3">
        <v>55</v>
      </c>
      <c r="D165" s="3">
        <v>4</v>
      </c>
      <c r="E165" s="3">
        <v>0</v>
      </c>
      <c r="F165" s="3">
        <v>1</v>
      </c>
      <c r="G165" s="3" t="str">
        <f t="shared" si="20"/>
        <v>insert into game_score (id, matchid, squad, goals, points, time_type) values (1354, 329, 55, 4, 0, 1);</v>
      </c>
    </row>
    <row r="166" spans="1:7" x14ac:dyDescent="0.25">
      <c r="A166" s="4">
        <f t="shared" si="22"/>
        <v>1355</v>
      </c>
      <c r="B166" s="4">
        <f>B162+1</f>
        <v>330</v>
      </c>
      <c r="C166" s="4">
        <v>380</v>
      </c>
      <c r="D166" s="4">
        <v>4</v>
      </c>
      <c r="E166" s="4">
        <v>3</v>
      </c>
      <c r="F166" s="4">
        <v>2</v>
      </c>
      <c r="G166" t="str">
        <f t="shared" si="20"/>
        <v>insert into game_score (id, matchid, squad, goals, points, time_type) values (1355, 330, 380, 4, 3, 2);</v>
      </c>
    </row>
    <row r="167" spans="1:7" x14ac:dyDescent="0.25">
      <c r="A167" s="4">
        <f t="shared" si="22"/>
        <v>1356</v>
      </c>
      <c r="B167" s="4">
        <f>B166</f>
        <v>330</v>
      </c>
      <c r="C167" s="4">
        <v>380</v>
      </c>
      <c r="D167" s="4">
        <v>2</v>
      </c>
      <c r="E167" s="4">
        <v>0</v>
      </c>
      <c r="F167" s="4">
        <v>1</v>
      </c>
      <c r="G167" t="str">
        <f t="shared" si="20"/>
        <v>insert into game_score (id, matchid, squad, goals, points, time_type) values (1356, 330, 380, 2, 0, 1);</v>
      </c>
    </row>
    <row r="168" spans="1:7" x14ac:dyDescent="0.25">
      <c r="A168" s="4">
        <f t="shared" si="22"/>
        <v>1357</v>
      </c>
      <c r="B168" s="4">
        <f>B166</f>
        <v>330</v>
      </c>
      <c r="C168" s="4">
        <v>258</v>
      </c>
      <c r="D168" s="4">
        <v>2</v>
      </c>
      <c r="E168" s="4">
        <v>0</v>
      </c>
      <c r="F168" s="4">
        <v>2</v>
      </c>
      <c r="G168" t="str">
        <f t="shared" si="20"/>
        <v>insert into game_score (id, matchid, squad, goals, points, time_type) values (1357, 330, 258, 2, 0, 2);</v>
      </c>
    </row>
    <row r="169" spans="1:7" x14ac:dyDescent="0.25">
      <c r="A169" s="4">
        <f t="shared" si="22"/>
        <v>1358</v>
      </c>
      <c r="B169" s="4">
        <f>B166</f>
        <v>330</v>
      </c>
      <c r="C169" s="4">
        <v>258</v>
      </c>
      <c r="D169" s="4">
        <v>2</v>
      </c>
      <c r="E169" s="4">
        <v>0</v>
      </c>
      <c r="F169" s="4">
        <v>1</v>
      </c>
      <c r="G169" t="str">
        <f t="shared" si="20"/>
        <v>insert into game_score (id, matchid, squad, goals, points, time_type) values (1358, 330, 258, 2, 0, 1);</v>
      </c>
    </row>
    <row r="170" spans="1:7" x14ac:dyDescent="0.25">
      <c r="A170" s="3">
        <f t="shared" si="22"/>
        <v>1359</v>
      </c>
      <c r="B170" s="3">
        <f>B166+1</f>
        <v>331</v>
      </c>
      <c r="C170" s="3">
        <v>61</v>
      </c>
      <c r="D170" s="3">
        <v>1</v>
      </c>
      <c r="E170" s="3">
        <v>0</v>
      </c>
      <c r="F170" s="3">
        <v>2</v>
      </c>
      <c r="G170" s="3" t="str">
        <f t="shared" si="20"/>
        <v>insert into game_score (id, matchid, squad, goals, points, time_type) values (1359, 331, 61, 1, 0, 2);</v>
      </c>
    </row>
    <row r="171" spans="1:7" x14ac:dyDescent="0.25">
      <c r="A171" s="3">
        <f t="shared" si="22"/>
        <v>1360</v>
      </c>
      <c r="B171" s="3">
        <f>B170</f>
        <v>331</v>
      </c>
      <c r="C171" s="3">
        <v>61</v>
      </c>
      <c r="D171" s="3">
        <v>0</v>
      </c>
      <c r="E171" s="3">
        <v>0</v>
      </c>
      <c r="F171" s="3">
        <v>1</v>
      </c>
      <c r="G171" s="3" t="str">
        <f t="shared" si="20"/>
        <v>insert into game_score (id, matchid, squad, goals, points, time_type) values (1360, 331, 61, 0, 0, 1);</v>
      </c>
    </row>
    <row r="172" spans="1:7" x14ac:dyDescent="0.25">
      <c r="A172" s="3">
        <f t="shared" si="22"/>
        <v>1361</v>
      </c>
      <c r="B172" s="3">
        <f>B170</f>
        <v>331</v>
      </c>
      <c r="C172" s="3">
        <v>380</v>
      </c>
      <c r="D172" s="3">
        <v>3</v>
      </c>
      <c r="E172" s="3">
        <v>3</v>
      </c>
      <c r="F172" s="3">
        <v>2</v>
      </c>
      <c r="G172" s="3" t="str">
        <f t="shared" si="20"/>
        <v>insert into game_score (id, matchid, squad, goals, points, time_type) values (1361, 331, 380, 3, 3, 2);</v>
      </c>
    </row>
    <row r="173" spans="1:7" x14ac:dyDescent="0.25">
      <c r="A173" s="3">
        <f t="shared" si="22"/>
        <v>1362</v>
      </c>
      <c r="B173" s="3">
        <f t="shared" ref="B173" si="26">B170</f>
        <v>331</v>
      </c>
      <c r="C173" s="3">
        <v>380</v>
      </c>
      <c r="D173" s="3">
        <v>1</v>
      </c>
      <c r="E173" s="3">
        <v>0</v>
      </c>
      <c r="F173" s="3">
        <v>1</v>
      </c>
      <c r="G173" s="3" t="str">
        <f t="shared" si="20"/>
        <v>insert into game_score (id, matchid, squad, goals, points, time_type) values (1362, 331, 380, 1, 0, 1);</v>
      </c>
    </row>
    <row r="174" spans="1:7" x14ac:dyDescent="0.25">
      <c r="A174" s="4">
        <f t="shared" si="22"/>
        <v>1363</v>
      </c>
      <c r="B174" s="4">
        <f>B170+1</f>
        <v>332</v>
      </c>
      <c r="C174" s="4">
        <v>55</v>
      </c>
      <c r="D174" s="4">
        <v>15</v>
      </c>
      <c r="E174" s="4">
        <v>3</v>
      </c>
      <c r="F174" s="4">
        <v>2</v>
      </c>
      <c r="G174" s="4" t="str">
        <f t="shared" si="20"/>
        <v>insert into game_score (id, matchid, squad, goals, points, time_type) values (1363, 332, 55, 15, 3, 2);</v>
      </c>
    </row>
    <row r="175" spans="1:7" x14ac:dyDescent="0.25">
      <c r="A175" s="4">
        <f t="shared" si="22"/>
        <v>1364</v>
      </c>
      <c r="B175" s="4">
        <f>B174</f>
        <v>332</v>
      </c>
      <c r="C175" s="4">
        <v>55</v>
      </c>
      <c r="D175" s="4">
        <v>8</v>
      </c>
      <c r="E175" s="4">
        <v>0</v>
      </c>
      <c r="F175" s="4">
        <v>1</v>
      </c>
      <c r="G175" s="4" t="str">
        <f t="shared" si="20"/>
        <v>insert into game_score (id, matchid, squad, goals, points, time_type) values (1364, 332, 55, 8, 0, 1);</v>
      </c>
    </row>
    <row r="176" spans="1:7" x14ac:dyDescent="0.25">
      <c r="A176" s="4">
        <f t="shared" si="22"/>
        <v>1365</v>
      </c>
      <c r="B176" s="4">
        <f>B174</f>
        <v>332</v>
      </c>
      <c r="C176" s="4">
        <v>258</v>
      </c>
      <c r="D176" s="4">
        <v>3</v>
      </c>
      <c r="E176" s="4">
        <v>0</v>
      </c>
      <c r="F176" s="4">
        <v>2</v>
      </c>
      <c r="G176" s="4" t="str">
        <f t="shared" si="20"/>
        <v>insert into game_score (id, matchid, squad, goals, points, time_type) values (1365, 332, 258, 3, 0, 2);</v>
      </c>
    </row>
    <row r="177" spans="1:7" x14ac:dyDescent="0.25">
      <c r="A177" s="4">
        <f t="shared" si="22"/>
        <v>1366</v>
      </c>
      <c r="B177" s="4">
        <f t="shared" ref="B177" si="27">B174</f>
        <v>332</v>
      </c>
      <c r="C177" s="4">
        <v>258</v>
      </c>
      <c r="D177" s="4">
        <v>1</v>
      </c>
      <c r="E177" s="4">
        <v>0</v>
      </c>
      <c r="F177" s="4">
        <v>1</v>
      </c>
      <c r="G177" s="4" t="str">
        <f t="shared" si="20"/>
        <v>insert into game_score (id, matchid, squad, goals, points, time_type) values (1366, 332, 258, 1, 0, 1);</v>
      </c>
    </row>
    <row r="178" spans="1:7" x14ac:dyDescent="0.25">
      <c r="A178" s="3">
        <f t="shared" si="22"/>
        <v>1367</v>
      </c>
      <c r="B178" s="3">
        <f>B174+1</f>
        <v>333</v>
      </c>
      <c r="C178" s="3">
        <v>677</v>
      </c>
      <c r="D178" s="3">
        <v>2</v>
      </c>
      <c r="E178" s="3">
        <v>0</v>
      </c>
      <c r="F178" s="3">
        <v>2</v>
      </c>
      <c r="G178" s="3" t="str">
        <f t="shared" si="20"/>
        <v>insert into game_score (id, matchid, squad, goals, points, time_type) values (1367, 333, 677, 2, 0, 2);</v>
      </c>
    </row>
    <row r="179" spans="1:7" x14ac:dyDescent="0.25">
      <c r="A179" s="3">
        <f t="shared" si="22"/>
        <v>1368</v>
      </c>
      <c r="B179" s="3">
        <f>B178</f>
        <v>333</v>
      </c>
      <c r="C179" s="3">
        <v>677</v>
      </c>
      <c r="D179" s="3">
        <v>0</v>
      </c>
      <c r="E179" s="3">
        <v>0</v>
      </c>
      <c r="F179" s="3">
        <v>1</v>
      </c>
      <c r="G179" s="3" t="str">
        <f t="shared" si="20"/>
        <v>insert into game_score (id, matchid, squad, goals, points, time_type) values (1368, 333, 677, 0, 0, 1);</v>
      </c>
    </row>
    <row r="180" spans="1:7" x14ac:dyDescent="0.25">
      <c r="A180" s="3">
        <f t="shared" si="22"/>
        <v>1369</v>
      </c>
      <c r="B180" s="3">
        <f>B178</f>
        <v>333</v>
      </c>
      <c r="C180" s="3">
        <v>506</v>
      </c>
      <c r="D180" s="3">
        <v>4</v>
      </c>
      <c r="E180" s="3">
        <v>3</v>
      </c>
      <c r="F180" s="3">
        <v>2</v>
      </c>
      <c r="G180" s="3" t="str">
        <f t="shared" si="20"/>
        <v>insert into game_score (id, matchid, squad, goals, points, time_type) values (1369, 333, 506, 4, 3, 2);</v>
      </c>
    </row>
    <row r="181" spans="1:7" x14ac:dyDescent="0.25">
      <c r="A181" s="3">
        <f t="shared" si="22"/>
        <v>1370</v>
      </c>
      <c r="B181" s="3">
        <f t="shared" ref="B181" si="28">B178</f>
        <v>333</v>
      </c>
      <c r="C181" s="3">
        <v>506</v>
      </c>
      <c r="D181" s="3">
        <v>1</v>
      </c>
      <c r="E181" s="3">
        <v>0</v>
      </c>
      <c r="F181" s="3">
        <v>1</v>
      </c>
      <c r="G181" s="3" t="str">
        <f t="shared" si="20"/>
        <v>insert into game_score (id, matchid, squad, goals, points, time_type) values (1370, 333, 506, 1, 0, 1);</v>
      </c>
    </row>
    <row r="182" spans="1:7" x14ac:dyDescent="0.25">
      <c r="A182" s="4">
        <f t="shared" si="22"/>
        <v>1371</v>
      </c>
      <c r="B182" s="4">
        <f>B178+1</f>
        <v>334</v>
      </c>
      <c r="C182" s="4">
        <v>54</v>
      </c>
      <c r="D182" s="4">
        <v>1</v>
      </c>
      <c r="E182" s="4">
        <v>3</v>
      </c>
      <c r="F182" s="4">
        <v>2</v>
      </c>
      <c r="G182" s="4" t="str">
        <f t="shared" si="20"/>
        <v>insert into game_score (id, matchid, squad, goals, points, time_type) values (1371, 334, 54, 1, 3, 2);</v>
      </c>
    </row>
    <row r="183" spans="1:7" x14ac:dyDescent="0.25">
      <c r="A183" s="4">
        <f t="shared" si="22"/>
        <v>1372</v>
      </c>
      <c r="B183" s="4">
        <f>B182</f>
        <v>334</v>
      </c>
      <c r="C183" s="4">
        <v>54</v>
      </c>
      <c r="D183" s="4">
        <v>1</v>
      </c>
      <c r="E183" s="4">
        <v>0</v>
      </c>
      <c r="F183" s="4">
        <v>1</v>
      </c>
      <c r="G183" s="4" t="str">
        <f t="shared" si="20"/>
        <v>insert into game_score (id, matchid, squad, goals, points, time_type) values (1372, 334, 54, 1, 0, 1);</v>
      </c>
    </row>
    <row r="184" spans="1:7" x14ac:dyDescent="0.25">
      <c r="A184" s="4">
        <f t="shared" si="22"/>
        <v>1373</v>
      </c>
      <c r="B184" s="4">
        <f>B182</f>
        <v>334</v>
      </c>
      <c r="C184" s="4">
        <v>76</v>
      </c>
      <c r="D184" s="4">
        <v>0</v>
      </c>
      <c r="E184" s="4">
        <v>0</v>
      </c>
      <c r="F184" s="4">
        <v>2</v>
      </c>
      <c r="G184" s="4" t="str">
        <f t="shared" si="20"/>
        <v>insert into game_score (id, matchid, squad, goals, points, time_type) values (1373, 334, 76, 0, 0, 2);</v>
      </c>
    </row>
    <row r="185" spans="1:7" x14ac:dyDescent="0.25">
      <c r="A185" s="4">
        <f t="shared" si="22"/>
        <v>1374</v>
      </c>
      <c r="B185" s="4">
        <f t="shared" ref="B185" si="29">B182</f>
        <v>334</v>
      </c>
      <c r="C185" s="4">
        <v>76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(1374, 334, 76, 0, 0, 1);</v>
      </c>
    </row>
    <row r="186" spans="1:7" x14ac:dyDescent="0.25">
      <c r="A186" s="3">
        <f t="shared" si="22"/>
        <v>1375</v>
      </c>
      <c r="B186" s="3">
        <f>B182+1</f>
        <v>335</v>
      </c>
      <c r="C186" s="3">
        <v>506</v>
      </c>
      <c r="D186" s="3">
        <v>1</v>
      </c>
      <c r="E186" s="3">
        <v>0</v>
      </c>
      <c r="F186" s="3">
        <v>2</v>
      </c>
      <c r="G186" s="3" t="str">
        <f t="shared" si="20"/>
        <v>insert into game_score (id, matchid, squad, goals, points, time_type) values (1375, 335, 506, 1, 0, 2);</v>
      </c>
    </row>
    <row r="187" spans="1:7" x14ac:dyDescent="0.25">
      <c r="A187" s="3">
        <f t="shared" si="22"/>
        <v>1376</v>
      </c>
      <c r="B187" s="3">
        <f>B186</f>
        <v>335</v>
      </c>
      <c r="C187" s="3">
        <v>506</v>
      </c>
      <c r="D187" s="3">
        <v>1</v>
      </c>
      <c r="E187" s="3">
        <v>0</v>
      </c>
      <c r="F187" s="3">
        <v>1</v>
      </c>
      <c r="G187" s="3" t="str">
        <f t="shared" si="20"/>
        <v>insert into game_score (id, matchid, squad, goals, points, time_type) values (1376, 335, 506, 1, 0, 1);</v>
      </c>
    </row>
    <row r="188" spans="1:7" x14ac:dyDescent="0.25">
      <c r="A188" s="3">
        <f t="shared" si="22"/>
        <v>1377</v>
      </c>
      <c r="B188" s="3">
        <f>B186</f>
        <v>335</v>
      </c>
      <c r="C188" s="3">
        <v>76</v>
      </c>
      <c r="D188" s="3">
        <v>3</v>
      </c>
      <c r="E188" s="3">
        <v>3</v>
      </c>
      <c r="F188" s="3">
        <v>2</v>
      </c>
      <c r="G188" s="3" t="str">
        <f t="shared" si="20"/>
        <v>insert into game_score (id, matchid, squad, goals, points, time_type) values (1377, 335, 76, 3, 3, 2);</v>
      </c>
    </row>
    <row r="189" spans="1:7" x14ac:dyDescent="0.25">
      <c r="A189" s="3">
        <f t="shared" si="22"/>
        <v>1378</v>
      </c>
      <c r="B189" s="3">
        <f t="shared" ref="B189" si="30">B186</f>
        <v>335</v>
      </c>
      <c r="C189" s="3">
        <v>76</v>
      </c>
      <c r="D189" s="3">
        <v>2</v>
      </c>
      <c r="E189" s="3">
        <v>0</v>
      </c>
      <c r="F189" s="3">
        <v>1</v>
      </c>
      <c r="G189" s="3" t="str">
        <f t="shared" si="20"/>
        <v>insert into game_score (id, matchid, squad, goals, points, time_type) values (1378, 335, 76, 2, 0, 1);</v>
      </c>
    </row>
    <row r="190" spans="1:7" x14ac:dyDescent="0.25">
      <c r="A190" s="4">
        <f t="shared" si="22"/>
        <v>1379</v>
      </c>
      <c r="B190" s="4">
        <f>B186+1</f>
        <v>336</v>
      </c>
      <c r="C190" s="4">
        <v>54</v>
      </c>
      <c r="D190" s="4">
        <v>7</v>
      </c>
      <c r="E190" s="4">
        <v>3</v>
      </c>
      <c r="F190" s="4">
        <v>2</v>
      </c>
      <c r="G190" s="4" t="str">
        <f t="shared" si="20"/>
        <v>insert into game_score (id, matchid, squad, goals, points, time_type) values (1379, 336, 54, 7, 3, 2);</v>
      </c>
    </row>
    <row r="191" spans="1:7" x14ac:dyDescent="0.25">
      <c r="A191" s="4">
        <f t="shared" si="22"/>
        <v>1380</v>
      </c>
      <c r="B191" s="4">
        <f>B190</f>
        <v>336</v>
      </c>
      <c r="C191" s="4">
        <v>54</v>
      </c>
      <c r="D191" s="4">
        <v>5</v>
      </c>
      <c r="E191" s="4">
        <v>0</v>
      </c>
      <c r="F191" s="4">
        <v>1</v>
      </c>
      <c r="G191" s="4" t="str">
        <f t="shared" si="20"/>
        <v>insert into game_score (id, matchid, squad, goals, points, time_type) values (1380, 336, 54, 5, 0, 1);</v>
      </c>
    </row>
    <row r="192" spans="1:7" x14ac:dyDescent="0.25">
      <c r="A192" s="4">
        <f t="shared" si="22"/>
        <v>1381</v>
      </c>
      <c r="B192" s="4">
        <f>B190</f>
        <v>336</v>
      </c>
      <c r="C192" s="4">
        <v>677</v>
      </c>
      <c r="D192" s="4">
        <v>3</v>
      </c>
      <c r="E192" s="4">
        <v>0</v>
      </c>
      <c r="F192" s="4">
        <v>2</v>
      </c>
      <c r="G192" s="4" t="str">
        <f t="shared" si="20"/>
        <v>insert into game_score (id, matchid, squad, goals, points, time_type) values (1381, 336, 677, 3, 0, 2);</v>
      </c>
    </row>
    <row r="193" spans="1:7" x14ac:dyDescent="0.25">
      <c r="A193" s="4">
        <f t="shared" si="22"/>
        <v>1382</v>
      </c>
      <c r="B193" s="4">
        <f t="shared" ref="B193" si="31">B190</f>
        <v>336</v>
      </c>
      <c r="C193" s="4">
        <v>677</v>
      </c>
      <c r="D193" s="4">
        <v>2</v>
      </c>
      <c r="E193" s="4">
        <v>0</v>
      </c>
      <c r="F193" s="4">
        <v>1</v>
      </c>
      <c r="G193" s="4" t="str">
        <f t="shared" si="20"/>
        <v>insert into game_score (id, matchid, squad, goals, points, time_type) values (1382, 336, 677, 2, 0, 1);</v>
      </c>
    </row>
    <row r="194" spans="1:7" x14ac:dyDescent="0.25">
      <c r="A194" s="3">
        <f t="shared" si="22"/>
        <v>1383</v>
      </c>
      <c r="B194" s="3">
        <f>B190+1</f>
        <v>337</v>
      </c>
      <c r="C194" s="3">
        <v>506</v>
      </c>
      <c r="D194" s="3">
        <v>2</v>
      </c>
      <c r="E194" s="3">
        <v>1</v>
      </c>
      <c r="F194" s="3">
        <v>2</v>
      </c>
      <c r="G194" s="3" t="str">
        <f t="shared" si="20"/>
        <v>insert into game_score (id, matchid, squad, goals, points, time_type) values (1383, 337, 506, 2, 1, 2);</v>
      </c>
    </row>
    <row r="195" spans="1:7" x14ac:dyDescent="0.25">
      <c r="A195" s="3">
        <f t="shared" si="22"/>
        <v>1384</v>
      </c>
      <c r="B195" s="3">
        <f>B194</f>
        <v>337</v>
      </c>
      <c r="C195" s="3">
        <v>506</v>
      </c>
      <c r="D195" s="3">
        <v>1</v>
      </c>
      <c r="E195" s="3">
        <v>0</v>
      </c>
      <c r="F195" s="3">
        <v>1</v>
      </c>
      <c r="G195" s="3" t="str">
        <f t="shared" si="20"/>
        <v>insert into game_score (id, matchid, squad, goals, points, time_type) values (1384, 337, 506, 1, 0, 1);</v>
      </c>
    </row>
    <row r="196" spans="1:7" x14ac:dyDescent="0.25">
      <c r="A196" s="3">
        <f t="shared" si="22"/>
        <v>1385</v>
      </c>
      <c r="B196" s="3">
        <f>B194</f>
        <v>337</v>
      </c>
      <c r="C196" s="3">
        <v>54</v>
      </c>
      <c r="D196" s="3">
        <v>2</v>
      </c>
      <c r="E196" s="3">
        <v>1</v>
      </c>
      <c r="F196" s="3">
        <v>2</v>
      </c>
      <c r="G196" s="3" t="str">
        <f t="shared" si="20"/>
        <v>insert into game_score (id, matchid, squad, goals, points, time_type) values (1385, 337, 54, 2, 1, 2);</v>
      </c>
    </row>
    <row r="197" spans="1:7" x14ac:dyDescent="0.25">
      <c r="A197" s="3">
        <f t="shared" si="22"/>
        <v>1386</v>
      </c>
      <c r="B197" s="3">
        <f t="shared" ref="B197" si="32">B194</f>
        <v>337</v>
      </c>
      <c r="C197" s="3">
        <v>54</v>
      </c>
      <c r="D197" s="3">
        <v>0</v>
      </c>
      <c r="E197" s="3">
        <v>0</v>
      </c>
      <c r="F197" s="3">
        <v>1</v>
      </c>
      <c r="G197" s="3" t="str">
        <f t="shared" si="20"/>
        <v>insert into game_score (id, matchid, squad, goals, points, time_type) values (1386, 337, 54, 0, 0, 1);</v>
      </c>
    </row>
    <row r="198" spans="1:7" x14ac:dyDescent="0.25">
      <c r="A198" s="4">
        <f t="shared" si="22"/>
        <v>1387</v>
      </c>
      <c r="B198" s="4">
        <f>B194+1</f>
        <v>338</v>
      </c>
      <c r="C198" s="4">
        <v>76</v>
      </c>
      <c r="D198" s="4">
        <v>10</v>
      </c>
      <c r="E198" s="4">
        <v>3</v>
      </c>
      <c r="F198" s="4">
        <v>2</v>
      </c>
      <c r="G198" s="4" t="str">
        <f t="shared" si="20"/>
        <v>insert into game_score (id, matchid, squad, goals, points, time_type) values (1387, 338, 76, 10, 3, 2);</v>
      </c>
    </row>
    <row r="199" spans="1:7" x14ac:dyDescent="0.25">
      <c r="A199" s="4">
        <f t="shared" si="22"/>
        <v>1388</v>
      </c>
      <c r="B199" s="4">
        <f>B198</f>
        <v>338</v>
      </c>
      <c r="C199" s="4">
        <v>76</v>
      </c>
      <c r="D199" s="4">
        <v>4</v>
      </c>
      <c r="E199" s="4">
        <v>0</v>
      </c>
      <c r="F199" s="4">
        <v>1</v>
      </c>
      <c r="G199" s="4" t="str">
        <f t="shared" si="20"/>
        <v>insert into game_score (id, matchid, squad, goals, points, time_type) values (1388, 338, 76, 4, 0, 1);</v>
      </c>
    </row>
    <row r="200" spans="1:7" x14ac:dyDescent="0.25">
      <c r="A200" s="4">
        <f t="shared" si="22"/>
        <v>1389</v>
      </c>
      <c r="B200" s="4">
        <f>B198</f>
        <v>338</v>
      </c>
      <c r="C200" s="4">
        <v>677</v>
      </c>
      <c r="D200" s="4">
        <v>0</v>
      </c>
      <c r="E200" s="4">
        <v>0</v>
      </c>
      <c r="F200" s="4">
        <v>2</v>
      </c>
      <c r="G200" s="4" t="str">
        <f t="shared" si="20"/>
        <v>insert into game_score (id, matchid, squad, goals, points, time_type) values (1389, 338, 677, 0, 0, 2);</v>
      </c>
    </row>
    <row r="201" spans="1:7" x14ac:dyDescent="0.25">
      <c r="A201" s="4">
        <f t="shared" si="22"/>
        <v>1390</v>
      </c>
      <c r="B201" s="4">
        <f t="shared" ref="B201" si="33">B198</f>
        <v>338</v>
      </c>
      <c r="C201" s="4">
        <v>677</v>
      </c>
      <c r="D201" s="4">
        <v>0</v>
      </c>
      <c r="E201" s="4">
        <v>0</v>
      </c>
      <c r="F201" s="4">
        <v>1</v>
      </c>
      <c r="G201" s="4" t="str">
        <f t="shared" si="20"/>
        <v>insert into game_score (id, matchid, squad, goals, points, time_type) values (1390, 338, 677, 0, 0, 1);</v>
      </c>
    </row>
    <row r="202" spans="1:7" x14ac:dyDescent="0.25">
      <c r="A202" s="3">
        <f t="shared" si="22"/>
        <v>1391</v>
      </c>
      <c r="B202" s="3">
        <f>B198+1</f>
        <v>339</v>
      </c>
      <c r="C202" s="3">
        <v>212</v>
      </c>
      <c r="D202" s="3">
        <v>0</v>
      </c>
      <c r="E202" s="3">
        <v>0</v>
      </c>
      <c r="F202" s="3">
        <v>2</v>
      </c>
      <c r="G202" s="3" t="str">
        <f t="shared" si="20"/>
        <v>insert into game_score (id, matchid, squad, goals, points, time_type) values (1391, 339, 212, 0, 0, 2);</v>
      </c>
    </row>
    <row r="203" spans="1:7" x14ac:dyDescent="0.25">
      <c r="A203" s="3">
        <f t="shared" si="22"/>
        <v>1392</v>
      </c>
      <c r="B203" s="3">
        <f>B202</f>
        <v>339</v>
      </c>
      <c r="C203" s="3">
        <v>212</v>
      </c>
      <c r="D203" s="3">
        <v>0</v>
      </c>
      <c r="E203" s="3">
        <v>0</v>
      </c>
      <c r="F203" s="3">
        <v>1</v>
      </c>
      <c r="G203" s="3" t="str">
        <f t="shared" si="20"/>
        <v>insert into game_score (id, matchid, squad, goals, points, time_type) values (1392, 339, 212, 0, 0, 1);</v>
      </c>
    </row>
    <row r="204" spans="1:7" x14ac:dyDescent="0.25">
      <c r="A204" s="3">
        <f t="shared" si="22"/>
        <v>1393</v>
      </c>
      <c r="B204" s="3">
        <f>B202</f>
        <v>339</v>
      </c>
      <c r="C204" s="3">
        <v>994</v>
      </c>
      <c r="D204" s="3">
        <v>5</v>
      </c>
      <c r="E204" s="3">
        <v>3</v>
      </c>
      <c r="F204" s="3">
        <v>2</v>
      </c>
      <c r="G204" s="3" t="str">
        <f t="shared" si="20"/>
        <v>insert into game_score (id, matchid, squad, goals, points, time_type) values (1393, 339, 994, 5, 3, 2);</v>
      </c>
    </row>
    <row r="205" spans="1:7" x14ac:dyDescent="0.25">
      <c r="A205" s="3">
        <f t="shared" si="22"/>
        <v>1394</v>
      </c>
      <c r="B205" s="3">
        <f>B202</f>
        <v>339</v>
      </c>
      <c r="C205" s="3">
        <v>994</v>
      </c>
      <c r="D205" s="3">
        <v>2</v>
      </c>
      <c r="E205" s="3">
        <v>0</v>
      </c>
      <c r="F205" s="3">
        <v>1</v>
      </c>
      <c r="G205" s="3" t="str">
        <f t="shared" si="20"/>
        <v>insert into game_score (id, matchid, squad, goals, points, time_type) values (1394, 339, 994, 2, 0, 1);</v>
      </c>
    </row>
    <row r="206" spans="1:7" x14ac:dyDescent="0.25">
      <c r="A206" s="4">
        <f t="shared" si="22"/>
        <v>1395</v>
      </c>
      <c r="B206" s="4">
        <f>B202+1</f>
        <v>340</v>
      </c>
      <c r="C206" s="4">
        <v>98</v>
      </c>
      <c r="D206" s="4">
        <v>1</v>
      </c>
      <c r="E206" s="4">
        <v>0</v>
      </c>
      <c r="F206" s="4">
        <v>2</v>
      </c>
      <c r="G206" t="str">
        <f t="shared" si="20"/>
        <v>insert into game_score (id, matchid, squad, goals, points, time_type) values (1395, 340, 98, 1, 0, 2);</v>
      </c>
    </row>
    <row r="207" spans="1:7" x14ac:dyDescent="0.25">
      <c r="A207" s="4">
        <f t="shared" si="22"/>
        <v>1396</v>
      </c>
      <c r="B207" s="4">
        <f>B206</f>
        <v>340</v>
      </c>
      <c r="C207" s="4">
        <v>98</v>
      </c>
      <c r="D207" s="4">
        <v>0</v>
      </c>
      <c r="E207" s="4">
        <v>0</v>
      </c>
      <c r="F207" s="4">
        <v>1</v>
      </c>
      <c r="G207" t="str">
        <f t="shared" si="20"/>
        <v>insert into game_score (id, matchid, squad, goals, points, time_type) values (1396, 340, 98, 0, 0, 1);</v>
      </c>
    </row>
    <row r="208" spans="1:7" x14ac:dyDescent="0.25">
      <c r="A208" s="4">
        <f t="shared" si="22"/>
        <v>1397</v>
      </c>
      <c r="B208" s="4">
        <f>B206</f>
        <v>340</v>
      </c>
      <c r="C208" s="4">
        <v>34</v>
      </c>
      <c r="D208" s="4">
        <v>5</v>
      </c>
      <c r="E208" s="4">
        <v>3</v>
      </c>
      <c r="F208" s="4">
        <v>2</v>
      </c>
      <c r="G208" t="str">
        <f t="shared" si="20"/>
        <v>insert into game_score (id, matchid, squad, goals, points, time_type) values (1397, 340, 34, 5, 3, 2);</v>
      </c>
    </row>
    <row r="209" spans="1:7" x14ac:dyDescent="0.25">
      <c r="A209" s="4">
        <f t="shared" si="22"/>
        <v>1398</v>
      </c>
      <c r="B209" s="4">
        <f>B206</f>
        <v>340</v>
      </c>
      <c r="C209" s="4">
        <v>34</v>
      </c>
      <c r="D209" s="4">
        <v>3</v>
      </c>
      <c r="E209" s="4">
        <v>0</v>
      </c>
      <c r="F209" s="4">
        <v>1</v>
      </c>
      <c r="G209" t="str">
        <f t="shared" si="20"/>
        <v>insert into game_score (id, matchid, squad, goals, points, time_type) values (1398, 340, 34, 3, 0, 1);</v>
      </c>
    </row>
    <row r="210" spans="1:7" x14ac:dyDescent="0.25">
      <c r="A210" s="3">
        <f t="shared" si="22"/>
        <v>1399</v>
      </c>
      <c r="B210" s="3">
        <f>B206+1</f>
        <v>341</v>
      </c>
      <c r="C210" s="3">
        <v>994</v>
      </c>
      <c r="D210" s="3">
        <v>2</v>
      </c>
      <c r="E210" s="3">
        <v>0</v>
      </c>
      <c r="F210" s="3">
        <v>2</v>
      </c>
      <c r="G210" s="3" t="str">
        <f t="shared" ref="G210:G297" si="34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(1399, 341, 994, 2, 0, 2);</v>
      </c>
    </row>
    <row r="211" spans="1:7" x14ac:dyDescent="0.25">
      <c r="A211" s="3">
        <f t="shared" si="22"/>
        <v>1400</v>
      </c>
      <c r="B211" s="3">
        <f>B210</f>
        <v>341</v>
      </c>
      <c r="C211" s="3">
        <v>994</v>
      </c>
      <c r="D211" s="3">
        <v>1</v>
      </c>
      <c r="E211" s="3">
        <v>0</v>
      </c>
      <c r="F211" s="3">
        <v>1</v>
      </c>
      <c r="G211" s="3" t="str">
        <f t="shared" si="34"/>
        <v>insert into game_score (id, matchid, squad, goals, points, time_type) values (1400, 341, 994, 1, 0, 1);</v>
      </c>
    </row>
    <row r="212" spans="1:7" x14ac:dyDescent="0.25">
      <c r="A212" s="3">
        <f t="shared" si="22"/>
        <v>1401</v>
      </c>
      <c r="B212" s="3">
        <f>B210</f>
        <v>341</v>
      </c>
      <c r="C212" s="3">
        <v>34</v>
      </c>
      <c r="D212" s="3">
        <v>4</v>
      </c>
      <c r="E212" s="3">
        <v>3</v>
      </c>
      <c r="F212" s="3">
        <v>2</v>
      </c>
      <c r="G212" s="3" t="str">
        <f t="shared" si="34"/>
        <v>insert into game_score (id, matchid, squad, goals, points, time_type) values (1401, 341, 34, 4, 3, 2);</v>
      </c>
    </row>
    <row r="213" spans="1:7" x14ac:dyDescent="0.25">
      <c r="A213" s="3">
        <f t="shared" si="22"/>
        <v>1402</v>
      </c>
      <c r="B213" s="3">
        <f t="shared" ref="B213" si="35">B210</f>
        <v>341</v>
      </c>
      <c r="C213" s="3">
        <v>34</v>
      </c>
      <c r="D213" s="3">
        <v>2</v>
      </c>
      <c r="E213" s="3">
        <v>0</v>
      </c>
      <c r="F213" s="3">
        <v>1</v>
      </c>
      <c r="G213" s="3" t="str">
        <f t="shared" si="34"/>
        <v>insert into game_score (id, matchid, squad, goals, points, time_type) values (1402, 341, 34, 2, 0, 1);</v>
      </c>
    </row>
    <row r="214" spans="1:7" x14ac:dyDescent="0.25">
      <c r="A214" s="4">
        <f t="shared" ref="A214:A301" si="36">A213+1</f>
        <v>1403</v>
      </c>
      <c r="B214" s="4">
        <f>B210+1</f>
        <v>342</v>
      </c>
      <c r="C214" s="4">
        <v>98</v>
      </c>
      <c r="D214" s="4">
        <v>5</v>
      </c>
      <c r="E214" s="4">
        <v>3</v>
      </c>
      <c r="F214" s="4">
        <v>2</v>
      </c>
      <c r="G214" s="4" t="str">
        <f t="shared" si="34"/>
        <v>insert into game_score (id, matchid, squad, goals, points, time_type) values (1403, 342, 98, 5, 3, 2);</v>
      </c>
    </row>
    <row r="215" spans="1:7" x14ac:dyDescent="0.25">
      <c r="A215" s="4">
        <f t="shared" si="36"/>
        <v>1404</v>
      </c>
      <c r="B215" s="4">
        <f>B214</f>
        <v>342</v>
      </c>
      <c r="C215" s="4">
        <v>98</v>
      </c>
      <c r="D215" s="4">
        <v>4</v>
      </c>
      <c r="E215" s="4">
        <v>0</v>
      </c>
      <c r="F215" s="4">
        <v>1</v>
      </c>
      <c r="G215" s="4" t="str">
        <f t="shared" si="34"/>
        <v>insert into game_score (id, matchid, squad, goals, points, time_type) values (1404, 342, 98, 4, 0, 1);</v>
      </c>
    </row>
    <row r="216" spans="1:7" x14ac:dyDescent="0.25">
      <c r="A216" s="4">
        <f t="shared" si="36"/>
        <v>1405</v>
      </c>
      <c r="B216" s="4">
        <f>B214</f>
        <v>342</v>
      </c>
      <c r="C216" s="4">
        <v>212</v>
      </c>
      <c r="D216" s="4">
        <v>3</v>
      </c>
      <c r="E216" s="4">
        <v>0</v>
      </c>
      <c r="F216" s="4">
        <v>2</v>
      </c>
      <c r="G216" s="4" t="str">
        <f t="shared" si="34"/>
        <v>insert into game_score (id, matchid, squad, goals, points, time_type) values (1405, 342, 212, 3, 0, 2);</v>
      </c>
    </row>
    <row r="217" spans="1:7" x14ac:dyDescent="0.25">
      <c r="A217" s="4">
        <f t="shared" si="36"/>
        <v>1406</v>
      </c>
      <c r="B217" s="4">
        <f t="shared" ref="B217" si="37">B214</f>
        <v>342</v>
      </c>
      <c r="C217" s="4">
        <v>212</v>
      </c>
      <c r="D217" s="4">
        <v>2</v>
      </c>
      <c r="E217" s="4">
        <v>0</v>
      </c>
      <c r="F217" s="4">
        <v>1</v>
      </c>
      <c r="G217" s="4" t="str">
        <f t="shared" si="34"/>
        <v>insert into game_score (id, matchid, squad, goals, points, time_type) values (1406, 342, 212, 2, 0, 1);</v>
      </c>
    </row>
    <row r="218" spans="1:7" x14ac:dyDescent="0.25">
      <c r="A218" s="3">
        <f t="shared" si="36"/>
        <v>1407</v>
      </c>
      <c r="B218" s="3">
        <f>B214+1</f>
        <v>343</v>
      </c>
      <c r="C218" s="3">
        <v>994</v>
      </c>
      <c r="D218" s="3">
        <v>3</v>
      </c>
      <c r="E218" s="3">
        <v>1</v>
      </c>
      <c r="F218" s="3">
        <v>2</v>
      </c>
      <c r="G218" s="3" t="str">
        <f t="shared" si="34"/>
        <v>insert into game_score (id, matchid, squad, goals, points, time_type) values (1407, 343, 994, 3, 1, 2);</v>
      </c>
    </row>
    <row r="219" spans="1:7" x14ac:dyDescent="0.25">
      <c r="A219" s="3">
        <f t="shared" si="36"/>
        <v>1408</v>
      </c>
      <c r="B219" s="3">
        <f>B218</f>
        <v>343</v>
      </c>
      <c r="C219" s="3">
        <v>994</v>
      </c>
      <c r="D219" s="3">
        <v>1</v>
      </c>
      <c r="E219" s="3">
        <v>0</v>
      </c>
      <c r="F219" s="3">
        <v>1</v>
      </c>
      <c r="G219" s="3" t="str">
        <f t="shared" si="34"/>
        <v>insert into game_score (id, matchid, squad, goals, points, time_type) values (1408, 343, 994, 1, 0, 1);</v>
      </c>
    </row>
    <row r="220" spans="1:7" x14ac:dyDescent="0.25">
      <c r="A220" s="3">
        <f t="shared" si="36"/>
        <v>1409</v>
      </c>
      <c r="B220" s="3">
        <f>B218</f>
        <v>343</v>
      </c>
      <c r="C220" s="3">
        <v>98</v>
      </c>
      <c r="D220" s="3">
        <v>3</v>
      </c>
      <c r="E220" s="3">
        <v>1</v>
      </c>
      <c r="F220" s="3">
        <v>2</v>
      </c>
      <c r="G220" s="3" t="str">
        <f t="shared" si="34"/>
        <v>insert into game_score (id, matchid, squad, goals, points, time_type) values (1409, 343, 98, 3, 1, 2);</v>
      </c>
    </row>
    <row r="221" spans="1:7" x14ac:dyDescent="0.25">
      <c r="A221" s="3">
        <f t="shared" si="36"/>
        <v>1410</v>
      </c>
      <c r="B221" s="3">
        <f t="shared" ref="B221" si="38">B218</f>
        <v>343</v>
      </c>
      <c r="C221" s="3">
        <v>98</v>
      </c>
      <c r="D221" s="3">
        <v>1</v>
      </c>
      <c r="E221" s="3">
        <v>0</v>
      </c>
      <c r="F221" s="3">
        <v>1</v>
      </c>
      <c r="G221" s="3" t="str">
        <f t="shared" si="34"/>
        <v>insert into game_score (id, matchid, squad, goals, points, time_type) values (1410, 343, 98, 1, 0, 1);</v>
      </c>
    </row>
    <row r="222" spans="1:7" x14ac:dyDescent="0.25">
      <c r="A222" s="4">
        <f t="shared" si="36"/>
        <v>1411</v>
      </c>
      <c r="B222" s="4">
        <f>B218+1</f>
        <v>344</v>
      </c>
      <c r="C222" s="4">
        <v>34</v>
      </c>
      <c r="D222" s="4">
        <v>4</v>
      </c>
      <c r="E222" s="4">
        <v>3</v>
      </c>
      <c r="F222" s="4">
        <v>2</v>
      </c>
      <c r="G222" s="4" t="str">
        <f t="shared" si="34"/>
        <v>insert into game_score (id, matchid, squad, goals, points, time_type) values (1411, 344, 34, 4, 3, 2);</v>
      </c>
    </row>
    <row r="223" spans="1:7" x14ac:dyDescent="0.25">
      <c r="A223" s="4">
        <f t="shared" si="36"/>
        <v>1412</v>
      </c>
      <c r="B223" s="4">
        <f>B222</f>
        <v>344</v>
      </c>
      <c r="C223" s="4">
        <v>34</v>
      </c>
      <c r="D223" s="4">
        <v>3</v>
      </c>
      <c r="E223" s="4">
        <v>0</v>
      </c>
      <c r="F223" s="4">
        <v>1</v>
      </c>
      <c r="G223" s="4" t="str">
        <f t="shared" si="34"/>
        <v>insert into game_score (id, matchid, squad, goals, points, time_type) values (1412, 344, 34, 3, 0, 1);</v>
      </c>
    </row>
    <row r="224" spans="1:7" x14ac:dyDescent="0.25">
      <c r="A224" s="4">
        <f t="shared" si="36"/>
        <v>1413</v>
      </c>
      <c r="B224" s="4">
        <f>B222</f>
        <v>344</v>
      </c>
      <c r="C224" s="4">
        <v>212</v>
      </c>
      <c r="D224" s="4">
        <v>3</v>
      </c>
      <c r="E224" s="4">
        <v>0</v>
      </c>
      <c r="F224" s="4">
        <v>2</v>
      </c>
      <c r="G224" s="4" t="str">
        <f t="shared" si="34"/>
        <v>insert into game_score (id, matchid, squad, goals, points, time_type) values (1413, 344, 212, 3, 0, 2);</v>
      </c>
    </row>
    <row r="225" spans="1:7" x14ac:dyDescent="0.25">
      <c r="A225" s="4">
        <f t="shared" si="36"/>
        <v>1414</v>
      </c>
      <c r="B225" s="4">
        <f t="shared" ref="B225" si="39">B222</f>
        <v>344</v>
      </c>
      <c r="C225" s="4">
        <v>212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(1414, 344, 212, 1, 0, 1);</v>
      </c>
    </row>
    <row r="226" spans="1:7" x14ac:dyDescent="0.25">
      <c r="A226" s="3">
        <f t="shared" si="36"/>
        <v>1415</v>
      </c>
      <c r="B226" s="3">
        <f>B222+1</f>
        <v>345</v>
      </c>
      <c r="C226" s="3">
        <v>7</v>
      </c>
      <c r="D226" s="3">
        <v>7</v>
      </c>
      <c r="E226" s="3">
        <v>3</v>
      </c>
      <c r="F226" s="3">
        <v>2</v>
      </c>
      <c r="G226" s="3" t="str">
        <f t="shared" si="34"/>
        <v>insert into game_score (id, matchid, squad, goals, points, time_type) values (1415, 345, 7, 7, 3, 2);</v>
      </c>
    </row>
    <row r="227" spans="1:7" x14ac:dyDescent="0.25">
      <c r="A227" s="3">
        <f t="shared" si="36"/>
        <v>1416</v>
      </c>
      <c r="B227" s="3">
        <f>B226</f>
        <v>345</v>
      </c>
      <c r="C227" s="3">
        <v>7</v>
      </c>
      <c r="D227" s="3">
        <v>4</v>
      </c>
      <c r="E227" s="3">
        <v>0</v>
      </c>
      <c r="F227" s="3">
        <v>1</v>
      </c>
      <c r="G227" s="3" t="str">
        <f t="shared" si="34"/>
        <v>insert into game_score (id, matchid, squad, goals, points, time_type) values (1416, 345, 7, 4, 0, 1);</v>
      </c>
    </row>
    <row r="228" spans="1:7" x14ac:dyDescent="0.25">
      <c r="A228" s="3">
        <f t="shared" si="36"/>
        <v>1417</v>
      </c>
      <c r="B228" s="3">
        <f>B226</f>
        <v>345</v>
      </c>
      <c r="C228" s="3">
        <v>84</v>
      </c>
      <c r="D228" s="3">
        <v>0</v>
      </c>
      <c r="E228" s="3">
        <v>0</v>
      </c>
      <c r="F228" s="3">
        <v>2</v>
      </c>
      <c r="G228" s="3" t="str">
        <f t="shared" si="34"/>
        <v>insert into game_score (id, matchid, squad, goals, points, time_type) values (1417, 345, 84, 0, 0, 2);</v>
      </c>
    </row>
    <row r="229" spans="1:7" x14ac:dyDescent="0.25">
      <c r="A229" s="3">
        <f t="shared" si="36"/>
        <v>1418</v>
      </c>
      <c r="B229" s="3">
        <f t="shared" ref="B229" si="40">B226</f>
        <v>345</v>
      </c>
      <c r="C229" s="3">
        <v>84</v>
      </c>
      <c r="D229" s="3">
        <v>0</v>
      </c>
      <c r="E229" s="3">
        <v>0</v>
      </c>
      <c r="F229" s="3">
        <v>1</v>
      </c>
      <c r="G229" s="3" t="str">
        <f t="shared" si="34"/>
        <v>insert into game_score (id, matchid, squad, goals, points, time_type) values (1418, 345, 84, 0, 0, 1);</v>
      </c>
    </row>
    <row r="230" spans="1:7" x14ac:dyDescent="0.25">
      <c r="A230" s="4">
        <f t="shared" si="36"/>
        <v>1419</v>
      </c>
      <c r="B230" s="4">
        <f>B226+1</f>
        <v>346</v>
      </c>
      <c r="C230" s="4">
        <v>57</v>
      </c>
      <c r="D230" s="4">
        <v>0</v>
      </c>
      <c r="E230" s="4">
        <v>0</v>
      </c>
      <c r="F230" s="4">
        <v>2</v>
      </c>
      <c r="G230" s="4" t="str">
        <f t="shared" si="34"/>
        <v>insert into game_score (id, matchid, squad, goals, points, time_type) values (1419, 346, 57, 0, 0, 2);</v>
      </c>
    </row>
    <row r="231" spans="1:7" x14ac:dyDescent="0.25">
      <c r="A231" s="4">
        <f t="shared" si="36"/>
        <v>1420</v>
      </c>
      <c r="B231" s="4">
        <f>B230</f>
        <v>346</v>
      </c>
      <c r="C231" s="4">
        <v>57</v>
      </c>
      <c r="D231" s="4">
        <v>0</v>
      </c>
      <c r="E231" s="4">
        <v>0</v>
      </c>
      <c r="F231" s="4">
        <v>1</v>
      </c>
      <c r="G231" s="4" t="str">
        <f t="shared" si="34"/>
        <v>insert into game_score (id, matchid, squad, goals, points, time_type) values (1420, 346, 57, 0, 0, 1);</v>
      </c>
    </row>
    <row r="232" spans="1:7" x14ac:dyDescent="0.25">
      <c r="A232" s="4">
        <f t="shared" si="36"/>
        <v>1421</v>
      </c>
      <c r="B232" s="4">
        <f>B230</f>
        <v>346</v>
      </c>
      <c r="C232" s="4">
        <v>595</v>
      </c>
      <c r="D232" s="4">
        <v>0</v>
      </c>
      <c r="E232" s="4">
        <v>0</v>
      </c>
      <c r="F232" s="4">
        <v>2</v>
      </c>
      <c r="G232" s="4" t="str">
        <f t="shared" si="34"/>
        <v>insert into game_score (id, matchid, squad, goals, points, time_type) values (1421, 346, 595, 0, 0, 2);</v>
      </c>
    </row>
    <row r="233" spans="1:7" x14ac:dyDescent="0.25">
      <c r="A233" s="4">
        <f t="shared" si="36"/>
        <v>1422</v>
      </c>
      <c r="B233" s="4">
        <f t="shared" ref="B233:B239" si="41">B230</f>
        <v>346</v>
      </c>
      <c r="C233" s="4">
        <v>595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(1422, 346, 595, 0, 0, 1);</v>
      </c>
    </row>
    <row r="234" spans="1:7" x14ac:dyDescent="0.25">
      <c r="A234" s="4">
        <f t="shared" si="36"/>
        <v>1423</v>
      </c>
      <c r="B234" s="4">
        <f t="shared" si="41"/>
        <v>346</v>
      </c>
      <c r="C234" s="4">
        <v>57</v>
      </c>
      <c r="D234" s="4">
        <v>0</v>
      </c>
      <c r="E234" s="4">
        <v>1</v>
      </c>
      <c r="F234" s="4">
        <v>4</v>
      </c>
      <c r="G234" s="4" t="str">
        <f t="shared" si="34"/>
        <v>insert into game_score (id, matchid, squad, goals, points, time_type) values (1423, 346, 57, 0, 1, 4);</v>
      </c>
    </row>
    <row r="235" spans="1:7" x14ac:dyDescent="0.25">
      <c r="A235" s="4">
        <f t="shared" si="36"/>
        <v>1424</v>
      </c>
      <c r="B235" s="4">
        <f t="shared" si="41"/>
        <v>346</v>
      </c>
      <c r="C235" s="4">
        <v>57</v>
      </c>
      <c r="D235" s="4">
        <v>0</v>
      </c>
      <c r="E235" s="4">
        <v>0</v>
      </c>
      <c r="F235" s="4">
        <v>3</v>
      </c>
      <c r="G235" s="4" t="str">
        <f t="shared" si="34"/>
        <v>insert into game_score (id, matchid, squad, goals, points, time_type) values (1424, 346, 57, 0, 0, 3);</v>
      </c>
    </row>
    <row r="236" spans="1:7" x14ac:dyDescent="0.25">
      <c r="A236" s="4">
        <f t="shared" si="36"/>
        <v>1425</v>
      </c>
      <c r="B236" s="4">
        <f t="shared" si="41"/>
        <v>346</v>
      </c>
      <c r="C236" s="4">
        <v>595</v>
      </c>
      <c r="D236" s="4">
        <v>0</v>
      </c>
      <c r="E236" s="4">
        <v>1</v>
      </c>
      <c r="F236" s="4">
        <v>4</v>
      </c>
      <c r="G236" s="4" t="str">
        <f t="shared" si="34"/>
        <v>insert into game_score (id, matchid, squad, goals, points, time_type) values (1425, 346, 595, 0, 1, 4);</v>
      </c>
    </row>
    <row r="237" spans="1:7" x14ac:dyDescent="0.25">
      <c r="A237" s="4">
        <f t="shared" si="36"/>
        <v>1426</v>
      </c>
      <c r="B237" s="4">
        <f t="shared" si="41"/>
        <v>346</v>
      </c>
      <c r="C237" s="4">
        <v>595</v>
      </c>
      <c r="D237" s="4">
        <v>0</v>
      </c>
      <c r="E237" s="4">
        <v>0</v>
      </c>
      <c r="F237" s="4">
        <v>3</v>
      </c>
      <c r="G237" s="4" t="str">
        <f t="shared" si="34"/>
        <v>insert into game_score (id, matchid, squad, goals, points, time_type) values (1426, 346, 595, 0, 0, 3);</v>
      </c>
    </row>
    <row r="238" spans="1:7" x14ac:dyDescent="0.25">
      <c r="A238" s="4">
        <f t="shared" si="36"/>
        <v>1427</v>
      </c>
      <c r="B238" s="4">
        <f t="shared" si="41"/>
        <v>346</v>
      </c>
      <c r="C238" s="4">
        <v>57</v>
      </c>
      <c r="D238" s="4">
        <v>2</v>
      </c>
      <c r="E238" s="4">
        <v>0</v>
      </c>
      <c r="F238" s="4">
        <v>7</v>
      </c>
      <c r="G238" s="4" t="str">
        <f t="shared" si="34"/>
        <v>insert into game_score (id, matchid, squad, goals, points, time_type) values (1427, 346, 57, 2, 0, 7);</v>
      </c>
    </row>
    <row r="239" spans="1:7" x14ac:dyDescent="0.25">
      <c r="A239" s="4">
        <f t="shared" si="36"/>
        <v>1428</v>
      </c>
      <c r="B239" s="4">
        <f t="shared" si="41"/>
        <v>346</v>
      </c>
      <c r="C239" s="4">
        <v>595</v>
      </c>
      <c r="D239" s="4">
        <v>3</v>
      </c>
      <c r="E239" s="4">
        <v>0</v>
      </c>
      <c r="F239" s="4">
        <v>7</v>
      </c>
      <c r="G239" s="4" t="str">
        <f t="shared" si="34"/>
        <v>insert into game_score (id, matchid, squad, goals, points, time_type) values (1428, 346, 595, 3, 0, 7);</v>
      </c>
    </row>
    <row r="240" spans="1:7" x14ac:dyDescent="0.25">
      <c r="A240" s="3">
        <f t="shared" si="36"/>
        <v>1429</v>
      </c>
      <c r="B240" s="3">
        <f>B230+1</f>
        <v>347</v>
      </c>
      <c r="C240" s="3">
        <v>55</v>
      </c>
      <c r="D240" s="3">
        <v>3</v>
      </c>
      <c r="E240" s="3">
        <v>0</v>
      </c>
      <c r="F240" s="3">
        <v>2</v>
      </c>
      <c r="G240" s="3" t="str">
        <f t="shared" si="34"/>
        <v>insert into game_score (id, matchid, squad, goals, points, time_type) values (1429, 347, 55, 3, 0, 2);</v>
      </c>
    </row>
    <row r="241" spans="1:7" x14ac:dyDescent="0.25">
      <c r="A241" s="3">
        <f t="shared" si="36"/>
        <v>1430</v>
      </c>
      <c r="B241" s="3">
        <f>B240</f>
        <v>347</v>
      </c>
      <c r="C241" s="3">
        <v>55</v>
      </c>
      <c r="D241" s="3">
        <v>2</v>
      </c>
      <c r="E241" s="3">
        <v>0</v>
      </c>
      <c r="F241" s="3">
        <v>1</v>
      </c>
      <c r="G241" s="3" t="str">
        <f t="shared" si="34"/>
        <v>insert into game_score (id, matchid, squad, goals, points, time_type) values (1430, 347, 55, 2, 0, 1);</v>
      </c>
    </row>
    <row r="242" spans="1:7" x14ac:dyDescent="0.25">
      <c r="A242" s="3">
        <f t="shared" si="36"/>
        <v>1431</v>
      </c>
      <c r="B242" s="3">
        <f>B240</f>
        <v>347</v>
      </c>
      <c r="C242" s="3">
        <v>98</v>
      </c>
      <c r="D242" s="3">
        <v>3</v>
      </c>
      <c r="E242" s="3">
        <v>0</v>
      </c>
      <c r="F242" s="3">
        <v>2</v>
      </c>
      <c r="G242" s="3" t="str">
        <f t="shared" si="34"/>
        <v>insert into game_score (id, matchid, squad, goals, points, time_type) values (1431, 347, 98, 3, 0, 2);</v>
      </c>
    </row>
    <row r="243" spans="1:7" x14ac:dyDescent="0.25">
      <c r="A243" s="3">
        <f t="shared" si="36"/>
        <v>1432</v>
      </c>
      <c r="B243" s="3">
        <f t="shared" ref="B243:B249" si="42">B240</f>
        <v>347</v>
      </c>
      <c r="C243" s="3">
        <v>98</v>
      </c>
      <c r="D243" s="3">
        <v>1</v>
      </c>
      <c r="E243" s="3">
        <v>0</v>
      </c>
      <c r="F243" s="3">
        <v>1</v>
      </c>
      <c r="G243" s="3" t="str">
        <f t="shared" si="34"/>
        <v>insert into game_score (id, matchid, squad, goals, points, time_type) values (1432, 347, 98, 1, 0, 1);</v>
      </c>
    </row>
    <row r="244" spans="1:7" x14ac:dyDescent="0.25">
      <c r="A244" s="3">
        <f t="shared" si="36"/>
        <v>1433</v>
      </c>
      <c r="B244" s="3">
        <f t="shared" si="42"/>
        <v>347</v>
      </c>
      <c r="C244" s="3">
        <v>55</v>
      </c>
      <c r="D244" s="3">
        <v>4</v>
      </c>
      <c r="E244" s="3">
        <v>1</v>
      </c>
      <c r="F244" s="3">
        <v>4</v>
      </c>
      <c r="G244" s="3" t="str">
        <f t="shared" si="34"/>
        <v>insert into game_score (id, matchid, squad, goals, points, time_type) values (1433, 347, 55, 4, 1, 4);</v>
      </c>
    </row>
    <row r="245" spans="1:7" x14ac:dyDescent="0.25">
      <c r="A245" s="3">
        <f t="shared" si="36"/>
        <v>1434</v>
      </c>
      <c r="B245" s="3">
        <f t="shared" si="42"/>
        <v>347</v>
      </c>
      <c r="C245" s="3">
        <v>55</v>
      </c>
      <c r="D245" s="3">
        <v>3</v>
      </c>
      <c r="E245" s="3">
        <v>0</v>
      </c>
      <c r="F245" s="3">
        <v>3</v>
      </c>
      <c r="G245" s="3" t="str">
        <f t="shared" si="34"/>
        <v>insert into game_score (id, matchid, squad, goals, points, time_type) values (1434, 347, 55, 3, 0, 3);</v>
      </c>
    </row>
    <row r="246" spans="1:7" x14ac:dyDescent="0.25">
      <c r="A246" s="3">
        <f t="shared" si="36"/>
        <v>1435</v>
      </c>
      <c r="B246" s="3">
        <f t="shared" si="42"/>
        <v>347</v>
      </c>
      <c r="C246" s="3">
        <v>98</v>
      </c>
      <c r="D246" s="3">
        <v>4</v>
      </c>
      <c r="E246" s="3">
        <v>1</v>
      </c>
      <c r="F246" s="3">
        <v>4</v>
      </c>
      <c r="G246" s="3" t="str">
        <f t="shared" si="34"/>
        <v>insert into game_score (id, matchid, squad, goals, points, time_type) values (1435, 347, 98, 4, 1, 4);</v>
      </c>
    </row>
    <row r="247" spans="1:7" x14ac:dyDescent="0.25">
      <c r="A247" s="3">
        <f t="shared" si="36"/>
        <v>1436</v>
      </c>
      <c r="B247" s="3">
        <f t="shared" si="42"/>
        <v>347</v>
      </c>
      <c r="C247" s="3">
        <v>98</v>
      </c>
      <c r="D247" s="3">
        <v>3</v>
      </c>
      <c r="E247" s="3">
        <v>0</v>
      </c>
      <c r="F247" s="3">
        <v>3</v>
      </c>
      <c r="G247" s="3" t="str">
        <f t="shared" si="34"/>
        <v>insert into game_score (id, matchid, squad, goals, points, time_type) values (1436, 347, 98, 3, 0, 3);</v>
      </c>
    </row>
    <row r="248" spans="1:7" x14ac:dyDescent="0.25">
      <c r="A248" s="3">
        <f t="shared" si="36"/>
        <v>1437</v>
      </c>
      <c r="B248" s="3">
        <f t="shared" si="42"/>
        <v>347</v>
      </c>
      <c r="C248" s="3">
        <v>55</v>
      </c>
      <c r="D248" s="3">
        <v>2</v>
      </c>
      <c r="E248" s="3">
        <v>0</v>
      </c>
      <c r="F248" s="3">
        <v>7</v>
      </c>
      <c r="G248" s="3" t="str">
        <f t="shared" si="34"/>
        <v>insert into game_score (id, matchid, squad, goals, points, time_type) values (1437, 347, 55, 2, 0, 7);</v>
      </c>
    </row>
    <row r="249" spans="1:7" x14ac:dyDescent="0.25">
      <c r="A249" s="3">
        <f t="shared" si="36"/>
        <v>1438</v>
      </c>
      <c r="B249" s="3">
        <f t="shared" si="42"/>
        <v>347</v>
      </c>
      <c r="C249" s="3">
        <v>98</v>
      </c>
      <c r="D249" s="3">
        <v>3</v>
      </c>
      <c r="E249" s="3">
        <v>0</v>
      </c>
      <c r="F249" s="3">
        <v>7</v>
      </c>
      <c r="G249" s="3" t="str">
        <f t="shared" si="34"/>
        <v>insert into game_score (id, matchid, squad, goals, points, time_type) values (1438, 347, 98, 3, 0, 7);</v>
      </c>
    </row>
    <row r="250" spans="1:7" x14ac:dyDescent="0.25">
      <c r="A250" s="4">
        <f t="shared" si="36"/>
        <v>1439</v>
      </c>
      <c r="B250" s="4">
        <f>B240+1</f>
        <v>348</v>
      </c>
      <c r="C250" s="4">
        <v>34</v>
      </c>
      <c r="D250" s="4">
        <v>5</v>
      </c>
      <c r="E250" s="4">
        <v>3</v>
      </c>
      <c r="F250" s="4">
        <v>2</v>
      </c>
      <c r="G250" s="4" t="str">
        <f t="shared" si="34"/>
        <v>insert into game_score (id, matchid, squad, goals, points, time_type) values (1439, 348, 34, 5, 3, 2);</v>
      </c>
    </row>
    <row r="251" spans="1:7" x14ac:dyDescent="0.25">
      <c r="A251" s="4">
        <f t="shared" si="36"/>
        <v>1440</v>
      </c>
      <c r="B251" s="4">
        <f>B250</f>
        <v>348</v>
      </c>
      <c r="C251" s="4">
        <v>34</v>
      </c>
      <c r="D251" s="4">
        <v>1</v>
      </c>
      <c r="E251" s="4">
        <v>0</v>
      </c>
      <c r="F251" s="4">
        <v>1</v>
      </c>
      <c r="G251" s="4" t="str">
        <f t="shared" si="34"/>
        <v>insert into game_score (id, matchid, squad, goals, points, time_type) values (1440, 348, 34, 1, 0, 1);</v>
      </c>
    </row>
    <row r="252" spans="1:7" x14ac:dyDescent="0.25">
      <c r="A252" s="4">
        <f t="shared" si="36"/>
        <v>1441</v>
      </c>
      <c r="B252" s="4">
        <f>B250</f>
        <v>348</v>
      </c>
      <c r="C252" s="4">
        <v>76</v>
      </c>
      <c r="D252" s="4">
        <v>2</v>
      </c>
      <c r="E252" s="4">
        <v>0</v>
      </c>
      <c r="F252" s="4">
        <v>2</v>
      </c>
      <c r="G252" s="4" t="str">
        <f t="shared" si="34"/>
        <v>insert into game_score (id, matchid, squad, goals, points, time_type) values (1441, 348, 76, 2, 0, 2);</v>
      </c>
    </row>
    <row r="253" spans="1:7" x14ac:dyDescent="0.25">
      <c r="A253" s="4">
        <f t="shared" si="36"/>
        <v>1442</v>
      </c>
      <c r="B253" s="4">
        <f t="shared" ref="B253" si="43">B250</f>
        <v>348</v>
      </c>
      <c r="C253" s="4">
        <v>76</v>
      </c>
      <c r="D253" s="4">
        <v>1</v>
      </c>
      <c r="E253" s="4">
        <v>0</v>
      </c>
      <c r="F253" s="4">
        <v>1</v>
      </c>
      <c r="G253" s="4" t="str">
        <f t="shared" si="34"/>
        <v>insert into game_score (id, matchid, squad, goals, points, time_type) values (1442, 348, 76, 1, 0, 1);</v>
      </c>
    </row>
    <row r="254" spans="1:7" x14ac:dyDescent="0.25">
      <c r="A254" s="3">
        <f t="shared" si="36"/>
        <v>1443</v>
      </c>
      <c r="B254" s="3">
        <f>B250+1</f>
        <v>349</v>
      </c>
      <c r="C254" s="3">
        <v>351</v>
      </c>
      <c r="D254" s="3">
        <v>4</v>
      </c>
      <c r="E254" s="3">
        <v>3</v>
      </c>
      <c r="F254" s="3">
        <v>2</v>
      </c>
      <c r="G254" s="3" t="str">
        <f t="shared" si="34"/>
        <v>insert into game_score (id, matchid, squad, goals, points, time_type) values (1443, 349, 351, 4, 3, 2);</v>
      </c>
    </row>
    <row r="255" spans="1:7" x14ac:dyDescent="0.25">
      <c r="A255" s="3">
        <f t="shared" si="36"/>
        <v>1444</v>
      </c>
      <c r="B255" s="3">
        <f>B254</f>
        <v>349</v>
      </c>
      <c r="C255" s="3">
        <v>351</v>
      </c>
      <c r="D255" s="3">
        <v>1</v>
      </c>
      <c r="E255" s="3">
        <v>0</v>
      </c>
      <c r="F255" s="3">
        <v>1</v>
      </c>
      <c r="G255" s="3" t="str">
        <f t="shared" si="34"/>
        <v>insert into game_score (id, matchid, squad, goals, points, time_type) values (1444, 349, 351, 1, 0, 1);</v>
      </c>
    </row>
    <row r="256" spans="1:7" x14ac:dyDescent="0.25">
      <c r="A256" s="3">
        <f t="shared" si="36"/>
        <v>1445</v>
      </c>
      <c r="B256" s="3">
        <f>B254</f>
        <v>349</v>
      </c>
      <c r="C256" s="3">
        <v>506</v>
      </c>
      <c r="D256" s="3">
        <v>0</v>
      </c>
      <c r="E256" s="3">
        <v>0</v>
      </c>
      <c r="F256" s="3">
        <v>2</v>
      </c>
      <c r="G256" s="3" t="str">
        <f t="shared" si="34"/>
        <v>insert into game_score (id, matchid, squad, goals, points, time_type) values (1445, 349, 506, 0, 0, 2);</v>
      </c>
    </row>
    <row r="257" spans="1:7" x14ac:dyDescent="0.25">
      <c r="A257" s="3">
        <f t="shared" si="36"/>
        <v>1446</v>
      </c>
      <c r="B257" s="3">
        <f t="shared" ref="B257" si="44">B254</f>
        <v>349</v>
      </c>
      <c r="C257" s="3">
        <v>506</v>
      </c>
      <c r="D257" s="3">
        <v>0</v>
      </c>
      <c r="E257" s="3">
        <v>0</v>
      </c>
      <c r="F257" s="3">
        <v>1</v>
      </c>
      <c r="G257" s="3" t="str">
        <f t="shared" si="34"/>
        <v>insert into game_score (id, matchid, squad, goals, points, time_type) values (1446, 349, 506, 0, 0, 1);</v>
      </c>
    </row>
    <row r="258" spans="1:7" x14ac:dyDescent="0.25">
      <c r="A258" s="4">
        <f t="shared" si="36"/>
        <v>1447</v>
      </c>
      <c r="B258" s="4">
        <f>B254+1</f>
        <v>350</v>
      </c>
      <c r="C258" s="4">
        <v>54</v>
      </c>
      <c r="D258" s="4">
        <v>1</v>
      </c>
      <c r="E258" s="4">
        <v>3</v>
      </c>
      <c r="F258" s="4">
        <v>2</v>
      </c>
      <c r="G258" s="4" t="str">
        <f t="shared" si="34"/>
        <v>insert into game_score (id, matchid, squad, goals, points, time_type) values (1447, 350, 54, 1, 3, 2);</v>
      </c>
    </row>
    <row r="259" spans="1:7" x14ac:dyDescent="0.25">
      <c r="A259" s="4">
        <f t="shared" si="36"/>
        <v>1448</v>
      </c>
      <c r="B259" s="4">
        <f>B258</f>
        <v>350</v>
      </c>
      <c r="C259" s="4">
        <v>54</v>
      </c>
      <c r="D259" s="4">
        <v>0</v>
      </c>
      <c r="E259" s="4">
        <v>0</v>
      </c>
      <c r="F259" s="4">
        <v>1</v>
      </c>
      <c r="G259" s="4" t="str">
        <f t="shared" si="34"/>
        <v>insert into game_score (id, matchid, squad, goals, points, time_type) values (1448, 350, 54, 0, 0, 1);</v>
      </c>
    </row>
    <row r="260" spans="1:7" x14ac:dyDescent="0.25">
      <c r="A260" s="4">
        <f t="shared" si="36"/>
        <v>1449</v>
      </c>
      <c r="B260" s="4">
        <f>B258</f>
        <v>350</v>
      </c>
      <c r="C260" s="4">
        <v>380</v>
      </c>
      <c r="D260" s="4">
        <v>0</v>
      </c>
      <c r="E260" s="4">
        <v>0</v>
      </c>
      <c r="F260" s="4">
        <v>2</v>
      </c>
      <c r="G260" s="4" t="str">
        <f t="shared" si="34"/>
        <v>insert into game_score (id, matchid, squad, goals, points, time_type) values (1449, 350, 380, 0, 0, 2);</v>
      </c>
    </row>
    <row r="261" spans="1:7" x14ac:dyDescent="0.25">
      <c r="A261" s="4">
        <f t="shared" si="36"/>
        <v>1450</v>
      </c>
      <c r="B261" s="4">
        <f t="shared" ref="B261" si="45">B258</f>
        <v>350</v>
      </c>
      <c r="C261" s="4">
        <v>380</v>
      </c>
      <c r="D261" s="4">
        <v>0</v>
      </c>
      <c r="E261" s="4">
        <v>0</v>
      </c>
      <c r="F261" s="4">
        <v>1</v>
      </c>
      <c r="G261" s="4" t="str">
        <f t="shared" si="34"/>
        <v>insert into game_score (id, matchid, squad, goals, points, time_type) values (1450, 350, 380, 0, 0, 1);</v>
      </c>
    </row>
    <row r="262" spans="1:7" x14ac:dyDescent="0.25">
      <c r="A262" s="3">
        <f t="shared" si="36"/>
        <v>1451</v>
      </c>
      <c r="B262" s="3">
        <f>B258+1</f>
        <v>351</v>
      </c>
      <c r="C262" s="3">
        <v>66</v>
      </c>
      <c r="D262" s="3">
        <v>7</v>
      </c>
      <c r="E262" s="3">
        <v>0</v>
      </c>
      <c r="F262" s="3">
        <v>2</v>
      </c>
      <c r="G262" s="3" t="str">
        <f t="shared" si="34"/>
        <v>insert into game_score (id, matchid, squad, goals, points, time_type) values (1451, 351, 66, 7, 0, 2);</v>
      </c>
    </row>
    <row r="263" spans="1:7" x14ac:dyDescent="0.25">
      <c r="A263" s="3">
        <f t="shared" si="36"/>
        <v>1452</v>
      </c>
      <c r="B263" s="3">
        <f>B262</f>
        <v>351</v>
      </c>
      <c r="C263" s="3">
        <v>66</v>
      </c>
      <c r="D263" s="3">
        <v>4</v>
      </c>
      <c r="E263" s="3">
        <v>0</v>
      </c>
      <c r="F263" s="3">
        <v>1</v>
      </c>
      <c r="G263" s="3" t="str">
        <f t="shared" si="34"/>
        <v>insert into game_score (id, matchid, squad, goals, points, time_type) values (1452, 351, 66, 4, 0, 1);</v>
      </c>
    </row>
    <row r="264" spans="1:7" x14ac:dyDescent="0.25">
      <c r="A264" s="3">
        <f t="shared" si="36"/>
        <v>1453</v>
      </c>
      <c r="B264" s="3">
        <f>B262</f>
        <v>351</v>
      </c>
      <c r="C264" s="3">
        <v>994</v>
      </c>
      <c r="D264" s="3">
        <v>7</v>
      </c>
      <c r="E264" s="3">
        <v>0</v>
      </c>
      <c r="F264" s="3">
        <v>2</v>
      </c>
      <c r="G264" s="3" t="str">
        <f t="shared" si="34"/>
        <v>insert into game_score (id, matchid, squad, goals, points, time_type) values (1453, 351, 994, 7, 0, 2);</v>
      </c>
    </row>
    <row r="265" spans="1:7" x14ac:dyDescent="0.25">
      <c r="A265" s="3">
        <f t="shared" si="36"/>
        <v>1454</v>
      </c>
      <c r="B265" s="3">
        <f t="shared" ref="B265:B269" si="46">B262</f>
        <v>351</v>
      </c>
      <c r="C265" s="3">
        <v>994</v>
      </c>
      <c r="D265" s="3">
        <v>4</v>
      </c>
      <c r="E265" s="3">
        <v>0</v>
      </c>
      <c r="F265" s="3">
        <v>1</v>
      </c>
      <c r="G265" s="3" t="str">
        <f t="shared" si="34"/>
        <v>insert into game_score (id, matchid, squad, goals, points, time_type) values (1454, 351, 994, 4, 0, 1);</v>
      </c>
    </row>
    <row r="266" spans="1:7" x14ac:dyDescent="0.25">
      <c r="A266" s="3">
        <f t="shared" si="36"/>
        <v>1455</v>
      </c>
      <c r="B266" s="3">
        <f t="shared" si="46"/>
        <v>351</v>
      </c>
      <c r="C266" s="3">
        <v>66</v>
      </c>
      <c r="D266" s="3">
        <v>8</v>
      </c>
      <c r="E266" s="3">
        <v>0</v>
      </c>
      <c r="F266" s="3">
        <v>4</v>
      </c>
      <c r="G266" s="3" t="str">
        <f t="shared" si="34"/>
        <v>insert into game_score (id, matchid, squad, goals, points, time_type) values (1455, 351, 66, 8, 0, 4);</v>
      </c>
    </row>
    <row r="267" spans="1:7" x14ac:dyDescent="0.25">
      <c r="A267" s="3">
        <f t="shared" si="36"/>
        <v>1456</v>
      </c>
      <c r="B267" s="3">
        <f t="shared" si="46"/>
        <v>351</v>
      </c>
      <c r="C267" s="3">
        <v>66</v>
      </c>
      <c r="D267" s="3">
        <v>7</v>
      </c>
      <c r="E267" s="3">
        <v>0</v>
      </c>
      <c r="F267" s="3">
        <v>3</v>
      </c>
      <c r="G267" s="3" t="str">
        <f t="shared" si="34"/>
        <v>insert into game_score (id, matchid, squad, goals, points, time_type) values (1456, 351, 66, 7, 0, 3);</v>
      </c>
    </row>
    <row r="268" spans="1:7" x14ac:dyDescent="0.25">
      <c r="A268" s="3">
        <f t="shared" si="36"/>
        <v>1457</v>
      </c>
      <c r="B268" s="3">
        <f t="shared" si="46"/>
        <v>351</v>
      </c>
      <c r="C268" s="3">
        <v>994</v>
      </c>
      <c r="D268" s="3">
        <v>13</v>
      </c>
      <c r="E268" s="3">
        <v>3</v>
      </c>
      <c r="F268" s="3">
        <v>4</v>
      </c>
      <c r="G268" s="3" t="str">
        <f t="shared" si="34"/>
        <v>insert into game_score (id, matchid, squad, goals, points, time_type) values (1457, 351, 994, 13, 3, 4);</v>
      </c>
    </row>
    <row r="269" spans="1:7" x14ac:dyDescent="0.25">
      <c r="A269" s="3">
        <f t="shared" si="36"/>
        <v>1458</v>
      </c>
      <c r="B269" s="3">
        <f t="shared" si="46"/>
        <v>351</v>
      </c>
      <c r="C269" s="3">
        <v>994</v>
      </c>
      <c r="D269" s="3">
        <v>10</v>
      </c>
      <c r="E269" s="3">
        <v>0</v>
      </c>
      <c r="F269" s="3">
        <v>3</v>
      </c>
      <c r="G269" s="3" t="str">
        <f t="shared" si="34"/>
        <v>insert into game_score (id, matchid, squad, goals, points, time_type) values (1458, 351, 994, 10, 0, 3);</v>
      </c>
    </row>
    <row r="270" spans="1:7" x14ac:dyDescent="0.25">
      <c r="A270" s="4">
        <f t="shared" si="36"/>
        <v>1459</v>
      </c>
      <c r="B270" s="4">
        <f>B262+1</f>
        <v>352</v>
      </c>
      <c r="C270" s="4">
        <v>39</v>
      </c>
      <c r="D270" s="4">
        <v>3</v>
      </c>
      <c r="E270" s="4">
        <v>0</v>
      </c>
      <c r="F270" s="4">
        <v>2</v>
      </c>
      <c r="G270" s="4" t="str">
        <f t="shared" si="34"/>
        <v>insert into game_score (id, matchid, squad, goals, points, time_type) values (1459, 352, 39, 3, 0, 2);</v>
      </c>
    </row>
    <row r="271" spans="1:7" x14ac:dyDescent="0.25">
      <c r="A271" s="4">
        <f t="shared" si="36"/>
        <v>1460</v>
      </c>
      <c r="B271" s="4">
        <f>B270</f>
        <v>352</v>
      </c>
      <c r="C271" s="4">
        <v>39</v>
      </c>
      <c r="D271" s="4">
        <v>2</v>
      </c>
      <c r="E271" s="4">
        <v>0</v>
      </c>
      <c r="F271" s="4">
        <v>1</v>
      </c>
      <c r="G271" s="4" t="str">
        <f t="shared" si="34"/>
        <v>insert into game_score (id, matchid, squad, goals, points, time_type) values (1460, 352, 39, 2, 0, 1);</v>
      </c>
    </row>
    <row r="272" spans="1:7" x14ac:dyDescent="0.25">
      <c r="A272" s="4">
        <f t="shared" si="36"/>
        <v>1461</v>
      </c>
      <c r="B272" s="4">
        <f>B270</f>
        <v>352</v>
      </c>
      <c r="C272" s="4">
        <v>20</v>
      </c>
      <c r="D272" s="4">
        <v>3</v>
      </c>
      <c r="E272" s="4">
        <v>0</v>
      </c>
      <c r="F272" s="4">
        <v>2</v>
      </c>
      <c r="G272" s="4" t="str">
        <f t="shared" si="34"/>
        <v>insert into game_score (id, matchid, squad, goals, points, time_type) values (1461, 352, 20, 3, 0, 2);</v>
      </c>
    </row>
    <row r="273" spans="1:7" x14ac:dyDescent="0.25">
      <c r="A273" s="4">
        <f t="shared" si="36"/>
        <v>1462</v>
      </c>
      <c r="B273" s="4">
        <f t="shared" ref="B273:B277" si="47">B270</f>
        <v>352</v>
      </c>
      <c r="C273" s="4">
        <v>20</v>
      </c>
      <c r="D273" s="4">
        <v>2</v>
      </c>
      <c r="E273" s="4">
        <v>0</v>
      </c>
      <c r="F273" s="4">
        <v>1</v>
      </c>
      <c r="G273" s="4" t="str">
        <f t="shared" si="34"/>
        <v>insert into game_score (id, matchid, squad, goals, points, time_type) values (1462, 352, 20, 2, 0, 1);</v>
      </c>
    </row>
    <row r="274" spans="1:7" x14ac:dyDescent="0.25">
      <c r="A274" s="4">
        <f t="shared" si="36"/>
        <v>1463</v>
      </c>
      <c r="B274" s="4">
        <f t="shared" si="47"/>
        <v>352</v>
      </c>
      <c r="C274" s="4">
        <v>39</v>
      </c>
      <c r="D274" s="4">
        <v>3</v>
      </c>
      <c r="E274" s="4">
        <v>1</v>
      </c>
      <c r="F274" s="4">
        <v>4</v>
      </c>
      <c r="G274" s="4" t="str">
        <f t="shared" si="34"/>
        <v>insert into game_score (id, matchid, squad, goals, points, time_type) values (1463, 352, 39, 3, 1, 4);</v>
      </c>
    </row>
    <row r="275" spans="1:7" x14ac:dyDescent="0.25">
      <c r="A275" s="4">
        <f t="shared" si="36"/>
        <v>1464</v>
      </c>
      <c r="B275" s="4">
        <f t="shared" si="47"/>
        <v>352</v>
      </c>
      <c r="C275" s="4">
        <v>39</v>
      </c>
      <c r="D275" s="4">
        <v>3</v>
      </c>
      <c r="E275" s="4">
        <v>0</v>
      </c>
      <c r="F275" s="4">
        <v>3</v>
      </c>
      <c r="G275" s="4" t="str">
        <f t="shared" si="34"/>
        <v>insert into game_score (id, matchid, squad, goals, points, time_type) values (1464, 352, 39, 3, 0, 3);</v>
      </c>
    </row>
    <row r="276" spans="1:7" x14ac:dyDescent="0.25">
      <c r="A276" s="4">
        <f t="shared" si="36"/>
        <v>1465</v>
      </c>
      <c r="B276" s="4">
        <f t="shared" si="47"/>
        <v>352</v>
      </c>
      <c r="C276" s="4">
        <v>20</v>
      </c>
      <c r="D276" s="4">
        <v>4</v>
      </c>
      <c r="E276" s="4">
        <v>1</v>
      </c>
      <c r="F276" s="4">
        <v>4</v>
      </c>
      <c r="G276" s="4" t="str">
        <f t="shared" si="34"/>
        <v>insert into game_score (id, matchid, squad, goals, points, time_type) values (1465, 352, 20, 4, 1, 4);</v>
      </c>
    </row>
    <row r="277" spans="1:7" x14ac:dyDescent="0.25">
      <c r="A277" s="4">
        <f t="shared" si="36"/>
        <v>1466</v>
      </c>
      <c r="B277" s="4">
        <f t="shared" si="47"/>
        <v>352</v>
      </c>
      <c r="C277" s="4">
        <v>20</v>
      </c>
      <c r="D277" s="4">
        <v>3</v>
      </c>
      <c r="E277" s="4">
        <v>0</v>
      </c>
      <c r="F277" s="4">
        <v>3</v>
      </c>
      <c r="G277" s="4" t="str">
        <f t="shared" si="34"/>
        <v>insert into game_score (id, matchid, squad, goals, points, time_type) values (1466, 352, 20, 3, 0, 3);</v>
      </c>
    </row>
    <row r="278" spans="1:7" x14ac:dyDescent="0.25">
      <c r="A278" s="3">
        <f t="shared" si="36"/>
        <v>1467</v>
      </c>
      <c r="B278" s="3">
        <f>B270+1</f>
        <v>353</v>
      </c>
      <c r="C278" s="3">
        <v>595</v>
      </c>
      <c r="D278" s="3">
        <v>3</v>
      </c>
      <c r="E278" s="3">
        <v>0</v>
      </c>
      <c r="F278" s="3">
        <v>2</v>
      </c>
      <c r="G278" s="3" t="str">
        <f t="shared" si="34"/>
        <v>insert into game_score (id, matchid, squad, goals, points, time_type) values (1467, 353, 595, 3, 0, 2);</v>
      </c>
    </row>
    <row r="279" spans="1:7" x14ac:dyDescent="0.25">
      <c r="A279" s="3">
        <f t="shared" si="36"/>
        <v>1468</v>
      </c>
      <c r="B279" s="3">
        <f>B278</f>
        <v>353</v>
      </c>
      <c r="C279" s="3">
        <v>595</v>
      </c>
      <c r="D279" s="3">
        <v>2</v>
      </c>
      <c r="E279" s="3">
        <v>0</v>
      </c>
      <c r="F279" s="3">
        <v>1</v>
      </c>
      <c r="G279" s="3" t="str">
        <f t="shared" si="34"/>
        <v>insert into game_score (id, matchid, squad, goals, points, time_type) values (1468, 353, 595, 2, 0, 1);</v>
      </c>
    </row>
    <row r="280" spans="1:7" x14ac:dyDescent="0.25">
      <c r="A280" s="3">
        <f t="shared" si="36"/>
        <v>1469</v>
      </c>
      <c r="B280" s="3">
        <f>B278</f>
        <v>353</v>
      </c>
      <c r="C280" s="3">
        <v>98</v>
      </c>
      <c r="D280" s="3">
        <v>3</v>
      </c>
      <c r="E280" s="3">
        <v>0</v>
      </c>
      <c r="F280" s="3">
        <v>2</v>
      </c>
      <c r="G280" s="3" t="str">
        <f t="shared" si="34"/>
        <v>insert into game_score (id, matchid, squad, goals, points, time_type) values (1469, 353, 98, 3, 0, 2);</v>
      </c>
    </row>
    <row r="281" spans="1:7" x14ac:dyDescent="0.25">
      <c r="A281" s="3">
        <f t="shared" si="36"/>
        <v>1470</v>
      </c>
      <c r="B281" s="3">
        <f t="shared" ref="B281:B285" si="48">B278</f>
        <v>353</v>
      </c>
      <c r="C281" s="3">
        <v>98</v>
      </c>
      <c r="D281" s="3">
        <v>1</v>
      </c>
      <c r="E281" s="3">
        <v>0</v>
      </c>
      <c r="F281" s="3">
        <v>1</v>
      </c>
      <c r="G281" s="3" t="str">
        <f t="shared" si="34"/>
        <v>insert into game_score (id, matchid, squad, goals, points, time_type) values (1470, 353, 98, 1, 0, 1);</v>
      </c>
    </row>
    <row r="282" spans="1:7" x14ac:dyDescent="0.25">
      <c r="A282" s="3">
        <f t="shared" si="36"/>
        <v>1471</v>
      </c>
      <c r="B282" s="3">
        <f t="shared" si="48"/>
        <v>353</v>
      </c>
      <c r="C282" s="3">
        <v>595</v>
      </c>
      <c r="D282" s="3">
        <v>3</v>
      </c>
      <c r="E282" s="3">
        <v>0</v>
      </c>
      <c r="F282" s="3">
        <v>4</v>
      </c>
      <c r="G282" s="3" t="str">
        <f t="shared" si="34"/>
        <v>insert into game_score (id, matchid, squad, goals, points, time_type) values (1471, 353, 595, 3, 0, 4);</v>
      </c>
    </row>
    <row r="283" spans="1:7" x14ac:dyDescent="0.25">
      <c r="A283" s="3">
        <f t="shared" si="36"/>
        <v>1472</v>
      </c>
      <c r="B283" s="3">
        <f t="shared" si="48"/>
        <v>353</v>
      </c>
      <c r="C283" s="3">
        <v>595</v>
      </c>
      <c r="D283" s="3">
        <v>3</v>
      </c>
      <c r="E283" s="3">
        <v>0</v>
      </c>
      <c r="F283" s="3">
        <v>3</v>
      </c>
      <c r="G283" s="3" t="str">
        <f t="shared" si="34"/>
        <v>insert into game_score (id, matchid, squad, goals, points, time_type) values (1472, 353, 595, 3, 0, 3);</v>
      </c>
    </row>
    <row r="284" spans="1:7" x14ac:dyDescent="0.25">
      <c r="A284" s="3">
        <f t="shared" si="36"/>
        <v>1473</v>
      </c>
      <c r="B284" s="3">
        <f t="shared" si="48"/>
        <v>353</v>
      </c>
      <c r="C284" s="3">
        <v>98</v>
      </c>
      <c r="D284" s="3">
        <v>4</v>
      </c>
      <c r="E284" s="3">
        <v>3</v>
      </c>
      <c r="F284" s="3">
        <v>4</v>
      </c>
      <c r="G284" s="3" t="str">
        <f t="shared" si="34"/>
        <v>insert into game_score (id, matchid, squad, goals, points, time_type) values (1473, 353, 98, 4, 3, 4);</v>
      </c>
    </row>
    <row r="285" spans="1:7" x14ac:dyDescent="0.25">
      <c r="A285" s="3">
        <f t="shared" si="36"/>
        <v>1474</v>
      </c>
      <c r="B285" s="3">
        <f t="shared" si="48"/>
        <v>353</v>
      </c>
      <c r="C285" s="3">
        <v>98</v>
      </c>
      <c r="D285" s="3">
        <v>3</v>
      </c>
      <c r="E285" s="3">
        <v>0</v>
      </c>
      <c r="F285" s="3">
        <v>3</v>
      </c>
      <c r="G285" s="3" t="str">
        <f t="shared" si="34"/>
        <v>insert into game_score (id, matchid, squad, goals, points, time_type) values (1474, 353, 98, 3, 0, 3);</v>
      </c>
    </row>
    <row r="286" spans="1:7" x14ac:dyDescent="0.25">
      <c r="A286" s="4">
        <f t="shared" si="36"/>
        <v>1475</v>
      </c>
      <c r="B286" s="4">
        <f>B278+1</f>
        <v>354</v>
      </c>
      <c r="C286" s="4">
        <v>7</v>
      </c>
      <c r="D286" s="4">
        <v>6</v>
      </c>
      <c r="E286" s="4">
        <v>3</v>
      </c>
      <c r="F286" s="4">
        <v>2</v>
      </c>
      <c r="G286" s="4" t="str">
        <f t="shared" si="34"/>
        <v>insert into game_score (id, matchid, squad, goals, points, time_type) values (1475, 354, 7, 6, 3, 2);</v>
      </c>
    </row>
    <row r="287" spans="1:7" x14ac:dyDescent="0.25">
      <c r="A287" s="4">
        <f t="shared" si="36"/>
        <v>1476</v>
      </c>
      <c r="B287" s="4">
        <f>B286</f>
        <v>354</v>
      </c>
      <c r="C287" s="4">
        <v>7</v>
      </c>
      <c r="D287" s="4">
        <v>3</v>
      </c>
      <c r="E287" s="4">
        <v>0</v>
      </c>
      <c r="F287" s="4">
        <v>1</v>
      </c>
      <c r="G287" s="4" t="str">
        <f t="shared" si="34"/>
        <v>insert into game_score (id, matchid, squad, goals, points, time_type) values (1476, 354, 7, 3, 0, 1);</v>
      </c>
    </row>
    <row r="288" spans="1:7" x14ac:dyDescent="0.25">
      <c r="A288" s="4">
        <f t="shared" si="36"/>
        <v>1477</v>
      </c>
      <c r="B288" s="4">
        <f>B286</f>
        <v>354</v>
      </c>
      <c r="C288" s="4">
        <v>34</v>
      </c>
      <c r="D288" s="4">
        <v>2</v>
      </c>
      <c r="E288" s="4">
        <v>0</v>
      </c>
      <c r="F288" s="4">
        <v>2</v>
      </c>
      <c r="G288" s="4" t="str">
        <f t="shared" si="34"/>
        <v>insert into game_score (id, matchid, squad, goals, points, time_type) values (1477, 354, 34, 2, 0, 2);</v>
      </c>
    </row>
    <row r="289" spans="1:7" x14ac:dyDescent="0.25">
      <c r="A289" s="4">
        <f t="shared" si="36"/>
        <v>1478</v>
      </c>
      <c r="B289" s="4">
        <f t="shared" ref="B289" si="49">B286</f>
        <v>354</v>
      </c>
      <c r="C289" s="4">
        <v>34</v>
      </c>
      <c r="D289" s="4">
        <v>2</v>
      </c>
      <c r="E289" s="4">
        <v>0</v>
      </c>
      <c r="F289" s="4">
        <v>1</v>
      </c>
      <c r="G289" s="4" t="str">
        <f t="shared" si="34"/>
        <v>insert into game_score (id, matchid, squad, goals, points, time_type) values (1478, 354, 34, 2, 0, 1);</v>
      </c>
    </row>
    <row r="290" spans="1:7" x14ac:dyDescent="0.25">
      <c r="A290" s="3">
        <f t="shared" si="36"/>
        <v>1479</v>
      </c>
      <c r="B290" s="3">
        <f>B286+1</f>
        <v>355</v>
      </c>
      <c r="C290" s="3">
        <v>54</v>
      </c>
      <c r="D290" s="3">
        <v>5</v>
      </c>
      <c r="E290" s="3">
        <v>3</v>
      </c>
      <c r="F290" s="3">
        <v>2</v>
      </c>
      <c r="G290" s="3" t="str">
        <f t="shared" si="34"/>
        <v>insert into game_score (id, matchid, squad, goals, points, time_type) values (1479, 355, 54, 5, 3, 2);</v>
      </c>
    </row>
    <row r="291" spans="1:7" x14ac:dyDescent="0.25">
      <c r="A291" s="3">
        <f t="shared" si="36"/>
        <v>1480</v>
      </c>
      <c r="B291" s="3">
        <f>B290</f>
        <v>355</v>
      </c>
      <c r="C291" s="3">
        <v>54</v>
      </c>
      <c r="D291" s="3">
        <v>2</v>
      </c>
      <c r="E291" s="3">
        <v>0</v>
      </c>
      <c r="F291" s="3">
        <v>1</v>
      </c>
      <c r="G291" s="3" t="str">
        <f t="shared" si="34"/>
        <v>insert into game_score (id, matchid, squad, goals, points, time_type) values (1480, 355, 54, 2, 0, 1);</v>
      </c>
    </row>
    <row r="292" spans="1:7" x14ac:dyDescent="0.25">
      <c r="A292" s="3">
        <f t="shared" si="36"/>
        <v>1481</v>
      </c>
      <c r="B292" s="3">
        <f>B290</f>
        <v>355</v>
      </c>
      <c r="C292" s="3">
        <v>20</v>
      </c>
      <c r="D292" s="3">
        <v>0</v>
      </c>
      <c r="E292" s="3">
        <v>0</v>
      </c>
      <c r="F292" s="3">
        <v>2</v>
      </c>
      <c r="G292" s="3" t="str">
        <f t="shared" si="34"/>
        <v>insert into game_score (id, matchid, squad, goals, points, time_type) values (1481, 355, 20, 0, 0, 2);</v>
      </c>
    </row>
    <row r="293" spans="1:7" x14ac:dyDescent="0.25">
      <c r="A293" s="3">
        <f t="shared" si="36"/>
        <v>1482</v>
      </c>
      <c r="B293" s="3">
        <f t="shared" ref="B293" si="50">B290</f>
        <v>355</v>
      </c>
      <c r="C293" s="3">
        <v>20</v>
      </c>
      <c r="D293" s="3">
        <v>0</v>
      </c>
      <c r="E293" s="3">
        <v>0</v>
      </c>
      <c r="F293" s="3">
        <v>1</v>
      </c>
      <c r="G293" s="3" t="str">
        <f t="shared" si="34"/>
        <v>insert into game_score (id, matchid, squad, goals, points, time_type) values (1482, 355, 20, 0, 0, 1);</v>
      </c>
    </row>
    <row r="294" spans="1:7" x14ac:dyDescent="0.25">
      <c r="A294" s="4">
        <f t="shared" si="36"/>
        <v>1483</v>
      </c>
      <c r="B294" s="4">
        <f>B290+1</f>
        <v>356</v>
      </c>
      <c r="C294" s="4">
        <v>994</v>
      </c>
      <c r="D294" s="4">
        <v>2</v>
      </c>
      <c r="E294" s="4">
        <v>0</v>
      </c>
      <c r="F294" s="4">
        <v>2</v>
      </c>
      <c r="G294" s="4" t="str">
        <f t="shared" si="34"/>
        <v>insert into game_score (id, matchid, squad, goals, points, time_type) values (1483, 356, 994, 2, 0, 2);</v>
      </c>
    </row>
    <row r="295" spans="1:7" x14ac:dyDescent="0.25">
      <c r="A295" s="4">
        <f t="shared" si="36"/>
        <v>1484</v>
      </c>
      <c r="B295" s="4">
        <f>B294</f>
        <v>356</v>
      </c>
      <c r="C295" s="4">
        <v>994</v>
      </c>
      <c r="D295" s="4">
        <v>1</v>
      </c>
      <c r="E295" s="4">
        <v>0</v>
      </c>
      <c r="F295" s="4">
        <v>1</v>
      </c>
      <c r="G295" s="4" t="str">
        <f t="shared" si="34"/>
        <v>insert into game_score (id, matchid, squad, goals, points, time_type) values (1484, 356, 994, 1, 0, 1);</v>
      </c>
    </row>
    <row r="296" spans="1:7" x14ac:dyDescent="0.25">
      <c r="A296" s="4">
        <f t="shared" si="36"/>
        <v>1485</v>
      </c>
      <c r="B296" s="4">
        <f>B294</f>
        <v>356</v>
      </c>
      <c r="C296" s="4">
        <v>351</v>
      </c>
      <c r="D296" s="4">
        <v>3</v>
      </c>
      <c r="E296" s="4">
        <v>3</v>
      </c>
      <c r="F296" s="4">
        <v>2</v>
      </c>
      <c r="G296" s="4" t="str">
        <f t="shared" si="34"/>
        <v>insert into game_score (id, matchid, squad, goals, points, time_type) values (1485, 356, 351, 3, 3, 2);</v>
      </c>
    </row>
    <row r="297" spans="1:7" x14ac:dyDescent="0.25">
      <c r="A297" s="4">
        <f t="shared" si="36"/>
        <v>1486</v>
      </c>
      <c r="B297" s="4">
        <f t="shared" ref="B297" si="51">B294</f>
        <v>356</v>
      </c>
      <c r="C297" s="4">
        <v>351</v>
      </c>
      <c r="D297" s="4">
        <v>2</v>
      </c>
      <c r="E297" s="4">
        <v>0</v>
      </c>
      <c r="F297" s="4">
        <v>1</v>
      </c>
      <c r="G297" s="4" t="str">
        <f t="shared" si="34"/>
        <v>insert into game_score (id, matchid, squad, goals, points, time_type) values (1486, 356, 351, 2, 0, 1);</v>
      </c>
    </row>
    <row r="298" spans="1:7" x14ac:dyDescent="0.25">
      <c r="A298" s="3">
        <f t="shared" si="36"/>
        <v>1487</v>
      </c>
      <c r="B298" s="3">
        <f>B294+1</f>
        <v>357</v>
      </c>
      <c r="C298" s="3">
        <v>98</v>
      </c>
      <c r="D298" s="3">
        <v>3</v>
      </c>
      <c r="E298" s="3">
        <v>0</v>
      </c>
      <c r="F298" s="3">
        <v>2</v>
      </c>
      <c r="G298" s="3" t="str">
        <f t="shared" ref="G298:G313" si="52">"insert into game_score (id, matchid, squad, goals, points, time_type) values (" &amp; A298 &amp; ", " &amp; B298 &amp; ", " &amp; C298 &amp; ", " &amp; D298 &amp; ", " &amp; E298 &amp; ", " &amp; F298 &amp; ");"</f>
        <v>insert into game_score (id, matchid, squad, goals, points, time_type) values (1487, 357, 98, 3, 0, 2);</v>
      </c>
    </row>
    <row r="299" spans="1:7" x14ac:dyDescent="0.25">
      <c r="A299" s="3">
        <f t="shared" si="36"/>
        <v>1488</v>
      </c>
      <c r="B299" s="3">
        <f>B298</f>
        <v>357</v>
      </c>
      <c r="C299" s="3">
        <v>98</v>
      </c>
      <c r="D299" s="3">
        <v>1</v>
      </c>
      <c r="E299" s="3">
        <v>0</v>
      </c>
      <c r="F299" s="3">
        <v>1</v>
      </c>
      <c r="G299" s="3" t="str">
        <f t="shared" si="52"/>
        <v>insert into game_score (id, matchid, squad, goals, points, time_type) values (1488, 357, 98, 1, 0, 1);</v>
      </c>
    </row>
    <row r="300" spans="1:7" x14ac:dyDescent="0.25">
      <c r="A300" s="3">
        <f t="shared" si="36"/>
        <v>1489</v>
      </c>
      <c r="B300" s="3">
        <f>B298</f>
        <v>357</v>
      </c>
      <c r="C300" s="3">
        <v>7</v>
      </c>
      <c r="D300" s="3">
        <v>4</v>
      </c>
      <c r="E300" s="3">
        <v>3</v>
      </c>
      <c r="F300" s="3">
        <v>2</v>
      </c>
      <c r="G300" s="3" t="str">
        <f t="shared" si="52"/>
        <v>insert into game_score (id, matchid, squad, goals, points, time_type) values (1489, 357, 7, 4, 3, 2);</v>
      </c>
    </row>
    <row r="301" spans="1:7" x14ac:dyDescent="0.25">
      <c r="A301" s="3">
        <f t="shared" si="36"/>
        <v>1490</v>
      </c>
      <c r="B301" s="3">
        <f t="shared" ref="B301" si="53">B298</f>
        <v>357</v>
      </c>
      <c r="C301" s="3">
        <v>7</v>
      </c>
      <c r="D301" s="3">
        <v>1</v>
      </c>
      <c r="E301" s="3">
        <v>0</v>
      </c>
      <c r="F301" s="3">
        <v>1</v>
      </c>
      <c r="G301" s="3" t="str">
        <f t="shared" si="52"/>
        <v>insert into game_score (id, matchid, squad, goals, points, time_type) values (1490, 357, 7, 1, 0, 1);</v>
      </c>
    </row>
    <row r="302" spans="1:7" x14ac:dyDescent="0.25">
      <c r="A302" s="4">
        <f t="shared" ref="A302:A313" si="54">A301+1</f>
        <v>1491</v>
      </c>
      <c r="B302" s="4">
        <f>B298+1</f>
        <v>358</v>
      </c>
      <c r="C302" s="4">
        <v>54</v>
      </c>
      <c r="D302" s="4">
        <v>6</v>
      </c>
      <c r="E302" s="4">
        <v>3</v>
      </c>
      <c r="F302" s="4">
        <v>2</v>
      </c>
      <c r="G302" s="4" t="str">
        <f t="shared" si="52"/>
        <v>insert into game_score (id, matchid, squad, goals, points, time_type) values (1491, 358, 54, 6, 3, 2);</v>
      </c>
    </row>
    <row r="303" spans="1:7" x14ac:dyDescent="0.25">
      <c r="A303" s="4">
        <f t="shared" si="54"/>
        <v>1492</v>
      </c>
      <c r="B303" s="4">
        <f>B302</f>
        <v>358</v>
      </c>
      <c r="C303" s="4">
        <v>54</v>
      </c>
      <c r="D303" s="4">
        <v>4</v>
      </c>
      <c r="E303" s="4">
        <v>0</v>
      </c>
      <c r="F303" s="4">
        <v>1</v>
      </c>
      <c r="G303" s="4" t="str">
        <f t="shared" si="52"/>
        <v>insert into game_score (id, matchid, squad, goals, points, time_type) values (1492, 358, 54, 4, 0, 1);</v>
      </c>
    </row>
    <row r="304" spans="1:7" x14ac:dyDescent="0.25">
      <c r="A304" s="4">
        <f t="shared" si="54"/>
        <v>1493</v>
      </c>
      <c r="B304" s="4">
        <f>B302</f>
        <v>358</v>
      </c>
      <c r="C304" s="4">
        <v>351</v>
      </c>
      <c r="D304" s="4">
        <v>2</v>
      </c>
      <c r="E304" s="4">
        <v>0</v>
      </c>
      <c r="F304" s="4">
        <v>2</v>
      </c>
      <c r="G304" s="4" t="str">
        <f t="shared" si="52"/>
        <v>insert into game_score (id, matchid, squad, goals, points, time_type) values (1493, 358, 351, 2, 0, 2);</v>
      </c>
    </row>
    <row r="305" spans="1:7" x14ac:dyDescent="0.25">
      <c r="A305" s="4">
        <f t="shared" si="54"/>
        <v>1494</v>
      </c>
      <c r="B305" s="4">
        <f t="shared" ref="B305" si="55">B302</f>
        <v>358</v>
      </c>
      <c r="C305" s="4">
        <v>351</v>
      </c>
      <c r="D305" s="4">
        <v>1</v>
      </c>
      <c r="E305" s="4">
        <v>0</v>
      </c>
      <c r="F305" s="4">
        <v>1</v>
      </c>
      <c r="G305" s="4" t="str">
        <f t="shared" si="52"/>
        <v>insert into game_score (id, matchid, squad, goals, points, time_type) values (1494, 358, 351, 1, 0, 1);</v>
      </c>
    </row>
    <row r="306" spans="1:7" x14ac:dyDescent="0.25">
      <c r="A306" s="3">
        <f t="shared" si="54"/>
        <v>1495</v>
      </c>
      <c r="B306" s="3">
        <f>B302+1</f>
        <v>359</v>
      </c>
      <c r="C306" s="3">
        <v>98</v>
      </c>
      <c r="D306" s="3" t="s">
        <v>18</v>
      </c>
      <c r="E306" s="3" t="s">
        <v>18</v>
      </c>
      <c r="F306" s="3">
        <v>2</v>
      </c>
      <c r="G306" s="3" t="str">
        <f t="shared" si="52"/>
        <v>insert into game_score (id, matchid, squad, goals, points, time_type) values (1495, 359, 98, null, null, 2);</v>
      </c>
    </row>
    <row r="307" spans="1:7" x14ac:dyDescent="0.25">
      <c r="A307" s="3">
        <f t="shared" si="54"/>
        <v>1496</v>
      </c>
      <c r="B307" s="3">
        <f>B306</f>
        <v>359</v>
      </c>
      <c r="C307" s="3">
        <v>98</v>
      </c>
      <c r="D307" s="3" t="s">
        <v>18</v>
      </c>
      <c r="E307" s="3" t="s">
        <v>18</v>
      </c>
      <c r="F307" s="3">
        <v>1</v>
      </c>
      <c r="G307" s="3" t="str">
        <f t="shared" si="52"/>
        <v>insert into game_score (id, matchid, squad, goals, points, time_type) values (1496, 359, 98, null, null, 1);</v>
      </c>
    </row>
    <row r="308" spans="1:7" x14ac:dyDescent="0.25">
      <c r="A308" s="3">
        <f t="shared" si="54"/>
        <v>1497</v>
      </c>
      <c r="B308" s="3">
        <f>B306</f>
        <v>359</v>
      </c>
      <c r="C308" s="3">
        <v>351</v>
      </c>
      <c r="D308" s="3" t="s">
        <v>18</v>
      </c>
      <c r="E308" s="3" t="s">
        <v>18</v>
      </c>
      <c r="F308" s="3">
        <v>2</v>
      </c>
      <c r="G308" s="3" t="str">
        <f t="shared" si="52"/>
        <v>insert into game_score (id, matchid, squad, goals, points, time_type) values (1497, 359, 351, null, null, 2);</v>
      </c>
    </row>
    <row r="309" spans="1:7" x14ac:dyDescent="0.25">
      <c r="A309" s="3">
        <f t="shared" si="54"/>
        <v>1498</v>
      </c>
      <c r="B309" s="3">
        <f t="shared" ref="B309" si="56">B306</f>
        <v>359</v>
      </c>
      <c r="C309" s="3">
        <v>351</v>
      </c>
      <c r="D309" s="3" t="s">
        <v>18</v>
      </c>
      <c r="E309" s="3" t="s">
        <v>18</v>
      </c>
      <c r="F309" s="3">
        <v>1</v>
      </c>
      <c r="G309" s="3" t="str">
        <f t="shared" si="52"/>
        <v>insert into game_score (id, matchid, squad, goals, points, time_type) values (1498, 359, 351, null, null, 1);</v>
      </c>
    </row>
    <row r="310" spans="1:7" x14ac:dyDescent="0.25">
      <c r="A310" s="4">
        <f t="shared" si="54"/>
        <v>1499</v>
      </c>
      <c r="B310" s="4">
        <f>B306+1</f>
        <v>360</v>
      </c>
      <c r="C310" s="4">
        <v>7</v>
      </c>
      <c r="D310" s="4" t="s">
        <v>18</v>
      </c>
      <c r="E310" s="4" t="s">
        <v>18</v>
      </c>
      <c r="F310" s="4">
        <v>2</v>
      </c>
      <c r="G310" s="4" t="str">
        <f t="shared" si="52"/>
        <v>insert into game_score (id, matchid, squad, goals, points, time_type) values (1499, 360, 7, null, null, 2);</v>
      </c>
    </row>
    <row r="311" spans="1:7" x14ac:dyDescent="0.25">
      <c r="A311" s="4">
        <f t="shared" si="54"/>
        <v>1500</v>
      </c>
      <c r="B311" s="4">
        <f>B310</f>
        <v>360</v>
      </c>
      <c r="C311" s="4">
        <v>7</v>
      </c>
      <c r="D311" s="4" t="s">
        <v>18</v>
      </c>
      <c r="E311" s="4" t="s">
        <v>18</v>
      </c>
      <c r="F311" s="4">
        <v>1</v>
      </c>
      <c r="G311" s="4" t="str">
        <f t="shared" si="52"/>
        <v>insert into game_score (id, matchid, squad, goals, points, time_type) values (1500, 360, 7, null, null, 1);</v>
      </c>
    </row>
    <row r="312" spans="1:7" x14ac:dyDescent="0.25">
      <c r="A312" s="4">
        <f t="shared" si="54"/>
        <v>1501</v>
      </c>
      <c r="B312" s="4">
        <f>B310</f>
        <v>360</v>
      </c>
      <c r="C312" s="4">
        <v>54</v>
      </c>
      <c r="D312" s="4" t="s">
        <v>18</v>
      </c>
      <c r="E312" s="4" t="s">
        <v>18</v>
      </c>
      <c r="F312" s="4">
        <v>2</v>
      </c>
      <c r="G312" s="4" t="str">
        <f t="shared" si="52"/>
        <v>insert into game_score (id, matchid, squad, goals, points, time_type) values (1501, 360, 54, null, null, 2);</v>
      </c>
    </row>
    <row r="313" spans="1:7" x14ac:dyDescent="0.25">
      <c r="A313" s="4">
        <f t="shared" si="54"/>
        <v>1502</v>
      </c>
      <c r="B313" s="4">
        <f t="shared" ref="B313" si="57">B310</f>
        <v>360</v>
      </c>
      <c r="C313" s="4">
        <v>54</v>
      </c>
      <c r="D313" s="4" t="s">
        <v>18</v>
      </c>
      <c r="E313" s="4" t="s">
        <v>18</v>
      </c>
      <c r="F313" s="4">
        <v>1</v>
      </c>
      <c r="G313" s="4" t="str">
        <f t="shared" si="52"/>
        <v>insert into game_score (id, matchid, squad, goals, points, time_type) values (1502, 360, 54, null, null,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1989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2016-09-30T03:40:24Z</dcterms:modified>
</cp:coreProperties>
</file>