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4"/>
  </bookViews>
  <sheets>
    <sheet name="1960" sheetId="1" r:id="rId1"/>
    <sheet name="1964" sheetId="48" r:id="rId2"/>
    <sheet name="1968" sheetId="49" r:id="rId3"/>
    <sheet name="1972" sheetId="50" r:id="rId4"/>
    <sheet name="1976" sheetId="51" r:id="rId5"/>
    <sheet name="1980" sheetId="53" r:id="rId6"/>
    <sheet name="1984" sheetId="54" r:id="rId7"/>
    <sheet name="1988" sheetId="55" r:id="rId8"/>
    <sheet name="1992" sheetId="56" r:id="rId9"/>
    <sheet name="1996" sheetId="57" r:id="rId10"/>
    <sheet name="2000" sheetId="58" r:id="rId11"/>
    <sheet name="2004" sheetId="59" r:id="rId12"/>
    <sheet name="2008" sheetId="60" r:id="rId13"/>
    <sheet name="2012" sheetId="61" r:id="rId14"/>
    <sheet name="2016" sheetId="62" r:id="rId15"/>
  </sheets>
  <calcPr calcId="145621"/>
</workbook>
</file>

<file path=xl/calcChain.xml><?xml version="1.0" encoding="utf-8"?>
<calcChain xmlns="http://schemas.openxmlformats.org/spreadsheetml/2006/main">
  <c r="A247" i="62" l="1"/>
  <c r="B246" i="62"/>
  <c r="A246" i="62"/>
  <c r="G246" i="62" s="1"/>
  <c r="B245" i="62"/>
  <c r="A245" i="62"/>
  <c r="G245" i="62" s="1"/>
  <c r="B244" i="62"/>
  <c r="A244" i="62"/>
  <c r="G244" i="62" s="1"/>
  <c r="B243" i="62"/>
  <c r="A243" i="62"/>
  <c r="G243" i="62" s="1"/>
  <c r="A81" i="62" l="1"/>
  <c r="B78" i="62" l="1"/>
  <c r="B77" i="62"/>
  <c r="B76" i="62"/>
  <c r="B75" i="62"/>
  <c r="B74" i="62"/>
  <c r="B73" i="62"/>
  <c r="B72" i="62"/>
  <c r="B71" i="62"/>
  <c r="B70" i="62"/>
  <c r="B69" i="62"/>
  <c r="B68" i="62"/>
  <c r="B67" i="62"/>
  <c r="B66" i="62"/>
  <c r="B65" i="62"/>
  <c r="B64" i="62"/>
  <c r="B60" i="62"/>
  <c r="B59" i="62"/>
  <c r="B58" i="62"/>
  <c r="B63" i="62"/>
  <c r="B62" i="62"/>
  <c r="B61" i="62"/>
  <c r="B57" i="62"/>
  <c r="B56" i="62"/>
  <c r="B55" i="62"/>
  <c r="B52" i="62"/>
  <c r="B54" i="62"/>
  <c r="B53" i="62"/>
  <c r="B49" i="62"/>
  <c r="B48" i="62"/>
  <c r="B47" i="62"/>
  <c r="B51" i="62"/>
  <c r="B50" i="62"/>
  <c r="B46" i="62"/>
  <c r="B45" i="62"/>
  <c r="B44" i="62"/>
  <c r="B43" i="62"/>
  <c r="B42" i="62"/>
  <c r="B41" i="62"/>
  <c r="B40" i="62"/>
  <c r="B39" i="62"/>
  <c r="B38" i="62"/>
  <c r="B37" i="62"/>
  <c r="B36" i="62"/>
  <c r="B35" i="62"/>
  <c r="B34" i="62"/>
  <c r="B33" i="62"/>
  <c r="B32" i="62"/>
  <c r="B31" i="62"/>
  <c r="B30" i="62"/>
  <c r="B29" i="62"/>
  <c r="B28" i="62"/>
  <c r="A28" i="62" l="1"/>
  <c r="B81" i="62" s="1"/>
  <c r="A20" i="61"/>
  <c r="D29" i="62"/>
  <c r="D30" i="62" s="1"/>
  <c r="D31" i="62" s="1"/>
  <c r="D32" i="62" s="1"/>
  <c r="D33" i="62" s="1"/>
  <c r="D34" i="62" s="1"/>
  <c r="D35" i="62" s="1"/>
  <c r="D36" i="62" s="1"/>
  <c r="D37" i="62" s="1"/>
  <c r="D38" i="62" s="1"/>
  <c r="D39" i="62" s="1"/>
  <c r="D40" i="62" s="1"/>
  <c r="D41" i="62" s="1"/>
  <c r="D42" i="62" s="1"/>
  <c r="D43" i="62" s="1"/>
  <c r="D44" i="62" s="1"/>
  <c r="D45" i="62" s="1"/>
  <c r="D46" i="62" s="1"/>
  <c r="D47" i="62" s="1"/>
  <c r="D48" i="62" s="1"/>
  <c r="D49" i="62" s="1"/>
  <c r="D50" i="62" s="1"/>
  <c r="D51" i="62" s="1"/>
  <c r="A2" i="62"/>
  <c r="A3" i="62" s="1"/>
  <c r="A82" i="62"/>
  <c r="G80" i="62"/>
  <c r="G27" i="62"/>
  <c r="B3" i="62"/>
  <c r="B4" i="62" s="1"/>
  <c r="B5" i="62" s="1"/>
  <c r="B6" i="62" s="1"/>
  <c r="B7" i="62" s="1"/>
  <c r="B8" i="62" s="1"/>
  <c r="B9" i="62" s="1"/>
  <c r="B10" i="62" s="1"/>
  <c r="B11" i="62" s="1"/>
  <c r="B12" i="62" s="1"/>
  <c r="B13" i="62" s="1"/>
  <c r="B14" i="62" s="1"/>
  <c r="B15" i="62" s="1"/>
  <c r="B16" i="62" s="1"/>
  <c r="B17" i="62" s="1"/>
  <c r="B18" i="62" s="1"/>
  <c r="B19" i="62" s="1"/>
  <c r="B20" i="62" s="1"/>
  <c r="B21" i="62" s="1"/>
  <c r="B22" i="62" s="1"/>
  <c r="B23" i="62" s="1"/>
  <c r="B24" i="62" s="1"/>
  <c r="B25" i="62" s="1"/>
  <c r="G1" i="62"/>
  <c r="G28" i="62" l="1"/>
  <c r="D52" i="62"/>
  <c r="D53" i="62" s="1"/>
  <c r="D54" i="62" s="1"/>
  <c r="D55" i="62" s="1"/>
  <c r="D56" i="62" s="1"/>
  <c r="D57" i="62" s="1"/>
  <c r="D58" i="62" s="1"/>
  <c r="D59" i="62" s="1"/>
  <c r="D60" i="62" s="1"/>
  <c r="D61" i="62" s="1"/>
  <c r="D62" i="62" s="1"/>
  <c r="D63" i="62" s="1"/>
  <c r="D64" i="62" s="1"/>
  <c r="D65" i="62" s="1"/>
  <c r="D66" i="62" s="1"/>
  <c r="D67" i="62" s="1"/>
  <c r="D68" i="62" s="1"/>
  <c r="D69" i="62" s="1"/>
  <c r="D70" i="62" s="1"/>
  <c r="D71" i="62" s="1"/>
  <c r="D72" i="62" s="1"/>
  <c r="D73" i="62" s="1"/>
  <c r="D74" i="62" s="1"/>
  <c r="D75" i="62" s="1"/>
  <c r="D76" i="62" s="1"/>
  <c r="D77" i="62" s="1"/>
  <c r="D78" i="62" s="1"/>
  <c r="G2" i="62"/>
  <c r="A29" i="62"/>
  <c r="G29" i="62" s="1"/>
  <c r="A4" i="62"/>
  <c r="G3" i="62"/>
  <c r="B85" i="62"/>
  <c r="B83" i="62"/>
  <c r="B84" i="62"/>
  <c r="B82" i="62"/>
  <c r="G82" i="62" s="1"/>
  <c r="A83" i="62"/>
  <c r="G81" i="62"/>
  <c r="A186" i="61"/>
  <c r="A187" i="61" s="1"/>
  <c r="A185" i="61"/>
  <c r="A181" i="61"/>
  <c r="A182" i="61" s="1"/>
  <c r="A171" i="61"/>
  <c r="A172" i="61" s="1"/>
  <c r="A169" i="61"/>
  <c r="A170" i="61" s="1"/>
  <c r="A168" i="61"/>
  <c r="A167" i="61"/>
  <c r="A165" i="61"/>
  <c r="A166" i="61" s="1"/>
  <c r="A162" i="61"/>
  <c r="A163" i="61" s="1"/>
  <c r="A161" i="61"/>
  <c r="A157" i="61"/>
  <c r="A158" i="61" s="1"/>
  <c r="A153" i="61"/>
  <c r="A154" i="61" s="1"/>
  <c r="A150" i="61"/>
  <c r="A151" i="61" s="1"/>
  <c r="A149" i="61"/>
  <c r="B50" i="61"/>
  <c r="B49" i="61"/>
  <c r="B48" i="61"/>
  <c r="B47" i="61"/>
  <c r="B46" i="61"/>
  <c r="B45" i="61"/>
  <c r="B44" i="61"/>
  <c r="B43" i="61"/>
  <c r="B42" i="61"/>
  <c r="B41" i="61"/>
  <c r="B40" i="61"/>
  <c r="B39" i="61"/>
  <c r="B38" i="61"/>
  <c r="B37" i="61"/>
  <c r="B36" i="61"/>
  <c r="B35" i="61"/>
  <c r="B34" i="61"/>
  <c r="B33" i="61"/>
  <c r="B32" i="61"/>
  <c r="B31" i="61"/>
  <c r="B30" i="61"/>
  <c r="B29" i="61"/>
  <c r="B28" i="61"/>
  <c r="B27" i="61"/>
  <c r="B26" i="61"/>
  <c r="B25" i="61"/>
  <c r="B24" i="61"/>
  <c r="B23" i="61"/>
  <c r="B22" i="61"/>
  <c r="B21" i="61"/>
  <c r="B20" i="61"/>
  <c r="A53" i="61"/>
  <c r="A54" i="61" s="1"/>
  <c r="A55" i="61" s="1"/>
  <c r="A2" i="61"/>
  <c r="G52" i="61"/>
  <c r="G19" i="61"/>
  <c r="B4" i="61"/>
  <c r="B5" i="61" s="1"/>
  <c r="B6" i="61" s="1"/>
  <c r="B7" i="61" s="1"/>
  <c r="B8" i="61" s="1"/>
  <c r="B9" i="61" s="1"/>
  <c r="B10" i="61" s="1"/>
  <c r="B11" i="61" s="1"/>
  <c r="B12" i="61" s="1"/>
  <c r="B13" i="61" s="1"/>
  <c r="B14" i="61" s="1"/>
  <c r="B15" i="61" s="1"/>
  <c r="B16" i="61" s="1"/>
  <c r="B17" i="61" s="1"/>
  <c r="B3" i="61"/>
  <c r="G2" i="61"/>
  <c r="G1" i="61"/>
  <c r="A30" i="62" l="1"/>
  <c r="A84" i="62"/>
  <c r="G83" i="62"/>
  <c r="B89" i="62"/>
  <c r="B87" i="62"/>
  <c r="B88" i="62"/>
  <c r="B86" i="62"/>
  <c r="G4" i="62"/>
  <c r="A5" i="62"/>
  <c r="A188" i="61"/>
  <c r="A183" i="61"/>
  <c r="A173" i="61"/>
  <c r="A164" i="61"/>
  <c r="A159" i="61"/>
  <c r="A155" i="61"/>
  <c r="A152" i="61"/>
  <c r="A56" i="61"/>
  <c r="A3" i="61"/>
  <c r="A149" i="60"/>
  <c r="B50" i="60"/>
  <c r="B49" i="60"/>
  <c r="B48" i="60"/>
  <c r="B47" i="60"/>
  <c r="B46" i="60"/>
  <c r="B45" i="60"/>
  <c r="B44" i="60"/>
  <c r="B43" i="60"/>
  <c r="B42" i="60"/>
  <c r="B41" i="60"/>
  <c r="B40" i="60"/>
  <c r="B39" i="60"/>
  <c r="B38" i="60"/>
  <c r="B37" i="60"/>
  <c r="B36" i="60"/>
  <c r="B35" i="60"/>
  <c r="B34" i="60"/>
  <c r="B33" i="60"/>
  <c r="B32" i="60"/>
  <c r="B31" i="60"/>
  <c r="B30" i="60"/>
  <c r="B29" i="60"/>
  <c r="B28" i="60"/>
  <c r="B27" i="60"/>
  <c r="B26" i="60"/>
  <c r="B25" i="60"/>
  <c r="B24" i="60"/>
  <c r="B23" i="60"/>
  <c r="B22" i="60"/>
  <c r="B21" i="60"/>
  <c r="B20" i="60"/>
  <c r="B190" i="60"/>
  <c r="B192" i="60" s="1"/>
  <c r="B189" i="60"/>
  <c r="B191" i="60" s="1"/>
  <c r="A189" i="60"/>
  <c r="A190" i="60" s="1"/>
  <c r="B186" i="60"/>
  <c r="B188" i="60" s="1"/>
  <c r="B185" i="60"/>
  <c r="B187" i="60" s="1"/>
  <c r="A185" i="60"/>
  <c r="A186" i="60" s="1"/>
  <c r="B181" i="60"/>
  <c r="B183" i="60" s="1"/>
  <c r="A181" i="60"/>
  <c r="A182" i="60" s="1"/>
  <c r="B180" i="60"/>
  <c r="B179" i="60"/>
  <c r="A179" i="60"/>
  <c r="A180" i="60" s="1"/>
  <c r="G180" i="60" s="1"/>
  <c r="A172" i="60"/>
  <c r="B171" i="60"/>
  <c r="B173" i="60" s="1"/>
  <c r="B175" i="60" s="1"/>
  <c r="B177" i="60" s="1"/>
  <c r="A171" i="60"/>
  <c r="G171" i="60" s="1"/>
  <c r="B163" i="60"/>
  <c r="B165" i="60" s="1"/>
  <c r="B167" i="60" s="1"/>
  <c r="B169" i="60" s="1"/>
  <c r="A163" i="60"/>
  <c r="A164" i="60" s="1"/>
  <c r="B162" i="60"/>
  <c r="B161" i="60"/>
  <c r="A161" i="60"/>
  <c r="A162" i="60" s="1"/>
  <c r="G162" i="60" s="1"/>
  <c r="B160" i="60"/>
  <c r="B159" i="60"/>
  <c r="A159" i="60"/>
  <c r="A160" i="60" s="1"/>
  <c r="G160" i="60" s="1"/>
  <c r="B158" i="60"/>
  <c r="B157" i="60"/>
  <c r="A157" i="60"/>
  <c r="A158" i="60" s="1"/>
  <c r="G158" i="60" s="1"/>
  <c r="B154" i="60"/>
  <c r="B156" i="60" s="1"/>
  <c r="B153" i="60"/>
  <c r="B155" i="60" s="1"/>
  <c r="A153" i="60"/>
  <c r="A154" i="60" s="1"/>
  <c r="A150" i="60"/>
  <c r="A151" i="60" s="1"/>
  <c r="B149" i="60"/>
  <c r="B150" i="60" s="1"/>
  <c r="B152" i="60" s="1"/>
  <c r="G149" i="60"/>
  <c r="A53" i="60"/>
  <c r="A20" i="60"/>
  <c r="B53" i="60" s="1"/>
  <c r="A2" i="60"/>
  <c r="A3" i="60" s="1"/>
  <c r="G52" i="60"/>
  <c r="G19" i="60"/>
  <c r="B3" i="60"/>
  <c r="B4" i="60" s="1"/>
  <c r="B5" i="60" s="1"/>
  <c r="B6" i="60" s="1"/>
  <c r="B7" i="60" s="1"/>
  <c r="B8" i="60" s="1"/>
  <c r="B9" i="60" s="1"/>
  <c r="B10" i="60" s="1"/>
  <c r="B11" i="60" s="1"/>
  <c r="B12" i="60" s="1"/>
  <c r="B13" i="60" s="1"/>
  <c r="B14" i="60" s="1"/>
  <c r="B15" i="60" s="1"/>
  <c r="B16" i="60" s="1"/>
  <c r="B17" i="60" s="1"/>
  <c r="G1" i="60"/>
  <c r="A31" i="62" l="1"/>
  <c r="G31" i="62" s="1"/>
  <c r="G30" i="62"/>
  <c r="A6" i="62"/>
  <c r="G5" i="62"/>
  <c r="B93" i="62"/>
  <c r="B91" i="62"/>
  <c r="B92" i="62"/>
  <c r="B90" i="62"/>
  <c r="G84" i="62"/>
  <c r="A85" i="62"/>
  <c r="A32" i="62"/>
  <c r="G32" i="62" s="1"/>
  <c r="A184" i="61"/>
  <c r="A174" i="61"/>
  <c r="A160" i="61"/>
  <c r="A156" i="61"/>
  <c r="G3" i="61"/>
  <c r="A4" i="61"/>
  <c r="A57" i="61"/>
  <c r="G190" i="60"/>
  <c r="A191" i="60"/>
  <c r="G189" i="60"/>
  <c r="G186" i="60"/>
  <c r="A187" i="60"/>
  <c r="G185" i="60"/>
  <c r="G182" i="60"/>
  <c r="A183" i="60"/>
  <c r="G181" i="60"/>
  <c r="B182" i="60"/>
  <c r="B184" i="60" s="1"/>
  <c r="G179" i="60"/>
  <c r="G172" i="60"/>
  <c r="B172" i="60"/>
  <c r="B174" i="60" s="1"/>
  <c r="B176" i="60" s="1"/>
  <c r="B178" i="60" s="1"/>
  <c r="A173" i="60"/>
  <c r="G164" i="60"/>
  <c r="A165" i="60"/>
  <c r="G163" i="60"/>
  <c r="B164" i="60"/>
  <c r="B166" i="60" s="1"/>
  <c r="B168" i="60" s="1"/>
  <c r="B170" i="60" s="1"/>
  <c r="G161" i="60"/>
  <c r="G159" i="60"/>
  <c r="G157" i="60"/>
  <c r="G154" i="60"/>
  <c r="A155" i="60"/>
  <c r="G153" i="60"/>
  <c r="A152" i="60"/>
  <c r="G152" i="60" s="1"/>
  <c r="G150" i="60"/>
  <c r="B151" i="60"/>
  <c r="G151" i="60" s="1"/>
  <c r="A4" i="60"/>
  <c r="G3" i="60"/>
  <c r="B56" i="60"/>
  <c r="B54" i="60"/>
  <c r="B57" i="60"/>
  <c r="B55" i="60"/>
  <c r="G2" i="60"/>
  <c r="A21" i="60"/>
  <c r="G20" i="60"/>
  <c r="B50" i="59"/>
  <c r="B49" i="59"/>
  <c r="B48" i="59"/>
  <c r="B47" i="59"/>
  <c r="B46" i="59"/>
  <c r="B45" i="59"/>
  <c r="B44" i="59"/>
  <c r="B43" i="59"/>
  <c r="B42" i="59"/>
  <c r="B41" i="59"/>
  <c r="B40" i="59"/>
  <c r="B39" i="59"/>
  <c r="B38" i="59"/>
  <c r="B37" i="59"/>
  <c r="B36" i="59"/>
  <c r="B35" i="59"/>
  <c r="B34" i="59"/>
  <c r="B33" i="59"/>
  <c r="B32" i="59"/>
  <c r="B31" i="59"/>
  <c r="B30" i="59"/>
  <c r="B29" i="59"/>
  <c r="B28" i="59"/>
  <c r="B27" i="59"/>
  <c r="B26" i="59"/>
  <c r="B25" i="59"/>
  <c r="B24" i="59"/>
  <c r="B23" i="59"/>
  <c r="B22" i="59"/>
  <c r="B21" i="59"/>
  <c r="B20" i="59"/>
  <c r="B187" i="59"/>
  <c r="B189" i="59" s="1"/>
  <c r="A187" i="59"/>
  <c r="A188" i="59" s="1"/>
  <c r="B186" i="59"/>
  <c r="A186" i="59"/>
  <c r="G186" i="59" s="1"/>
  <c r="B185" i="59"/>
  <c r="A185" i="59"/>
  <c r="G185" i="59" s="1"/>
  <c r="B181" i="59"/>
  <c r="B183" i="59" s="1"/>
  <c r="A181" i="59"/>
  <c r="A182" i="59" s="1"/>
  <c r="B177" i="59"/>
  <c r="B179" i="59" s="1"/>
  <c r="A177" i="59"/>
  <c r="A178" i="59" s="1"/>
  <c r="B173" i="59"/>
  <c r="B175" i="59" s="1"/>
  <c r="A173" i="59"/>
  <c r="A174" i="59" s="1"/>
  <c r="B163" i="59"/>
  <c r="B165" i="59" s="1"/>
  <c r="B167" i="59" s="1"/>
  <c r="B169" i="59" s="1"/>
  <c r="B171" i="59" s="1"/>
  <c r="A163" i="59"/>
  <c r="A164" i="59" s="1"/>
  <c r="B160" i="59"/>
  <c r="B162" i="59" s="1"/>
  <c r="B159" i="59"/>
  <c r="B161" i="59" s="1"/>
  <c r="A159" i="59"/>
  <c r="A160" i="59" s="1"/>
  <c r="B158" i="59"/>
  <c r="B157" i="59"/>
  <c r="A157" i="59"/>
  <c r="A158" i="59" s="1"/>
  <c r="G158" i="59" s="1"/>
  <c r="B156" i="59"/>
  <c r="B155" i="59"/>
  <c r="A155" i="59"/>
  <c r="A156" i="59" s="1"/>
  <c r="G156" i="59" s="1"/>
  <c r="B154" i="59"/>
  <c r="B153" i="59"/>
  <c r="A153" i="59"/>
  <c r="A154" i="59" s="1"/>
  <c r="G154" i="59" s="1"/>
  <c r="B150" i="59"/>
  <c r="B152" i="59" s="1"/>
  <c r="B149" i="59"/>
  <c r="B151" i="59" s="1"/>
  <c r="A149" i="59"/>
  <c r="A150" i="59" s="1"/>
  <c r="D22" i="59"/>
  <c r="D23" i="59" s="1"/>
  <c r="D24" i="59" s="1"/>
  <c r="D25" i="59" s="1"/>
  <c r="D26" i="59" s="1"/>
  <c r="D27" i="59" s="1"/>
  <c r="D28" i="59" s="1"/>
  <c r="D29" i="59" s="1"/>
  <c r="D30" i="59" s="1"/>
  <c r="D31" i="59" s="1"/>
  <c r="D32" i="59" s="1"/>
  <c r="D33" i="59" s="1"/>
  <c r="D34" i="59" s="1"/>
  <c r="D35" i="59" s="1"/>
  <c r="D36" i="59" s="1"/>
  <c r="D37" i="59" s="1"/>
  <c r="D38" i="59" s="1"/>
  <c r="D39" i="59" s="1"/>
  <c r="D40" i="59" s="1"/>
  <c r="D41" i="59" s="1"/>
  <c r="D42" i="59" s="1"/>
  <c r="D43" i="59" s="1"/>
  <c r="D44" i="59" s="1"/>
  <c r="D45" i="59" s="1"/>
  <c r="D46" i="59" s="1"/>
  <c r="D47" i="59" s="1"/>
  <c r="D48" i="59" s="1"/>
  <c r="D49" i="59" s="1"/>
  <c r="D50" i="59" s="1"/>
  <c r="D21" i="59"/>
  <c r="A53" i="59"/>
  <c r="A20" i="59"/>
  <c r="A2" i="59"/>
  <c r="G2" i="59" s="1"/>
  <c r="G52" i="59"/>
  <c r="G19" i="59"/>
  <c r="B3" i="59"/>
  <c r="B4" i="59" s="1"/>
  <c r="B5" i="59" s="1"/>
  <c r="B6" i="59" s="1"/>
  <c r="B7" i="59" s="1"/>
  <c r="B8" i="59" s="1"/>
  <c r="B9" i="59" s="1"/>
  <c r="B10" i="59" s="1"/>
  <c r="B11" i="59" s="1"/>
  <c r="B12" i="59" s="1"/>
  <c r="B13" i="59" s="1"/>
  <c r="B14" i="59" s="1"/>
  <c r="B15" i="59" s="1"/>
  <c r="B16" i="59" s="1"/>
  <c r="B17" i="59" s="1"/>
  <c r="G1" i="59"/>
  <c r="A33" i="62" l="1"/>
  <c r="G33" i="62" s="1"/>
  <c r="A86" i="62"/>
  <c r="G85" i="62"/>
  <c r="B97" i="62"/>
  <c r="B95" i="62"/>
  <c r="B96" i="62"/>
  <c r="B94" i="62"/>
  <c r="G6" i="62"/>
  <c r="A7" i="62"/>
  <c r="A175" i="61"/>
  <c r="A58" i="61"/>
  <c r="G4" i="61"/>
  <c r="A5" i="61"/>
  <c r="A192" i="60"/>
  <c r="G192" i="60" s="1"/>
  <c r="G191" i="60"/>
  <c r="A188" i="60"/>
  <c r="G188" i="60" s="1"/>
  <c r="G187" i="60"/>
  <c r="A184" i="60"/>
  <c r="G184" i="60" s="1"/>
  <c r="G183" i="60"/>
  <c r="A174" i="60"/>
  <c r="G173" i="60"/>
  <c r="A166" i="60"/>
  <c r="G165" i="60"/>
  <c r="A156" i="60"/>
  <c r="G156" i="60" s="1"/>
  <c r="G155" i="60"/>
  <c r="A22" i="60"/>
  <c r="G21" i="60"/>
  <c r="B60" i="60"/>
  <c r="B58" i="60"/>
  <c r="B61" i="60"/>
  <c r="B59" i="60"/>
  <c r="A5" i="60"/>
  <c r="G4" i="60"/>
  <c r="A189" i="59"/>
  <c r="G187" i="59"/>
  <c r="B188" i="59"/>
  <c r="B190" i="59" s="1"/>
  <c r="A183" i="59"/>
  <c r="G181" i="59"/>
  <c r="B182" i="59"/>
  <c r="B184" i="59" s="1"/>
  <c r="A179" i="59"/>
  <c r="G177" i="59"/>
  <c r="B178" i="59"/>
  <c r="B180" i="59" s="1"/>
  <c r="A175" i="59"/>
  <c r="G173" i="59"/>
  <c r="B174" i="59"/>
  <c r="B176" i="59" s="1"/>
  <c r="A165" i="59"/>
  <c r="G163" i="59"/>
  <c r="B164" i="59"/>
  <c r="B166" i="59" s="1"/>
  <c r="B168" i="59" s="1"/>
  <c r="B170" i="59" s="1"/>
  <c r="B172" i="59" s="1"/>
  <c r="G160" i="59"/>
  <c r="A161" i="59"/>
  <c r="G159" i="59"/>
  <c r="G157" i="59"/>
  <c r="G155" i="59"/>
  <c r="G153" i="59"/>
  <c r="G150" i="59"/>
  <c r="A151" i="59"/>
  <c r="G149" i="59"/>
  <c r="A3" i="59"/>
  <c r="G20" i="59"/>
  <c r="G3" i="59"/>
  <c r="A4" i="59"/>
  <c r="A21" i="59"/>
  <c r="B53" i="59"/>
  <c r="G53" i="59" s="1"/>
  <c r="A54" i="59"/>
  <c r="B190" i="58"/>
  <c r="A190" i="58"/>
  <c r="G190" i="58" s="1"/>
  <c r="B50" i="58"/>
  <c r="B49" i="58"/>
  <c r="B48" i="58"/>
  <c r="B47" i="58"/>
  <c r="B46" i="58"/>
  <c r="B45" i="58"/>
  <c r="B44" i="58"/>
  <c r="B43" i="58"/>
  <c r="B42" i="58"/>
  <c r="B41" i="58"/>
  <c r="B40" i="58"/>
  <c r="B39" i="58"/>
  <c r="B38" i="58"/>
  <c r="B37" i="58"/>
  <c r="B36" i="58"/>
  <c r="B35" i="58"/>
  <c r="B34" i="58"/>
  <c r="B33" i="58"/>
  <c r="B32" i="58"/>
  <c r="B31" i="58"/>
  <c r="B30" i="58"/>
  <c r="B29" i="58"/>
  <c r="B28" i="58"/>
  <c r="B27" i="58"/>
  <c r="B26" i="58"/>
  <c r="B25" i="58"/>
  <c r="B24" i="58"/>
  <c r="B23" i="58"/>
  <c r="B22" i="58"/>
  <c r="B21" i="58"/>
  <c r="B20" i="58"/>
  <c r="A53" i="58"/>
  <c r="A54" i="58" s="1"/>
  <c r="A20" i="58"/>
  <c r="A2" i="58"/>
  <c r="A3" i="58" s="1"/>
  <c r="G52" i="58"/>
  <c r="A21" i="58"/>
  <c r="B53" i="58"/>
  <c r="G19" i="58"/>
  <c r="B3" i="58"/>
  <c r="B4" i="58" s="1"/>
  <c r="B5" i="58" s="1"/>
  <c r="B6" i="58" s="1"/>
  <c r="B7" i="58" s="1"/>
  <c r="B8" i="58" s="1"/>
  <c r="B9" i="58" s="1"/>
  <c r="B10" i="58" s="1"/>
  <c r="B11" i="58" s="1"/>
  <c r="B12" i="58" s="1"/>
  <c r="B13" i="58" s="1"/>
  <c r="B14" i="58" s="1"/>
  <c r="B15" i="58" s="1"/>
  <c r="B16" i="58" s="1"/>
  <c r="B17" i="58" s="1"/>
  <c r="G1" i="58"/>
  <c r="A8" i="62" l="1"/>
  <c r="G7" i="62"/>
  <c r="B101" i="62"/>
  <c r="B99" i="62"/>
  <c r="B100" i="62"/>
  <c r="B98" i="62"/>
  <c r="G86" i="62"/>
  <c r="A87" i="62"/>
  <c r="A34" i="62"/>
  <c r="G34" i="62" s="1"/>
  <c r="A176" i="61"/>
  <c r="G5" i="61"/>
  <c r="A6" i="61"/>
  <c r="A59" i="61"/>
  <c r="G174" i="60"/>
  <c r="A175" i="60"/>
  <c r="G166" i="60"/>
  <c r="A167" i="60"/>
  <c r="A6" i="60"/>
  <c r="G5" i="60"/>
  <c r="B64" i="60"/>
  <c r="B62" i="60"/>
  <c r="B65" i="60"/>
  <c r="B63" i="60"/>
  <c r="G22" i="60"/>
  <c r="A23" i="60"/>
  <c r="A190" i="59"/>
  <c r="G190" i="59" s="1"/>
  <c r="G189" i="59"/>
  <c r="G188" i="59"/>
  <c r="A184" i="59"/>
  <c r="G184" i="59" s="1"/>
  <c r="G183" i="59"/>
  <c r="G182" i="59"/>
  <c r="A180" i="59"/>
  <c r="G180" i="59" s="1"/>
  <c r="G179" i="59"/>
  <c r="G178" i="59"/>
  <c r="A176" i="59"/>
  <c r="G176" i="59" s="1"/>
  <c r="G175" i="59"/>
  <c r="G174" i="59"/>
  <c r="A166" i="59"/>
  <c r="G165" i="59"/>
  <c r="G164" i="59"/>
  <c r="A162" i="59"/>
  <c r="G162" i="59" s="1"/>
  <c r="G161" i="59"/>
  <c r="A152" i="59"/>
  <c r="G152" i="59" s="1"/>
  <c r="G151" i="59"/>
  <c r="A55" i="59"/>
  <c r="A22" i="59"/>
  <c r="G21" i="59"/>
  <c r="A5" i="59"/>
  <c r="G4" i="59"/>
  <c r="B56" i="59"/>
  <c r="B54" i="59"/>
  <c r="G54" i="59" s="1"/>
  <c r="B57" i="59"/>
  <c r="B55" i="59"/>
  <c r="G21" i="58"/>
  <c r="G3" i="58"/>
  <c r="A22" i="58"/>
  <c r="G2" i="58"/>
  <c r="G22" i="58"/>
  <c r="A23" i="58"/>
  <c r="A4" i="58"/>
  <c r="B57" i="58"/>
  <c r="B55" i="58"/>
  <c r="B56" i="58"/>
  <c r="B54" i="58"/>
  <c r="G54" i="58" s="1"/>
  <c r="A55" i="58"/>
  <c r="G20" i="58"/>
  <c r="G53" i="58"/>
  <c r="B50" i="57"/>
  <c r="B49" i="57"/>
  <c r="B48" i="57"/>
  <c r="B47" i="57"/>
  <c r="B46" i="57"/>
  <c r="B45" i="57"/>
  <c r="B44" i="57"/>
  <c r="B43" i="57"/>
  <c r="B42" i="57"/>
  <c r="B41" i="57"/>
  <c r="B40" i="57"/>
  <c r="B39" i="57"/>
  <c r="B38" i="57"/>
  <c r="B37" i="57"/>
  <c r="B36" i="57"/>
  <c r="B35" i="57"/>
  <c r="B34" i="57"/>
  <c r="B33" i="57"/>
  <c r="B32" i="57"/>
  <c r="B31" i="57"/>
  <c r="B30" i="57"/>
  <c r="B29" i="57"/>
  <c r="B26" i="57"/>
  <c r="B28" i="57"/>
  <c r="B27" i="57"/>
  <c r="B25" i="57"/>
  <c r="B24" i="57"/>
  <c r="B23" i="57"/>
  <c r="B22" i="57"/>
  <c r="B21" i="57"/>
  <c r="B20" i="57"/>
  <c r="G202" i="57"/>
  <c r="G201" i="57"/>
  <c r="G200" i="57"/>
  <c r="G199" i="57"/>
  <c r="G198" i="57"/>
  <c r="G197" i="57"/>
  <c r="G196" i="57"/>
  <c r="G195" i="57"/>
  <c r="G194" i="57"/>
  <c r="G193" i="57"/>
  <c r="G192" i="57"/>
  <c r="G191" i="57"/>
  <c r="G190" i="57"/>
  <c r="G189" i="57"/>
  <c r="G188" i="57"/>
  <c r="G187" i="57"/>
  <c r="G186" i="57"/>
  <c r="G185" i="57"/>
  <c r="G184" i="57"/>
  <c r="G183" i="57"/>
  <c r="G182" i="57"/>
  <c r="G181" i="57"/>
  <c r="G180" i="57"/>
  <c r="G179" i="57"/>
  <c r="G178" i="57"/>
  <c r="G177" i="57"/>
  <c r="G176" i="57"/>
  <c r="G175" i="57"/>
  <c r="G174" i="57"/>
  <c r="G173" i="57"/>
  <c r="G172" i="57"/>
  <c r="G171" i="57"/>
  <c r="G170" i="57"/>
  <c r="G169" i="57"/>
  <c r="G168" i="57"/>
  <c r="G167" i="57"/>
  <c r="G166" i="57"/>
  <c r="G165" i="57"/>
  <c r="G164" i="57"/>
  <c r="G163" i="57"/>
  <c r="G162" i="57"/>
  <c r="G161" i="57"/>
  <c r="G160" i="57"/>
  <c r="G159" i="57"/>
  <c r="G158" i="57"/>
  <c r="G157" i="57"/>
  <c r="G156" i="57"/>
  <c r="G155" i="57"/>
  <c r="G154" i="57"/>
  <c r="G153" i="57"/>
  <c r="G152" i="57"/>
  <c r="G151" i="57"/>
  <c r="G150" i="57"/>
  <c r="G149" i="57"/>
  <c r="G148" i="57"/>
  <c r="G147" i="57"/>
  <c r="G146" i="57"/>
  <c r="G145" i="57"/>
  <c r="G144" i="57"/>
  <c r="G143" i="57"/>
  <c r="G142" i="57"/>
  <c r="G141" i="57"/>
  <c r="G140" i="57"/>
  <c r="G139" i="57"/>
  <c r="G138" i="57"/>
  <c r="G137" i="57"/>
  <c r="G136" i="57"/>
  <c r="G135" i="57"/>
  <c r="G134" i="57"/>
  <c r="G133" i="57"/>
  <c r="G132" i="57"/>
  <c r="G131" i="57"/>
  <c r="G130" i="57"/>
  <c r="G129" i="57"/>
  <c r="G128" i="57"/>
  <c r="G127" i="57"/>
  <c r="G126" i="57"/>
  <c r="G125" i="57"/>
  <c r="G124" i="57"/>
  <c r="G123" i="57"/>
  <c r="G122" i="57"/>
  <c r="G121" i="57"/>
  <c r="G120" i="57"/>
  <c r="G119" i="57"/>
  <c r="G118" i="57"/>
  <c r="G117" i="57"/>
  <c r="G116" i="57"/>
  <c r="G115" i="57"/>
  <c r="G114" i="57"/>
  <c r="G113" i="57"/>
  <c r="G112" i="57"/>
  <c r="G111" i="57"/>
  <c r="G110" i="57"/>
  <c r="G109" i="57"/>
  <c r="G108" i="57"/>
  <c r="G107" i="57"/>
  <c r="G106" i="57"/>
  <c r="G105" i="57"/>
  <c r="G104" i="57"/>
  <c r="G103" i="57"/>
  <c r="G102" i="57"/>
  <c r="G101" i="57"/>
  <c r="G100" i="57"/>
  <c r="G99" i="57"/>
  <c r="G98" i="57"/>
  <c r="G97" i="57"/>
  <c r="G96" i="57"/>
  <c r="G95" i="57"/>
  <c r="G94" i="57"/>
  <c r="G93" i="57"/>
  <c r="G92" i="57"/>
  <c r="G91" i="57"/>
  <c r="G90" i="57"/>
  <c r="G89" i="57"/>
  <c r="G88" i="57"/>
  <c r="G87" i="57"/>
  <c r="G86" i="57"/>
  <c r="G85" i="57"/>
  <c r="G84" i="57"/>
  <c r="G83" i="57"/>
  <c r="G82" i="57"/>
  <c r="G81" i="57"/>
  <c r="G80" i="57"/>
  <c r="G79" i="57"/>
  <c r="G78" i="57"/>
  <c r="G77" i="57"/>
  <c r="G76" i="57"/>
  <c r="G75" i="57"/>
  <c r="G74" i="57"/>
  <c r="G73" i="57"/>
  <c r="G72" i="57"/>
  <c r="G71" i="57"/>
  <c r="G70" i="57"/>
  <c r="G69" i="57"/>
  <c r="G68" i="57"/>
  <c r="G67" i="57"/>
  <c r="G66" i="57"/>
  <c r="G65" i="57"/>
  <c r="G64" i="57"/>
  <c r="G63" i="57"/>
  <c r="G62" i="57"/>
  <c r="G61" i="57"/>
  <c r="G60" i="57"/>
  <c r="G59" i="57"/>
  <c r="G58" i="57"/>
  <c r="G57" i="57"/>
  <c r="G56" i="57"/>
  <c r="G55" i="57"/>
  <c r="G54" i="57"/>
  <c r="G53" i="57"/>
  <c r="A183" i="57"/>
  <c r="A184" i="57" s="1"/>
  <c r="A185" i="57" s="1"/>
  <c r="A186" i="57" s="1"/>
  <c r="A187" i="57" s="1"/>
  <c r="A188" i="57" s="1"/>
  <c r="A189" i="57" s="1"/>
  <c r="A190" i="57" s="1"/>
  <c r="A191" i="57" s="1"/>
  <c r="A192" i="57" s="1"/>
  <c r="A193" i="57" s="1"/>
  <c r="A194" i="57" s="1"/>
  <c r="A195" i="57" s="1"/>
  <c r="A196" i="57" s="1"/>
  <c r="A197" i="57" s="1"/>
  <c r="A198" i="57" s="1"/>
  <c r="A199" i="57" s="1"/>
  <c r="A200" i="57" s="1"/>
  <c r="A201" i="57" s="1"/>
  <c r="A202" i="57" s="1"/>
  <c r="B197" i="57"/>
  <c r="B198" i="57" s="1"/>
  <c r="B200" i="57" s="1"/>
  <c r="B202" i="57" s="1"/>
  <c r="B187" i="57"/>
  <c r="B188" i="57" s="1"/>
  <c r="B190" i="57" s="1"/>
  <c r="B192" i="57" s="1"/>
  <c r="B194" i="57" s="1"/>
  <c r="B196" i="57" s="1"/>
  <c r="B178" i="57"/>
  <c r="B180" i="57" s="1"/>
  <c r="B182" i="57" s="1"/>
  <c r="B184" i="57" s="1"/>
  <c r="B186" i="57" s="1"/>
  <c r="B177" i="57"/>
  <c r="B179" i="57" s="1"/>
  <c r="B181" i="57" s="1"/>
  <c r="B183" i="57" s="1"/>
  <c r="B185" i="57" s="1"/>
  <c r="B169" i="57"/>
  <c r="B172" i="57" s="1"/>
  <c r="B159" i="57"/>
  <c r="B160" i="57" s="1"/>
  <c r="B162" i="57" s="1"/>
  <c r="B164" i="57" s="1"/>
  <c r="B166" i="57" s="1"/>
  <c r="B168" i="57" s="1"/>
  <c r="B158" i="57"/>
  <c r="B157" i="57"/>
  <c r="B156" i="57"/>
  <c r="B155" i="57"/>
  <c r="B154" i="57"/>
  <c r="B153" i="57"/>
  <c r="B152" i="57"/>
  <c r="B150" i="57"/>
  <c r="B149" i="57"/>
  <c r="B151" i="57" s="1"/>
  <c r="B148" i="57"/>
  <c r="A173" i="57"/>
  <c r="A174" i="57" s="1"/>
  <c r="A169" i="57"/>
  <c r="A170" i="57" s="1"/>
  <c r="A165" i="57"/>
  <c r="A166" i="57" s="1"/>
  <c r="A155" i="57"/>
  <c r="A156" i="57" s="1"/>
  <c r="A153" i="57"/>
  <c r="A154" i="57" s="1"/>
  <c r="A150" i="57"/>
  <c r="A151" i="57" s="1"/>
  <c r="A149" i="57"/>
  <c r="A53" i="57"/>
  <c r="B145" i="57"/>
  <c r="B147" i="57" s="1"/>
  <c r="B141" i="57"/>
  <c r="B144" i="57" s="1"/>
  <c r="B137" i="57"/>
  <c r="B139" i="57" s="1"/>
  <c r="B133" i="57"/>
  <c r="B135" i="57" s="1"/>
  <c r="B129" i="57"/>
  <c r="B131" i="57" s="1"/>
  <c r="B125" i="57"/>
  <c r="B127" i="57" s="1"/>
  <c r="B121" i="57"/>
  <c r="B123" i="57" s="1"/>
  <c r="B117" i="57"/>
  <c r="B119" i="57" s="1"/>
  <c r="B116" i="57"/>
  <c r="B114" i="57"/>
  <c r="B113" i="57"/>
  <c r="B115" i="57" s="1"/>
  <c r="B109" i="57"/>
  <c r="B111" i="57" s="1"/>
  <c r="A20" i="57"/>
  <c r="B53" i="57" s="1"/>
  <c r="A2" i="57"/>
  <c r="G2" i="57" s="1"/>
  <c r="G52" i="57"/>
  <c r="D21" i="57"/>
  <c r="D22" i="57" s="1"/>
  <c r="D23" i="57" s="1"/>
  <c r="D24" i="57" s="1"/>
  <c r="D25" i="57" s="1"/>
  <c r="D26" i="57" s="1"/>
  <c r="D27" i="57" s="1"/>
  <c r="D28" i="57" s="1"/>
  <c r="D29" i="57" s="1"/>
  <c r="D30" i="57" s="1"/>
  <c r="D31" i="57" s="1"/>
  <c r="D32" i="57" s="1"/>
  <c r="D33" i="57" s="1"/>
  <c r="D34" i="57" s="1"/>
  <c r="D35" i="57" s="1"/>
  <c r="D36" i="57" s="1"/>
  <c r="D37" i="57" s="1"/>
  <c r="D38" i="57" s="1"/>
  <c r="D39" i="57" s="1"/>
  <c r="D40" i="57" s="1"/>
  <c r="D41" i="57" s="1"/>
  <c r="D42" i="57" s="1"/>
  <c r="D43" i="57" s="1"/>
  <c r="D44" i="57" s="1"/>
  <c r="D45" i="57" s="1"/>
  <c r="D46" i="57" s="1"/>
  <c r="D47" i="57" s="1"/>
  <c r="D48" i="57" s="1"/>
  <c r="D49" i="57" s="1"/>
  <c r="D50" i="57" s="1"/>
  <c r="G19" i="57"/>
  <c r="B3" i="57"/>
  <c r="B4" i="57" s="1"/>
  <c r="B5" i="57" s="1"/>
  <c r="B6" i="57" s="1"/>
  <c r="B7" i="57" s="1"/>
  <c r="B8" i="57" s="1"/>
  <c r="B9" i="57" s="1"/>
  <c r="B10" i="57" s="1"/>
  <c r="B11" i="57" s="1"/>
  <c r="B12" i="57" s="1"/>
  <c r="B13" i="57" s="1"/>
  <c r="B14" i="57" s="1"/>
  <c r="B15" i="57" s="1"/>
  <c r="B16" i="57" s="1"/>
  <c r="B17" i="57" s="1"/>
  <c r="G1" i="57"/>
  <c r="A35" i="62" l="1"/>
  <c r="G35" i="62" s="1"/>
  <c r="A88" i="62"/>
  <c r="G87" i="62"/>
  <c r="B104" i="62"/>
  <c r="B103" i="62"/>
  <c r="B105" i="62"/>
  <c r="B102" i="62"/>
  <c r="G8" i="62"/>
  <c r="A9" i="62"/>
  <c r="A177" i="61"/>
  <c r="A60" i="61"/>
  <c r="A7" i="61"/>
  <c r="G6" i="61"/>
  <c r="A176" i="60"/>
  <c r="G175" i="60"/>
  <c r="A168" i="60"/>
  <c r="G167" i="60"/>
  <c r="A24" i="60"/>
  <c r="G23" i="60"/>
  <c r="B68" i="60"/>
  <c r="B66" i="60"/>
  <c r="B69" i="60"/>
  <c r="B67" i="60"/>
  <c r="G6" i="60"/>
  <c r="A7" i="60"/>
  <c r="G166" i="59"/>
  <c r="A167" i="59"/>
  <c r="B60" i="59"/>
  <c r="B58" i="59"/>
  <c r="B61" i="59"/>
  <c r="B59" i="59"/>
  <c r="G5" i="59"/>
  <c r="A6" i="59"/>
  <c r="G22" i="59"/>
  <c r="A23" i="59"/>
  <c r="G55" i="59"/>
  <c r="A56" i="59"/>
  <c r="B61" i="58"/>
  <c r="B59" i="58"/>
  <c r="B60" i="58"/>
  <c r="B58" i="58"/>
  <c r="G23" i="58"/>
  <c r="A24" i="58"/>
  <c r="A56" i="58"/>
  <c r="G55" i="58"/>
  <c r="A5" i="58"/>
  <c r="G4" i="58"/>
  <c r="B199" i="57"/>
  <c r="B201" i="57" s="1"/>
  <c r="B189" i="57"/>
  <c r="B191" i="57" s="1"/>
  <c r="B193" i="57" s="1"/>
  <c r="B195" i="57" s="1"/>
  <c r="B171" i="57"/>
  <c r="B173" i="57"/>
  <c r="B170" i="57"/>
  <c r="B161" i="57"/>
  <c r="B163" i="57" s="1"/>
  <c r="B165" i="57" s="1"/>
  <c r="B167" i="57" s="1"/>
  <c r="A175" i="57"/>
  <c r="A171" i="57"/>
  <c r="A167" i="57"/>
  <c r="A157" i="57"/>
  <c r="A152" i="57"/>
  <c r="B146" i="57"/>
  <c r="B143" i="57"/>
  <c r="B142" i="57"/>
  <c r="B138" i="57"/>
  <c r="B140" i="57"/>
  <c r="B134" i="57"/>
  <c r="B136" i="57"/>
  <c r="B130" i="57"/>
  <c r="B132" i="57"/>
  <c r="B126" i="57"/>
  <c r="B128" i="57"/>
  <c r="B122" i="57"/>
  <c r="B124" i="57"/>
  <c r="B118" i="57"/>
  <c r="B120" i="57"/>
  <c r="B110" i="57"/>
  <c r="B112" i="57"/>
  <c r="B56" i="57"/>
  <c r="B54" i="57"/>
  <c r="B57" i="57"/>
  <c r="B55" i="57"/>
  <c r="A3" i="57"/>
  <c r="G20" i="57"/>
  <c r="A21" i="57"/>
  <c r="A54" i="57"/>
  <c r="G86" i="56"/>
  <c r="G85" i="56"/>
  <c r="B86" i="56"/>
  <c r="B85" i="56"/>
  <c r="A87" i="56"/>
  <c r="A86" i="56"/>
  <c r="A85" i="56"/>
  <c r="B26" i="56"/>
  <c r="B25" i="56"/>
  <c r="B24" i="56"/>
  <c r="B23" i="56"/>
  <c r="B22" i="56"/>
  <c r="B21" i="56"/>
  <c r="B20" i="56"/>
  <c r="B19" i="56"/>
  <c r="B18" i="56"/>
  <c r="B17" i="56"/>
  <c r="B16" i="56"/>
  <c r="B15" i="56"/>
  <c r="B14" i="56"/>
  <c r="B13" i="56"/>
  <c r="B12" i="56"/>
  <c r="A29" i="56"/>
  <c r="A12" i="56"/>
  <c r="A13" i="56" s="1"/>
  <c r="A2" i="56"/>
  <c r="G2" i="56" s="1"/>
  <c r="G28" i="56"/>
  <c r="D13" i="56"/>
  <c r="D14" i="56" s="1"/>
  <c r="D15" i="56" s="1"/>
  <c r="D16" i="56" s="1"/>
  <c r="D17" i="56" s="1"/>
  <c r="D18" i="56" s="1"/>
  <c r="D19" i="56" s="1"/>
  <c r="D20" i="56" s="1"/>
  <c r="D21" i="56" s="1"/>
  <c r="D22" i="56" s="1"/>
  <c r="D23" i="56" s="1"/>
  <c r="D24" i="56" s="1"/>
  <c r="D25" i="56" s="1"/>
  <c r="D26" i="56" s="1"/>
  <c r="G11" i="56"/>
  <c r="B3" i="56"/>
  <c r="B4" i="56" s="1"/>
  <c r="B5" i="56" s="1"/>
  <c r="B6" i="56" s="1"/>
  <c r="B7" i="56" s="1"/>
  <c r="B8" i="56" s="1"/>
  <c r="B9" i="56" s="1"/>
  <c r="A3" i="56"/>
  <c r="G1" i="56"/>
  <c r="A10" i="62" l="1"/>
  <c r="G9" i="62"/>
  <c r="B108" i="62"/>
  <c r="B106" i="62"/>
  <c r="B107" i="62"/>
  <c r="B109" i="62"/>
  <c r="G88" i="62"/>
  <c r="A89" i="62"/>
  <c r="A36" i="62"/>
  <c r="G36" i="62" s="1"/>
  <c r="A178" i="61"/>
  <c r="A8" i="61"/>
  <c r="G7" i="61"/>
  <c r="A61" i="61"/>
  <c r="G176" i="60"/>
  <c r="A177" i="60"/>
  <c r="G168" i="60"/>
  <c r="A169" i="60"/>
  <c r="A8" i="60"/>
  <c r="G7" i="60"/>
  <c r="B72" i="60"/>
  <c r="B70" i="60"/>
  <c r="B73" i="60"/>
  <c r="B71" i="60"/>
  <c r="G24" i="60"/>
  <c r="A25" i="60"/>
  <c r="A168" i="59"/>
  <c r="G167" i="59"/>
  <c r="A57" i="59"/>
  <c r="G56" i="59"/>
  <c r="A24" i="59"/>
  <c r="G23" i="59"/>
  <c r="A7" i="59"/>
  <c r="G6" i="59"/>
  <c r="B64" i="59"/>
  <c r="B62" i="59"/>
  <c r="B65" i="59"/>
  <c r="B63" i="59"/>
  <c r="G24" i="58"/>
  <c r="A25" i="58"/>
  <c r="G5" i="58"/>
  <c r="A6" i="58"/>
  <c r="G56" i="58"/>
  <c r="A57" i="58"/>
  <c r="B65" i="58"/>
  <c r="B63" i="58"/>
  <c r="B64" i="58"/>
  <c r="B62" i="58"/>
  <c r="B174" i="57"/>
  <c r="B175" i="57"/>
  <c r="A176" i="57"/>
  <c r="A172" i="57"/>
  <c r="A168" i="57"/>
  <c r="A158" i="57"/>
  <c r="A22" i="57"/>
  <c r="G21" i="57"/>
  <c r="A4" i="57"/>
  <c r="G3" i="57"/>
  <c r="A55" i="57"/>
  <c r="B61" i="57"/>
  <c r="B59" i="57"/>
  <c r="B58" i="57"/>
  <c r="B60" i="57"/>
  <c r="G13" i="56"/>
  <c r="G12" i="56"/>
  <c r="G3" i="56"/>
  <c r="A4" i="56"/>
  <c r="A14" i="56"/>
  <c r="B29" i="56"/>
  <c r="A30" i="56"/>
  <c r="G88" i="55"/>
  <c r="G87" i="55"/>
  <c r="G86" i="55"/>
  <c r="G85" i="55"/>
  <c r="G84" i="55"/>
  <c r="G83" i="55"/>
  <c r="G82" i="55"/>
  <c r="G81" i="55"/>
  <c r="G80" i="55"/>
  <c r="G79" i="55"/>
  <c r="G78" i="55"/>
  <c r="G77" i="55"/>
  <c r="G76" i="55"/>
  <c r="G75" i="55"/>
  <c r="G74" i="55"/>
  <c r="G73" i="55"/>
  <c r="G72" i="55"/>
  <c r="G71" i="55"/>
  <c r="G70" i="55"/>
  <c r="G69" i="55"/>
  <c r="G68" i="55"/>
  <c r="G67" i="55"/>
  <c r="G66" i="55"/>
  <c r="G65" i="55"/>
  <c r="G64" i="55"/>
  <c r="G63" i="55"/>
  <c r="G62" i="55"/>
  <c r="G61" i="55"/>
  <c r="G60" i="55"/>
  <c r="G59" i="55"/>
  <c r="G58" i="55"/>
  <c r="G57" i="55"/>
  <c r="G56" i="55"/>
  <c r="G55" i="55"/>
  <c r="G54" i="55"/>
  <c r="G53" i="55"/>
  <c r="G52" i="55"/>
  <c r="G51" i="55"/>
  <c r="G50" i="55"/>
  <c r="G49" i="55"/>
  <c r="G48" i="55"/>
  <c r="G47" i="55"/>
  <c r="G46" i="55"/>
  <c r="G45" i="55"/>
  <c r="G44" i="55"/>
  <c r="G43" i="55"/>
  <c r="G42" i="55"/>
  <c r="G41" i="55"/>
  <c r="G40" i="55"/>
  <c r="G39" i="55"/>
  <c r="G38" i="55"/>
  <c r="G37" i="55"/>
  <c r="G36" i="55"/>
  <c r="G35" i="55"/>
  <c r="G34" i="55"/>
  <c r="G33" i="55"/>
  <c r="G32" i="55"/>
  <c r="G31" i="55"/>
  <c r="G30" i="55"/>
  <c r="G29" i="55"/>
  <c r="A29" i="55"/>
  <c r="A12" i="55"/>
  <c r="G12" i="55"/>
  <c r="B26" i="55"/>
  <c r="B25" i="55"/>
  <c r="B24" i="55"/>
  <c r="B17" i="55"/>
  <c r="B16" i="55"/>
  <c r="B15" i="55"/>
  <c r="B14" i="55"/>
  <c r="B13" i="55"/>
  <c r="B12" i="55"/>
  <c r="B23" i="55"/>
  <c r="B22" i="55"/>
  <c r="B21" i="55"/>
  <c r="B20" i="55"/>
  <c r="B19" i="55"/>
  <c r="B18" i="55"/>
  <c r="A2" i="55"/>
  <c r="A3" i="55" s="1"/>
  <c r="G28" i="55"/>
  <c r="D13" i="55"/>
  <c r="D14" i="55" s="1"/>
  <c r="D15" i="55" s="1"/>
  <c r="D16" i="55" s="1"/>
  <c r="D17" i="55" s="1"/>
  <c r="D18" i="55" s="1"/>
  <c r="D19" i="55" s="1"/>
  <c r="D20" i="55" s="1"/>
  <c r="D21" i="55" s="1"/>
  <c r="D22" i="55" s="1"/>
  <c r="D23" i="55" s="1"/>
  <c r="D24" i="55" s="1"/>
  <c r="D25" i="55" s="1"/>
  <c r="D26" i="55" s="1"/>
  <c r="G11" i="55"/>
  <c r="B3" i="55"/>
  <c r="B4" i="55" s="1"/>
  <c r="B5" i="55" s="1"/>
  <c r="B6" i="55" s="1"/>
  <c r="B7" i="55" s="1"/>
  <c r="B8" i="55" s="1"/>
  <c r="B9" i="55" s="1"/>
  <c r="G2" i="55"/>
  <c r="G1" i="55"/>
  <c r="B95" i="54"/>
  <c r="B85" i="54"/>
  <c r="G85" i="54"/>
  <c r="G84" i="54"/>
  <c r="G83" i="54"/>
  <c r="G82" i="54"/>
  <c r="G81" i="54"/>
  <c r="G80" i="54"/>
  <c r="G79" i="54"/>
  <c r="G78" i="54"/>
  <c r="G77" i="54"/>
  <c r="G76" i="54"/>
  <c r="G75" i="54"/>
  <c r="G74" i="54"/>
  <c r="G73" i="54"/>
  <c r="G72" i="54"/>
  <c r="G71" i="54"/>
  <c r="G70" i="54"/>
  <c r="G69" i="54"/>
  <c r="G68" i="54"/>
  <c r="G67" i="54"/>
  <c r="G66" i="54"/>
  <c r="G65" i="54"/>
  <c r="G64" i="54"/>
  <c r="G63" i="54"/>
  <c r="G62" i="54"/>
  <c r="G61" i="54"/>
  <c r="G60" i="54"/>
  <c r="G59" i="54"/>
  <c r="G58" i="54"/>
  <c r="G57" i="54"/>
  <c r="G56" i="54"/>
  <c r="G55" i="54"/>
  <c r="G54" i="54"/>
  <c r="G53" i="54"/>
  <c r="G52" i="54"/>
  <c r="G51" i="54"/>
  <c r="G50" i="54"/>
  <c r="G49" i="54"/>
  <c r="G48" i="54"/>
  <c r="G47" i="54"/>
  <c r="G46" i="54"/>
  <c r="G45" i="54"/>
  <c r="G44" i="54"/>
  <c r="G43" i="54"/>
  <c r="G42" i="54"/>
  <c r="G41" i="54"/>
  <c r="G40" i="54"/>
  <c r="G39" i="54"/>
  <c r="G38" i="54"/>
  <c r="G37" i="54"/>
  <c r="G36" i="54"/>
  <c r="G35" i="54"/>
  <c r="G34" i="54"/>
  <c r="G33" i="54"/>
  <c r="G32" i="54"/>
  <c r="G31" i="54"/>
  <c r="G30" i="54"/>
  <c r="G29" i="54"/>
  <c r="A86" i="54"/>
  <c r="A87" i="54" s="1"/>
  <c r="A85" i="54"/>
  <c r="B87" i="54"/>
  <c r="B88" i="54" s="1"/>
  <c r="B86" i="54"/>
  <c r="G86" i="54" s="1"/>
  <c r="A29" i="54"/>
  <c r="A12" i="54"/>
  <c r="B26" i="54"/>
  <c r="B25" i="54"/>
  <c r="B24" i="54"/>
  <c r="B23" i="54"/>
  <c r="B22" i="54"/>
  <c r="B21" i="54"/>
  <c r="B20" i="54"/>
  <c r="B19" i="54"/>
  <c r="B18" i="54"/>
  <c r="B17" i="54"/>
  <c r="B16" i="54"/>
  <c r="B15" i="54"/>
  <c r="B14" i="54"/>
  <c r="B13" i="54"/>
  <c r="B12" i="54"/>
  <c r="A2" i="54"/>
  <c r="G2" i="54" s="1"/>
  <c r="G28" i="54"/>
  <c r="D13" i="54"/>
  <c r="D14" i="54" s="1"/>
  <c r="D15" i="54" s="1"/>
  <c r="D16" i="54" s="1"/>
  <c r="D17" i="54" s="1"/>
  <c r="D18" i="54" s="1"/>
  <c r="D19" i="54" s="1"/>
  <c r="D20" i="54" s="1"/>
  <c r="D21" i="54" s="1"/>
  <c r="D22" i="54" s="1"/>
  <c r="D23" i="54" s="1"/>
  <c r="D24" i="54" s="1"/>
  <c r="D25" i="54" s="1"/>
  <c r="D26" i="54" s="1"/>
  <c r="G11" i="54"/>
  <c r="B3" i="54"/>
  <c r="B4" i="54" s="1"/>
  <c r="B5" i="54" s="1"/>
  <c r="B6" i="54" s="1"/>
  <c r="B7" i="54" s="1"/>
  <c r="B8" i="54" s="1"/>
  <c r="B9" i="54" s="1"/>
  <c r="G1" i="54"/>
  <c r="A37" i="62" l="1"/>
  <c r="G37" i="62" s="1"/>
  <c r="A90" i="62"/>
  <c r="G89" i="62"/>
  <c r="B112" i="62"/>
  <c r="B110" i="62"/>
  <c r="B111" i="62"/>
  <c r="B113" i="62"/>
  <c r="G10" i="62"/>
  <c r="A11" i="62"/>
  <c r="A179" i="61"/>
  <c r="A62" i="61"/>
  <c r="G8" i="61"/>
  <c r="A9" i="61"/>
  <c r="A178" i="60"/>
  <c r="G178" i="60" s="1"/>
  <c r="G177" i="60"/>
  <c r="A170" i="60"/>
  <c r="G170" i="60" s="1"/>
  <c r="G169" i="60"/>
  <c r="A26" i="60"/>
  <c r="G25" i="60"/>
  <c r="B76" i="60"/>
  <c r="B74" i="60"/>
  <c r="B77" i="60"/>
  <c r="B75" i="60"/>
  <c r="G8" i="60"/>
  <c r="A9" i="60"/>
  <c r="G168" i="59"/>
  <c r="A169" i="59"/>
  <c r="B68" i="59"/>
  <c r="B66" i="59"/>
  <c r="B69" i="59"/>
  <c r="B67" i="59"/>
  <c r="G7" i="59"/>
  <c r="A8" i="59"/>
  <c r="G24" i="59"/>
  <c r="A25" i="59"/>
  <c r="G57" i="59"/>
  <c r="A58" i="59"/>
  <c r="B69" i="58"/>
  <c r="B67" i="58"/>
  <c r="B68" i="58"/>
  <c r="B66" i="58"/>
  <c r="A58" i="58"/>
  <c r="G57" i="58"/>
  <c r="A7" i="58"/>
  <c r="G6" i="58"/>
  <c r="G25" i="58"/>
  <c r="A26" i="58"/>
  <c r="B176" i="57"/>
  <c r="A177" i="57"/>
  <c r="A159" i="57"/>
  <c r="B65" i="57"/>
  <c r="B63" i="57"/>
  <c r="B62" i="57"/>
  <c r="B64" i="57"/>
  <c r="A56" i="57"/>
  <c r="G4" i="57"/>
  <c r="A5" i="57"/>
  <c r="A23" i="57"/>
  <c r="G22" i="57"/>
  <c r="A31" i="56"/>
  <c r="G14" i="56"/>
  <c r="A15" i="56"/>
  <c r="A5" i="56"/>
  <c r="G4" i="56"/>
  <c r="B32" i="56"/>
  <c r="B30" i="56"/>
  <c r="G30" i="56" s="1"/>
  <c r="B33" i="56"/>
  <c r="B31" i="56"/>
  <c r="G29" i="56"/>
  <c r="G3" i="55"/>
  <c r="A4" i="55"/>
  <c r="A13" i="55"/>
  <c r="G13" i="55" s="1"/>
  <c r="B29" i="55"/>
  <c r="A30" i="55"/>
  <c r="B89" i="54"/>
  <c r="G88" i="54"/>
  <c r="G87" i="54"/>
  <c r="A88" i="54"/>
  <c r="G12" i="54"/>
  <c r="A3" i="54"/>
  <c r="G3" i="54" s="1"/>
  <c r="A13" i="54"/>
  <c r="B29" i="54"/>
  <c r="A30" i="54"/>
  <c r="G25" i="53"/>
  <c r="G24" i="53"/>
  <c r="G23" i="53"/>
  <c r="G22" i="53"/>
  <c r="G21" i="53"/>
  <c r="G20" i="53"/>
  <c r="G19" i="53"/>
  <c r="G18" i="53"/>
  <c r="G17" i="53"/>
  <c r="G16" i="53"/>
  <c r="G15" i="53"/>
  <c r="G14" i="53"/>
  <c r="G13" i="53"/>
  <c r="G12" i="53"/>
  <c r="G11" i="53"/>
  <c r="B25" i="53"/>
  <c r="B24" i="53"/>
  <c r="B23" i="53"/>
  <c r="B22" i="53"/>
  <c r="B21" i="53"/>
  <c r="B20" i="53"/>
  <c r="B19" i="53"/>
  <c r="B18" i="53"/>
  <c r="B17" i="53"/>
  <c r="B16" i="53"/>
  <c r="B15" i="53"/>
  <c r="B14" i="53"/>
  <c r="B13" i="53"/>
  <c r="B12" i="53"/>
  <c r="A83" i="53"/>
  <c r="A84" i="53" s="1"/>
  <c r="B82" i="53"/>
  <c r="B85" i="53" s="1"/>
  <c r="A82" i="53"/>
  <c r="G82" i="53" s="1"/>
  <c r="B81" i="53"/>
  <c r="A81" i="53"/>
  <c r="G81" i="53" s="1"/>
  <c r="B80" i="53"/>
  <c r="A80" i="53"/>
  <c r="G80" i="53" s="1"/>
  <c r="A77" i="53"/>
  <c r="A78" i="53" s="1"/>
  <c r="B76" i="53"/>
  <c r="B79" i="53" s="1"/>
  <c r="A76" i="53"/>
  <c r="G76" i="53" s="1"/>
  <c r="B72" i="53"/>
  <c r="B74" i="53" s="1"/>
  <c r="A72" i="53"/>
  <c r="A73" i="53" s="1"/>
  <c r="A69" i="53"/>
  <c r="A70" i="53" s="1"/>
  <c r="B68" i="53"/>
  <c r="B71" i="53" s="1"/>
  <c r="A68" i="53"/>
  <c r="G68" i="53" s="1"/>
  <c r="B64" i="53"/>
  <c r="B66" i="53" s="1"/>
  <c r="A64" i="53"/>
  <c r="A65" i="53" s="1"/>
  <c r="B60" i="53"/>
  <c r="B62" i="53" s="1"/>
  <c r="A60" i="53"/>
  <c r="A61" i="53" s="1"/>
  <c r="B56" i="53"/>
  <c r="B58" i="53" s="1"/>
  <c r="A56" i="53"/>
  <c r="A57" i="53" s="1"/>
  <c r="B52" i="53"/>
  <c r="B54" i="53" s="1"/>
  <c r="A52" i="53"/>
  <c r="A53" i="53" s="1"/>
  <c r="B48" i="53"/>
  <c r="B50" i="53" s="1"/>
  <c r="A48" i="53"/>
  <c r="A49" i="53" s="1"/>
  <c r="B44" i="53"/>
  <c r="B46" i="53" s="1"/>
  <c r="A44" i="53"/>
  <c r="A45" i="53" s="1"/>
  <c r="A41" i="53"/>
  <c r="A42" i="53" s="1"/>
  <c r="B40" i="53"/>
  <c r="B43" i="53" s="1"/>
  <c r="A40" i="53"/>
  <c r="G40" i="53" s="1"/>
  <c r="A37" i="53"/>
  <c r="A38" i="53" s="1"/>
  <c r="B36" i="53"/>
  <c r="B38" i="53" s="1"/>
  <c r="A36" i="53"/>
  <c r="G36" i="53" s="1"/>
  <c r="B32" i="53"/>
  <c r="A32" i="53"/>
  <c r="A33" i="53" s="1"/>
  <c r="A34" i="53" s="1"/>
  <c r="A35" i="53" s="1"/>
  <c r="B35" i="53"/>
  <c r="A28" i="53"/>
  <c r="A12" i="53"/>
  <c r="G2" i="53"/>
  <c r="A12" i="62" l="1"/>
  <c r="G11" i="62"/>
  <c r="B116" i="62"/>
  <c r="B114" i="62"/>
  <c r="B115" i="62"/>
  <c r="B117" i="62"/>
  <c r="G90" i="62"/>
  <c r="A91" i="62"/>
  <c r="A38" i="62"/>
  <c r="G38" i="62" s="1"/>
  <c r="A180" i="61"/>
  <c r="G9" i="61"/>
  <c r="A10" i="61"/>
  <c r="A63" i="61"/>
  <c r="A10" i="60"/>
  <c r="G9" i="60"/>
  <c r="B80" i="60"/>
  <c r="B78" i="60"/>
  <c r="B81" i="60"/>
  <c r="B79" i="60"/>
  <c r="G26" i="60"/>
  <c r="A27" i="60"/>
  <c r="A170" i="59"/>
  <c r="G169" i="59"/>
  <c r="A59" i="59"/>
  <c r="G58" i="59"/>
  <c r="A26" i="59"/>
  <c r="G25" i="59"/>
  <c r="A9" i="59"/>
  <c r="G8" i="59"/>
  <c r="B72" i="59"/>
  <c r="B70" i="59"/>
  <c r="B73" i="59"/>
  <c r="B71" i="59"/>
  <c r="G26" i="58"/>
  <c r="A27" i="58"/>
  <c r="G7" i="58"/>
  <c r="A8" i="58"/>
  <c r="G58" i="58"/>
  <c r="A59" i="58"/>
  <c r="B73" i="58"/>
  <c r="B71" i="58"/>
  <c r="B72" i="58"/>
  <c r="B70" i="58"/>
  <c r="A178" i="57"/>
  <c r="A160" i="57"/>
  <c r="A6" i="57"/>
  <c r="G5" i="57"/>
  <c r="A57" i="57"/>
  <c r="A24" i="57"/>
  <c r="G23" i="57"/>
  <c r="B69" i="57"/>
  <c r="B67" i="57"/>
  <c r="B68" i="57"/>
  <c r="B66" i="57"/>
  <c r="G15" i="56"/>
  <c r="A16" i="56"/>
  <c r="B36" i="56"/>
  <c r="B34" i="56"/>
  <c r="B35" i="56"/>
  <c r="B37" i="56"/>
  <c r="G5" i="56"/>
  <c r="A6" i="56"/>
  <c r="G31" i="56"/>
  <c r="A32" i="56"/>
  <c r="B32" i="55"/>
  <c r="B30" i="55"/>
  <c r="B33" i="55"/>
  <c r="B31" i="55"/>
  <c r="A31" i="55"/>
  <c r="A14" i="55"/>
  <c r="G14" i="55" s="1"/>
  <c r="A5" i="55"/>
  <c r="G4" i="55"/>
  <c r="B90" i="54"/>
  <c r="G89" i="54"/>
  <c r="A89" i="54"/>
  <c r="A90" i="54" s="1"/>
  <c r="A91" i="54" s="1"/>
  <c r="A92" i="54" s="1"/>
  <c r="A93" i="54" s="1"/>
  <c r="A94" i="54" s="1"/>
  <c r="A95" i="54" s="1"/>
  <c r="A96" i="54" s="1"/>
  <c r="A97" i="54" s="1"/>
  <c r="A98" i="54" s="1"/>
  <c r="A4" i="54"/>
  <c r="B33" i="54"/>
  <c r="B31" i="54"/>
  <c r="B30" i="54"/>
  <c r="B32" i="54"/>
  <c r="A5" i="54"/>
  <c r="G4" i="54"/>
  <c r="A31" i="54"/>
  <c r="G13" i="54"/>
  <c r="A14" i="54"/>
  <c r="G84" i="53"/>
  <c r="A85" i="53"/>
  <c r="G85" i="53" s="1"/>
  <c r="B84" i="53"/>
  <c r="B83" i="53"/>
  <c r="G83" i="53" s="1"/>
  <c r="G78" i="53"/>
  <c r="A79" i="53"/>
  <c r="G79" i="53" s="1"/>
  <c r="G77" i="53"/>
  <c r="B78" i="53"/>
  <c r="B77" i="53"/>
  <c r="A74" i="53"/>
  <c r="G72" i="53"/>
  <c r="B73" i="53"/>
  <c r="G73" i="53" s="1"/>
  <c r="B75" i="53"/>
  <c r="A71" i="53"/>
  <c r="G71" i="53" s="1"/>
  <c r="B70" i="53"/>
  <c r="G70" i="53" s="1"/>
  <c r="B69" i="53"/>
  <c r="G69" i="53" s="1"/>
  <c r="A66" i="53"/>
  <c r="G64" i="53"/>
  <c r="B65" i="53"/>
  <c r="G65" i="53" s="1"/>
  <c r="B67" i="53"/>
  <c r="A62" i="53"/>
  <c r="G60" i="53"/>
  <c r="B61" i="53"/>
  <c r="G61" i="53" s="1"/>
  <c r="B63" i="53"/>
  <c r="A58" i="53"/>
  <c r="G56" i="53"/>
  <c r="B57" i="53"/>
  <c r="G57" i="53" s="1"/>
  <c r="B59" i="53"/>
  <c r="G53" i="53"/>
  <c r="A54" i="53"/>
  <c r="G52" i="53"/>
  <c r="B53" i="53"/>
  <c r="B55" i="53"/>
  <c r="G49" i="53"/>
  <c r="A50" i="53"/>
  <c r="G48" i="53"/>
  <c r="B49" i="53"/>
  <c r="B51" i="53"/>
  <c r="A46" i="53"/>
  <c r="G44" i="53"/>
  <c r="B45" i="53"/>
  <c r="G45" i="53" s="1"/>
  <c r="B47" i="53"/>
  <c r="G42" i="53"/>
  <c r="A43" i="53"/>
  <c r="G43" i="53" s="1"/>
  <c r="B42" i="53"/>
  <c r="B41" i="53"/>
  <c r="G41" i="53" s="1"/>
  <c r="A39" i="53"/>
  <c r="G38" i="53"/>
  <c r="B37" i="53"/>
  <c r="G37" i="53" s="1"/>
  <c r="B39" i="53"/>
  <c r="G32" i="53"/>
  <c r="G35" i="53"/>
  <c r="B34" i="53"/>
  <c r="G34" i="53" s="1"/>
  <c r="B33" i="53"/>
  <c r="G33" i="53" s="1"/>
  <c r="D13" i="53"/>
  <c r="D14" i="53" s="1"/>
  <c r="D15" i="53" s="1"/>
  <c r="D16" i="53" s="1"/>
  <c r="D17" i="53" s="1"/>
  <c r="D18" i="53" s="1"/>
  <c r="D19" i="53" s="1"/>
  <c r="D20" i="53" s="1"/>
  <c r="D21" i="53" s="1"/>
  <c r="D22" i="53" s="1"/>
  <c r="D23" i="53" s="1"/>
  <c r="D24" i="53" s="1"/>
  <c r="D25" i="53" s="1"/>
  <c r="B3" i="53"/>
  <c r="B4" i="53" s="1"/>
  <c r="B5" i="53" s="1"/>
  <c r="B6" i="53" s="1"/>
  <c r="B7" i="53" s="1"/>
  <c r="B8" i="53" s="1"/>
  <c r="B9" i="53" s="1"/>
  <c r="A3" i="53"/>
  <c r="G1" i="53"/>
  <c r="A39" i="62" l="1"/>
  <c r="G39" i="62" s="1"/>
  <c r="A92" i="62"/>
  <c r="G91" i="62"/>
  <c r="B120" i="62"/>
  <c r="B118" i="62"/>
  <c r="B119" i="62"/>
  <c r="B121" i="62"/>
  <c r="G12" i="62"/>
  <c r="A13" i="62"/>
  <c r="A64" i="61"/>
  <c r="A11" i="61"/>
  <c r="G10" i="61"/>
  <c r="A28" i="60"/>
  <c r="G27" i="60"/>
  <c r="B84" i="60"/>
  <c r="B82" i="60"/>
  <c r="B85" i="60"/>
  <c r="B83" i="60"/>
  <c r="G10" i="60"/>
  <c r="A11" i="60"/>
  <c r="G170" i="59"/>
  <c r="A171" i="59"/>
  <c r="B77" i="59"/>
  <c r="B75" i="59"/>
  <c r="B76" i="59"/>
  <c r="B74" i="59"/>
  <c r="G9" i="59"/>
  <c r="A10" i="59"/>
  <c r="G26" i="59"/>
  <c r="A27" i="59"/>
  <c r="G59" i="59"/>
  <c r="A60" i="59"/>
  <c r="B77" i="58"/>
  <c r="B75" i="58"/>
  <c r="B76" i="58"/>
  <c r="B74" i="58"/>
  <c r="A60" i="58"/>
  <c r="G59" i="58"/>
  <c r="A9" i="58"/>
  <c r="G8" i="58"/>
  <c r="G27" i="58"/>
  <c r="A28" i="58"/>
  <c r="A179" i="57"/>
  <c r="A161" i="57"/>
  <c r="B73" i="57"/>
  <c r="B71" i="57"/>
  <c r="B72" i="57"/>
  <c r="B70" i="57"/>
  <c r="A25" i="57"/>
  <c r="G24" i="57"/>
  <c r="A58" i="57"/>
  <c r="G6" i="57"/>
  <c r="A7" i="57"/>
  <c r="A33" i="56"/>
  <c r="G32" i="56"/>
  <c r="A7" i="56"/>
  <c r="G6" i="56"/>
  <c r="B40" i="56"/>
  <c r="B38" i="56"/>
  <c r="B39" i="56"/>
  <c r="B41" i="56"/>
  <c r="G16" i="56"/>
  <c r="A17" i="56"/>
  <c r="A15" i="55"/>
  <c r="G15" i="55" s="1"/>
  <c r="G5" i="55"/>
  <c r="A6" i="55"/>
  <c r="A32" i="55"/>
  <c r="B36" i="55"/>
  <c r="B34" i="55"/>
  <c r="B37" i="55"/>
  <c r="B35" i="55"/>
  <c r="B91" i="54"/>
  <c r="G90" i="54"/>
  <c r="G14" i="54"/>
  <c r="A15" i="54"/>
  <c r="A32" i="54"/>
  <c r="A6" i="54"/>
  <c r="G5" i="54"/>
  <c r="B37" i="54"/>
  <c r="B35" i="54"/>
  <c r="B34" i="54"/>
  <c r="B36" i="54"/>
  <c r="A75" i="53"/>
  <c r="G75" i="53" s="1"/>
  <c r="G74" i="53"/>
  <c r="A67" i="53"/>
  <c r="G67" i="53" s="1"/>
  <c r="G66" i="53"/>
  <c r="A63" i="53"/>
  <c r="G63" i="53" s="1"/>
  <c r="G62" i="53"/>
  <c r="A59" i="53"/>
  <c r="G59" i="53" s="1"/>
  <c r="G58" i="53"/>
  <c r="A55" i="53"/>
  <c r="G55" i="53" s="1"/>
  <c r="G54" i="53"/>
  <c r="A51" i="53"/>
  <c r="G51" i="53" s="1"/>
  <c r="G50" i="53"/>
  <c r="A47" i="53"/>
  <c r="G47" i="53" s="1"/>
  <c r="G46" i="53"/>
  <c r="G39" i="53"/>
  <c r="A4" i="53"/>
  <c r="G3" i="53"/>
  <c r="A29" i="53"/>
  <c r="G27" i="53"/>
  <c r="G92" i="62" l="1"/>
  <c r="A93" i="62"/>
  <c r="A40" i="62"/>
  <c r="G40" i="62" s="1"/>
  <c r="A14" i="62"/>
  <c r="G13" i="62"/>
  <c r="B124" i="62"/>
  <c r="B122" i="62"/>
  <c r="B123" i="62"/>
  <c r="B125" i="62"/>
  <c r="G11" i="61"/>
  <c r="A12" i="61"/>
  <c r="A65" i="61"/>
  <c r="A12" i="60"/>
  <c r="G11" i="60"/>
  <c r="B88" i="60"/>
  <c r="B86" i="60"/>
  <c r="B89" i="60"/>
  <c r="B87" i="60"/>
  <c r="G28" i="60"/>
  <c r="A29" i="60"/>
  <c r="A172" i="59"/>
  <c r="G172" i="59" s="1"/>
  <c r="G171" i="59"/>
  <c r="A61" i="59"/>
  <c r="G60" i="59"/>
  <c r="A28" i="59"/>
  <c r="G27" i="59"/>
  <c r="A11" i="59"/>
  <c r="G10" i="59"/>
  <c r="B81" i="59"/>
  <c r="B79" i="59"/>
  <c r="B80" i="59"/>
  <c r="B78" i="59"/>
  <c r="G28" i="58"/>
  <c r="A29" i="58"/>
  <c r="G9" i="58"/>
  <c r="A10" i="58"/>
  <c r="G60" i="58"/>
  <c r="A61" i="58"/>
  <c r="B81" i="58"/>
  <c r="B79" i="58"/>
  <c r="B80" i="58"/>
  <c r="B78" i="58"/>
  <c r="A180" i="57"/>
  <c r="A162" i="57"/>
  <c r="A8" i="57"/>
  <c r="G7" i="57"/>
  <c r="A59" i="57"/>
  <c r="A26" i="57"/>
  <c r="G25" i="57"/>
  <c r="B77" i="57"/>
  <c r="B75" i="57"/>
  <c r="B76" i="57"/>
  <c r="B74" i="57"/>
  <c r="G17" i="56"/>
  <c r="A18" i="56"/>
  <c r="B44" i="56"/>
  <c r="B42" i="56"/>
  <c r="B43" i="56"/>
  <c r="B45" i="56"/>
  <c r="G7" i="56"/>
  <c r="A8" i="56"/>
  <c r="G33" i="56"/>
  <c r="A34" i="56"/>
  <c r="B40" i="55"/>
  <c r="B38" i="55"/>
  <c r="B41" i="55"/>
  <c r="B39" i="55"/>
  <c r="A33" i="55"/>
  <c r="A7" i="55"/>
  <c r="G6" i="55"/>
  <c r="A16" i="55"/>
  <c r="G16" i="55" s="1"/>
  <c r="B92" i="54"/>
  <c r="G91" i="54"/>
  <c r="G15" i="54"/>
  <c r="A16" i="54"/>
  <c r="B41" i="54"/>
  <c r="B39" i="54"/>
  <c r="B40" i="54"/>
  <c r="B38" i="54"/>
  <c r="G6" i="54"/>
  <c r="A7" i="54"/>
  <c r="A33" i="54"/>
  <c r="A5" i="53"/>
  <c r="G4" i="53"/>
  <c r="B28" i="53"/>
  <c r="A13" i="53"/>
  <c r="G28" i="53"/>
  <c r="A30" i="53"/>
  <c r="G41" i="51"/>
  <c r="G40" i="51"/>
  <c r="G39" i="51"/>
  <c r="G38" i="51"/>
  <c r="G37" i="51"/>
  <c r="G36" i="51"/>
  <c r="G35" i="51"/>
  <c r="G34" i="51"/>
  <c r="G33" i="51"/>
  <c r="G32" i="51"/>
  <c r="G31" i="51"/>
  <c r="G30" i="51"/>
  <c r="G29" i="51"/>
  <c r="G28" i="51"/>
  <c r="G27" i="51"/>
  <c r="G26" i="51"/>
  <c r="G25" i="51"/>
  <c r="G24" i="51"/>
  <c r="G23" i="51"/>
  <c r="G22" i="51"/>
  <c r="G21" i="51"/>
  <c r="G20" i="51"/>
  <c r="G19" i="51"/>
  <c r="G18" i="51"/>
  <c r="G17" i="51"/>
  <c r="G15" i="51"/>
  <c r="G14" i="51"/>
  <c r="G13" i="51"/>
  <c r="G12" i="51"/>
  <c r="G11" i="51"/>
  <c r="G10" i="51"/>
  <c r="G9" i="51"/>
  <c r="G8" i="51"/>
  <c r="A41" i="51"/>
  <c r="A40" i="51"/>
  <c r="B32" i="51"/>
  <c r="B31" i="51"/>
  <c r="B30" i="51"/>
  <c r="B29" i="51"/>
  <c r="B28" i="51"/>
  <c r="B23" i="51"/>
  <c r="B22" i="51"/>
  <c r="B21" i="51"/>
  <c r="B20" i="51"/>
  <c r="B34" i="51" s="1"/>
  <c r="B15" i="51"/>
  <c r="B14" i="51"/>
  <c r="B13" i="51"/>
  <c r="B12" i="51"/>
  <c r="A10" i="51"/>
  <c r="A11" i="51" s="1"/>
  <c r="A12" i="51" s="1"/>
  <c r="A13" i="51" s="1"/>
  <c r="A14" i="51" s="1"/>
  <c r="A15" i="51" s="1"/>
  <c r="A16" i="51" s="1"/>
  <c r="A17" i="51" s="1"/>
  <c r="A18" i="51" s="1"/>
  <c r="A19" i="51" s="1"/>
  <c r="A20" i="51" s="1"/>
  <c r="A21" i="51" s="1"/>
  <c r="A22" i="51" s="1"/>
  <c r="A23" i="51" s="1"/>
  <c r="A24" i="51" s="1"/>
  <c r="A25" i="51" s="1"/>
  <c r="A26" i="51" s="1"/>
  <c r="A27" i="51" s="1"/>
  <c r="A28" i="51" s="1"/>
  <c r="A29" i="51" s="1"/>
  <c r="A30" i="51" s="1"/>
  <c r="A31" i="51" s="1"/>
  <c r="A32" i="51" s="1"/>
  <c r="A33" i="51" s="1"/>
  <c r="A34" i="51" s="1"/>
  <c r="A35" i="51" s="1"/>
  <c r="A36" i="51" s="1"/>
  <c r="A37" i="51" s="1"/>
  <c r="A38" i="51" s="1"/>
  <c r="A39" i="51" s="1"/>
  <c r="B5" i="51"/>
  <c r="B4" i="51"/>
  <c r="B3" i="51"/>
  <c r="B2" i="51"/>
  <c r="A8" i="51"/>
  <c r="A9" i="51" s="1"/>
  <c r="A2" i="51"/>
  <c r="B8" i="51" s="1"/>
  <c r="G7" i="51"/>
  <c r="D3" i="51"/>
  <c r="D4" i="51" s="1"/>
  <c r="D5" i="51" s="1"/>
  <c r="G1" i="51"/>
  <c r="G14" i="62" l="1"/>
  <c r="A15" i="62"/>
  <c r="B128" i="62"/>
  <c r="B126" i="62"/>
  <c r="B127" i="62"/>
  <c r="B129" i="62"/>
  <c r="A41" i="62"/>
  <c r="G41" i="62" s="1"/>
  <c r="A94" i="62"/>
  <c r="G93" i="62"/>
  <c r="A66" i="61"/>
  <c r="A13" i="61"/>
  <c r="G12" i="61"/>
  <c r="A30" i="60"/>
  <c r="G29" i="60"/>
  <c r="B92" i="60"/>
  <c r="B90" i="60"/>
  <c r="B93" i="60"/>
  <c r="B91" i="60"/>
  <c r="G12" i="60"/>
  <c r="A13" i="60"/>
  <c r="B85" i="59"/>
  <c r="B83" i="59"/>
  <c r="B84" i="59"/>
  <c r="B82" i="59"/>
  <c r="G11" i="59"/>
  <c r="A12" i="59"/>
  <c r="G28" i="59"/>
  <c r="A29" i="59"/>
  <c r="G61" i="59"/>
  <c r="A62" i="59"/>
  <c r="A62" i="58"/>
  <c r="G61" i="58"/>
  <c r="A11" i="58"/>
  <c r="G10" i="58"/>
  <c r="G29" i="58"/>
  <c r="A30" i="58"/>
  <c r="B85" i="58"/>
  <c r="B83" i="58"/>
  <c r="B84" i="58"/>
  <c r="B82" i="58"/>
  <c r="A181" i="57"/>
  <c r="A163" i="57"/>
  <c r="A60" i="57"/>
  <c r="B81" i="57"/>
  <c r="B79" i="57"/>
  <c r="B80" i="57"/>
  <c r="B78" i="57"/>
  <c r="A27" i="57"/>
  <c r="G26" i="57"/>
  <c r="G8" i="57"/>
  <c r="A9" i="57"/>
  <c r="A35" i="56"/>
  <c r="G34" i="56"/>
  <c r="A9" i="56"/>
  <c r="G9" i="56" s="1"/>
  <c r="G8" i="56"/>
  <c r="B48" i="56"/>
  <c r="B46" i="56"/>
  <c r="B47" i="56"/>
  <c r="B49" i="56"/>
  <c r="G18" i="56"/>
  <c r="A19" i="56"/>
  <c r="A17" i="55"/>
  <c r="G17" i="55" s="1"/>
  <c r="G7" i="55"/>
  <c r="A8" i="55"/>
  <c r="A34" i="55"/>
  <c r="B44" i="55"/>
  <c r="B42" i="55"/>
  <c r="B45" i="55"/>
  <c r="B43" i="55"/>
  <c r="B93" i="54"/>
  <c r="G92" i="54"/>
  <c r="B45" i="54"/>
  <c r="B43" i="54"/>
  <c r="B44" i="54"/>
  <c r="B42" i="54"/>
  <c r="A34" i="54"/>
  <c r="G7" i="54"/>
  <c r="A8" i="54"/>
  <c r="G16" i="54"/>
  <c r="A17" i="54"/>
  <c r="A6" i="53"/>
  <c r="G5" i="53"/>
  <c r="A31" i="53"/>
  <c r="B30" i="53"/>
  <c r="B31" i="53"/>
  <c r="B29" i="53"/>
  <c r="A14" i="53"/>
  <c r="B33" i="51"/>
  <c r="B35" i="51"/>
  <c r="B16" i="51"/>
  <c r="B10" i="51"/>
  <c r="B11" i="51"/>
  <c r="B9" i="51"/>
  <c r="G2" i="51"/>
  <c r="A3" i="51"/>
  <c r="B5" i="50"/>
  <c r="B4" i="50"/>
  <c r="B3" i="50"/>
  <c r="B2" i="50"/>
  <c r="D3" i="50"/>
  <c r="A2" i="50"/>
  <c r="B8" i="50" s="1"/>
  <c r="A8" i="50"/>
  <c r="A9" i="50" s="1"/>
  <c r="G7" i="50"/>
  <c r="D4" i="50"/>
  <c r="D5" i="50" s="1"/>
  <c r="G1" i="50"/>
  <c r="B132" i="62" l="1"/>
  <c r="B130" i="62"/>
  <c r="B133" i="62"/>
  <c r="B131" i="62"/>
  <c r="A16" i="62"/>
  <c r="G15" i="62"/>
  <c r="G94" i="62"/>
  <c r="A95" i="62"/>
  <c r="A42" i="62"/>
  <c r="G42" i="62" s="1"/>
  <c r="G13" i="61"/>
  <c r="A14" i="61"/>
  <c r="A67" i="61"/>
  <c r="A14" i="60"/>
  <c r="G13" i="60"/>
  <c r="B96" i="60"/>
  <c r="B94" i="60"/>
  <c r="B97" i="60"/>
  <c r="B95" i="60"/>
  <c r="G30" i="60"/>
  <c r="A31" i="60"/>
  <c r="A63" i="59"/>
  <c r="G62" i="59"/>
  <c r="A30" i="59"/>
  <c r="G29" i="59"/>
  <c r="A13" i="59"/>
  <c r="G12" i="59"/>
  <c r="B89" i="59"/>
  <c r="B87" i="59"/>
  <c r="B88" i="59"/>
  <c r="B86" i="59"/>
  <c r="B89" i="58"/>
  <c r="B87" i="58"/>
  <c r="B86" i="58"/>
  <c r="B88" i="58"/>
  <c r="G30" i="58"/>
  <c r="A31" i="58"/>
  <c r="G11" i="58"/>
  <c r="A12" i="58"/>
  <c r="G62" i="58"/>
  <c r="A63" i="58"/>
  <c r="A182" i="57"/>
  <c r="A164" i="57"/>
  <c r="G9" i="57"/>
  <c r="A10" i="57"/>
  <c r="A28" i="57"/>
  <c r="G27" i="57"/>
  <c r="B85" i="57"/>
  <c r="B83" i="57"/>
  <c r="B84" i="57"/>
  <c r="B82" i="57"/>
  <c r="A61" i="57"/>
  <c r="G19" i="56"/>
  <c r="A20" i="56"/>
  <c r="B52" i="56"/>
  <c r="B50" i="56"/>
  <c r="B51" i="56"/>
  <c r="B53" i="56"/>
  <c r="G35" i="56"/>
  <c r="A36" i="56"/>
  <c r="B49" i="55"/>
  <c r="B48" i="55"/>
  <c r="B46" i="55"/>
  <c r="B47" i="55"/>
  <c r="A35" i="55"/>
  <c r="A9" i="55"/>
  <c r="G9" i="55" s="1"/>
  <c r="G8" i="55"/>
  <c r="A18" i="55"/>
  <c r="G18" i="55" s="1"/>
  <c r="B94" i="54"/>
  <c r="G94" i="54" s="1"/>
  <c r="G93" i="54"/>
  <c r="G17" i="54"/>
  <c r="A18" i="54"/>
  <c r="A9" i="54"/>
  <c r="G9" i="54" s="1"/>
  <c r="G8" i="54"/>
  <c r="A35" i="54"/>
  <c r="B49" i="54"/>
  <c r="B47" i="54"/>
  <c r="B48" i="54"/>
  <c r="B46" i="54"/>
  <c r="A7" i="53"/>
  <c r="G6" i="53"/>
  <c r="G29" i="53"/>
  <c r="G30" i="53"/>
  <c r="A15" i="53"/>
  <c r="G31" i="53"/>
  <c r="A4" i="51"/>
  <c r="G3" i="51"/>
  <c r="B24" i="51"/>
  <c r="B18" i="51"/>
  <c r="B19" i="51"/>
  <c r="B17" i="51"/>
  <c r="B12" i="50"/>
  <c r="B10" i="50"/>
  <c r="B11" i="50"/>
  <c r="B9" i="50"/>
  <c r="A10" i="50"/>
  <c r="G2" i="50"/>
  <c r="G8" i="50"/>
  <c r="A3" i="50"/>
  <c r="B33" i="49"/>
  <c r="B35" i="49" s="1"/>
  <c r="A33" i="49"/>
  <c r="A34" i="49" s="1"/>
  <c r="B32" i="49"/>
  <c r="B31" i="49"/>
  <c r="B30" i="49"/>
  <c r="B29" i="49"/>
  <c r="A29" i="49"/>
  <c r="A30" i="49" s="1"/>
  <c r="A28" i="49"/>
  <c r="A27" i="49"/>
  <c r="A26" i="49"/>
  <c r="A25" i="49"/>
  <c r="B6" i="49"/>
  <c r="B5" i="49"/>
  <c r="B4" i="49"/>
  <c r="B3" i="49"/>
  <c r="B2" i="49"/>
  <c r="A9" i="49"/>
  <c r="A8" i="48"/>
  <c r="A2" i="49"/>
  <c r="A3" i="49" s="1"/>
  <c r="G8" i="49"/>
  <c r="D3" i="49"/>
  <c r="D4" i="49" s="1"/>
  <c r="D5" i="49" s="1"/>
  <c r="D6" i="49" s="1"/>
  <c r="G1" i="49"/>
  <c r="B5" i="48"/>
  <c r="B4" i="48"/>
  <c r="B3" i="48"/>
  <c r="B2" i="48"/>
  <c r="D3" i="48"/>
  <c r="D4" i="48" s="1"/>
  <c r="D5" i="48" s="1"/>
  <c r="D3" i="1"/>
  <c r="D4" i="1" s="1"/>
  <c r="D5" i="1" s="1"/>
  <c r="B8" i="1"/>
  <c r="G8" i="1" s="1"/>
  <c r="G7" i="48"/>
  <c r="G1" i="48"/>
  <c r="B5" i="1"/>
  <c r="B4" i="1"/>
  <c r="B3" i="1"/>
  <c r="B2" i="1"/>
  <c r="A43" i="62" l="1"/>
  <c r="G43" i="62" s="1"/>
  <c r="A96" i="62"/>
  <c r="G95" i="62"/>
  <c r="G16" i="62"/>
  <c r="A17" i="62"/>
  <c r="B136" i="62"/>
  <c r="B134" i="62"/>
  <c r="B137" i="62"/>
  <c r="B135" i="62"/>
  <c r="A68" i="61"/>
  <c r="A15" i="61"/>
  <c r="G14" i="61"/>
  <c r="G31" i="60"/>
  <c r="A32" i="60"/>
  <c r="B101" i="60"/>
  <c r="B100" i="60"/>
  <c r="B98" i="60"/>
  <c r="B99" i="60"/>
  <c r="G14" i="60"/>
  <c r="A15" i="60"/>
  <c r="B93" i="59"/>
  <c r="B91" i="59"/>
  <c r="B92" i="59"/>
  <c r="B90" i="59"/>
  <c r="G13" i="59"/>
  <c r="A14" i="59"/>
  <c r="G30" i="59"/>
  <c r="A31" i="59"/>
  <c r="G63" i="59"/>
  <c r="A64" i="59"/>
  <c r="A64" i="58"/>
  <c r="G63" i="58"/>
  <c r="A13" i="58"/>
  <c r="G12" i="58"/>
  <c r="G31" i="58"/>
  <c r="A32" i="58"/>
  <c r="B93" i="58"/>
  <c r="B91" i="58"/>
  <c r="B90" i="58"/>
  <c r="B92" i="58"/>
  <c r="A11" i="57"/>
  <c r="G10" i="57"/>
  <c r="A62" i="57"/>
  <c r="B89" i="57"/>
  <c r="B87" i="57"/>
  <c r="B88" i="57"/>
  <c r="B86" i="57"/>
  <c r="A29" i="57"/>
  <c r="G28" i="57"/>
  <c r="A37" i="56"/>
  <c r="G36" i="56"/>
  <c r="B56" i="56"/>
  <c r="B54" i="56"/>
  <c r="B55" i="56"/>
  <c r="B57" i="56"/>
  <c r="G20" i="56"/>
  <c r="A21" i="56"/>
  <c r="A19" i="55"/>
  <c r="G19" i="55" s="1"/>
  <c r="A36" i="55"/>
  <c r="B53" i="55"/>
  <c r="B51" i="55"/>
  <c r="B52" i="55"/>
  <c r="B50" i="55"/>
  <c r="A36" i="54"/>
  <c r="G18" i="54"/>
  <c r="A19" i="54"/>
  <c r="B53" i="54"/>
  <c r="B51" i="54"/>
  <c r="B52" i="54"/>
  <c r="B50" i="54"/>
  <c r="A8" i="53"/>
  <c r="G7" i="53"/>
  <c r="A16" i="53"/>
  <c r="A17" i="53" s="1"/>
  <c r="A18" i="53" s="1"/>
  <c r="A19" i="53" s="1"/>
  <c r="A20" i="53" s="1"/>
  <c r="A21" i="53" s="1"/>
  <c r="A22" i="53" s="1"/>
  <c r="A23" i="53" s="1"/>
  <c r="A24" i="53" s="1"/>
  <c r="A25" i="53" s="1"/>
  <c r="B36" i="51"/>
  <c r="B26" i="51"/>
  <c r="B27" i="51"/>
  <c r="B25" i="51"/>
  <c r="A5" i="51"/>
  <c r="G5" i="51" s="1"/>
  <c r="G4" i="51"/>
  <c r="G9" i="50"/>
  <c r="A4" i="50"/>
  <c r="G3" i="50"/>
  <c r="A11" i="50"/>
  <c r="A12" i="50" s="1"/>
  <c r="A13" i="50" s="1"/>
  <c r="A14" i="50" s="1"/>
  <c r="A15" i="50" s="1"/>
  <c r="A16" i="50" s="1"/>
  <c r="A17" i="50" s="1"/>
  <c r="A18" i="50" s="1"/>
  <c r="A19" i="50" s="1"/>
  <c r="A20" i="50" s="1"/>
  <c r="A21" i="50" s="1"/>
  <c r="A22" i="50" s="1"/>
  <c r="A23" i="50" s="1"/>
  <c r="G10" i="50"/>
  <c r="B16" i="50"/>
  <c r="B14" i="50"/>
  <c r="B15" i="50"/>
  <c r="B13" i="50"/>
  <c r="A35" i="49"/>
  <c r="G33" i="49"/>
  <c r="B34" i="49"/>
  <c r="G34" i="49" s="1"/>
  <c r="B36" i="49"/>
  <c r="G30" i="49"/>
  <c r="A31" i="49"/>
  <c r="G29" i="49"/>
  <c r="G3" i="49"/>
  <c r="B9" i="49"/>
  <c r="B17" i="49" s="1"/>
  <c r="B10" i="49"/>
  <c r="B13" i="49" s="1"/>
  <c r="B16" i="49" s="1"/>
  <c r="A4" i="49"/>
  <c r="G2" i="49"/>
  <c r="A3" i="1"/>
  <c r="A4" i="1" s="1"/>
  <c r="A5" i="1" s="1"/>
  <c r="A2" i="48" s="1"/>
  <c r="B8" i="48" s="1"/>
  <c r="B16" i="48" s="1"/>
  <c r="B20" i="48" s="1"/>
  <c r="B22" i="48" s="1"/>
  <c r="B25" i="48" s="1"/>
  <c r="G17" i="62" l="1"/>
  <c r="A18" i="62"/>
  <c r="B140" i="62"/>
  <c r="B138" i="62"/>
  <c r="B141" i="62"/>
  <c r="B139" i="62"/>
  <c r="G96" i="62"/>
  <c r="A97" i="62"/>
  <c r="A44" i="62"/>
  <c r="G44" i="62" s="1"/>
  <c r="G15" i="61"/>
  <c r="A16" i="61"/>
  <c r="A69" i="61"/>
  <c r="B105" i="60"/>
  <c r="B103" i="60"/>
  <c r="B104" i="60"/>
  <c r="B102" i="60"/>
  <c r="A16" i="60"/>
  <c r="G15" i="60"/>
  <c r="G32" i="60"/>
  <c r="A33" i="60"/>
  <c r="A65" i="59"/>
  <c r="G64" i="59"/>
  <c r="A32" i="59"/>
  <c r="G31" i="59"/>
  <c r="A15" i="59"/>
  <c r="G14" i="59"/>
  <c r="B97" i="59"/>
  <c r="B95" i="59"/>
  <c r="B96" i="59"/>
  <c r="B94" i="59"/>
  <c r="G32" i="58"/>
  <c r="A33" i="58"/>
  <c r="B97" i="58"/>
  <c r="B95" i="58"/>
  <c r="B94" i="58"/>
  <c r="B96" i="58"/>
  <c r="G13" i="58"/>
  <c r="A14" i="58"/>
  <c r="G64" i="58"/>
  <c r="A65" i="58"/>
  <c r="A12" i="57"/>
  <c r="G11" i="57"/>
  <c r="A30" i="57"/>
  <c r="G29" i="57"/>
  <c r="B93" i="57"/>
  <c r="B91" i="57"/>
  <c r="B92" i="57"/>
  <c r="B90" i="57"/>
  <c r="A63" i="57"/>
  <c r="G21" i="56"/>
  <c r="A22" i="56"/>
  <c r="B60" i="56"/>
  <c r="B58" i="56"/>
  <c r="B59" i="56"/>
  <c r="B61" i="56"/>
  <c r="G37" i="56"/>
  <c r="A38" i="56"/>
  <c r="A37" i="55"/>
  <c r="A20" i="55"/>
  <c r="G20" i="55" s="1"/>
  <c r="B57" i="55"/>
  <c r="B55" i="55"/>
  <c r="B56" i="55"/>
  <c r="B54" i="55"/>
  <c r="G19" i="54"/>
  <c r="A20" i="54"/>
  <c r="B57" i="54"/>
  <c r="B55" i="54"/>
  <c r="B56" i="54"/>
  <c r="B54" i="54"/>
  <c r="A37" i="54"/>
  <c r="A9" i="53"/>
  <c r="G9" i="53" s="1"/>
  <c r="G8" i="53"/>
  <c r="B38" i="51"/>
  <c r="B39" i="51"/>
  <c r="B37" i="51"/>
  <c r="G16" i="51"/>
  <c r="B20" i="50"/>
  <c r="B18" i="50"/>
  <c r="B19" i="50"/>
  <c r="B17" i="50"/>
  <c r="G11" i="50"/>
  <c r="A5" i="50"/>
  <c r="G4" i="50"/>
  <c r="A36" i="49"/>
  <c r="G36" i="49" s="1"/>
  <c r="G35" i="49"/>
  <c r="A32" i="49"/>
  <c r="G32" i="49" s="1"/>
  <c r="G31" i="49"/>
  <c r="B11" i="49"/>
  <c r="B14" i="49" s="1"/>
  <c r="B12" i="49"/>
  <c r="B15" i="49" s="1"/>
  <c r="G4" i="49"/>
  <c r="A5" i="49"/>
  <c r="B21" i="49"/>
  <c r="B19" i="49"/>
  <c r="B20" i="49"/>
  <c r="B18" i="49"/>
  <c r="B10" i="48"/>
  <c r="B13" i="48" s="1"/>
  <c r="B11" i="48"/>
  <c r="B14" i="48" s="1"/>
  <c r="A3" i="48"/>
  <c r="B9" i="48"/>
  <c r="B12" i="48" s="1"/>
  <c r="B15" i="48" s="1"/>
  <c r="G2" i="48"/>
  <c r="B28" i="48"/>
  <c r="B19" i="48"/>
  <c r="B23" i="48"/>
  <c r="B26" i="48" s="1"/>
  <c r="B18" i="48"/>
  <c r="B17" i="48"/>
  <c r="B21" i="48"/>
  <c r="B24" i="48" s="1"/>
  <c r="B27" i="48" s="1"/>
  <c r="G3" i="48"/>
  <c r="A4" i="48"/>
  <c r="B30" i="48"/>
  <c r="B31" i="48"/>
  <c r="B29" i="48"/>
  <c r="G1" i="1"/>
  <c r="A19" i="62" l="1"/>
  <c r="G18" i="62"/>
  <c r="A45" i="62"/>
  <c r="G45" i="62" s="1"/>
  <c r="A98" i="62"/>
  <c r="G97" i="62"/>
  <c r="B144" i="62"/>
  <c r="B142" i="62"/>
  <c r="B145" i="62"/>
  <c r="B143" i="62"/>
  <c r="A70" i="61"/>
  <c r="A17" i="61"/>
  <c r="G17" i="61" s="1"/>
  <c r="G16" i="61"/>
  <c r="A34" i="60"/>
  <c r="G33" i="60"/>
  <c r="G16" i="60"/>
  <c r="A17" i="60"/>
  <c r="G17" i="60" s="1"/>
  <c r="B109" i="60"/>
  <c r="B107" i="60"/>
  <c r="B108" i="60"/>
  <c r="B106" i="60"/>
  <c r="B101" i="59"/>
  <c r="B99" i="59"/>
  <c r="B100" i="59"/>
  <c r="B98" i="59"/>
  <c r="G15" i="59"/>
  <c r="A16" i="59"/>
  <c r="G32" i="59"/>
  <c r="A33" i="59"/>
  <c r="G65" i="59"/>
  <c r="A66" i="59"/>
  <c r="B101" i="58"/>
  <c r="B99" i="58"/>
  <c r="B98" i="58"/>
  <c r="B100" i="58"/>
  <c r="A66" i="58"/>
  <c r="G65" i="58"/>
  <c r="A15" i="58"/>
  <c r="G14" i="58"/>
  <c r="G33" i="58"/>
  <c r="A34" i="58"/>
  <c r="A13" i="57"/>
  <c r="G12" i="57"/>
  <c r="A64" i="57"/>
  <c r="B97" i="57"/>
  <c r="B95" i="57"/>
  <c r="B96" i="57"/>
  <c r="B94" i="57"/>
  <c r="A31" i="57"/>
  <c r="G30" i="57"/>
  <c r="A39" i="56"/>
  <c r="G38" i="56"/>
  <c r="B64" i="56"/>
  <c r="B62" i="56"/>
  <c r="B63" i="56"/>
  <c r="B65" i="56"/>
  <c r="G22" i="56"/>
  <c r="A23" i="56"/>
  <c r="A21" i="55"/>
  <c r="G21" i="55" s="1"/>
  <c r="B61" i="55"/>
  <c r="B59" i="55"/>
  <c r="B60" i="55"/>
  <c r="B58" i="55"/>
  <c r="A38" i="55"/>
  <c r="B61" i="54"/>
  <c r="B59" i="54"/>
  <c r="B60" i="54"/>
  <c r="B58" i="54"/>
  <c r="A38" i="54"/>
  <c r="G20" i="54"/>
  <c r="A21" i="54"/>
  <c r="G5" i="50"/>
  <c r="B22" i="50"/>
  <c r="B23" i="50"/>
  <c r="B21" i="50"/>
  <c r="G5" i="49"/>
  <c r="A6" i="49"/>
  <c r="G6" i="49" s="1"/>
  <c r="B25" i="49"/>
  <c r="B23" i="49"/>
  <c r="B24" i="49"/>
  <c r="B22" i="49"/>
  <c r="A5" i="48"/>
  <c r="G5" i="48" s="1"/>
  <c r="G4" i="48"/>
  <c r="G7" i="1"/>
  <c r="G19" i="62" l="1"/>
  <c r="A20" i="62"/>
  <c r="B148" i="62"/>
  <c r="B146" i="62"/>
  <c r="B149" i="62"/>
  <c r="B147" i="62"/>
  <c r="G98" i="62"/>
  <c r="A99" i="62"/>
  <c r="A46" i="62"/>
  <c r="G46" i="62" s="1"/>
  <c r="A71" i="61"/>
  <c r="B113" i="60"/>
  <c r="B111" i="60"/>
  <c r="B112" i="60"/>
  <c r="B110" i="60"/>
  <c r="G34" i="60"/>
  <c r="A35" i="60"/>
  <c r="A67" i="59"/>
  <c r="G66" i="59"/>
  <c r="A34" i="59"/>
  <c r="G33" i="59"/>
  <c r="A17" i="59"/>
  <c r="G17" i="59" s="1"/>
  <c r="G16" i="59"/>
  <c r="B105" i="59"/>
  <c r="B103" i="59"/>
  <c r="B104" i="59"/>
  <c r="B102" i="59"/>
  <c r="G34" i="58"/>
  <c r="A35" i="58"/>
  <c r="G15" i="58"/>
  <c r="A16" i="58"/>
  <c r="G66" i="58"/>
  <c r="A67" i="58"/>
  <c r="B104" i="58"/>
  <c r="B102" i="58"/>
  <c r="B105" i="58"/>
  <c r="B103" i="58"/>
  <c r="A14" i="57"/>
  <c r="G13" i="57"/>
  <c r="A32" i="57"/>
  <c r="G31" i="57"/>
  <c r="B101" i="57"/>
  <c r="B99" i="57"/>
  <c r="B100" i="57"/>
  <c r="B98" i="57"/>
  <c r="A65" i="57"/>
  <c r="G23" i="56"/>
  <c r="A24" i="56"/>
  <c r="B68" i="56"/>
  <c r="B66" i="56"/>
  <c r="B67" i="56"/>
  <c r="B69" i="56"/>
  <c r="G39" i="56"/>
  <c r="A40" i="56"/>
  <c r="A39" i="55"/>
  <c r="A22" i="55"/>
  <c r="G22" i="55" s="1"/>
  <c r="B65" i="55"/>
  <c r="B63" i="55"/>
  <c r="B64" i="55"/>
  <c r="B62" i="55"/>
  <c r="G21" i="54"/>
  <c r="A22" i="54"/>
  <c r="A39" i="54"/>
  <c r="B65" i="54"/>
  <c r="B63" i="54"/>
  <c r="B64" i="54"/>
  <c r="B62" i="54"/>
  <c r="B27" i="49"/>
  <c r="B28" i="49"/>
  <c r="B26" i="49"/>
  <c r="G5" i="1"/>
  <c r="G4" i="1"/>
  <c r="G3" i="1"/>
  <c r="G2" i="1"/>
  <c r="G20" i="62" l="1"/>
  <c r="A21" i="62"/>
  <c r="A47" i="62"/>
  <c r="G47" i="62" s="1"/>
  <c r="A100" i="62"/>
  <c r="G99" i="62"/>
  <c r="B152" i="62"/>
  <c r="B150" i="62"/>
  <c r="B153" i="62"/>
  <c r="B151" i="62"/>
  <c r="A72" i="61"/>
  <c r="G35" i="60"/>
  <c r="A36" i="60"/>
  <c r="B117" i="60"/>
  <c r="B115" i="60"/>
  <c r="B116" i="60"/>
  <c r="B114" i="60"/>
  <c r="B109" i="59"/>
  <c r="B107" i="59"/>
  <c r="B108" i="59"/>
  <c r="B106" i="59"/>
  <c r="G34" i="59"/>
  <c r="A35" i="59"/>
  <c r="G67" i="59"/>
  <c r="A68" i="59"/>
  <c r="B108" i="58"/>
  <c r="B106" i="58"/>
  <c r="B109" i="58"/>
  <c r="B107" i="58"/>
  <c r="A68" i="58"/>
  <c r="G67" i="58"/>
  <c r="A17" i="58"/>
  <c r="G17" i="58" s="1"/>
  <c r="G16" i="58"/>
  <c r="G35" i="58"/>
  <c r="A36" i="58"/>
  <c r="A15" i="57"/>
  <c r="G14" i="57"/>
  <c r="A66" i="57"/>
  <c r="B105" i="57"/>
  <c r="B103" i="57"/>
  <c r="B104" i="57"/>
  <c r="B102" i="57"/>
  <c r="A33" i="57"/>
  <c r="G32" i="57"/>
  <c r="A41" i="56"/>
  <c r="G40" i="56"/>
  <c r="B72" i="56"/>
  <c r="B70" i="56"/>
  <c r="B71" i="56"/>
  <c r="B73" i="56"/>
  <c r="G24" i="56"/>
  <c r="A25" i="56"/>
  <c r="B69" i="55"/>
  <c r="B67" i="55"/>
  <c r="B68" i="55"/>
  <c r="B66" i="55"/>
  <c r="A23" i="55"/>
  <c r="G23" i="55" s="1"/>
  <c r="A40" i="55"/>
  <c r="A40" i="54"/>
  <c r="G22" i="54"/>
  <c r="A23" i="54"/>
  <c r="B69" i="54"/>
  <c r="B67" i="54"/>
  <c r="B68" i="54"/>
  <c r="B66" i="54"/>
  <c r="B12" i="1"/>
  <c r="B16" i="1" s="1"/>
  <c r="B11" i="1"/>
  <c r="B10" i="1"/>
  <c r="B9" i="1"/>
  <c r="A9" i="1"/>
  <c r="G9" i="1" s="1"/>
  <c r="G21" i="62" l="1"/>
  <c r="A22" i="62"/>
  <c r="B156" i="62"/>
  <c r="B154" i="62"/>
  <c r="B157" i="62"/>
  <c r="B155" i="62"/>
  <c r="G100" i="62"/>
  <c r="A101" i="62"/>
  <c r="A48" i="62"/>
  <c r="G48" i="62" s="1"/>
  <c r="A73" i="61"/>
  <c r="G36" i="60"/>
  <c r="A37" i="60"/>
  <c r="B121" i="60"/>
  <c r="B119" i="60"/>
  <c r="B120" i="60"/>
  <c r="B118" i="60"/>
  <c r="A69" i="59"/>
  <c r="G68" i="59"/>
  <c r="A36" i="59"/>
  <c r="G35" i="59"/>
  <c r="B113" i="59"/>
  <c r="B111" i="59"/>
  <c r="B112" i="59"/>
  <c r="B110" i="59"/>
  <c r="G36" i="58"/>
  <c r="A37" i="58"/>
  <c r="G68" i="58"/>
  <c r="A69" i="58"/>
  <c r="B112" i="58"/>
  <c r="B110" i="58"/>
  <c r="B113" i="58"/>
  <c r="B111" i="58"/>
  <c r="A16" i="57"/>
  <c r="G15" i="57"/>
  <c r="A34" i="57"/>
  <c r="G33" i="57"/>
  <c r="B107" i="57"/>
  <c r="B108" i="57"/>
  <c r="B106" i="57"/>
  <c r="A67" i="57"/>
  <c r="G25" i="56"/>
  <c r="A26" i="56"/>
  <c r="G26" i="56" s="1"/>
  <c r="B76" i="56"/>
  <c r="B74" i="56"/>
  <c r="B75" i="56"/>
  <c r="B77" i="56"/>
  <c r="G41" i="56"/>
  <c r="A42" i="56"/>
  <c r="A41" i="55"/>
  <c r="A24" i="55"/>
  <c r="G24" i="55" s="1"/>
  <c r="B73" i="55"/>
  <c r="B77" i="55" s="1"/>
  <c r="B71" i="55"/>
  <c r="B72" i="55"/>
  <c r="B70" i="55"/>
  <c r="G23" i="54"/>
  <c r="A24" i="54"/>
  <c r="B73" i="54"/>
  <c r="B71" i="54"/>
  <c r="B72" i="54"/>
  <c r="B70" i="54"/>
  <c r="A41" i="54"/>
  <c r="A10" i="1"/>
  <c r="G10" i="1" s="1"/>
  <c r="B13" i="1"/>
  <c r="B15" i="1"/>
  <c r="B19" i="1"/>
  <c r="B20" i="1"/>
  <c r="B22" i="1" s="1"/>
  <c r="B25" i="1" s="1"/>
  <c r="B14" i="1"/>
  <c r="B21" i="1"/>
  <c r="B24" i="1" s="1"/>
  <c r="B18" i="1"/>
  <c r="B17" i="1"/>
  <c r="A23" i="62" l="1"/>
  <c r="G22" i="62"/>
  <c r="A49" i="62"/>
  <c r="G49" i="62" s="1"/>
  <c r="A102" i="62"/>
  <c r="G101" i="62"/>
  <c r="B161" i="62"/>
  <c r="B160" i="62"/>
  <c r="B158" i="62"/>
  <c r="B159" i="62"/>
  <c r="A74" i="61"/>
  <c r="G37" i="60"/>
  <c r="A38" i="60"/>
  <c r="B125" i="60"/>
  <c r="B123" i="60"/>
  <c r="B124" i="60"/>
  <c r="B122" i="60"/>
  <c r="B117" i="59"/>
  <c r="B115" i="59"/>
  <c r="B116" i="59"/>
  <c r="B114" i="59"/>
  <c r="G36" i="59"/>
  <c r="A37" i="59"/>
  <c r="G69" i="59"/>
  <c r="A70" i="59"/>
  <c r="A70" i="58"/>
  <c r="G69" i="58"/>
  <c r="G37" i="58"/>
  <c r="A38" i="58"/>
  <c r="B116" i="58"/>
  <c r="B114" i="58"/>
  <c r="B117" i="58"/>
  <c r="B115" i="58"/>
  <c r="G34" i="57"/>
  <c r="A35" i="57"/>
  <c r="A17" i="57"/>
  <c r="G17" i="57" s="1"/>
  <c r="G16" i="57"/>
  <c r="A68" i="57"/>
  <c r="A43" i="56"/>
  <c r="G42" i="56"/>
  <c r="B81" i="56"/>
  <c r="B80" i="56"/>
  <c r="B78" i="56"/>
  <c r="B79" i="56"/>
  <c r="B79" i="55"/>
  <c r="B81" i="55"/>
  <c r="B80" i="55"/>
  <c r="B78" i="55"/>
  <c r="A25" i="55"/>
  <c r="G25" i="55" s="1"/>
  <c r="B75" i="55"/>
  <c r="B76" i="55"/>
  <c r="B74" i="55"/>
  <c r="A42" i="55"/>
  <c r="B77" i="54"/>
  <c r="B75" i="54"/>
  <c r="B76" i="54"/>
  <c r="B74" i="54"/>
  <c r="A42" i="54"/>
  <c r="G24" i="54"/>
  <c r="A25" i="54"/>
  <c r="G12" i="50"/>
  <c r="B27" i="1"/>
  <c r="A11" i="1"/>
  <c r="G11" i="1" s="1"/>
  <c r="B23" i="1"/>
  <c r="B26" i="1" s="1"/>
  <c r="G23" i="62" l="1"/>
  <c r="A24" i="62"/>
  <c r="B165" i="62"/>
  <c r="B163" i="62"/>
  <c r="B164" i="62"/>
  <c r="B162" i="62"/>
  <c r="G102" i="62"/>
  <c r="A103" i="62"/>
  <c r="A50" i="62"/>
  <c r="G50" i="62" s="1"/>
  <c r="A75" i="61"/>
  <c r="B129" i="60"/>
  <c r="B127" i="60"/>
  <c r="B128" i="60"/>
  <c r="B126" i="60"/>
  <c r="G38" i="60"/>
  <c r="A39" i="60"/>
  <c r="A71" i="59"/>
  <c r="G70" i="59"/>
  <c r="A38" i="59"/>
  <c r="G37" i="59"/>
  <c r="B121" i="59"/>
  <c r="B119" i="59"/>
  <c r="B120" i="59"/>
  <c r="B118" i="59"/>
  <c r="G38" i="58"/>
  <c r="A39" i="58"/>
  <c r="B120" i="58"/>
  <c r="B118" i="58"/>
  <c r="B121" i="58"/>
  <c r="B119" i="58"/>
  <c r="G70" i="58"/>
  <c r="A71" i="58"/>
  <c r="A36" i="57"/>
  <c r="G35" i="57"/>
  <c r="A69" i="57"/>
  <c r="B87" i="56"/>
  <c r="B83" i="56"/>
  <c r="B84" i="56"/>
  <c r="B82" i="56"/>
  <c r="G43" i="56"/>
  <c r="A44" i="56"/>
  <c r="B83" i="55"/>
  <c r="B85" i="55"/>
  <c r="B84" i="55"/>
  <c r="B82" i="55"/>
  <c r="A43" i="55"/>
  <c r="A26" i="55"/>
  <c r="G26" i="55" s="1"/>
  <c r="G25" i="54"/>
  <c r="A26" i="54"/>
  <c r="G26" i="54" s="1"/>
  <c r="A43" i="54"/>
  <c r="B79" i="54"/>
  <c r="B82" i="54" s="1"/>
  <c r="B80" i="54"/>
  <c r="B83" i="54" s="1"/>
  <c r="B78" i="54"/>
  <c r="B81" i="54" s="1"/>
  <c r="B84" i="54" s="1"/>
  <c r="G13" i="50"/>
  <c r="A12" i="1"/>
  <c r="G12" i="1" s="1"/>
  <c r="A25" i="62" l="1"/>
  <c r="G25" i="62" s="1"/>
  <c r="G24" i="62"/>
  <c r="A51" i="62"/>
  <c r="G103" i="62"/>
  <c r="A104" i="62"/>
  <c r="B169" i="62"/>
  <c r="B167" i="62"/>
  <c r="B168" i="62"/>
  <c r="B166" i="62"/>
  <c r="A76" i="61"/>
  <c r="G39" i="60"/>
  <c r="A40" i="60"/>
  <c r="B133" i="60"/>
  <c r="B131" i="60"/>
  <c r="B132" i="60"/>
  <c r="B130" i="60"/>
  <c r="B125" i="59"/>
  <c r="B123" i="59"/>
  <c r="B124" i="59"/>
  <c r="B122" i="59"/>
  <c r="G38" i="59"/>
  <c r="A39" i="59"/>
  <c r="G71" i="59"/>
  <c r="A72" i="59"/>
  <c r="A72" i="58"/>
  <c r="G71" i="58"/>
  <c r="G39" i="58"/>
  <c r="A40" i="58"/>
  <c r="B124" i="58"/>
  <c r="B122" i="58"/>
  <c r="B125" i="58"/>
  <c r="B123" i="58"/>
  <c r="G36" i="57"/>
  <c r="A37" i="57"/>
  <c r="A70" i="57"/>
  <c r="A45" i="56"/>
  <c r="G44" i="56"/>
  <c r="B89" i="56"/>
  <c r="B90" i="56"/>
  <c r="B88" i="56"/>
  <c r="B87" i="55"/>
  <c r="B86" i="55"/>
  <c r="B88" i="55"/>
  <c r="A44" i="55"/>
  <c r="A44" i="54"/>
  <c r="G14" i="50"/>
  <c r="A13" i="1"/>
  <c r="G13" i="1" s="1"/>
  <c r="A52" i="62" l="1"/>
  <c r="G52" i="62" s="1"/>
  <c r="G51" i="62"/>
  <c r="A53" i="62"/>
  <c r="G53" i="62" s="1"/>
  <c r="A105" i="62"/>
  <c r="G104" i="62"/>
  <c r="B173" i="62"/>
  <c r="B171" i="62"/>
  <c r="B172" i="62"/>
  <c r="B170" i="62"/>
  <c r="A77" i="61"/>
  <c r="G40" i="60"/>
  <c r="A41" i="60"/>
  <c r="B136" i="60"/>
  <c r="B134" i="60"/>
  <c r="B135" i="60"/>
  <c r="B137" i="60"/>
  <c r="A73" i="59"/>
  <c r="G72" i="59"/>
  <c r="A40" i="59"/>
  <c r="G39" i="59"/>
  <c r="B129" i="59"/>
  <c r="B127" i="59"/>
  <c r="B128" i="59"/>
  <c r="B126" i="59"/>
  <c r="G40" i="58"/>
  <c r="A41" i="58"/>
  <c r="B128" i="58"/>
  <c r="B126" i="58"/>
  <c r="B129" i="58"/>
  <c r="B127" i="58"/>
  <c r="G72" i="58"/>
  <c r="A73" i="58"/>
  <c r="A38" i="57"/>
  <c r="G37" i="57"/>
  <c r="A71" i="57"/>
  <c r="G45" i="56"/>
  <c r="A46" i="56"/>
  <c r="A45" i="55"/>
  <c r="A45" i="54"/>
  <c r="G15" i="50"/>
  <c r="A14" i="1"/>
  <c r="G14" i="1" s="1"/>
  <c r="A54" i="62" l="1"/>
  <c r="G54" i="62" s="1"/>
  <c r="B177" i="62"/>
  <c r="B175" i="62"/>
  <c r="B174" i="62"/>
  <c r="B176" i="62" s="1"/>
  <c r="G105" i="62"/>
  <c r="A106" i="62"/>
  <c r="A78" i="61"/>
  <c r="B140" i="60"/>
  <c r="B138" i="60"/>
  <c r="B139" i="60"/>
  <c r="B141" i="60"/>
  <c r="G41" i="60"/>
  <c r="A42" i="60"/>
  <c r="B133" i="59"/>
  <c r="B131" i="59"/>
  <c r="B132" i="59"/>
  <c r="B130" i="59"/>
  <c r="G40" i="59"/>
  <c r="A41" i="59"/>
  <c r="A74" i="59"/>
  <c r="G73" i="59"/>
  <c r="B132" i="58"/>
  <c r="B130" i="58"/>
  <c r="B133" i="58"/>
  <c r="B131" i="58"/>
  <c r="A74" i="58"/>
  <c r="G73" i="58"/>
  <c r="G41" i="58"/>
  <c r="A42" i="58"/>
  <c r="G38" i="57"/>
  <c r="A39" i="57"/>
  <c r="A72" i="57"/>
  <c r="A47" i="56"/>
  <c r="G46" i="56"/>
  <c r="A46" i="55"/>
  <c r="G95" i="54"/>
  <c r="A46" i="54"/>
  <c r="G16" i="50"/>
  <c r="A15" i="1"/>
  <c r="G15" i="1" s="1"/>
  <c r="A55" i="62" l="1"/>
  <c r="G55" i="62" s="1"/>
  <c r="A107" i="62"/>
  <c r="G106" i="62"/>
  <c r="B181" i="62"/>
  <c r="B179" i="62"/>
  <c r="B178" i="62"/>
  <c r="B180" i="62" s="1"/>
  <c r="A79" i="61"/>
  <c r="G42" i="60"/>
  <c r="A43" i="60"/>
  <c r="B144" i="60"/>
  <c r="B142" i="60"/>
  <c r="B143" i="60"/>
  <c r="B145" i="60"/>
  <c r="G74" i="59"/>
  <c r="A75" i="59"/>
  <c r="A42" i="59"/>
  <c r="G41" i="59"/>
  <c r="B137" i="59"/>
  <c r="B135" i="59"/>
  <c r="B136" i="59"/>
  <c r="B134" i="59"/>
  <c r="G42" i="58"/>
  <c r="A43" i="58"/>
  <c r="G74" i="58"/>
  <c r="A75" i="58"/>
  <c r="B136" i="58"/>
  <c r="B134" i="58"/>
  <c r="B137" i="58"/>
  <c r="B135" i="58"/>
  <c r="A40" i="57"/>
  <c r="G39" i="57"/>
  <c r="A73" i="57"/>
  <c r="G47" i="56"/>
  <c r="A48" i="56"/>
  <c r="A47" i="55"/>
  <c r="B97" i="54"/>
  <c r="G97" i="54" s="1"/>
  <c r="B98" i="54"/>
  <c r="G98" i="54" s="1"/>
  <c r="B96" i="54"/>
  <c r="G96" i="54" s="1"/>
  <c r="A47" i="54"/>
  <c r="G17" i="50"/>
  <c r="A16" i="1"/>
  <c r="G16" i="1" s="1"/>
  <c r="A56" i="62" l="1"/>
  <c r="G56" i="62" s="1"/>
  <c r="B185" i="62"/>
  <c r="B183" i="62"/>
  <c r="B182" i="62"/>
  <c r="B184" i="62" s="1"/>
  <c r="G107" i="62"/>
  <c r="A108" i="62"/>
  <c r="A80" i="61"/>
  <c r="G43" i="60"/>
  <c r="A44" i="60"/>
  <c r="B146" i="60"/>
  <c r="B148" i="60" s="1"/>
  <c r="B147" i="60"/>
  <c r="B141" i="59"/>
  <c r="B139" i="59"/>
  <c r="B140" i="59"/>
  <c r="B138" i="59"/>
  <c r="A76" i="59"/>
  <c r="G75" i="59"/>
  <c r="G42" i="59"/>
  <c r="A43" i="59"/>
  <c r="A76" i="58"/>
  <c r="G75" i="58"/>
  <c r="G43" i="58"/>
  <c r="A44" i="58"/>
  <c r="B140" i="58"/>
  <c r="B138" i="58"/>
  <c r="B141" i="58"/>
  <c r="B139" i="58"/>
  <c r="G40" i="57"/>
  <c r="A41" i="57"/>
  <c r="A74" i="57"/>
  <c r="A49" i="56"/>
  <c r="G48" i="56"/>
  <c r="A48" i="55"/>
  <c r="A48" i="54"/>
  <c r="G18" i="50"/>
  <c r="A17" i="1"/>
  <c r="G17" i="1" s="1"/>
  <c r="A57" i="62" l="1"/>
  <c r="G57" i="62" s="1"/>
  <c r="A109" i="62"/>
  <c r="G108" i="62"/>
  <c r="B189" i="62"/>
  <c r="B193" i="62" s="1"/>
  <c r="B187" i="62"/>
  <c r="B186" i="62"/>
  <c r="B188" i="62" s="1"/>
  <c r="A81" i="61"/>
  <c r="G44" i="60"/>
  <c r="A45" i="60"/>
  <c r="A44" i="59"/>
  <c r="G43" i="59"/>
  <c r="G76" i="59"/>
  <c r="A77" i="59"/>
  <c r="B145" i="59"/>
  <c r="B143" i="59"/>
  <c r="B144" i="59"/>
  <c r="B142" i="59"/>
  <c r="G44" i="58"/>
  <c r="A45" i="58"/>
  <c r="B144" i="58"/>
  <c r="B142" i="58"/>
  <c r="B145" i="58"/>
  <c r="B149" i="58" s="1"/>
  <c r="B143" i="58"/>
  <c r="G76" i="58"/>
  <c r="A77" i="58"/>
  <c r="A42" i="57"/>
  <c r="G41" i="57"/>
  <c r="A75" i="57"/>
  <c r="G49" i="56"/>
  <c r="A50" i="56"/>
  <c r="A49" i="55"/>
  <c r="A49" i="54"/>
  <c r="G19" i="50"/>
  <c r="A18" i="1"/>
  <c r="G18" i="1" s="1"/>
  <c r="B194" i="62" l="1"/>
  <c r="B196" i="62" s="1"/>
  <c r="B197" i="62"/>
  <c r="B195" i="62"/>
  <c r="A58" i="62"/>
  <c r="G58" i="62" s="1"/>
  <c r="B191" i="62"/>
  <c r="B190" i="62"/>
  <c r="B192" i="62" s="1"/>
  <c r="G109" i="62"/>
  <c r="A110" i="62"/>
  <c r="A82" i="61"/>
  <c r="G45" i="60"/>
  <c r="A46" i="60"/>
  <c r="B147" i="59"/>
  <c r="B146" i="59"/>
  <c r="B148" i="59" s="1"/>
  <c r="A78" i="59"/>
  <c r="G77" i="59"/>
  <c r="G44" i="59"/>
  <c r="A45" i="59"/>
  <c r="B153" i="58"/>
  <c r="B150" i="58"/>
  <c r="B152" i="58" s="1"/>
  <c r="B151" i="58"/>
  <c r="B146" i="58"/>
  <c r="B148" i="58" s="1"/>
  <c r="B147" i="58"/>
  <c r="A78" i="58"/>
  <c r="G77" i="58"/>
  <c r="G45" i="58"/>
  <c r="A46" i="58"/>
  <c r="G42" i="57"/>
  <c r="A43" i="57"/>
  <c r="A76" i="57"/>
  <c r="A51" i="56"/>
  <c r="G50" i="56"/>
  <c r="A50" i="55"/>
  <c r="A50" i="54"/>
  <c r="G20" i="50"/>
  <c r="A19" i="1"/>
  <c r="G19" i="1" s="1"/>
  <c r="B198" i="62" l="1"/>
  <c r="B200" i="62" s="1"/>
  <c r="B201" i="62"/>
  <c r="B199" i="62"/>
  <c r="A59" i="62"/>
  <c r="G59" i="62" s="1"/>
  <c r="A111" i="62"/>
  <c r="G110" i="62"/>
  <c r="A83" i="61"/>
  <c r="G46" i="60"/>
  <c r="A47" i="60"/>
  <c r="A46" i="59"/>
  <c r="G45" i="59"/>
  <c r="G78" i="59"/>
  <c r="A79" i="59"/>
  <c r="B154" i="58"/>
  <c r="B156" i="58" s="1"/>
  <c r="B157" i="58"/>
  <c r="B155" i="58"/>
  <c r="G78" i="58"/>
  <c r="A79" i="58"/>
  <c r="G46" i="58"/>
  <c r="A47" i="58"/>
  <c r="A44" i="57"/>
  <c r="G43" i="57"/>
  <c r="A77" i="57"/>
  <c r="G51" i="56"/>
  <c r="A52" i="56"/>
  <c r="A51" i="55"/>
  <c r="A51" i="54"/>
  <c r="G21" i="50"/>
  <c r="A20" i="1"/>
  <c r="G20" i="1" s="1"/>
  <c r="B202" i="62" l="1"/>
  <c r="B204" i="62" s="1"/>
  <c r="B205" i="62"/>
  <c r="B203" i="62"/>
  <c r="A60" i="62"/>
  <c r="G60" i="62" s="1"/>
  <c r="G111" i="62"/>
  <c r="A112" i="62"/>
  <c r="A84" i="61"/>
  <c r="G47" i="60"/>
  <c r="A48" i="60"/>
  <c r="A80" i="59"/>
  <c r="G79" i="59"/>
  <c r="G46" i="59"/>
  <c r="A47" i="59"/>
  <c r="B159" i="58"/>
  <c r="B161" i="58"/>
  <c r="B158" i="58"/>
  <c r="B160" i="58" s="1"/>
  <c r="G47" i="58"/>
  <c r="A48" i="58"/>
  <c r="A80" i="58"/>
  <c r="G79" i="58"/>
  <c r="G44" i="57"/>
  <c r="A45" i="57"/>
  <c r="A78" i="57"/>
  <c r="A53" i="56"/>
  <c r="G52" i="56"/>
  <c r="A52" i="55"/>
  <c r="A52" i="54"/>
  <c r="G22" i="50"/>
  <c r="A21" i="1"/>
  <c r="G21" i="1" s="1"/>
  <c r="B206" i="62" l="1"/>
  <c r="B208" i="62" s="1"/>
  <c r="B209" i="62"/>
  <c r="B207" i="62"/>
  <c r="A61" i="62"/>
  <c r="G61" i="62" s="1"/>
  <c r="A113" i="62"/>
  <c r="G112" i="62"/>
  <c r="A85" i="61"/>
  <c r="G48" i="60"/>
  <c r="A49" i="60"/>
  <c r="A48" i="59"/>
  <c r="G47" i="59"/>
  <c r="G80" i="59"/>
  <c r="A81" i="59"/>
  <c r="B163" i="58"/>
  <c r="B165" i="58"/>
  <c r="B162" i="58"/>
  <c r="B164" i="58" s="1"/>
  <c r="G48" i="58"/>
  <c r="A49" i="58"/>
  <c r="G80" i="58"/>
  <c r="A81" i="58"/>
  <c r="A46" i="57"/>
  <c r="G45" i="57"/>
  <c r="A79" i="57"/>
  <c r="G53" i="56"/>
  <c r="A54" i="56"/>
  <c r="A53" i="55"/>
  <c r="A53" i="54"/>
  <c r="G23" i="50"/>
  <c r="A22" i="1"/>
  <c r="G22" i="1" s="1"/>
  <c r="B210" i="62" l="1"/>
  <c r="B212" i="62" s="1"/>
  <c r="B213" i="62"/>
  <c r="B211" i="62"/>
  <c r="A62" i="62"/>
  <c r="G62" i="62" s="1"/>
  <c r="G113" i="62"/>
  <c r="A114" i="62"/>
  <c r="A86" i="61"/>
  <c r="G49" i="60"/>
  <c r="A50" i="60"/>
  <c r="G50" i="60" s="1"/>
  <c r="A82" i="59"/>
  <c r="G81" i="59"/>
  <c r="G48" i="59"/>
  <c r="A49" i="59"/>
  <c r="B167" i="58"/>
  <c r="B169" i="58" s="1"/>
  <c r="B166" i="58"/>
  <c r="B168" i="58" s="1"/>
  <c r="B170" i="58" s="1"/>
  <c r="B172" i="58" s="1"/>
  <c r="A82" i="58"/>
  <c r="G81" i="58"/>
  <c r="G49" i="58"/>
  <c r="A50" i="58"/>
  <c r="G50" i="58" s="1"/>
  <c r="G46" i="57"/>
  <c r="A47" i="57"/>
  <c r="A80" i="57"/>
  <c r="A55" i="56"/>
  <c r="G54" i="56"/>
  <c r="A54" i="55"/>
  <c r="A54" i="54"/>
  <c r="A23" i="1"/>
  <c r="B215" i="62" l="1"/>
  <c r="B217" i="62"/>
  <c r="B214" i="62"/>
  <c r="B216" i="62" s="1"/>
  <c r="A63" i="62"/>
  <c r="A115" i="62"/>
  <c r="G114" i="62"/>
  <c r="A87" i="61"/>
  <c r="A50" i="59"/>
  <c r="G50" i="59" s="1"/>
  <c r="G49" i="59"/>
  <c r="G82" i="59"/>
  <c r="A83" i="59"/>
  <c r="B173" i="58"/>
  <c r="B171" i="58"/>
  <c r="G82" i="58"/>
  <c r="A83" i="58"/>
  <c r="A48" i="57"/>
  <c r="G47" i="57"/>
  <c r="A81" i="57"/>
  <c r="G55" i="56"/>
  <c r="A56" i="56"/>
  <c r="A55" i="55"/>
  <c r="A55" i="54"/>
  <c r="G23" i="1"/>
  <c r="A24" i="1"/>
  <c r="B219" i="62" l="1"/>
  <c r="B221" i="62"/>
  <c r="B218" i="62"/>
  <c r="B220" i="62" s="1"/>
  <c r="G63" i="62"/>
  <c r="A64" i="62"/>
  <c r="G115" i="62"/>
  <c r="A116" i="62"/>
  <c r="A88" i="61"/>
  <c r="A84" i="59"/>
  <c r="G83" i="59"/>
  <c r="B175" i="58"/>
  <c r="B177" i="58" s="1"/>
  <c r="B179" i="58" s="1"/>
  <c r="B174" i="58"/>
  <c r="B176" i="58" s="1"/>
  <c r="B178" i="58" s="1"/>
  <c r="B180" i="58" s="1"/>
  <c r="B182" i="58" s="1"/>
  <c r="A84" i="58"/>
  <c r="G83" i="58"/>
  <c r="G48" i="57"/>
  <c r="A49" i="57"/>
  <c r="A82" i="57"/>
  <c r="A57" i="56"/>
  <c r="G56" i="56"/>
  <c r="A56" i="55"/>
  <c r="A56" i="54"/>
  <c r="G24" i="1"/>
  <c r="A25" i="1"/>
  <c r="B223" i="62" l="1"/>
  <c r="B225" i="62"/>
  <c r="B222" i="62"/>
  <c r="B224" i="62" s="1"/>
  <c r="G64" i="62"/>
  <c r="A65" i="62"/>
  <c r="A117" i="62"/>
  <c r="G116" i="62"/>
  <c r="A89" i="61"/>
  <c r="G84" i="59"/>
  <c r="A85" i="59"/>
  <c r="B183" i="58"/>
  <c r="B181" i="58"/>
  <c r="G84" i="58"/>
  <c r="A85" i="58"/>
  <c r="A50" i="57"/>
  <c r="G50" i="57" s="1"/>
  <c r="G49" i="57"/>
  <c r="A83" i="57"/>
  <c r="G57" i="56"/>
  <c r="A58" i="56"/>
  <c r="A57" i="55"/>
  <c r="A57" i="54"/>
  <c r="G25" i="1"/>
  <c r="A26" i="1"/>
  <c r="B235" i="62" l="1"/>
  <c r="B226" i="62"/>
  <c r="B227" i="62" s="1"/>
  <c r="B228" i="62" s="1"/>
  <c r="B229" i="62" s="1"/>
  <c r="B230" i="62" s="1"/>
  <c r="B231" i="62" s="1"/>
  <c r="B232" i="62" s="1"/>
  <c r="B233" i="62" s="1"/>
  <c r="B234" i="62" s="1"/>
  <c r="G65" i="62"/>
  <c r="A66" i="62"/>
  <c r="G117" i="62"/>
  <c r="A118" i="62"/>
  <c r="A90" i="61"/>
  <c r="A86" i="59"/>
  <c r="G85" i="59"/>
  <c r="B184" i="58"/>
  <c r="B186" i="58" s="1"/>
  <c r="B188" i="58" s="1"/>
  <c r="B185" i="58"/>
  <c r="B187" i="58" s="1"/>
  <c r="B189" i="58" s="1"/>
  <c r="A86" i="58"/>
  <c r="G85" i="58"/>
  <c r="A84" i="57"/>
  <c r="A59" i="56"/>
  <c r="G58" i="56"/>
  <c r="A58" i="55"/>
  <c r="A58" i="54"/>
  <c r="G26" i="1"/>
  <c r="A27" i="1"/>
  <c r="B237" i="62" l="1"/>
  <c r="B239" i="62"/>
  <c r="B236" i="62"/>
  <c r="B238" i="62" s="1"/>
  <c r="G66" i="62"/>
  <c r="A67" i="62"/>
  <c r="A119" i="62"/>
  <c r="G118" i="62"/>
  <c r="A91" i="61"/>
  <c r="G86" i="59"/>
  <c r="A87" i="59"/>
  <c r="G86" i="58"/>
  <c r="A87" i="58"/>
  <c r="A85" i="57"/>
  <c r="G59" i="56"/>
  <c r="A60" i="56"/>
  <c r="A59" i="55"/>
  <c r="A59" i="54"/>
  <c r="G27" i="1"/>
  <c r="B240" i="62" l="1"/>
  <c r="B242" i="62" s="1"/>
  <c r="B247" i="62"/>
  <c r="B241" i="62"/>
  <c r="G67" i="62"/>
  <c r="A68" i="62"/>
  <c r="G119" i="62"/>
  <c r="A120" i="62"/>
  <c r="A92" i="61"/>
  <c r="A88" i="59"/>
  <c r="G87" i="59"/>
  <c r="A88" i="58"/>
  <c r="G87" i="58"/>
  <c r="A86" i="57"/>
  <c r="A61" i="56"/>
  <c r="G60" i="56"/>
  <c r="A60" i="55"/>
  <c r="A60" i="54"/>
  <c r="G8" i="48"/>
  <c r="A9" i="48"/>
  <c r="B248" i="62" l="1"/>
  <c r="B250" i="62" s="1"/>
  <c r="B251" i="62"/>
  <c r="B249" i="62"/>
  <c r="G68" i="62"/>
  <c r="A69" i="62"/>
  <c r="A121" i="62"/>
  <c r="G120" i="62"/>
  <c r="A93" i="61"/>
  <c r="G88" i="59"/>
  <c r="A89" i="59"/>
  <c r="G88" i="58"/>
  <c r="A89" i="58"/>
  <c r="A87" i="57"/>
  <c r="G61" i="56"/>
  <c r="A62" i="56"/>
  <c r="A61" i="55"/>
  <c r="A61" i="54"/>
  <c r="A10" i="48"/>
  <c r="G9" i="48"/>
  <c r="B253" i="62" l="1"/>
  <c r="B255" i="62"/>
  <c r="B252" i="62"/>
  <c r="B254" i="62" s="1"/>
  <c r="G69" i="62"/>
  <c r="A70" i="62"/>
  <c r="G121" i="62"/>
  <c r="A122" i="62"/>
  <c r="A94" i="61"/>
  <c r="A90" i="59"/>
  <c r="G89" i="59"/>
  <c r="A90" i="58"/>
  <c r="G89" i="58"/>
  <c r="A88" i="57"/>
  <c r="A63" i="56"/>
  <c r="G62" i="56"/>
  <c r="A62" i="55"/>
  <c r="A62" i="54"/>
  <c r="G10" i="48"/>
  <c r="A11" i="48"/>
  <c r="B256" i="62" l="1"/>
  <c r="B258" i="62" s="1"/>
  <c r="B259" i="62"/>
  <c r="B257" i="62"/>
  <c r="G70" i="62"/>
  <c r="A71" i="62"/>
  <c r="A123" i="62"/>
  <c r="G122" i="62"/>
  <c r="A95" i="61"/>
  <c r="G90" i="59"/>
  <c r="A91" i="59"/>
  <c r="G90" i="58"/>
  <c r="A91" i="58"/>
  <c r="A89" i="57"/>
  <c r="G63" i="56"/>
  <c r="A64" i="56"/>
  <c r="A63" i="55"/>
  <c r="A63" i="54"/>
  <c r="A12" i="48"/>
  <c r="G11" i="48"/>
  <c r="B261" i="62" l="1"/>
  <c r="B260" i="62"/>
  <c r="B262" i="62" s="1"/>
  <c r="B263" i="62"/>
  <c r="G71" i="62"/>
  <c r="A72" i="62"/>
  <c r="G123" i="62"/>
  <c r="A124" i="62"/>
  <c r="A96" i="61"/>
  <c r="A92" i="59"/>
  <c r="G91" i="59"/>
  <c r="A92" i="58"/>
  <c r="G91" i="58"/>
  <c r="A90" i="57"/>
  <c r="A65" i="56"/>
  <c r="G64" i="56"/>
  <c r="A64" i="55"/>
  <c r="A64" i="54"/>
  <c r="G12" i="48"/>
  <c r="A13" i="48"/>
  <c r="B264" i="62" l="1"/>
  <c r="B266" i="62" s="1"/>
  <c r="B267" i="62"/>
  <c r="B265" i="62"/>
  <c r="G72" i="62"/>
  <c r="A73" i="62"/>
  <c r="A125" i="62"/>
  <c r="G124" i="62"/>
  <c r="A97" i="61"/>
  <c r="G92" i="59"/>
  <c r="A93" i="59"/>
  <c r="G92" i="58"/>
  <c r="A93" i="58"/>
  <c r="A91" i="57"/>
  <c r="G65" i="56"/>
  <c r="A66" i="56"/>
  <c r="A65" i="55"/>
  <c r="A65" i="54"/>
  <c r="G13" i="48"/>
  <c r="A14" i="48"/>
  <c r="B268" i="62" l="1"/>
  <c r="B270" i="62" s="1"/>
  <c r="B271" i="62"/>
  <c r="B269" i="62"/>
  <c r="G73" i="62"/>
  <c r="A74" i="62"/>
  <c r="G125" i="62"/>
  <c r="A126" i="62"/>
  <c r="A98" i="61"/>
  <c r="A94" i="59"/>
  <c r="G93" i="59"/>
  <c r="A94" i="58"/>
  <c r="G93" i="58"/>
  <c r="A92" i="57"/>
  <c r="A67" i="56"/>
  <c r="G66" i="56"/>
  <c r="A66" i="55"/>
  <c r="A66" i="54"/>
  <c r="G14" i="48"/>
  <c r="A15" i="48"/>
  <c r="B272" i="62" l="1"/>
  <c r="B274" i="62" s="1"/>
  <c r="B275" i="62"/>
  <c r="B273" i="62"/>
  <c r="G74" i="62"/>
  <c r="A75" i="62"/>
  <c r="A127" i="62"/>
  <c r="G126" i="62"/>
  <c r="A99" i="61"/>
  <c r="G94" i="59"/>
  <c r="A95" i="59"/>
  <c r="G94" i="58"/>
  <c r="A95" i="58"/>
  <c r="A93" i="57"/>
  <c r="G67" i="56"/>
  <c r="A68" i="56"/>
  <c r="A67" i="55"/>
  <c r="A67" i="54"/>
  <c r="G15" i="48"/>
  <c r="A16" i="48"/>
  <c r="B277" i="62" l="1"/>
  <c r="B279" i="62"/>
  <c r="B276" i="62"/>
  <c r="B278" i="62" s="1"/>
  <c r="G75" i="62"/>
  <c r="A76" i="62"/>
  <c r="G127" i="62"/>
  <c r="A128" i="62"/>
  <c r="A100" i="61"/>
  <c r="A96" i="59"/>
  <c r="G95" i="59"/>
  <c r="A96" i="58"/>
  <c r="G95" i="58"/>
  <c r="A94" i="57"/>
  <c r="A69" i="56"/>
  <c r="G68" i="56"/>
  <c r="A68" i="55"/>
  <c r="A68" i="54"/>
  <c r="G16" i="48"/>
  <c r="A17" i="48"/>
  <c r="B280" i="62" l="1"/>
  <c r="B282" i="62" s="1"/>
  <c r="B283" i="62"/>
  <c r="B281" i="62"/>
  <c r="G76" i="62"/>
  <c r="A77" i="62"/>
  <c r="A129" i="62"/>
  <c r="G128" i="62"/>
  <c r="A101" i="61"/>
  <c r="G96" i="59"/>
  <c r="A97" i="59"/>
  <c r="G96" i="58"/>
  <c r="A97" i="58"/>
  <c r="A95" i="57"/>
  <c r="G69" i="56"/>
  <c r="A70" i="56"/>
  <c r="A69" i="55"/>
  <c r="A69" i="54"/>
  <c r="G17" i="48"/>
  <c r="A18" i="48"/>
  <c r="B285" i="62" l="1"/>
  <c r="B287" i="62"/>
  <c r="B284" i="62"/>
  <c r="B286" i="62" s="1"/>
  <c r="G77" i="62"/>
  <c r="A78" i="62"/>
  <c r="G78" i="62" s="1"/>
  <c r="G129" i="62"/>
  <c r="A130" i="62"/>
  <c r="A102" i="61"/>
  <c r="A98" i="59"/>
  <c r="G97" i="59"/>
  <c r="A98" i="58"/>
  <c r="G97" i="58"/>
  <c r="A96" i="57"/>
  <c r="A71" i="56"/>
  <c r="G70" i="56"/>
  <c r="A70" i="55"/>
  <c r="A70" i="54"/>
  <c r="G18" i="48"/>
  <c r="A19" i="48"/>
  <c r="B288" i="62" l="1"/>
  <c r="B290" i="62" s="1"/>
  <c r="B291" i="62"/>
  <c r="B289" i="62"/>
  <c r="A131" i="62"/>
  <c r="G130" i="62"/>
  <c r="A103" i="61"/>
  <c r="G98" i="59"/>
  <c r="A99" i="59"/>
  <c r="G98" i="58"/>
  <c r="A99" i="58"/>
  <c r="A97" i="57"/>
  <c r="G71" i="56"/>
  <c r="A72" i="56"/>
  <c r="A71" i="55"/>
  <c r="A71" i="54"/>
  <c r="G19" i="48"/>
  <c r="A20" i="48"/>
  <c r="B292" i="62" l="1"/>
  <c r="B294" i="62" s="1"/>
  <c r="B293" i="62"/>
  <c r="G131" i="62"/>
  <c r="A132" i="62"/>
  <c r="A104" i="61"/>
  <c r="A100" i="59"/>
  <c r="G99" i="59"/>
  <c r="A100" i="58"/>
  <c r="G99" i="58"/>
  <c r="A98" i="57"/>
  <c r="A73" i="56"/>
  <c r="G72" i="56"/>
  <c r="A72" i="55"/>
  <c r="A72" i="54"/>
  <c r="G20" i="48"/>
  <c r="A21" i="48"/>
  <c r="A133" i="62" l="1"/>
  <c r="G132" i="62"/>
  <c r="A105" i="61"/>
  <c r="G100" i="59"/>
  <c r="A101" i="59"/>
  <c r="G100" i="58"/>
  <c r="A101" i="58"/>
  <c r="A99" i="57"/>
  <c r="G73" i="56"/>
  <c r="A74" i="56"/>
  <c r="A73" i="55"/>
  <c r="A73" i="54"/>
  <c r="G21" i="48"/>
  <c r="A22" i="48"/>
  <c r="G133" i="62" l="1"/>
  <c r="A134" i="62"/>
  <c r="A106" i="61"/>
  <c r="A102" i="59"/>
  <c r="G101" i="59"/>
  <c r="G101" i="58"/>
  <c r="A102" i="58"/>
  <c r="A100" i="57"/>
  <c r="A75" i="56"/>
  <c r="G74" i="56"/>
  <c r="A74" i="55"/>
  <c r="A74" i="54"/>
  <c r="G22" i="48"/>
  <c r="A23" i="48"/>
  <c r="A135" i="62" l="1"/>
  <c r="G134" i="62"/>
  <c r="A107" i="61"/>
  <c r="G102" i="59"/>
  <c r="A103" i="59"/>
  <c r="A103" i="58"/>
  <c r="G102" i="58"/>
  <c r="A101" i="57"/>
  <c r="G75" i="56"/>
  <c r="A76" i="56"/>
  <c r="A75" i="55"/>
  <c r="A75" i="54"/>
  <c r="G23" i="48"/>
  <c r="A24" i="48"/>
  <c r="G135" i="62" l="1"/>
  <c r="A136" i="62"/>
  <c r="A108" i="61"/>
  <c r="A104" i="59"/>
  <c r="G103" i="59"/>
  <c r="G103" i="58"/>
  <c r="A104" i="58"/>
  <c r="A102" i="57"/>
  <c r="A77" i="56"/>
  <c r="G76" i="56"/>
  <c r="A76" i="55"/>
  <c r="A77" i="55" s="1"/>
  <c r="A76" i="54"/>
  <c r="A25" i="48"/>
  <c r="G24" i="48"/>
  <c r="A137" i="62" l="1"/>
  <c r="G136" i="62"/>
  <c r="A109" i="61"/>
  <c r="G104" i="59"/>
  <c r="A105" i="59"/>
  <c r="A105" i="58"/>
  <c r="G104" i="58"/>
  <c r="A103" i="57"/>
  <c r="G77" i="56"/>
  <c r="A78" i="56"/>
  <c r="A78" i="55"/>
  <c r="A77" i="54"/>
  <c r="G25" i="48"/>
  <c r="A26" i="48"/>
  <c r="G137" i="62" l="1"/>
  <c r="A138" i="62"/>
  <c r="A110" i="61"/>
  <c r="A106" i="59"/>
  <c r="G105" i="59"/>
  <c r="G105" i="58"/>
  <c r="A106" i="58"/>
  <c r="A104" i="57"/>
  <c r="A79" i="56"/>
  <c r="G78" i="56"/>
  <c r="A79" i="55"/>
  <c r="A78" i="54"/>
  <c r="G26" i="48"/>
  <c r="A27" i="48"/>
  <c r="A139" i="62" l="1"/>
  <c r="G138" i="62"/>
  <c r="A111" i="61"/>
  <c r="G106" i="59"/>
  <c r="A107" i="59"/>
  <c r="A107" i="58"/>
  <c r="G106" i="58"/>
  <c r="A105" i="57"/>
  <c r="G79" i="56"/>
  <c r="A80" i="56"/>
  <c r="A80" i="55"/>
  <c r="A79" i="54"/>
  <c r="G27" i="48"/>
  <c r="A28" i="48"/>
  <c r="G139" i="62" l="1"/>
  <c r="A140" i="62"/>
  <c r="A112" i="61"/>
  <c r="A108" i="59"/>
  <c r="G107" i="59"/>
  <c r="G107" i="58"/>
  <c r="A108" i="58"/>
  <c r="A106" i="57"/>
  <c r="A81" i="56"/>
  <c r="G80" i="56"/>
  <c r="A81" i="55"/>
  <c r="A80" i="54"/>
  <c r="A81" i="54" s="1"/>
  <c r="G28" i="48"/>
  <c r="A29" i="48"/>
  <c r="A141" i="62" l="1"/>
  <c r="G140" i="62"/>
  <c r="A113" i="61"/>
  <c r="G108" i="59"/>
  <c r="A109" i="59"/>
  <c r="A109" i="58"/>
  <c r="G108" i="58"/>
  <c r="A107" i="57"/>
  <c r="A82" i="56"/>
  <c r="G81" i="56"/>
  <c r="A82" i="55"/>
  <c r="A82" i="54"/>
  <c r="A30" i="48"/>
  <c r="G29" i="48"/>
  <c r="G141" i="62" l="1"/>
  <c r="A142" i="62"/>
  <c r="A114" i="61"/>
  <c r="A110" i="59"/>
  <c r="G109" i="59"/>
  <c r="G109" i="58"/>
  <c r="A110" i="58"/>
  <c r="A108" i="57"/>
  <c r="A109" i="57" s="1"/>
  <c r="G82" i="56"/>
  <c r="A83" i="56"/>
  <c r="A83" i="55"/>
  <c r="A83" i="54"/>
  <c r="A31" i="48"/>
  <c r="G30" i="48"/>
  <c r="A143" i="62" l="1"/>
  <c r="G142" i="62"/>
  <c r="A115" i="61"/>
  <c r="G110" i="59"/>
  <c r="A111" i="59"/>
  <c r="A111" i="58"/>
  <c r="G110" i="58"/>
  <c r="A110" i="57"/>
  <c r="A84" i="56"/>
  <c r="G83" i="56"/>
  <c r="A84" i="55"/>
  <c r="A84" i="54"/>
  <c r="G31" i="48"/>
  <c r="G143" i="62" l="1"/>
  <c r="A144" i="62"/>
  <c r="A116" i="61"/>
  <c r="A112" i="59"/>
  <c r="G111" i="59"/>
  <c r="G111" i="58"/>
  <c r="A112" i="58"/>
  <c r="A111" i="57"/>
  <c r="G84" i="56"/>
  <c r="A85" i="55"/>
  <c r="A10" i="49"/>
  <c r="G9" i="49"/>
  <c r="A145" i="62" l="1"/>
  <c r="G144" i="62"/>
  <c r="A117" i="61"/>
  <c r="G112" i="59"/>
  <c r="A113" i="59"/>
  <c r="A113" i="58"/>
  <c r="G112" i="58"/>
  <c r="A112" i="57"/>
  <c r="A88" i="56"/>
  <c r="G87" i="56"/>
  <c r="A86" i="55"/>
  <c r="A11" i="49"/>
  <c r="G10" i="49"/>
  <c r="G145" i="62" l="1"/>
  <c r="A146" i="62"/>
  <c r="A118" i="61"/>
  <c r="A114" i="59"/>
  <c r="G113" i="59"/>
  <c r="G113" i="58"/>
  <c r="A114" i="58"/>
  <c r="A113" i="57"/>
  <c r="G88" i="56"/>
  <c r="A89" i="56"/>
  <c r="A87" i="55"/>
  <c r="A12" i="49"/>
  <c r="G11" i="49"/>
  <c r="A147" i="62" l="1"/>
  <c r="G146" i="62"/>
  <c r="A119" i="61"/>
  <c r="G114" i="59"/>
  <c r="A115" i="59"/>
  <c r="A115" i="58"/>
  <c r="G114" i="58"/>
  <c r="A114" i="57"/>
  <c r="A90" i="56"/>
  <c r="G90" i="56" s="1"/>
  <c r="G89" i="56"/>
  <c r="A88" i="55"/>
  <c r="G12" i="49"/>
  <c r="A13" i="49"/>
  <c r="G147" i="62" l="1"/>
  <c r="A148" i="62"/>
  <c r="A120" i="61"/>
  <c r="A116" i="59"/>
  <c r="G115" i="59"/>
  <c r="G115" i="58"/>
  <c r="A116" i="58"/>
  <c r="A115" i="57"/>
  <c r="G13" i="49"/>
  <c r="A14" i="49"/>
  <c r="A149" i="62" l="1"/>
  <c r="G148" i="62"/>
  <c r="A121" i="61"/>
  <c r="G116" i="59"/>
  <c r="A117" i="59"/>
  <c r="A117" i="58"/>
  <c r="G116" i="58"/>
  <c r="A116" i="57"/>
  <c r="A15" i="49"/>
  <c r="G14" i="49"/>
  <c r="G149" i="62" l="1"/>
  <c r="A150" i="62"/>
  <c r="A122" i="61"/>
  <c r="A118" i="59"/>
  <c r="G117" i="59"/>
  <c r="G117" i="58"/>
  <c r="A118" i="58"/>
  <c r="A117" i="57"/>
  <c r="A16" i="49"/>
  <c r="G15" i="49"/>
  <c r="A151" i="62" l="1"/>
  <c r="G150" i="62"/>
  <c r="A123" i="61"/>
  <c r="G118" i="59"/>
  <c r="A119" i="59"/>
  <c r="A119" i="58"/>
  <c r="G118" i="58"/>
  <c r="A118" i="57"/>
  <c r="G16" i="49"/>
  <c r="A17" i="49"/>
  <c r="G151" i="62" l="1"/>
  <c r="A152" i="62"/>
  <c r="A124" i="61"/>
  <c r="A120" i="59"/>
  <c r="G119" i="59"/>
  <c r="G119" i="58"/>
  <c r="A120" i="58"/>
  <c r="A119" i="57"/>
  <c r="A18" i="49"/>
  <c r="G17" i="49"/>
  <c r="A153" i="62" l="1"/>
  <c r="G152" i="62"/>
  <c r="A125" i="61"/>
  <c r="G120" i="59"/>
  <c r="A121" i="59"/>
  <c r="A121" i="58"/>
  <c r="G120" i="58"/>
  <c r="A120" i="57"/>
  <c r="G18" i="49"/>
  <c r="A19" i="49"/>
  <c r="G153" i="62" l="1"/>
  <c r="A154" i="62"/>
  <c r="A126" i="61"/>
  <c r="A122" i="59"/>
  <c r="G121" i="59"/>
  <c r="G121" i="58"/>
  <c r="A122" i="58"/>
  <c r="A121" i="57"/>
  <c r="A20" i="49"/>
  <c r="G19" i="49"/>
  <c r="A155" i="62" l="1"/>
  <c r="G154" i="62"/>
  <c r="A127" i="61"/>
  <c r="G122" i="59"/>
  <c r="A123" i="59"/>
  <c r="A123" i="58"/>
  <c r="G122" i="58"/>
  <c r="A122" i="57"/>
  <c r="G20" i="49"/>
  <c r="A21" i="49"/>
  <c r="G155" i="62" l="1"/>
  <c r="A156" i="62"/>
  <c r="A128" i="61"/>
  <c r="A124" i="59"/>
  <c r="G123" i="59"/>
  <c r="G123" i="58"/>
  <c r="A124" i="58"/>
  <c r="A123" i="57"/>
  <c r="A22" i="49"/>
  <c r="G21" i="49"/>
  <c r="A157" i="62" l="1"/>
  <c r="G156" i="62"/>
  <c r="A129" i="61"/>
  <c r="G124" i="59"/>
  <c r="A125" i="59"/>
  <c r="A125" i="58"/>
  <c r="G124" i="58"/>
  <c r="A124" i="57"/>
  <c r="G22" i="49"/>
  <c r="A23" i="49"/>
  <c r="G157" i="62" l="1"/>
  <c r="A158" i="62"/>
  <c r="A130" i="61"/>
  <c r="A126" i="59"/>
  <c r="G125" i="59"/>
  <c r="G125" i="58"/>
  <c r="A126" i="58"/>
  <c r="A125" i="57"/>
  <c r="A24" i="49"/>
  <c r="G23" i="49"/>
  <c r="A159" i="62" l="1"/>
  <c r="G158" i="62"/>
  <c r="A131" i="61"/>
  <c r="G126" i="59"/>
  <c r="A127" i="59"/>
  <c r="A127" i="58"/>
  <c r="G126" i="58"/>
  <c r="A126" i="57"/>
  <c r="G24" i="49"/>
  <c r="G159" i="62" l="1"/>
  <c r="A160" i="62"/>
  <c r="A132" i="61"/>
  <c r="A128" i="59"/>
  <c r="G127" i="59"/>
  <c r="G127" i="58"/>
  <c r="A128" i="58"/>
  <c r="A127" i="57"/>
  <c r="G25" i="49"/>
  <c r="G160" i="62" l="1"/>
  <c r="A161" i="62"/>
  <c r="A133" i="61"/>
  <c r="G128" i="59"/>
  <c r="A129" i="59"/>
  <c r="A129" i="58"/>
  <c r="G128" i="58"/>
  <c r="A128" i="57"/>
  <c r="G26" i="49"/>
  <c r="A162" i="62" l="1"/>
  <c r="G161" i="62"/>
  <c r="A134" i="61"/>
  <c r="A130" i="59"/>
  <c r="G129" i="59"/>
  <c r="G129" i="58"/>
  <c r="A130" i="58"/>
  <c r="A129" i="57"/>
  <c r="G28" i="49"/>
  <c r="G27" i="49"/>
  <c r="G162" i="62" l="1"/>
  <c r="A163" i="62"/>
  <c r="A135" i="61"/>
  <c r="G130" i="59"/>
  <c r="A131" i="59"/>
  <c r="A131" i="58"/>
  <c r="G130" i="58"/>
  <c r="A130" i="57"/>
  <c r="A164" i="62" l="1"/>
  <c r="G163" i="62"/>
  <c r="A136" i="61"/>
  <c r="A132" i="59"/>
  <c r="G131" i="59"/>
  <c r="G131" i="58"/>
  <c r="A132" i="58"/>
  <c r="A131" i="57"/>
  <c r="G164" i="62" l="1"/>
  <c r="A165" i="62"/>
  <c r="A137" i="61"/>
  <c r="G132" i="59"/>
  <c r="A133" i="59"/>
  <c r="A133" i="58"/>
  <c r="G132" i="58"/>
  <c r="A132" i="57"/>
  <c r="A166" i="62" l="1"/>
  <c r="G165" i="62"/>
  <c r="A138" i="61"/>
  <c r="A134" i="59"/>
  <c r="G133" i="59"/>
  <c r="G133" i="58"/>
  <c r="A134" i="58"/>
  <c r="A133" i="57"/>
  <c r="G166" i="62" l="1"/>
  <c r="A167" i="62"/>
  <c r="A139" i="61"/>
  <c r="G134" i="59"/>
  <c r="A135" i="59"/>
  <c r="A135" i="58"/>
  <c r="G134" i="58"/>
  <c r="A134" i="57"/>
  <c r="A168" i="62" l="1"/>
  <c r="G167" i="62"/>
  <c r="A140" i="61"/>
  <c r="A136" i="59"/>
  <c r="G135" i="59"/>
  <c r="G135" i="58"/>
  <c r="A136" i="58"/>
  <c r="A135" i="57"/>
  <c r="G168" i="62" l="1"/>
  <c r="A169" i="62"/>
  <c r="A141" i="61"/>
  <c r="G136" i="59"/>
  <c r="A137" i="59"/>
  <c r="A137" i="58"/>
  <c r="G136" i="58"/>
  <c r="A136" i="57"/>
  <c r="A170" i="62" l="1"/>
  <c r="G169" i="62"/>
  <c r="A142" i="61"/>
  <c r="A138" i="59"/>
  <c r="G137" i="59"/>
  <c r="G137" i="58"/>
  <c r="A138" i="58"/>
  <c r="A137" i="57"/>
  <c r="G170" i="62" l="1"/>
  <c r="A171" i="62"/>
  <c r="A143" i="61"/>
  <c r="G138" i="59"/>
  <c r="A139" i="59"/>
  <c r="A139" i="58"/>
  <c r="G138" i="58"/>
  <c r="A138" i="57"/>
  <c r="A172" i="62" l="1"/>
  <c r="G171" i="62"/>
  <c r="A144" i="61"/>
  <c r="A140" i="59"/>
  <c r="G139" i="59"/>
  <c r="G139" i="58"/>
  <c r="A140" i="58"/>
  <c r="A139" i="57"/>
  <c r="G172" i="62" l="1"/>
  <c r="A173" i="62"/>
  <c r="A145" i="61"/>
  <c r="G140" i="59"/>
  <c r="A141" i="59"/>
  <c r="A141" i="58"/>
  <c r="G140" i="58"/>
  <c r="A140" i="57"/>
  <c r="A174" i="62" l="1"/>
  <c r="G173" i="62"/>
  <c r="A146" i="61"/>
  <c r="A142" i="59"/>
  <c r="G141" i="59"/>
  <c r="G141" i="58"/>
  <c r="A142" i="58"/>
  <c r="A141" i="57"/>
  <c r="G174" i="62" l="1"/>
  <c r="A175" i="62"/>
  <c r="A147" i="61"/>
  <c r="G142" i="59"/>
  <c r="A143" i="59"/>
  <c r="A143" i="58"/>
  <c r="G142" i="58"/>
  <c r="A142" i="57"/>
  <c r="A176" i="62" l="1"/>
  <c r="G175" i="62"/>
  <c r="A148" i="61"/>
  <c r="A144" i="59"/>
  <c r="G143" i="59"/>
  <c r="G143" i="58"/>
  <c r="A144" i="58"/>
  <c r="A143" i="57"/>
  <c r="G176" i="62" l="1"/>
  <c r="A177" i="62"/>
  <c r="G144" i="59"/>
  <c r="A145" i="59"/>
  <c r="A145" i="58"/>
  <c r="G144" i="58"/>
  <c r="A144" i="57"/>
  <c r="A178" i="62" l="1"/>
  <c r="G177" i="62"/>
  <c r="A146" i="59"/>
  <c r="G145" i="59"/>
  <c r="G145" i="58"/>
  <c r="A146" i="58"/>
  <c r="A145" i="57"/>
  <c r="G178" i="62" l="1"/>
  <c r="A179" i="62"/>
  <c r="G146" i="59"/>
  <c r="A147" i="59"/>
  <c r="A147" i="58"/>
  <c r="G146" i="58"/>
  <c r="A146" i="57"/>
  <c r="A180" i="62" l="1"/>
  <c r="G179" i="62"/>
  <c r="A148" i="59"/>
  <c r="G147" i="59"/>
  <c r="G147" i="58"/>
  <c r="A148" i="58"/>
  <c r="A149" i="58" s="1"/>
  <c r="A147" i="57"/>
  <c r="G180" i="62" l="1"/>
  <c r="A181" i="62"/>
  <c r="G148" i="59"/>
  <c r="G149" i="58"/>
  <c r="A150" i="58"/>
  <c r="G148" i="58"/>
  <c r="A148" i="57"/>
  <c r="A182" i="62" l="1"/>
  <c r="G181" i="62"/>
  <c r="A151" i="58"/>
  <c r="G150" i="58"/>
  <c r="G182" i="62" l="1"/>
  <c r="A183" i="62"/>
  <c r="G151" i="58"/>
  <c r="A152" i="58"/>
  <c r="A184" i="62" l="1"/>
  <c r="G183" i="62"/>
  <c r="A153" i="58"/>
  <c r="G152" i="58"/>
  <c r="G184" i="62" l="1"/>
  <c r="A185" i="62"/>
  <c r="G153" i="58"/>
  <c r="A154" i="58"/>
  <c r="A186" i="62" l="1"/>
  <c r="G185" i="62"/>
  <c r="A155" i="58"/>
  <c r="G154" i="58"/>
  <c r="G186" i="62" l="1"/>
  <c r="A187" i="62"/>
  <c r="A156" i="58"/>
  <c r="G155" i="58"/>
  <c r="A188" i="62" l="1"/>
  <c r="G187" i="62"/>
  <c r="G156" i="58"/>
  <c r="A157" i="58"/>
  <c r="G188" i="62" l="1"/>
  <c r="A189" i="62"/>
  <c r="A158" i="58"/>
  <c r="G157" i="58"/>
  <c r="A190" i="62" l="1"/>
  <c r="G189" i="62"/>
  <c r="G158" i="58"/>
  <c r="A159" i="58"/>
  <c r="G190" i="62" l="1"/>
  <c r="A191" i="62"/>
  <c r="G159" i="58"/>
  <c r="A160" i="58"/>
  <c r="A192" i="62" l="1"/>
  <c r="A193" i="62" s="1"/>
  <c r="G191" i="62"/>
  <c r="G160" i="58"/>
  <c r="A161" i="58"/>
  <c r="G193" i="62" l="1"/>
  <c r="A194" i="62"/>
  <c r="G192" i="62"/>
  <c r="A162" i="58"/>
  <c r="G161" i="58"/>
  <c r="A195" i="62" l="1"/>
  <c r="G194" i="62"/>
  <c r="A163" i="58"/>
  <c r="G162" i="58"/>
  <c r="A196" i="62" l="1"/>
  <c r="G195" i="62"/>
  <c r="G163" i="58"/>
  <c r="A164" i="58"/>
  <c r="G196" i="62" l="1"/>
  <c r="A197" i="62"/>
  <c r="G164" i="58"/>
  <c r="A165" i="58"/>
  <c r="G197" i="62" l="1"/>
  <c r="A198" i="62"/>
  <c r="A166" i="58"/>
  <c r="G165" i="58"/>
  <c r="A199" i="62" l="1"/>
  <c r="G198" i="62"/>
  <c r="A167" i="58"/>
  <c r="G166" i="58"/>
  <c r="A200" i="62" l="1"/>
  <c r="G199" i="62"/>
  <c r="A168" i="58"/>
  <c r="G167" i="58"/>
  <c r="G200" i="62" l="1"/>
  <c r="A201" i="62"/>
  <c r="G168" i="58"/>
  <c r="A169" i="58"/>
  <c r="G201" i="62" l="1"/>
  <c r="A202" i="62"/>
  <c r="A170" i="58"/>
  <c r="G169" i="58"/>
  <c r="A203" i="62" l="1"/>
  <c r="G202" i="62"/>
  <c r="G170" i="58"/>
  <c r="A171" i="58"/>
  <c r="A204" i="62" l="1"/>
  <c r="G203" i="62"/>
  <c r="A172" i="58"/>
  <c r="G171" i="58"/>
  <c r="G204" i="62" l="1"/>
  <c r="A205" i="62"/>
  <c r="G172" i="58"/>
  <c r="A173" i="58"/>
  <c r="G205" i="62" l="1"/>
  <c r="A206" i="62"/>
  <c r="A174" i="58"/>
  <c r="G173" i="58"/>
  <c r="A207" i="62" l="1"/>
  <c r="G206" i="62"/>
  <c r="A175" i="58"/>
  <c r="G174" i="58"/>
  <c r="A208" i="62" l="1"/>
  <c r="G207" i="62"/>
  <c r="A176" i="58"/>
  <c r="G175" i="58"/>
  <c r="G208" i="62" l="1"/>
  <c r="A209" i="62"/>
  <c r="G176" i="58"/>
  <c r="A177" i="58"/>
  <c r="G209" i="62" l="1"/>
  <c r="A210" i="62"/>
  <c r="A178" i="58"/>
  <c r="G177" i="58"/>
  <c r="A211" i="62" l="1"/>
  <c r="G210" i="62"/>
  <c r="G178" i="58"/>
  <c r="A179" i="58"/>
  <c r="A212" i="62" l="1"/>
  <c r="G211" i="62"/>
  <c r="A180" i="58"/>
  <c r="G179" i="58"/>
  <c r="G212" i="62" l="1"/>
  <c r="A213" i="62"/>
  <c r="G180" i="58"/>
  <c r="A181" i="58"/>
  <c r="A214" i="62" l="1"/>
  <c r="G213" i="62"/>
  <c r="A182" i="58"/>
  <c r="G181" i="58"/>
  <c r="A215" i="62" l="1"/>
  <c r="G214" i="62"/>
  <c r="G182" i="58"/>
  <c r="A183" i="58"/>
  <c r="A216" i="62" l="1"/>
  <c r="G215" i="62"/>
  <c r="G183" i="58"/>
  <c r="A184" i="58"/>
  <c r="G216" i="62" l="1"/>
  <c r="A217" i="62"/>
  <c r="A185" i="58"/>
  <c r="G184" i="58"/>
  <c r="A218" i="62" l="1"/>
  <c r="G217" i="62"/>
  <c r="G185" i="58"/>
  <c r="A186" i="58"/>
  <c r="A219" i="62" l="1"/>
  <c r="G218" i="62"/>
  <c r="A187" i="58"/>
  <c r="G186" i="58"/>
  <c r="G219" i="62" l="1"/>
  <c r="A220" i="62"/>
  <c r="G187" i="58"/>
  <c r="A188" i="58"/>
  <c r="G220" i="62" l="1"/>
  <c r="A221" i="62"/>
  <c r="A189" i="58"/>
  <c r="G189" i="58" s="1"/>
  <c r="G188" i="58"/>
  <c r="G53" i="60"/>
  <c r="A54" i="60"/>
  <c r="G54" i="60" s="1"/>
  <c r="A55" i="60"/>
  <c r="A222" i="62" l="1"/>
  <c r="G221" i="62"/>
  <c r="A56" i="60"/>
  <c r="G55" i="60"/>
  <c r="G222" i="62" l="1"/>
  <c r="A223" i="62"/>
  <c r="G56" i="60"/>
  <c r="A57" i="60"/>
  <c r="G223" i="62" l="1"/>
  <c r="A224" i="62"/>
  <c r="G57" i="60"/>
  <c r="A58" i="60"/>
  <c r="G224" i="62" l="1"/>
  <c r="A225" i="62"/>
  <c r="G58" i="60"/>
  <c r="A59" i="60"/>
  <c r="A226" i="62" l="1"/>
  <c r="A227" i="62" s="1"/>
  <c r="G225" i="62"/>
  <c r="A60" i="60"/>
  <c r="G59" i="60"/>
  <c r="A228" i="62" l="1"/>
  <c r="G227" i="62"/>
  <c r="G226" i="62"/>
  <c r="G60" i="60"/>
  <c r="A61" i="60"/>
  <c r="A229" i="62" l="1"/>
  <c r="G228" i="62"/>
  <c r="A62" i="60"/>
  <c r="G61" i="60"/>
  <c r="A230" i="62" l="1"/>
  <c r="G229" i="62"/>
  <c r="G62" i="60"/>
  <c r="A63" i="60"/>
  <c r="A231" i="62" l="1"/>
  <c r="G230" i="62"/>
  <c r="G63" i="60"/>
  <c r="A64" i="60"/>
  <c r="A232" i="62" l="1"/>
  <c r="G231" i="62"/>
  <c r="G64" i="60"/>
  <c r="A65" i="60"/>
  <c r="A233" i="62" l="1"/>
  <c r="G232" i="62"/>
  <c r="A66" i="60"/>
  <c r="G65" i="60"/>
  <c r="A234" i="62" l="1"/>
  <c r="G233" i="62"/>
  <c r="G66" i="60"/>
  <c r="A67" i="60"/>
  <c r="G234" i="62" l="1"/>
  <c r="A235" i="62"/>
  <c r="G67" i="60"/>
  <c r="A68" i="60"/>
  <c r="A236" i="62" l="1"/>
  <c r="G235" i="62"/>
  <c r="G68" i="60"/>
  <c r="A69" i="60"/>
  <c r="G236" i="62" l="1"/>
  <c r="A237" i="62"/>
  <c r="A70" i="60"/>
  <c r="G69" i="60"/>
  <c r="G237" i="62" l="1"/>
  <c r="A238" i="62"/>
  <c r="G70" i="60"/>
  <c r="A71" i="60"/>
  <c r="G238" i="62" l="1"/>
  <c r="A239" i="62"/>
  <c r="G71" i="60"/>
  <c r="A72" i="60"/>
  <c r="A240" i="62" l="1"/>
  <c r="G239" i="62"/>
  <c r="G72" i="60"/>
  <c r="A73" i="60"/>
  <c r="A241" i="62" l="1"/>
  <c r="G240" i="62"/>
  <c r="A74" i="60"/>
  <c r="G73" i="60"/>
  <c r="A242" i="62" l="1"/>
  <c r="G241" i="62"/>
  <c r="G74" i="60"/>
  <c r="A75" i="60"/>
  <c r="G242" i="62" l="1"/>
  <c r="G75" i="60"/>
  <c r="A76" i="60"/>
  <c r="A248" i="62" l="1"/>
  <c r="G247" i="62"/>
  <c r="G76" i="60"/>
  <c r="A77" i="60"/>
  <c r="A249" i="62" l="1"/>
  <c r="G248" i="62"/>
  <c r="A78" i="60"/>
  <c r="G77" i="60"/>
  <c r="G249" i="62" l="1"/>
  <c r="A250" i="62"/>
  <c r="G78" i="60"/>
  <c r="A79" i="60"/>
  <c r="G250" i="62" l="1"/>
  <c r="A251" i="62"/>
  <c r="G79" i="60"/>
  <c r="A80" i="60"/>
  <c r="A252" i="62" l="1"/>
  <c r="G251" i="62"/>
  <c r="G80" i="60"/>
  <c r="A81" i="60"/>
  <c r="A253" i="62" l="1"/>
  <c r="G252" i="62"/>
  <c r="A82" i="60"/>
  <c r="G81" i="60"/>
  <c r="A254" i="62" l="1"/>
  <c r="G253" i="62"/>
  <c r="G82" i="60"/>
  <c r="A83" i="60"/>
  <c r="A255" i="62" l="1"/>
  <c r="G254" i="62"/>
  <c r="G83" i="60"/>
  <c r="A84" i="60"/>
  <c r="A256" i="62" l="1"/>
  <c r="G255" i="62"/>
  <c r="G84" i="60"/>
  <c r="A85" i="60"/>
  <c r="A257" i="62" l="1"/>
  <c r="G256" i="62"/>
  <c r="A86" i="60"/>
  <c r="G85" i="60"/>
  <c r="G257" i="62" l="1"/>
  <c r="A258" i="62"/>
  <c r="G86" i="60"/>
  <c r="A87" i="60"/>
  <c r="G258" i="62" l="1"/>
  <c r="A259" i="62"/>
  <c r="G87" i="60"/>
  <c r="A88" i="60"/>
  <c r="A260" i="62" l="1"/>
  <c r="G259" i="62"/>
  <c r="G88" i="60"/>
  <c r="A89" i="60"/>
  <c r="G260" i="62" l="1"/>
  <c r="A261" i="62"/>
  <c r="G89" i="60"/>
  <c r="A90" i="60"/>
  <c r="A262" i="62" l="1"/>
  <c r="G261" i="62"/>
  <c r="G90" i="60"/>
  <c r="A91" i="60"/>
  <c r="A263" i="62" l="1"/>
  <c r="G262" i="62"/>
  <c r="G91" i="60"/>
  <c r="A92" i="60"/>
  <c r="A264" i="62" l="1"/>
  <c r="G263" i="62"/>
  <c r="G92" i="60"/>
  <c r="A93" i="60"/>
  <c r="A265" i="62" l="1"/>
  <c r="G264" i="62"/>
  <c r="A94" i="60"/>
  <c r="G93" i="60"/>
  <c r="G265" i="62" l="1"/>
  <c r="A266" i="62"/>
  <c r="G94" i="60"/>
  <c r="A95" i="60"/>
  <c r="G266" i="62" l="1"/>
  <c r="A267" i="62"/>
  <c r="G95" i="60"/>
  <c r="A96" i="60"/>
  <c r="G267" i="62" l="1"/>
  <c r="A268" i="62"/>
  <c r="G96" i="60"/>
  <c r="A97" i="60"/>
  <c r="A269" i="62" l="1"/>
  <c r="G268" i="62"/>
  <c r="G97" i="60"/>
  <c r="A98" i="60"/>
  <c r="A270" i="62" l="1"/>
  <c r="G269" i="62"/>
  <c r="G98" i="60"/>
  <c r="A99" i="60"/>
  <c r="A271" i="62" l="1"/>
  <c r="G270" i="62"/>
  <c r="G99" i="60"/>
  <c r="A100" i="60"/>
  <c r="A272" i="62" l="1"/>
  <c r="G271" i="62"/>
  <c r="G100" i="60"/>
  <c r="A101" i="60"/>
  <c r="G272" i="62" l="1"/>
  <c r="A273" i="62"/>
  <c r="A102" i="60"/>
  <c r="G101" i="60"/>
  <c r="A274" i="62" l="1"/>
  <c r="G273" i="62"/>
  <c r="G102" i="60"/>
  <c r="A103" i="60"/>
  <c r="G274" i="62" l="1"/>
  <c r="A275" i="62"/>
  <c r="G103" i="60"/>
  <c r="A104" i="60"/>
  <c r="A276" i="62" l="1"/>
  <c r="G275" i="62"/>
  <c r="G104" i="60"/>
  <c r="A105" i="60"/>
  <c r="A277" i="62" l="1"/>
  <c r="G276" i="62"/>
  <c r="G105" i="60"/>
  <c r="A106" i="60"/>
  <c r="G277" i="62" l="1"/>
  <c r="A278" i="62"/>
  <c r="G106" i="60"/>
  <c r="A107" i="60"/>
  <c r="G278" i="62" l="1"/>
  <c r="A279" i="62"/>
  <c r="G107" i="60"/>
  <c r="A108" i="60"/>
  <c r="A280" i="62" l="1"/>
  <c r="G279" i="62"/>
  <c r="G108" i="60"/>
  <c r="A109" i="60"/>
  <c r="A281" i="62" l="1"/>
  <c r="G280" i="62"/>
  <c r="A110" i="60"/>
  <c r="G109" i="60"/>
  <c r="A282" i="62" l="1"/>
  <c r="G281" i="62"/>
  <c r="G110" i="60"/>
  <c r="A111" i="60"/>
  <c r="A283" i="62" l="1"/>
  <c r="G282" i="62"/>
  <c r="G111" i="60"/>
  <c r="A112" i="60"/>
  <c r="G283" i="62" l="1"/>
  <c r="A284" i="62"/>
  <c r="G112" i="60"/>
  <c r="A113" i="60"/>
  <c r="A285" i="62" l="1"/>
  <c r="G284" i="62"/>
  <c r="G113" i="60"/>
  <c r="A114" i="60"/>
  <c r="G285" i="62" l="1"/>
  <c r="A286" i="62"/>
  <c r="G114" i="60"/>
  <c r="A115" i="60"/>
  <c r="G286" i="62" l="1"/>
  <c r="A287" i="62"/>
  <c r="G115" i="60"/>
  <c r="A116" i="60"/>
  <c r="G287" i="62" l="1"/>
  <c r="A288" i="62"/>
  <c r="G116" i="60"/>
  <c r="A117" i="60"/>
  <c r="G288" i="62" l="1"/>
  <c r="A289" i="62"/>
  <c r="A118" i="60"/>
  <c r="G117" i="60"/>
  <c r="G289" i="62" l="1"/>
  <c r="A290" i="62"/>
  <c r="G118" i="60"/>
  <c r="A119" i="60"/>
  <c r="A291" i="62" l="1"/>
  <c r="G290" i="62"/>
  <c r="G119" i="60"/>
  <c r="A120" i="60"/>
  <c r="A292" i="62" l="1"/>
  <c r="G291" i="62"/>
  <c r="G120" i="60"/>
  <c r="A121" i="60"/>
  <c r="G292" i="62" l="1"/>
  <c r="A293" i="62"/>
  <c r="G121" i="60"/>
  <c r="A122" i="60"/>
  <c r="A294" i="62" l="1"/>
  <c r="G294" i="62" s="1"/>
  <c r="G293" i="62"/>
  <c r="G122" i="60"/>
  <c r="A123" i="60"/>
  <c r="G123" i="60" l="1"/>
  <c r="A124" i="60"/>
  <c r="G124" i="60" l="1"/>
  <c r="A125" i="60"/>
  <c r="A126" i="60" l="1"/>
  <c r="G125" i="60"/>
  <c r="G126" i="60" l="1"/>
  <c r="A127" i="60"/>
  <c r="G127" i="60" l="1"/>
  <c r="A128" i="60"/>
  <c r="G128" i="60" l="1"/>
  <c r="A129" i="60"/>
  <c r="G129" i="60" l="1"/>
  <c r="A130" i="60"/>
  <c r="G130" i="60" l="1"/>
  <c r="A131" i="60"/>
  <c r="G131" i="60" l="1"/>
  <c r="A132" i="60"/>
  <c r="G132" i="60" l="1"/>
  <c r="A133" i="60"/>
  <c r="A134" i="60" l="1"/>
  <c r="G133" i="60"/>
  <c r="G134" i="60" l="1"/>
  <c r="A135" i="60"/>
  <c r="G135" i="60" l="1"/>
  <c r="A136" i="60"/>
  <c r="G136" i="60" l="1"/>
  <c r="A137" i="60"/>
  <c r="G137" i="60" l="1"/>
  <c r="A138" i="60"/>
  <c r="G138" i="60" l="1"/>
  <c r="A139" i="60"/>
  <c r="G139" i="60" l="1"/>
  <c r="A140" i="60"/>
  <c r="G140" i="60" l="1"/>
  <c r="A141" i="60"/>
  <c r="A142" i="60" l="1"/>
  <c r="G141" i="60"/>
  <c r="G142" i="60" l="1"/>
  <c r="A143" i="60"/>
  <c r="G143" i="60" l="1"/>
  <c r="A144" i="60"/>
  <c r="G144" i="60" l="1"/>
  <c r="A145" i="60"/>
  <c r="G145" i="60" l="1"/>
  <c r="A146" i="60"/>
  <c r="G146" i="60" l="1"/>
  <c r="A147" i="60"/>
  <c r="G147" i="60" l="1"/>
  <c r="A148" i="60"/>
  <c r="G148" i="60" l="1"/>
  <c r="G20" i="61"/>
  <c r="A21" i="61"/>
  <c r="G21" i="61" s="1"/>
  <c r="A22" i="61"/>
  <c r="G22" i="61" s="1"/>
  <c r="B53" i="61"/>
  <c r="B57" i="61"/>
  <c r="G57" i="61" l="1"/>
  <c r="B60" i="61"/>
  <c r="G60" i="61" s="1"/>
  <c r="B59" i="61"/>
  <c r="G59" i="61" s="1"/>
  <c r="B58" i="61"/>
  <c r="G58" i="61" s="1"/>
  <c r="B61" i="61"/>
  <c r="B56" i="61"/>
  <c r="G56" i="61" s="1"/>
  <c r="B54" i="61"/>
  <c r="G54" i="61" s="1"/>
  <c r="B55" i="61"/>
  <c r="G55" i="61" s="1"/>
  <c r="G53" i="61"/>
  <c r="A23" i="61"/>
  <c r="G23" i="61" l="1"/>
  <c r="A24" i="61"/>
  <c r="G61" i="61"/>
  <c r="B64" i="61"/>
  <c r="G64" i="61" s="1"/>
  <c r="B63" i="61"/>
  <c r="G63" i="61" s="1"/>
  <c r="B62" i="61"/>
  <c r="G62" i="61" s="1"/>
  <c r="B65" i="61"/>
  <c r="G65" i="61" l="1"/>
  <c r="B66" i="61"/>
  <c r="G66" i="61" s="1"/>
  <c r="B67" i="61"/>
  <c r="G67" i="61" s="1"/>
  <c r="B68" i="61"/>
  <c r="G68" i="61" s="1"/>
  <c r="B69" i="61"/>
  <c r="A25" i="61"/>
  <c r="G24" i="61"/>
  <c r="G25" i="61" l="1"/>
  <c r="A26" i="61"/>
  <c r="G69" i="61"/>
  <c r="B72" i="61"/>
  <c r="G72" i="61" s="1"/>
  <c r="B71" i="61"/>
  <c r="G71" i="61" s="1"/>
  <c r="B70" i="61"/>
  <c r="G70" i="61" s="1"/>
  <c r="B73" i="61"/>
  <c r="G73" i="61" l="1"/>
  <c r="B74" i="61"/>
  <c r="G74" i="61" s="1"/>
  <c r="B75" i="61"/>
  <c r="G75" i="61" s="1"/>
  <c r="B76" i="61"/>
  <c r="G76" i="61" s="1"/>
  <c r="B77" i="61"/>
  <c r="G26" i="61"/>
  <c r="A27" i="61"/>
  <c r="G27" i="61" l="1"/>
  <c r="A28" i="61"/>
  <c r="B78" i="61"/>
  <c r="G78" i="61" s="1"/>
  <c r="B79" i="61"/>
  <c r="G79" i="61" s="1"/>
  <c r="G77" i="61"/>
  <c r="B80" i="61"/>
  <c r="G80" i="61" s="1"/>
  <c r="B81" i="61"/>
  <c r="B84" i="61" l="1"/>
  <c r="G84" i="61" s="1"/>
  <c r="B82" i="61"/>
  <c r="G82" i="61" s="1"/>
  <c r="B83" i="61"/>
  <c r="G83" i="61" s="1"/>
  <c r="G81" i="61"/>
  <c r="B85" i="61"/>
  <c r="G28" i="61"/>
  <c r="A29" i="61"/>
  <c r="G29" i="61" l="1"/>
  <c r="A30" i="61"/>
  <c r="B87" i="61"/>
  <c r="G87" i="61" s="1"/>
  <c r="G85" i="61"/>
  <c r="B86" i="61"/>
  <c r="G86" i="61" s="1"/>
  <c r="B88" i="61"/>
  <c r="G88" i="61" s="1"/>
  <c r="B89" i="61"/>
  <c r="G89" i="61" l="1"/>
  <c r="B90" i="61"/>
  <c r="G90" i="61" s="1"/>
  <c r="B91" i="61"/>
  <c r="G91" i="61" s="1"/>
  <c r="B92" i="61"/>
  <c r="G92" i="61" s="1"/>
  <c r="B93" i="61"/>
  <c r="G30" i="61"/>
  <c r="A31" i="61"/>
  <c r="G31" i="61" l="1"/>
  <c r="A32" i="61"/>
  <c r="G93" i="61"/>
  <c r="B94" i="61"/>
  <c r="G94" i="61" s="1"/>
  <c r="B95" i="61"/>
  <c r="G95" i="61" s="1"/>
  <c r="B96" i="61"/>
  <c r="G96" i="61" s="1"/>
  <c r="B97" i="61"/>
  <c r="G97" i="61" l="1"/>
  <c r="B98" i="61"/>
  <c r="G98" i="61" s="1"/>
  <c r="B99" i="61"/>
  <c r="G99" i="61" s="1"/>
  <c r="B100" i="61"/>
  <c r="G100" i="61" s="1"/>
  <c r="B101" i="61"/>
  <c r="A33" i="61"/>
  <c r="G32" i="61"/>
  <c r="G33" i="61" l="1"/>
  <c r="A34" i="61"/>
  <c r="G101" i="61"/>
  <c r="B102" i="61"/>
  <c r="G102" i="61" s="1"/>
  <c r="B103" i="61"/>
  <c r="G103" i="61" s="1"/>
  <c r="B104" i="61"/>
  <c r="G104" i="61" s="1"/>
  <c r="B105" i="61"/>
  <c r="G105" i="61" l="1"/>
  <c r="B106" i="61"/>
  <c r="G106" i="61" s="1"/>
  <c r="B107" i="61"/>
  <c r="G107" i="61" s="1"/>
  <c r="B108" i="61"/>
  <c r="G108" i="61" s="1"/>
  <c r="B109" i="61"/>
  <c r="G34" i="61"/>
  <c r="A35" i="61"/>
  <c r="G35" i="61" l="1"/>
  <c r="A36" i="61"/>
  <c r="G109" i="61"/>
  <c r="B110" i="61"/>
  <c r="G110" i="61" s="1"/>
  <c r="B111" i="61"/>
  <c r="G111" i="61" s="1"/>
  <c r="B112" i="61"/>
  <c r="G112" i="61" s="1"/>
  <c r="B113" i="61"/>
  <c r="G113" i="61" l="1"/>
  <c r="B114" i="61"/>
  <c r="G114" i="61" s="1"/>
  <c r="B116" i="61"/>
  <c r="G116" i="61" s="1"/>
  <c r="B115" i="61"/>
  <c r="G115" i="61" s="1"/>
  <c r="B117" i="61"/>
  <c r="G36" i="61"/>
  <c r="A37" i="61"/>
  <c r="G37" i="61" l="1"/>
  <c r="A38" i="61"/>
  <c r="G117" i="61"/>
  <c r="B120" i="61"/>
  <c r="G120" i="61" s="1"/>
  <c r="B119" i="61"/>
  <c r="G119" i="61" s="1"/>
  <c r="B118" i="61"/>
  <c r="G118" i="61" s="1"/>
  <c r="B121" i="61"/>
  <c r="G121" i="61" l="1"/>
  <c r="B124" i="61"/>
  <c r="G124" i="61" s="1"/>
  <c r="B123" i="61"/>
  <c r="G123" i="61" s="1"/>
  <c r="B122" i="61"/>
  <c r="G122" i="61" s="1"/>
  <c r="B125" i="61"/>
  <c r="G38" i="61"/>
  <c r="A39" i="61"/>
  <c r="G39" i="61" l="1"/>
  <c r="A40" i="61"/>
  <c r="B127" i="61"/>
  <c r="G127" i="61" s="1"/>
  <c r="G125" i="61"/>
  <c r="B126" i="61"/>
  <c r="G126" i="61" s="1"/>
  <c r="B128" i="61"/>
  <c r="G128" i="61" s="1"/>
  <c r="B129" i="61"/>
  <c r="G129" i="61" l="1"/>
  <c r="B131" i="61"/>
  <c r="G131" i="61" s="1"/>
  <c r="B130" i="61"/>
  <c r="G130" i="61" s="1"/>
  <c r="B132" i="61"/>
  <c r="G132" i="61" s="1"/>
  <c r="B133" i="61"/>
  <c r="G40" i="61"/>
  <c r="A41" i="61"/>
  <c r="G41" i="61" l="1"/>
  <c r="A42" i="61"/>
  <c r="G133" i="61"/>
  <c r="B135" i="61"/>
  <c r="G135" i="61" s="1"/>
  <c r="B134" i="61"/>
  <c r="G134" i="61" s="1"/>
  <c r="B136" i="61"/>
  <c r="G136" i="61" s="1"/>
  <c r="B137" i="61"/>
  <c r="G137" i="61" l="1"/>
  <c r="B138" i="61"/>
  <c r="G138" i="61" s="1"/>
  <c r="B140" i="61"/>
  <c r="G140" i="61" s="1"/>
  <c r="B139" i="61"/>
  <c r="G139" i="61" s="1"/>
  <c r="B141" i="61"/>
  <c r="G42" i="61"/>
  <c r="A43" i="61"/>
  <c r="G43" i="61" l="1"/>
  <c r="A44" i="61"/>
  <c r="G141" i="61"/>
  <c r="B145" i="61"/>
  <c r="B142" i="61"/>
  <c r="G142" i="61" s="1"/>
  <c r="B143" i="61"/>
  <c r="G143" i="61" s="1"/>
  <c r="B144" i="61"/>
  <c r="G144" i="61" s="1"/>
  <c r="G145" i="61" l="1"/>
  <c r="B149" i="61"/>
  <c r="B147" i="61"/>
  <c r="G147" i="61" s="1"/>
  <c r="B146" i="61"/>
  <c r="G44" i="61"/>
  <c r="A45" i="61"/>
  <c r="G45" i="61" l="1"/>
  <c r="A46" i="61"/>
  <c r="G146" i="61"/>
  <c r="B148" i="61"/>
  <c r="G148" i="61" s="1"/>
  <c r="G149" i="61"/>
  <c r="B151" i="61"/>
  <c r="G151" i="61" s="1"/>
  <c r="B150" i="61"/>
  <c r="B153" i="61"/>
  <c r="G150" i="61" l="1"/>
  <c r="B152" i="61"/>
  <c r="G152" i="61" s="1"/>
  <c r="G153" i="61"/>
  <c r="B155" i="61"/>
  <c r="G155" i="61" s="1"/>
  <c r="B157" i="61"/>
  <c r="B154" i="61"/>
  <c r="G46" i="61"/>
  <c r="A47" i="61"/>
  <c r="G47" i="61" l="1"/>
  <c r="A48" i="61"/>
  <c r="G154" i="61"/>
  <c r="B156" i="61"/>
  <c r="G156" i="61" s="1"/>
  <c r="G157" i="61"/>
  <c r="B159" i="61"/>
  <c r="G159" i="61" s="1"/>
  <c r="B158" i="61"/>
  <c r="B161" i="61"/>
  <c r="B160" i="61" l="1"/>
  <c r="G160" i="61" s="1"/>
  <c r="G158" i="61"/>
  <c r="G161" i="61"/>
  <c r="B162" i="61"/>
  <c r="B163" i="61"/>
  <c r="A49" i="61"/>
  <c r="G48" i="61"/>
  <c r="G163" i="61" l="1"/>
  <c r="B165" i="61"/>
  <c r="G49" i="61"/>
  <c r="A50" i="61"/>
  <c r="G50" i="61" s="1"/>
  <c r="G162" i="61"/>
  <c r="B164" i="61"/>
  <c r="G164" i="61" l="1"/>
  <c r="B166" i="61"/>
  <c r="G165" i="61"/>
  <c r="B167" i="61"/>
  <c r="B169" i="61" l="1"/>
  <c r="G169" i="61" s="1"/>
  <c r="G167" i="61"/>
  <c r="B171" i="61"/>
  <c r="G166" i="61"/>
  <c r="B168" i="61"/>
  <c r="B170" i="61" l="1"/>
  <c r="G170" i="61" s="1"/>
  <c r="G168" i="61"/>
  <c r="B173" i="61"/>
  <c r="G171" i="61"/>
  <c r="B172" i="61"/>
  <c r="G172" i="61" l="1"/>
  <c r="B174" i="61"/>
  <c r="G173" i="61"/>
  <c r="B175" i="61"/>
  <c r="G175" i="61" l="1"/>
  <c r="B177" i="61"/>
  <c r="G174" i="61"/>
  <c r="B176" i="61"/>
  <c r="G176" i="61" l="1"/>
  <c r="B178" i="61"/>
  <c r="G177" i="61"/>
  <c r="B179" i="61"/>
  <c r="G179" i="61" s="1"/>
  <c r="B181" i="61"/>
  <c r="G181" i="61" l="1"/>
  <c r="B185" i="61"/>
  <c r="B183" i="61"/>
  <c r="G183" i="61" s="1"/>
  <c r="B182" i="61"/>
  <c r="G178" i="61"/>
  <c r="B180" i="61"/>
  <c r="G180" i="61" s="1"/>
  <c r="G182" i="61" l="1"/>
  <c r="B184" i="61"/>
  <c r="G184" i="61" s="1"/>
  <c r="G185" i="61"/>
  <c r="B186" i="61"/>
  <c r="B187" i="61"/>
  <c r="G187" i="61" s="1"/>
  <c r="B188" i="61" l="1"/>
  <c r="G188" i="61" s="1"/>
  <c r="G186" i="61"/>
</calcChain>
</file>

<file path=xl/sharedStrings.xml><?xml version="1.0" encoding="utf-8"?>
<sst xmlns="http://schemas.openxmlformats.org/spreadsheetml/2006/main" count="451" uniqueCount="19">
  <si>
    <t>id</t>
  </si>
  <si>
    <t>matchid</t>
  </si>
  <si>
    <t>squad</t>
  </si>
  <si>
    <t>goals</t>
  </si>
  <si>
    <t>points</t>
  </si>
  <si>
    <t>time_type</t>
  </si>
  <si>
    <t>matchdate</t>
  </si>
  <si>
    <t>game_type</t>
  </si>
  <si>
    <t>country</t>
  </si>
  <si>
    <t>tournament</t>
  </si>
  <si>
    <t>group_code</t>
  </si>
  <si>
    <t>A</t>
  </si>
  <si>
    <t>B</t>
  </si>
  <si>
    <t>C</t>
  </si>
  <si>
    <t>D</t>
  </si>
  <si>
    <t>E</t>
  </si>
  <si>
    <t>F</t>
  </si>
  <si>
    <t>null</t>
  </si>
  <si>
    <t>match_number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</si>
</sst>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66FF6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0" fontId="0" fillId="2" borderId="0" xfId="0" applyFill="1"/>
    <xf numFmtId="0" fontId="0" fillId="0" borderId="0" xfId="0" applyFill="1"/>
    <xf numFmtId="14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66FF66"/>
      <color rgb="FFFFCC99"/>
      <color rgb="FFFFFF66"/>
      <color rgb="FFFFFFCC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4257812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1</v>
      </c>
      <c r="B2" s="2" t="str">
        <f>"1960-07-06"</f>
        <v>1960-07-06</v>
      </c>
      <c r="C2">
        <v>4</v>
      </c>
      <c r="D2">
        <v>33</v>
      </c>
      <c r="G2" t="str">
        <f t="shared" ref="G2:G5" si="0">"insert into game (matchid, matchdate, game_type, country) values (" &amp; A2 &amp; ", '" &amp; B2 &amp; "', " &amp; C2 &amp; ", " &amp; D2 &amp;  ");"</f>
        <v>insert into game (matchid, matchdate, game_type, country) values (1, '1960-07-06', 4, 33);</v>
      </c>
    </row>
    <row r="3" spans="1:7" x14ac:dyDescent="0.25">
      <c r="A3">
        <f>A2+1</f>
        <v>2</v>
      </c>
      <c r="B3" s="2" t="str">
        <f>"1960-07-06"</f>
        <v>1960-07-06</v>
      </c>
      <c r="C3">
        <v>4</v>
      </c>
      <c r="D3">
        <f>D2</f>
        <v>33</v>
      </c>
      <c r="G3" t="str">
        <f t="shared" si="0"/>
        <v>insert into game (matchid, matchdate, game_type, country) values (2, '1960-07-06', 4, 33);</v>
      </c>
    </row>
    <row r="4" spans="1:7" x14ac:dyDescent="0.25">
      <c r="A4">
        <f t="shared" ref="A4:A5" si="1">A3+1</f>
        <v>3</v>
      </c>
      <c r="B4" s="2" t="str">
        <f>"1960-07-09"</f>
        <v>1960-07-09</v>
      </c>
      <c r="C4">
        <v>5</v>
      </c>
      <c r="D4">
        <f>D3</f>
        <v>33</v>
      </c>
      <c r="G4" t="str">
        <f t="shared" si="0"/>
        <v>insert into game (matchid, matchdate, game_type, country) values (3, '1960-07-09', 5, 33);</v>
      </c>
    </row>
    <row r="5" spans="1:7" x14ac:dyDescent="0.25">
      <c r="A5">
        <f t="shared" si="1"/>
        <v>4</v>
      </c>
      <c r="B5" s="2" t="str">
        <f>"1960-07-10"</f>
        <v>1960-07-10</v>
      </c>
      <c r="C5">
        <v>6</v>
      </c>
      <c r="D5">
        <f>D4</f>
        <v>33</v>
      </c>
      <c r="G5" t="str">
        <f t="shared" si="0"/>
        <v>insert into game (matchid, matchdate, game_type, country) values (4, '1960-07-10', 6, 33);</v>
      </c>
    </row>
    <row r="7" spans="1:7" x14ac:dyDescent="0.25">
      <c r="A7" s="1" t="s">
        <v>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5</v>
      </c>
      <c r="G7" t="str">
        <f>"insert into game_score (id, matchid, squad, goals, points, time_type) values (" &amp; A7 &amp; ", " &amp; B7 &amp; ", " &amp; C7 &amp; ", " &amp; D7 &amp; ", " &amp; E7 &amp; ", " &amp; F7 &amp; ");"</f>
        <v>insert into game_score (id, matchid, squad, goals, points, time_type) values (id, matchid, squad, goals, points, time_type);</v>
      </c>
    </row>
    <row r="8" spans="1:7" x14ac:dyDescent="0.25">
      <c r="A8" s="3">
        <v>1</v>
      </c>
      <c r="B8" s="3">
        <f>A2</f>
        <v>1</v>
      </c>
      <c r="C8" s="3">
        <v>33</v>
      </c>
      <c r="D8" s="3">
        <v>4</v>
      </c>
      <c r="E8" s="3">
        <v>0</v>
      </c>
      <c r="F8" s="3">
        <v>2</v>
      </c>
      <c r="G8" s="3" t="str">
        <f t="shared" ref="G8:G27" si="2">"insert into game_score (id, matchid, squad, goals, points, time_type) values (" &amp; A8 &amp; ", " &amp; B8 &amp; ", " &amp; C8 &amp; ", " &amp; D8 &amp; ", " &amp; E8 &amp; ", " &amp; F8 &amp; ");"</f>
        <v>insert into game_score (id, matchid, squad, goals, points, time_type) values (1, 1, 33, 4, 0, 2);</v>
      </c>
    </row>
    <row r="9" spans="1:7" x14ac:dyDescent="0.25">
      <c r="A9" s="3">
        <f>A8+1</f>
        <v>2</v>
      </c>
      <c r="B9" s="3">
        <f>B8</f>
        <v>1</v>
      </c>
      <c r="C9" s="3">
        <v>33</v>
      </c>
      <c r="D9" s="3">
        <v>2</v>
      </c>
      <c r="E9" s="3">
        <v>0</v>
      </c>
      <c r="F9" s="3">
        <v>1</v>
      </c>
      <c r="G9" s="3" t="str">
        <f t="shared" si="2"/>
        <v>insert into game_score (id, matchid, squad, goals, points, time_type) values (2, 1, 33, 2, 0, 1);</v>
      </c>
    </row>
    <row r="10" spans="1:7" x14ac:dyDescent="0.25">
      <c r="A10" s="3">
        <f t="shared" ref="A10:A27" si="3">A9+1</f>
        <v>3</v>
      </c>
      <c r="B10" s="3">
        <f>B8</f>
        <v>1</v>
      </c>
      <c r="C10" s="3">
        <v>38</v>
      </c>
      <c r="D10" s="3">
        <v>5</v>
      </c>
      <c r="E10" s="3">
        <v>2</v>
      </c>
      <c r="F10" s="3">
        <v>2</v>
      </c>
      <c r="G10" s="3" t="str">
        <f t="shared" si="2"/>
        <v>insert into game_score (id, matchid, squad, goals, points, time_type) values (3, 1, 38, 5, 2, 2);</v>
      </c>
    </row>
    <row r="11" spans="1:7" x14ac:dyDescent="0.25">
      <c r="A11" s="3">
        <f t="shared" si="3"/>
        <v>4</v>
      </c>
      <c r="B11" s="3">
        <f>B8</f>
        <v>1</v>
      </c>
      <c r="C11" s="3">
        <v>38</v>
      </c>
      <c r="D11" s="3">
        <v>1</v>
      </c>
      <c r="E11" s="3">
        <v>0</v>
      </c>
      <c r="F11" s="3">
        <v>1</v>
      </c>
      <c r="G11" s="3" t="str">
        <f t="shared" si="2"/>
        <v>insert into game_score (id, matchid, squad, goals, points, time_type) values (4, 1, 38, 1, 0, 1);</v>
      </c>
    </row>
    <row r="12" spans="1:7" x14ac:dyDescent="0.25">
      <c r="A12">
        <f t="shared" si="3"/>
        <v>5</v>
      </c>
      <c r="B12">
        <f>B8+1</f>
        <v>2</v>
      </c>
      <c r="C12" s="4">
        <v>42</v>
      </c>
      <c r="D12" s="4">
        <v>0</v>
      </c>
      <c r="E12" s="4">
        <v>0</v>
      </c>
      <c r="F12" s="4">
        <v>2</v>
      </c>
      <c r="G12" t="str">
        <f t="shared" si="2"/>
        <v>insert into game_score (id, matchid, squad, goals, points, time_type) values (5, 2, 42, 0, 0, 2);</v>
      </c>
    </row>
    <row r="13" spans="1:7" x14ac:dyDescent="0.25">
      <c r="A13">
        <f t="shared" si="3"/>
        <v>6</v>
      </c>
      <c r="B13">
        <f>B12</f>
        <v>2</v>
      </c>
      <c r="C13" s="4">
        <v>42</v>
      </c>
      <c r="D13" s="4">
        <v>0</v>
      </c>
      <c r="E13" s="4">
        <v>0</v>
      </c>
      <c r="F13" s="4">
        <v>1</v>
      </c>
      <c r="G13" t="str">
        <f t="shared" si="2"/>
        <v>insert into game_score (id, matchid, squad, goals, points, time_type) values (6, 2, 42, 0, 0, 1);</v>
      </c>
    </row>
    <row r="14" spans="1:7" x14ac:dyDescent="0.25">
      <c r="A14">
        <f t="shared" si="3"/>
        <v>7</v>
      </c>
      <c r="B14">
        <f>B12</f>
        <v>2</v>
      </c>
      <c r="C14" s="4">
        <v>7097</v>
      </c>
      <c r="D14" s="4">
        <v>3</v>
      </c>
      <c r="E14" s="4">
        <v>2</v>
      </c>
      <c r="F14" s="4">
        <v>2</v>
      </c>
      <c r="G14" t="str">
        <f t="shared" si="2"/>
        <v>insert into game_score (id, matchid, squad, goals, points, time_type) values (7, 2, 7097, 3, 2, 2);</v>
      </c>
    </row>
    <row r="15" spans="1:7" x14ac:dyDescent="0.25">
      <c r="A15">
        <f t="shared" si="3"/>
        <v>8</v>
      </c>
      <c r="B15">
        <f>B12</f>
        <v>2</v>
      </c>
      <c r="C15" s="4">
        <v>7097</v>
      </c>
      <c r="D15" s="4">
        <v>1</v>
      </c>
      <c r="E15" s="4">
        <v>0</v>
      </c>
      <c r="F15" s="4">
        <v>1</v>
      </c>
      <c r="G15" t="str">
        <f t="shared" si="2"/>
        <v>insert into game_score (id, matchid, squad, goals, points, time_type) values (8, 2, 7097, 1, 0, 1);</v>
      </c>
    </row>
    <row r="16" spans="1:7" x14ac:dyDescent="0.25">
      <c r="A16" s="3">
        <f t="shared" si="3"/>
        <v>9</v>
      </c>
      <c r="B16" s="3">
        <f>B12+1</f>
        <v>3</v>
      </c>
      <c r="C16" s="3">
        <v>42</v>
      </c>
      <c r="D16" s="3">
        <v>2</v>
      </c>
      <c r="E16" s="3">
        <v>2</v>
      </c>
      <c r="F16" s="3">
        <v>2</v>
      </c>
      <c r="G16" s="3" t="str">
        <f t="shared" si="2"/>
        <v>insert into game_score (id, matchid, squad, goals, points, time_type) values (9, 3, 42, 2, 2, 2);</v>
      </c>
    </row>
    <row r="17" spans="1:7" x14ac:dyDescent="0.25">
      <c r="A17" s="3">
        <f t="shared" si="3"/>
        <v>10</v>
      </c>
      <c r="B17" s="3">
        <f>B16</f>
        <v>3</v>
      </c>
      <c r="C17" s="3">
        <v>42</v>
      </c>
      <c r="D17" s="3">
        <v>0</v>
      </c>
      <c r="E17" s="3">
        <v>0</v>
      </c>
      <c r="F17" s="3">
        <v>1</v>
      </c>
      <c r="G17" s="3" t="str">
        <f t="shared" si="2"/>
        <v>insert into game_score (id, matchid, squad, goals, points, time_type) values (10, 3, 42, 0, 0, 1);</v>
      </c>
    </row>
    <row r="18" spans="1:7" x14ac:dyDescent="0.25">
      <c r="A18" s="3">
        <f t="shared" si="3"/>
        <v>11</v>
      </c>
      <c r="B18" s="3">
        <f>B16</f>
        <v>3</v>
      </c>
      <c r="C18" s="3">
        <v>33</v>
      </c>
      <c r="D18" s="3">
        <v>0</v>
      </c>
      <c r="E18" s="3">
        <v>0</v>
      </c>
      <c r="F18" s="3">
        <v>2</v>
      </c>
      <c r="G18" s="3" t="str">
        <f t="shared" si="2"/>
        <v>insert into game_score (id, matchid, squad, goals, points, time_type) values (11, 3, 33, 0, 0, 2);</v>
      </c>
    </row>
    <row r="19" spans="1:7" x14ac:dyDescent="0.25">
      <c r="A19" s="3">
        <f t="shared" si="3"/>
        <v>12</v>
      </c>
      <c r="B19" s="3">
        <f>B16</f>
        <v>3</v>
      </c>
      <c r="C19" s="3">
        <v>33</v>
      </c>
      <c r="D19" s="3">
        <v>0</v>
      </c>
      <c r="E19" s="3">
        <v>0</v>
      </c>
      <c r="F19" s="3">
        <v>1</v>
      </c>
      <c r="G19" s="3" t="str">
        <f t="shared" si="2"/>
        <v>insert into game_score (id, matchid, squad, goals, points, time_type) values (12, 3, 33, 0, 0, 1);</v>
      </c>
    </row>
    <row r="20" spans="1:7" x14ac:dyDescent="0.25">
      <c r="A20" s="4">
        <f t="shared" si="3"/>
        <v>13</v>
      </c>
      <c r="B20" s="4">
        <f>B16+1</f>
        <v>4</v>
      </c>
      <c r="C20" s="4">
        <v>7097</v>
      </c>
      <c r="D20" s="4">
        <v>1</v>
      </c>
      <c r="E20" s="4">
        <v>0</v>
      </c>
      <c r="F20" s="4">
        <v>2</v>
      </c>
      <c r="G20" t="str">
        <f t="shared" si="2"/>
        <v>insert into game_score (id, matchid, squad, goals, points, time_type) values (13, 4, 7097, 1, 0, 2);</v>
      </c>
    </row>
    <row r="21" spans="1:7" x14ac:dyDescent="0.25">
      <c r="A21" s="4">
        <f t="shared" si="3"/>
        <v>14</v>
      </c>
      <c r="B21" s="4">
        <f>B20</f>
        <v>4</v>
      </c>
      <c r="C21" s="4">
        <v>7097</v>
      </c>
      <c r="D21" s="4">
        <v>1</v>
      </c>
      <c r="E21" s="4">
        <v>0</v>
      </c>
      <c r="F21" s="4">
        <v>1</v>
      </c>
      <c r="G21" t="str">
        <f t="shared" si="2"/>
        <v>insert into game_score (id, matchid, squad, goals, points, time_type) values (14, 4, 7097, 1, 0, 1);</v>
      </c>
    </row>
    <row r="22" spans="1:7" x14ac:dyDescent="0.25">
      <c r="A22" s="4">
        <f t="shared" si="3"/>
        <v>15</v>
      </c>
      <c r="B22" s="4">
        <f>B20</f>
        <v>4</v>
      </c>
      <c r="C22" s="4">
        <v>38</v>
      </c>
      <c r="D22" s="4">
        <v>1</v>
      </c>
      <c r="E22" s="4">
        <v>0</v>
      </c>
      <c r="F22" s="4">
        <v>2</v>
      </c>
      <c r="G22" t="str">
        <f t="shared" si="2"/>
        <v>insert into game_score (id, matchid, squad, goals, points, time_type) values (15, 4, 38, 1, 0, 2);</v>
      </c>
    </row>
    <row r="23" spans="1:7" x14ac:dyDescent="0.25">
      <c r="A23" s="4">
        <f t="shared" si="3"/>
        <v>16</v>
      </c>
      <c r="B23" s="4">
        <f>B20</f>
        <v>4</v>
      </c>
      <c r="C23" s="4">
        <v>38</v>
      </c>
      <c r="D23" s="4">
        <v>1</v>
      </c>
      <c r="E23" s="4">
        <v>0</v>
      </c>
      <c r="F23" s="4">
        <v>1</v>
      </c>
      <c r="G23" t="str">
        <f t="shared" si="2"/>
        <v>insert into game_score (id, matchid, squad, goals, points, time_type) values (16, 4, 38, 1, 0, 1);</v>
      </c>
    </row>
    <row r="24" spans="1:7" x14ac:dyDescent="0.25">
      <c r="A24" s="4">
        <f t="shared" si="3"/>
        <v>17</v>
      </c>
      <c r="B24" s="4">
        <f>B21</f>
        <v>4</v>
      </c>
      <c r="C24" s="4">
        <v>7097</v>
      </c>
      <c r="D24" s="4">
        <v>2</v>
      </c>
      <c r="E24" s="4">
        <v>2</v>
      </c>
      <c r="F24" s="4">
        <v>4</v>
      </c>
      <c r="G24" t="str">
        <f t="shared" si="2"/>
        <v>insert into game_score (id, matchid, squad, goals, points, time_type) values (17, 4, 7097, 2, 2, 4);</v>
      </c>
    </row>
    <row r="25" spans="1:7" x14ac:dyDescent="0.25">
      <c r="A25" s="4">
        <f t="shared" si="3"/>
        <v>18</v>
      </c>
      <c r="B25" s="4">
        <f>B22</f>
        <v>4</v>
      </c>
      <c r="C25" s="4">
        <v>7097</v>
      </c>
      <c r="D25" s="4">
        <v>1</v>
      </c>
      <c r="E25" s="4">
        <v>0</v>
      </c>
      <c r="F25" s="4">
        <v>3</v>
      </c>
      <c r="G25" t="str">
        <f t="shared" si="2"/>
        <v>insert into game_score (id, matchid, squad, goals, points, time_type) values (18, 4, 7097, 1, 0, 3);</v>
      </c>
    </row>
    <row r="26" spans="1:7" x14ac:dyDescent="0.25">
      <c r="A26" s="4">
        <f t="shared" si="3"/>
        <v>19</v>
      </c>
      <c r="B26" s="4">
        <f>B23</f>
        <v>4</v>
      </c>
      <c r="C26" s="4">
        <v>38</v>
      </c>
      <c r="D26" s="4">
        <v>1</v>
      </c>
      <c r="E26" s="4">
        <v>0</v>
      </c>
      <c r="F26" s="4">
        <v>4</v>
      </c>
      <c r="G26" t="str">
        <f t="shared" si="2"/>
        <v>insert into game_score (id, matchid, squad, goals, points, time_type) values (19, 4, 38, 1, 0, 4);</v>
      </c>
    </row>
    <row r="27" spans="1:7" x14ac:dyDescent="0.25">
      <c r="A27" s="4">
        <f t="shared" si="3"/>
        <v>20</v>
      </c>
      <c r="B27" s="4">
        <f>B24</f>
        <v>4</v>
      </c>
      <c r="C27" s="4">
        <v>38</v>
      </c>
      <c r="D27" s="4">
        <v>1</v>
      </c>
      <c r="E27" s="4">
        <v>0</v>
      </c>
      <c r="F27" s="4">
        <v>3</v>
      </c>
      <c r="G27" t="str">
        <f t="shared" si="2"/>
        <v>insert into game_score (id, matchid, squad, goals, points, time_type) values (20, 4, 38, 1, 0, 3);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2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9</v>
      </c>
      <c r="C1" t="s">
        <v>10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'1992'!A9+1</f>
        <v>33</v>
      </c>
      <c r="B2">
        <v>1996</v>
      </c>
      <c r="C2" t="s">
        <v>11</v>
      </c>
      <c r="D2">
        <v>4420</v>
      </c>
      <c r="G2" t="str">
        <f t="shared" ref="G2:G5" si="0">"insert into group_stage (id, tournament, group_code, squad) values (" &amp; A2 &amp; ", " &amp; B2 &amp; ", '" &amp; C2 &amp; "', " &amp; D2 &amp;  ");"</f>
        <v>insert into group_stage (id, tournament, group_code, squad) values (33, 1996, 'A', 4420);</v>
      </c>
    </row>
    <row r="3" spans="1:7" x14ac:dyDescent="0.25">
      <c r="A3">
        <f>A2+1</f>
        <v>34</v>
      </c>
      <c r="B3">
        <f>B2</f>
        <v>1996</v>
      </c>
      <c r="C3" t="s">
        <v>11</v>
      </c>
      <c r="D3">
        <v>31</v>
      </c>
      <c r="G3" t="str">
        <f t="shared" si="0"/>
        <v>insert into group_stage (id, tournament, group_code, squad) values (34, 1996, 'A', 31);</v>
      </c>
    </row>
    <row r="4" spans="1:7" x14ac:dyDescent="0.25">
      <c r="A4">
        <f t="shared" ref="A4:A5" si="1">A3+1</f>
        <v>35</v>
      </c>
      <c r="B4">
        <f t="shared" ref="B4:B5" si="2">B3</f>
        <v>1996</v>
      </c>
      <c r="C4" t="s">
        <v>11</v>
      </c>
      <c r="D4">
        <v>44141</v>
      </c>
      <c r="G4" t="str">
        <f t="shared" si="0"/>
        <v>insert into group_stage (id, tournament, group_code, squad) values (35, 1996, 'A', 44141);</v>
      </c>
    </row>
    <row r="5" spans="1:7" x14ac:dyDescent="0.25">
      <c r="A5">
        <f t="shared" si="1"/>
        <v>36</v>
      </c>
      <c r="B5">
        <f t="shared" si="2"/>
        <v>1996</v>
      </c>
      <c r="C5" t="s">
        <v>11</v>
      </c>
      <c r="D5">
        <v>41</v>
      </c>
      <c r="G5" t="str">
        <f t="shared" si="0"/>
        <v>insert into group_stage (id, tournament, group_code, squad) values (36, 1996, 'A', 41);</v>
      </c>
    </row>
    <row r="6" spans="1:7" x14ac:dyDescent="0.25">
      <c r="A6">
        <f>A5+1</f>
        <v>37</v>
      </c>
      <c r="B6">
        <f>B5</f>
        <v>1996</v>
      </c>
      <c r="C6" t="s">
        <v>12</v>
      </c>
      <c r="D6">
        <v>33</v>
      </c>
      <c r="G6" t="str">
        <f t="shared" ref="G6:G17" si="3">"insert into group_stage (id, tournament, group_code, squad) values (" &amp; A6 &amp; ", " &amp; B6 &amp; ", '" &amp; C6 &amp; "', " &amp; D6 &amp;  ");"</f>
        <v>insert into group_stage (id, tournament, group_code, squad) values (37, 1996, 'B', 33);</v>
      </c>
    </row>
    <row r="7" spans="1:7" x14ac:dyDescent="0.25">
      <c r="A7">
        <f>A6+1</f>
        <v>38</v>
      </c>
      <c r="B7">
        <f>B6</f>
        <v>1996</v>
      </c>
      <c r="C7" t="s">
        <v>12</v>
      </c>
      <c r="D7">
        <v>34</v>
      </c>
      <c r="G7" t="str">
        <f t="shared" si="3"/>
        <v>insert into group_stage (id, tournament, group_code, squad) values (38, 1996, 'B', 34);</v>
      </c>
    </row>
    <row r="8" spans="1:7" x14ac:dyDescent="0.25">
      <c r="A8">
        <f>A7+1</f>
        <v>39</v>
      </c>
      <c r="B8">
        <f>B7</f>
        <v>1996</v>
      </c>
      <c r="C8" t="s">
        <v>12</v>
      </c>
      <c r="D8">
        <v>359</v>
      </c>
      <c r="G8" t="str">
        <f t="shared" si="3"/>
        <v>insert into group_stage (id, tournament, group_code, squad) values (39, 1996, 'B', 359);</v>
      </c>
    </row>
    <row r="9" spans="1:7" x14ac:dyDescent="0.25">
      <c r="A9">
        <f>A8+1</f>
        <v>40</v>
      </c>
      <c r="B9">
        <f>B8</f>
        <v>1996</v>
      </c>
      <c r="C9" t="s">
        <v>12</v>
      </c>
      <c r="D9">
        <v>40</v>
      </c>
      <c r="G9" t="str">
        <f t="shared" si="3"/>
        <v>insert into group_stage (id, tournament, group_code, squad) values (40, 1996, 'B', 40);</v>
      </c>
    </row>
    <row r="10" spans="1:7" x14ac:dyDescent="0.25">
      <c r="A10">
        <f t="shared" ref="A10:A17" si="4">A9+1</f>
        <v>41</v>
      </c>
      <c r="B10">
        <f t="shared" ref="B10:B17" si="5">B9</f>
        <v>1996</v>
      </c>
      <c r="C10" t="s">
        <v>13</v>
      </c>
      <c r="D10">
        <v>49</v>
      </c>
      <c r="G10" t="str">
        <f t="shared" si="3"/>
        <v>insert into group_stage (id, tournament, group_code, squad) values (41, 1996, 'C', 49);</v>
      </c>
    </row>
    <row r="11" spans="1:7" x14ac:dyDescent="0.25">
      <c r="A11">
        <f t="shared" si="4"/>
        <v>42</v>
      </c>
      <c r="B11">
        <f t="shared" si="5"/>
        <v>1996</v>
      </c>
      <c r="C11" t="s">
        <v>13</v>
      </c>
      <c r="D11">
        <v>420</v>
      </c>
      <c r="G11" t="str">
        <f t="shared" si="3"/>
        <v>insert into group_stage (id, tournament, group_code, squad) values (42, 1996, 'C', 420);</v>
      </c>
    </row>
    <row r="12" spans="1:7" x14ac:dyDescent="0.25">
      <c r="A12">
        <f t="shared" si="4"/>
        <v>43</v>
      </c>
      <c r="B12">
        <f t="shared" si="5"/>
        <v>1996</v>
      </c>
      <c r="C12" t="s">
        <v>13</v>
      </c>
      <c r="D12">
        <v>39</v>
      </c>
      <c r="G12" t="str">
        <f t="shared" si="3"/>
        <v>insert into group_stage (id, tournament, group_code, squad) values (43, 1996, 'C', 39);</v>
      </c>
    </row>
    <row r="13" spans="1:7" x14ac:dyDescent="0.25">
      <c r="A13">
        <f t="shared" si="4"/>
        <v>44</v>
      </c>
      <c r="B13">
        <f t="shared" si="5"/>
        <v>1996</v>
      </c>
      <c r="C13" t="s">
        <v>13</v>
      </c>
      <c r="D13">
        <v>7</v>
      </c>
      <c r="G13" t="str">
        <f t="shared" si="3"/>
        <v>insert into group_stage (id, tournament, group_code, squad) values (44, 1996, 'C', 7);</v>
      </c>
    </row>
    <row r="14" spans="1:7" x14ac:dyDescent="0.25">
      <c r="A14">
        <f t="shared" si="4"/>
        <v>45</v>
      </c>
      <c r="B14">
        <f t="shared" si="5"/>
        <v>1996</v>
      </c>
      <c r="C14" t="s">
        <v>14</v>
      </c>
      <c r="D14">
        <v>351</v>
      </c>
      <c r="G14" t="str">
        <f t="shared" si="3"/>
        <v>insert into group_stage (id, tournament, group_code, squad) values (45, 1996, 'D', 351);</v>
      </c>
    </row>
    <row r="15" spans="1:7" x14ac:dyDescent="0.25">
      <c r="A15">
        <f t="shared" si="4"/>
        <v>46</v>
      </c>
      <c r="B15">
        <f t="shared" si="5"/>
        <v>1996</v>
      </c>
      <c r="C15" t="s">
        <v>14</v>
      </c>
      <c r="D15">
        <v>385</v>
      </c>
      <c r="G15" t="str">
        <f t="shared" si="3"/>
        <v>insert into group_stage (id, tournament, group_code, squad) values (46, 1996, 'D', 385);</v>
      </c>
    </row>
    <row r="16" spans="1:7" x14ac:dyDescent="0.25">
      <c r="A16">
        <f t="shared" si="4"/>
        <v>47</v>
      </c>
      <c r="B16">
        <f t="shared" si="5"/>
        <v>1996</v>
      </c>
      <c r="C16" t="s">
        <v>14</v>
      </c>
      <c r="D16">
        <v>45</v>
      </c>
      <c r="G16" t="str">
        <f t="shared" si="3"/>
        <v>insert into group_stage (id, tournament, group_code, squad) values (47, 1996, 'D', 45);</v>
      </c>
    </row>
    <row r="17" spans="1:10" x14ac:dyDescent="0.25">
      <c r="A17">
        <f t="shared" si="4"/>
        <v>48</v>
      </c>
      <c r="B17">
        <f t="shared" si="5"/>
        <v>1996</v>
      </c>
      <c r="C17" t="s">
        <v>14</v>
      </c>
      <c r="D17">
        <v>90</v>
      </c>
      <c r="G17" t="str">
        <f t="shared" si="3"/>
        <v>insert into group_stage (id, tournament, group_code, squad) values (48, 1996, 'D', 90);</v>
      </c>
    </row>
    <row r="19" spans="1:10" x14ac:dyDescent="0.25">
      <c r="A19" s="1" t="s">
        <v>1</v>
      </c>
      <c r="B19" s="1" t="s">
        <v>6</v>
      </c>
      <c r="C19" s="1" t="s">
        <v>7</v>
      </c>
      <c r="D19" s="1" t="s">
        <v>8</v>
      </c>
      <c r="G19" t="str">
        <f>"insert into game (matchid, matchdate, game_type, country) values (" &amp; A19 &amp; ", '" &amp; B19 &amp; "', " &amp; C19 &amp; ", " &amp; D19 &amp;  ");"</f>
        <v>insert into game (matchid, matchdate, game_type, country) values (matchid, 'matchdate', game_type, country);</v>
      </c>
    </row>
    <row r="20" spans="1:10" x14ac:dyDescent="0.25">
      <c r="A20" s="4">
        <f>'1992'!A26+1</f>
        <v>81</v>
      </c>
      <c r="B20" s="5" t="str">
        <f>"1996-06-08"</f>
        <v>1996-06-08</v>
      </c>
      <c r="C20" s="4">
        <v>2</v>
      </c>
      <c r="D20" s="4">
        <v>4420</v>
      </c>
      <c r="E20" s="4"/>
      <c r="F20" s="4"/>
      <c r="G20" s="4" t="str">
        <f t="shared" ref="G20:G34" si="6">"insert into game (matchid, matchdate, game_type, country) values (" &amp; A20 &amp; ", '" &amp; B20 &amp; "', " &amp; C20 &amp; ", " &amp; D20 &amp;  ");"</f>
        <v>insert into game (matchid, matchdate, game_type, country) values (81, '1996-06-08', 2, 4420);</v>
      </c>
    </row>
    <row r="21" spans="1:10" x14ac:dyDescent="0.25">
      <c r="A21" s="4">
        <f>A20+1</f>
        <v>82</v>
      </c>
      <c r="B21" s="5" t="str">
        <f>"1996-06-10"</f>
        <v>1996-06-10</v>
      </c>
      <c r="C21" s="4">
        <v>2</v>
      </c>
      <c r="D21" s="4">
        <f>D20</f>
        <v>4420</v>
      </c>
      <c r="E21" s="4"/>
      <c r="F21" s="4"/>
      <c r="G21" s="4" t="str">
        <f t="shared" si="6"/>
        <v>insert into game (matchid, matchdate, game_type, country) values (82, '1996-06-10', 2, 4420);</v>
      </c>
    </row>
    <row r="22" spans="1:10" x14ac:dyDescent="0.25">
      <c r="A22" s="4">
        <f t="shared" ref="A22:A50" si="7">A21+1</f>
        <v>83</v>
      </c>
      <c r="B22" s="5" t="str">
        <f>"1996-06-13"</f>
        <v>1996-06-13</v>
      </c>
      <c r="C22" s="4">
        <v>2</v>
      </c>
      <c r="D22" s="4">
        <f t="shared" ref="D22:D50" si="8">D21</f>
        <v>4420</v>
      </c>
      <c r="E22" s="4"/>
      <c r="F22" s="4"/>
      <c r="G22" s="4" t="str">
        <f t="shared" si="6"/>
        <v>insert into game (matchid, matchdate, game_type, country) values (83, '1996-06-13', 2, 4420);</v>
      </c>
    </row>
    <row r="23" spans="1:10" x14ac:dyDescent="0.25">
      <c r="A23" s="4">
        <f t="shared" si="7"/>
        <v>84</v>
      </c>
      <c r="B23" s="5" t="str">
        <f>"1996-06-15"</f>
        <v>1996-06-15</v>
      </c>
      <c r="C23" s="4">
        <v>2</v>
      </c>
      <c r="D23" s="4">
        <f t="shared" si="8"/>
        <v>4420</v>
      </c>
      <c r="E23" s="4"/>
      <c r="F23" s="4"/>
      <c r="G23" s="4" t="str">
        <f t="shared" si="6"/>
        <v>insert into game (matchid, matchdate, game_type, country) values (84, '1996-06-15', 2, 4420);</v>
      </c>
    </row>
    <row r="24" spans="1:10" x14ac:dyDescent="0.25">
      <c r="A24">
        <f t="shared" si="7"/>
        <v>85</v>
      </c>
      <c r="B24" s="2" t="str">
        <f>"1996-06-18"</f>
        <v>1996-06-18</v>
      </c>
      <c r="C24">
        <v>2</v>
      </c>
      <c r="D24">
        <f t="shared" si="8"/>
        <v>4420</v>
      </c>
      <c r="G24" t="str">
        <f t="shared" si="6"/>
        <v>insert into game (matchid, matchdate, game_type, country) values (85, '1996-06-18', 2, 4420);</v>
      </c>
    </row>
    <row r="25" spans="1:10" x14ac:dyDescent="0.25">
      <c r="A25">
        <f t="shared" si="7"/>
        <v>86</v>
      </c>
      <c r="B25" s="2" t="str">
        <f>"1996-06-18"</f>
        <v>1996-06-18</v>
      </c>
      <c r="C25">
        <v>2</v>
      </c>
      <c r="D25">
        <f t="shared" si="8"/>
        <v>4420</v>
      </c>
      <c r="G25" t="str">
        <f t="shared" si="6"/>
        <v>insert into game (matchid, matchdate, game_type, country) values (86, '1996-06-18', 2, 4420);</v>
      </c>
    </row>
    <row r="26" spans="1:10" x14ac:dyDescent="0.25">
      <c r="A26">
        <f t="shared" si="7"/>
        <v>87</v>
      </c>
      <c r="B26" s="2" t="str">
        <f>"1996-06-09"</f>
        <v>1996-06-09</v>
      </c>
      <c r="C26">
        <v>2</v>
      </c>
      <c r="D26">
        <f t="shared" si="8"/>
        <v>4420</v>
      </c>
      <c r="G26" t="str">
        <f t="shared" si="6"/>
        <v>insert into game (matchid, matchdate, game_type, country) values (87, '1996-06-09', 2, 4420);</v>
      </c>
    </row>
    <row r="27" spans="1:10" x14ac:dyDescent="0.25">
      <c r="A27">
        <f t="shared" si="7"/>
        <v>88</v>
      </c>
      <c r="B27" s="2" t="str">
        <f>"1996-06-10"</f>
        <v>1996-06-10</v>
      </c>
      <c r="C27">
        <v>2</v>
      </c>
      <c r="D27">
        <f t="shared" si="8"/>
        <v>4420</v>
      </c>
      <c r="G27" t="str">
        <f t="shared" si="6"/>
        <v>insert into game (matchid, matchdate, game_type, country) values (88, '1996-06-10', 2, 4420);</v>
      </c>
    </row>
    <row r="28" spans="1:10" x14ac:dyDescent="0.25">
      <c r="A28">
        <f t="shared" si="7"/>
        <v>89</v>
      </c>
      <c r="B28" s="2" t="str">
        <f>"1996-06-13"</f>
        <v>1996-06-13</v>
      </c>
      <c r="C28">
        <v>2</v>
      </c>
      <c r="D28">
        <f t="shared" si="8"/>
        <v>4420</v>
      </c>
      <c r="G28" t="str">
        <f t="shared" si="6"/>
        <v>insert into game (matchid, matchdate, game_type, country) values (89, '1996-06-13', 2, 4420);</v>
      </c>
      <c r="I28" s="4"/>
      <c r="J28" s="4"/>
    </row>
    <row r="29" spans="1:10" x14ac:dyDescent="0.25">
      <c r="A29">
        <f t="shared" si="7"/>
        <v>90</v>
      </c>
      <c r="B29" s="2" t="str">
        <f>"1996-06-15"</f>
        <v>1996-06-15</v>
      </c>
      <c r="C29">
        <v>2</v>
      </c>
      <c r="D29">
        <f t="shared" si="8"/>
        <v>4420</v>
      </c>
      <c r="G29" t="str">
        <f t="shared" si="6"/>
        <v>insert into game (matchid, matchdate, game_type, country) values (90, '1996-06-15', 2, 4420);</v>
      </c>
      <c r="I29" s="4"/>
      <c r="J29" s="4"/>
    </row>
    <row r="30" spans="1:10" x14ac:dyDescent="0.25">
      <c r="A30">
        <f t="shared" si="7"/>
        <v>91</v>
      </c>
      <c r="B30" s="2" t="str">
        <f>"1996-06-18"</f>
        <v>1996-06-18</v>
      </c>
      <c r="C30">
        <v>2</v>
      </c>
      <c r="D30">
        <f t="shared" si="8"/>
        <v>4420</v>
      </c>
      <c r="G30" t="str">
        <f t="shared" si="6"/>
        <v>insert into game (matchid, matchdate, game_type, country) values (91, '1996-06-18', 2, 4420);</v>
      </c>
      <c r="I30" s="4"/>
      <c r="J30" s="4"/>
    </row>
    <row r="31" spans="1:10" x14ac:dyDescent="0.25">
      <c r="A31">
        <f t="shared" si="7"/>
        <v>92</v>
      </c>
      <c r="B31" s="2" t="str">
        <f>"1996-06-18"</f>
        <v>1996-06-18</v>
      </c>
      <c r="C31">
        <v>2</v>
      </c>
      <c r="D31">
        <f t="shared" si="8"/>
        <v>4420</v>
      </c>
      <c r="G31" t="str">
        <f t="shared" si="6"/>
        <v>insert into game (matchid, matchdate, game_type, country) values (92, '1996-06-18', 2, 4420);</v>
      </c>
      <c r="I31" s="4"/>
      <c r="J31" s="4"/>
    </row>
    <row r="32" spans="1:10" x14ac:dyDescent="0.25">
      <c r="A32">
        <f t="shared" si="7"/>
        <v>93</v>
      </c>
      <c r="B32" s="2" t="str">
        <f>"1996-06-09"</f>
        <v>1996-06-09</v>
      </c>
      <c r="C32">
        <v>2</v>
      </c>
      <c r="D32">
        <f t="shared" si="8"/>
        <v>4420</v>
      </c>
      <c r="G32" t="str">
        <f t="shared" si="6"/>
        <v>insert into game (matchid, matchdate, game_type, country) values (93, '1996-06-09', 2, 4420);</v>
      </c>
      <c r="I32" s="4"/>
      <c r="J32" s="4"/>
    </row>
    <row r="33" spans="1:10" x14ac:dyDescent="0.25">
      <c r="A33">
        <f t="shared" si="7"/>
        <v>94</v>
      </c>
      <c r="B33" s="2" t="str">
        <f>"1996-06-11"</f>
        <v>1996-06-11</v>
      </c>
      <c r="C33">
        <v>2</v>
      </c>
      <c r="D33">
        <f t="shared" si="8"/>
        <v>4420</v>
      </c>
      <c r="G33" t="str">
        <f t="shared" si="6"/>
        <v>insert into game (matchid, matchdate, game_type, country) values (94, '1996-06-11', 2, 4420);</v>
      </c>
      <c r="I33" s="4"/>
      <c r="J33" s="4"/>
    </row>
    <row r="34" spans="1:10" x14ac:dyDescent="0.25">
      <c r="A34">
        <f t="shared" si="7"/>
        <v>95</v>
      </c>
      <c r="B34" s="2" t="str">
        <f>"1996-06-14"</f>
        <v>1996-06-14</v>
      </c>
      <c r="C34">
        <v>2</v>
      </c>
      <c r="D34">
        <f t="shared" si="8"/>
        <v>4420</v>
      </c>
      <c r="G34" t="str">
        <f t="shared" si="6"/>
        <v>insert into game (matchid, matchdate, game_type, country) values (95, '1996-06-14', 2, 4420);</v>
      </c>
      <c r="I34" s="4"/>
      <c r="J34" s="4"/>
    </row>
    <row r="35" spans="1:10" x14ac:dyDescent="0.25">
      <c r="A35">
        <f t="shared" si="7"/>
        <v>96</v>
      </c>
      <c r="B35" s="2" t="str">
        <f>"1996-06-16"</f>
        <v>1996-06-16</v>
      </c>
      <c r="C35">
        <v>2</v>
      </c>
      <c r="D35">
        <f t="shared" si="8"/>
        <v>4420</v>
      </c>
      <c r="G35" t="str">
        <f t="shared" ref="G35:G50" si="9">"insert into game (matchid, matchdate, game_type, country) values (" &amp; A35 &amp; ", '" &amp; B35 &amp; "', " &amp; C35 &amp; ", " &amp; D35 &amp;  ");"</f>
        <v>insert into game (matchid, matchdate, game_type, country) values (96, '1996-06-16', 2, 4420);</v>
      </c>
      <c r="I35" s="4"/>
      <c r="J35" s="4"/>
    </row>
    <row r="36" spans="1:10" x14ac:dyDescent="0.25">
      <c r="A36">
        <f t="shared" si="7"/>
        <v>97</v>
      </c>
      <c r="B36" s="2" t="str">
        <f>"1996-06-19"</f>
        <v>1996-06-19</v>
      </c>
      <c r="C36">
        <v>2</v>
      </c>
      <c r="D36">
        <f t="shared" si="8"/>
        <v>4420</v>
      </c>
      <c r="G36" t="str">
        <f t="shared" si="9"/>
        <v>insert into game (matchid, matchdate, game_type, country) values (97, '1996-06-19', 2, 4420);</v>
      </c>
      <c r="I36" s="4"/>
      <c r="J36" s="4"/>
    </row>
    <row r="37" spans="1:10" x14ac:dyDescent="0.25">
      <c r="A37">
        <f t="shared" si="7"/>
        <v>98</v>
      </c>
      <c r="B37" s="2" t="str">
        <f>"1996-06-19"</f>
        <v>1996-06-19</v>
      </c>
      <c r="C37">
        <v>2</v>
      </c>
      <c r="D37">
        <f t="shared" si="8"/>
        <v>4420</v>
      </c>
      <c r="G37" t="str">
        <f t="shared" si="9"/>
        <v>insert into game (matchid, matchdate, game_type, country) values (98, '1996-06-19', 2, 4420);</v>
      </c>
      <c r="I37" s="4"/>
      <c r="J37" s="4"/>
    </row>
    <row r="38" spans="1:10" x14ac:dyDescent="0.25">
      <c r="A38">
        <f t="shared" si="7"/>
        <v>99</v>
      </c>
      <c r="B38" s="2" t="str">
        <f>"1996-06-09"</f>
        <v>1996-06-09</v>
      </c>
      <c r="C38">
        <v>2</v>
      </c>
      <c r="D38">
        <f t="shared" si="8"/>
        <v>4420</v>
      </c>
      <c r="G38" t="str">
        <f t="shared" si="9"/>
        <v>insert into game (matchid, matchdate, game_type, country) values (99, '1996-06-09', 2, 4420);</v>
      </c>
      <c r="I38" s="4"/>
      <c r="J38" s="4"/>
    </row>
    <row r="39" spans="1:10" x14ac:dyDescent="0.25">
      <c r="A39">
        <f t="shared" si="7"/>
        <v>100</v>
      </c>
      <c r="B39" s="2" t="str">
        <f>"1996-06-11"</f>
        <v>1996-06-11</v>
      </c>
      <c r="C39">
        <v>2</v>
      </c>
      <c r="D39">
        <f t="shared" si="8"/>
        <v>4420</v>
      </c>
      <c r="G39" t="str">
        <f t="shared" si="9"/>
        <v>insert into game (matchid, matchdate, game_type, country) values (100, '1996-06-11', 2, 4420);</v>
      </c>
      <c r="I39" s="4"/>
      <c r="J39" s="4"/>
    </row>
    <row r="40" spans="1:10" x14ac:dyDescent="0.25">
      <c r="A40">
        <f t="shared" si="7"/>
        <v>101</v>
      </c>
      <c r="B40" s="2" t="str">
        <f>"1996-06-14"</f>
        <v>1996-06-14</v>
      </c>
      <c r="C40">
        <v>2</v>
      </c>
      <c r="D40">
        <f t="shared" si="8"/>
        <v>4420</v>
      </c>
      <c r="G40" t="str">
        <f t="shared" si="9"/>
        <v>insert into game (matchid, matchdate, game_type, country) values (101, '1996-06-14', 2, 4420);</v>
      </c>
      <c r="I40" s="4"/>
      <c r="J40" s="4"/>
    </row>
    <row r="41" spans="1:10" x14ac:dyDescent="0.25">
      <c r="A41">
        <f t="shared" si="7"/>
        <v>102</v>
      </c>
      <c r="B41" s="2" t="str">
        <f>"1996-06-16"</f>
        <v>1996-06-16</v>
      </c>
      <c r="C41">
        <v>2</v>
      </c>
      <c r="D41">
        <f t="shared" si="8"/>
        <v>4420</v>
      </c>
      <c r="G41" t="str">
        <f t="shared" si="9"/>
        <v>insert into game (matchid, matchdate, game_type, country) values (102, '1996-06-16', 2, 4420);</v>
      </c>
      <c r="I41" s="4"/>
      <c r="J41" s="4"/>
    </row>
    <row r="42" spans="1:10" x14ac:dyDescent="0.25">
      <c r="A42">
        <f t="shared" si="7"/>
        <v>103</v>
      </c>
      <c r="B42" s="2" t="str">
        <f>"1996-06-19"</f>
        <v>1996-06-19</v>
      </c>
      <c r="C42">
        <v>2</v>
      </c>
      <c r="D42">
        <f t="shared" si="8"/>
        <v>4420</v>
      </c>
      <c r="G42" t="str">
        <f t="shared" si="9"/>
        <v>insert into game (matchid, matchdate, game_type, country) values (103, '1996-06-19', 2, 4420);</v>
      </c>
      <c r="I42" s="4"/>
      <c r="J42" s="4"/>
    </row>
    <row r="43" spans="1:10" x14ac:dyDescent="0.25">
      <c r="A43">
        <f t="shared" si="7"/>
        <v>104</v>
      </c>
      <c r="B43" s="2" t="str">
        <f>"1996-06-19"</f>
        <v>1996-06-19</v>
      </c>
      <c r="C43">
        <v>2</v>
      </c>
      <c r="D43">
        <f t="shared" si="8"/>
        <v>4420</v>
      </c>
      <c r="G43" t="str">
        <f t="shared" si="9"/>
        <v>insert into game (matchid, matchdate, game_type, country) values (104, '1996-06-19', 2, 4420);</v>
      </c>
      <c r="I43" s="4"/>
      <c r="J43" s="4"/>
    </row>
    <row r="44" spans="1:10" x14ac:dyDescent="0.25">
      <c r="A44">
        <f t="shared" si="7"/>
        <v>105</v>
      </c>
      <c r="B44" s="2" t="str">
        <f>"1996-06-22"</f>
        <v>1996-06-22</v>
      </c>
      <c r="C44">
        <v>3</v>
      </c>
      <c r="D44">
        <f t="shared" si="8"/>
        <v>4420</v>
      </c>
      <c r="G44" t="str">
        <f t="shared" si="9"/>
        <v>insert into game (matchid, matchdate, game_type, country) values (105, '1996-06-22', 3, 4420);</v>
      </c>
      <c r="I44" s="4"/>
      <c r="J44" s="4"/>
    </row>
    <row r="45" spans="1:10" x14ac:dyDescent="0.25">
      <c r="A45">
        <f t="shared" si="7"/>
        <v>106</v>
      </c>
      <c r="B45" s="2" t="str">
        <f>"1996-06-22"</f>
        <v>1996-06-22</v>
      </c>
      <c r="C45">
        <v>3</v>
      </c>
      <c r="D45">
        <f t="shared" si="8"/>
        <v>4420</v>
      </c>
      <c r="G45" t="str">
        <f t="shared" si="9"/>
        <v>insert into game (matchid, matchdate, game_type, country) values (106, '1996-06-22', 3, 4420);</v>
      </c>
      <c r="I45" s="4"/>
      <c r="J45" s="4"/>
    </row>
    <row r="46" spans="1:10" x14ac:dyDescent="0.25">
      <c r="A46">
        <f t="shared" si="7"/>
        <v>107</v>
      </c>
      <c r="B46" s="2" t="str">
        <f>"1996-06-23"</f>
        <v>1996-06-23</v>
      </c>
      <c r="C46">
        <v>3</v>
      </c>
      <c r="D46">
        <f t="shared" si="8"/>
        <v>4420</v>
      </c>
      <c r="G46" t="str">
        <f t="shared" si="9"/>
        <v>insert into game (matchid, matchdate, game_type, country) values (107, '1996-06-23', 3, 4420);</v>
      </c>
      <c r="I46" s="4"/>
      <c r="J46" s="4"/>
    </row>
    <row r="47" spans="1:10" x14ac:dyDescent="0.25">
      <c r="A47">
        <f t="shared" si="7"/>
        <v>108</v>
      </c>
      <c r="B47" s="2" t="str">
        <f>"1996-06-23"</f>
        <v>1996-06-23</v>
      </c>
      <c r="C47">
        <v>3</v>
      </c>
      <c r="D47">
        <f t="shared" si="8"/>
        <v>4420</v>
      </c>
      <c r="G47" t="str">
        <f t="shared" si="9"/>
        <v>insert into game (matchid, matchdate, game_type, country) values (108, '1996-06-23', 3, 4420);</v>
      </c>
      <c r="I47" s="4"/>
      <c r="J47" s="4"/>
    </row>
    <row r="48" spans="1:10" x14ac:dyDescent="0.25">
      <c r="A48">
        <f t="shared" si="7"/>
        <v>109</v>
      </c>
      <c r="B48" s="2" t="str">
        <f>"1996-06-26"</f>
        <v>1996-06-26</v>
      </c>
      <c r="C48">
        <v>4</v>
      </c>
      <c r="D48">
        <f t="shared" si="8"/>
        <v>4420</v>
      </c>
      <c r="G48" t="str">
        <f t="shared" si="9"/>
        <v>insert into game (matchid, matchdate, game_type, country) values (109, '1996-06-26', 4, 4420);</v>
      </c>
      <c r="I48" s="4"/>
      <c r="J48" s="4"/>
    </row>
    <row r="49" spans="1:10" x14ac:dyDescent="0.25">
      <c r="A49">
        <f t="shared" si="7"/>
        <v>110</v>
      </c>
      <c r="B49" s="2" t="str">
        <f>"1996-06-26"</f>
        <v>1996-06-26</v>
      </c>
      <c r="C49">
        <v>4</v>
      </c>
      <c r="D49">
        <f t="shared" si="8"/>
        <v>4420</v>
      </c>
      <c r="G49" t="str">
        <f t="shared" si="9"/>
        <v>insert into game (matchid, matchdate, game_type, country) values (110, '1996-06-26', 4, 4420);</v>
      </c>
      <c r="I49" s="4"/>
      <c r="J49" s="4"/>
    </row>
    <row r="50" spans="1:10" x14ac:dyDescent="0.25">
      <c r="A50">
        <f t="shared" si="7"/>
        <v>111</v>
      </c>
      <c r="B50" s="2" t="str">
        <f>"1996-06-30"</f>
        <v>1996-06-30</v>
      </c>
      <c r="C50">
        <v>6</v>
      </c>
      <c r="D50">
        <f t="shared" si="8"/>
        <v>4420</v>
      </c>
      <c r="G50" t="str">
        <f t="shared" si="9"/>
        <v>insert into game (matchid, matchdate, game_type, country) values (111, '1996-06-30', 6, 4420);</v>
      </c>
      <c r="I50" s="4"/>
      <c r="J50" s="4"/>
    </row>
    <row r="51" spans="1:10" x14ac:dyDescent="0.25">
      <c r="I51" s="4"/>
      <c r="J51" s="4"/>
    </row>
    <row r="52" spans="1:10" x14ac:dyDescent="0.25">
      <c r="A52" s="1" t="s">
        <v>0</v>
      </c>
      <c r="B52" s="1" t="s">
        <v>1</v>
      </c>
      <c r="C52" s="1" t="s">
        <v>2</v>
      </c>
      <c r="D52" s="1" t="s">
        <v>3</v>
      </c>
      <c r="E52" s="1" t="s">
        <v>4</v>
      </c>
      <c r="F52" s="1" t="s">
        <v>5</v>
      </c>
      <c r="G52" t="str">
        <f>"insert into game_score (id, matchid, squad, goals, points, time_type) values (" &amp; A52 &amp; ", " &amp; B52 &amp; ", " &amp; C52 &amp; ", " &amp; D52 &amp; ", " &amp; E52 &amp; ", " &amp; F52 &amp; ");"</f>
        <v>insert into game_score (id, matchid, squad, goals, points, time_type) values (id, matchid, squad, goals, points, time_type);</v>
      </c>
      <c r="I52" s="4"/>
      <c r="J52" s="4"/>
    </row>
    <row r="53" spans="1:10" x14ac:dyDescent="0.25">
      <c r="A53" s="3">
        <f>'1992'!A90+1</f>
        <v>373</v>
      </c>
      <c r="B53" s="3">
        <f>A20</f>
        <v>81</v>
      </c>
      <c r="C53" s="3">
        <v>4420</v>
      </c>
      <c r="D53" s="3">
        <v>1</v>
      </c>
      <c r="E53" s="3">
        <v>1</v>
      </c>
      <c r="F53" s="3">
        <v>2</v>
      </c>
      <c r="G53" s="3" t="str">
        <f t="shared" ref="G53:G116" si="10">"insert into game_score (id, matchid, squad, goals, points, time_type) values (" &amp; A53 &amp; ", " &amp; B53 &amp; ", " &amp; C53 &amp; ", " &amp; D53 &amp; ", " &amp; E53 &amp; ", " &amp; F53 &amp; ");"</f>
        <v>insert into game_score (id, matchid, squad, goals, points, time_type) values (373, 81, 4420, 1, 1, 2);</v>
      </c>
      <c r="H53" s="4"/>
      <c r="I53" s="4"/>
      <c r="J53" s="4"/>
    </row>
    <row r="54" spans="1:10" x14ac:dyDescent="0.25">
      <c r="A54" s="3">
        <f>A53+1</f>
        <v>374</v>
      </c>
      <c r="B54" s="3">
        <f>B53</f>
        <v>81</v>
      </c>
      <c r="C54" s="3">
        <v>4420</v>
      </c>
      <c r="D54" s="3">
        <v>1</v>
      </c>
      <c r="E54" s="3">
        <v>0</v>
      </c>
      <c r="F54" s="3">
        <v>1</v>
      </c>
      <c r="G54" s="3" t="str">
        <f t="shared" si="10"/>
        <v>insert into game_score (id, matchid, squad, goals, points, time_type) values (374, 81, 4420, 1, 0, 1);</v>
      </c>
      <c r="H54" s="4"/>
      <c r="I54" s="4"/>
      <c r="J54" s="4"/>
    </row>
    <row r="55" spans="1:10" x14ac:dyDescent="0.25">
      <c r="A55" s="3">
        <f t="shared" ref="A55:A118" si="11">A54+1</f>
        <v>375</v>
      </c>
      <c r="B55" s="3">
        <f>B53</f>
        <v>81</v>
      </c>
      <c r="C55" s="3">
        <v>41</v>
      </c>
      <c r="D55" s="3">
        <v>1</v>
      </c>
      <c r="E55" s="3">
        <v>1</v>
      </c>
      <c r="F55" s="3">
        <v>2</v>
      </c>
      <c r="G55" s="3" t="str">
        <f t="shared" si="10"/>
        <v>insert into game_score (id, matchid, squad, goals, points, time_type) values (375, 81, 41, 1, 1, 2);</v>
      </c>
      <c r="H55" s="4"/>
      <c r="I55" s="4"/>
      <c r="J55" s="4"/>
    </row>
    <row r="56" spans="1:10" x14ac:dyDescent="0.25">
      <c r="A56" s="3">
        <f t="shared" si="11"/>
        <v>376</v>
      </c>
      <c r="B56" s="3">
        <f>B53</f>
        <v>81</v>
      </c>
      <c r="C56" s="3">
        <v>41</v>
      </c>
      <c r="D56" s="3">
        <v>0</v>
      </c>
      <c r="E56" s="3">
        <v>0</v>
      </c>
      <c r="F56" s="3">
        <v>1</v>
      </c>
      <c r="G56" s="3" t="str">
        <f t="shared" si="10"/>
        <v>insert into game_score (id, matchid, squad, goals, points, time_type) values (376, 81, 41, 0, 0, 1);</v>
      </c>
      <c r="H56" s="4"/>
      <c r="I56" s="4"/>
      <c r="J56" s="4"/>
    </row>
    <row r="57" spans="1:10" x14ac:dyDescent="0.25">
      <c r="A57" s="4">
        <f t="shared" si="11"/>
        <v>377</v>
      </c>
      <c r="B57" s="4">
        <f>B53+1</f>
        <v>82</v>
      </c>
      <c r="C57" s="4">
        <v>31</v>
      </c>
      <c r="D57" s="4">
        <v>0</v>
      </c>
      <c r="E57" s="4">
        <v>1</v>
      </c>
      <c r="F57" s="4">
        <v>2</v>
      </c>
      <c r="G57" t="str">
        <f t="shared" si="10"/>
        <v>insert into game_score (id, matchid, squad, goals, points, time_type) values (377, 82, 31, 0, 1, 2);</v>
      </c>
      <c r="H57" s="4"/>
      <c r="I57" s="4"/>
      <c r="J57" s="4"/>
    </row>
    <row r="58" spans="1:10" x14ac:dyDescent="0.25">
      <c r="A58" s="4">
        <f t="shared" si="11"/>
        <v>378</v>
      </c>
      <c r="B58" s="4">
        <f>B57</f>
        <v>82</v>
      </c>
      <c r="C58" s="4">
        <v>31</v>
      </c>
      <c r="D58" s="4">
        <v>0</v>
      </c>
      <c r="E58" s="4">
        <v>0</v>
      </c>
      <c r="F58" s="4">
        <v>1</v>
      </c>
      <c r="G58" t="str">
        <f t="shared" si="10"/>
        <v>insert into game_score (id, matchid, squad, goals, points, time_type) values (378, 82, 31, 0, 0, 1);</v>
      </c>
      <c r="H58" s="4"/>
      <c r="I58" s="4"/>
      <c r="J58" s="4"/>
    </row>
    <row r="59" spans="1:10" x14ac:dyDescent="0.25">
      <c r="A59" s="4">
        <f t="shared" si="11"/>
        <v>379</v>
      </c>
      <c r="B59" s="4">
        <f>B57</f>
        <v>82</v>
      </c>
      <c r="C59" s="4">
        <v>44141</v>
      </c>
      <c r="D59" s="4">
        <v>0</v>
      </c>
      <c r="E59" s="4">
        <v>1</v>
      </c>
      <c r="F59" s="4">
        <v>2</v>
      </c>
      <c r="G59" t="str">
        <f t="shared" si="10"/>
        <v>insert into game_score (id, matchid, squad, goals, points, time_type) values (379, 82, 44141, 0, 1, 2);</v>
      </c>
      <c r="H59" s="4"/>
      <c r="I59" s="4"/>
      <c r="J59" s="4"/>
    </row>
    <row r="60" spans="1:10" x14ac:dyDescent="0.25">
      <c r="A60" s="4">
        <f t="shared" si="11"/>
        <v>380</v>
      </c>
      <c r="B60" s="4">
        <f>B57</f>
        <v>82</v>
      </c>
      <c r="C60" s="4">
        <v>44141</v>
      </c>
      <c r="D60" s="4">
        <v>0</v>
      </c>
      <c r="E60" s="4">
        <v>0</v>
      </c>
      <c r="F60" s="4">
        <v>1</v>
      </c>
      <c r="G60" t="str">
        <f t="shared" si="10"/>
        <v>insert into game_score (id, matchid, squad, goals, points, time_type) values (380, 82, 44141, 0, 0, 1);</v>
      </c>
      <c r="H60" s="4"/>
      <c r="I60" s="4"/>
      <c r="J60" s="4"/>
    </row>
    <row r="61" spans="1:10" x14ac:dyDescent="0.25">
      <c r="A61" s="3">
        <f t="shared" si="11"/>
        <v>381</v>
      </c>
      <c r="B61" s="3">
        <f>B57+1</f>
        <v>83</v>
      </c>
      <c r="C61" s="3">
        <v>41</v>
      </c>
      <c r="D61" s="3">
        <v>0</v>
      </c>
      <c r="E61" s="3">
        <v>0</v>
      </c>
      <c r="F61" s="3">
        <v>2</v>
      </c>
      <c r="G61" s="3" t="str">
        <f t="shared" si="10"/>
        <v>insert into game_score (id, matchid, squad, goals, points, time_type) values (381, 83, 41, 0, 0, 2);</v>
      </c>
      <c r="H61" s="4"/>
      <c r="I61" s="4"/>
      <c r="J61" s="4"/>
    </row>
    <row r="62" spans="1:10" x14ac:dyDescent="0.25">
      <c r="A62" s="3">
        <f t="shared" si="11"/>
        <v>382</v>
      </c>
      <c r="B62" s="3">
        <f>B61</f>
        <v>83</v>
      </c>
      <c r="C62" s="3">
        <v>41</v>
      </c>
      <c r="D62" s="3">
        <v>0</v>
      </c>
      <c r="E62" s="3">
        <v>0</v>
      </c>
      <c r="F62" s="3">
        <v>1</v>
      </c>
      <c r="G62" s="3" t="str">
        <f t="shared" si="10"/>
        <v>insert into game_score (id, matchid, squad, goals, points, time_type) values (382, 83, 41, 0, 0, 1);</v>
      </c>
      <c r="H62" s="4"/>
      <c r="I62" s="4"/>
      <c r="J62" s="4"/>
    </row>
    <row r="63" spans="1:10" x14ac:dyDescent="0.25">
      <c r="A63" s="3">
        <f t="shared" si="11"/>
        <v>383</v>
      </c>
      <c r="B63" s="3">
        <f>B61</f>
        <v>83</v>
      </c>
      <c r="C63" s="3">
        <v>31</v>
      </c>
      <c r="D63" s="3">
        <v>2</v>
      </c>
      <c r="E63" s="3">
        <v>3</v>
      </c>
      <c r="F63" s="3">
        <v>2</v>
      </c>
      <c r="G63" s="3" t="str">
        <f t="shared" si="10"/>
        <v>insert into game_score (id, matchid, squad, goals, points, time_type) values (383, 83, 31, 2, 3, 2);</v>
      </c>
      <c r="H63" s="4"/>
      <c r="I63" s="4"/>
      <c r="J63" s="4"/>
    </row>
    <row r="64" spans="1:10" x14ac:dyDescent="0.25">
      <c r="A64" s="3">
        <f t="shared" si="11"/>
        <v>384</v>
      </c>
      <c r="B64" s="3">
        <f>B61</f>
        <v>83</v>
      </c>
      <c r="C64" s="3">
        <v>31</v>
      </c>
      <c r="D64" s="3">
        <v>0</v>
      </c>
      <c r="E64" s="3">
        <v>0</v>
      </c>
      <c r="F64" s="3">
        <v>1</v>
      </c>
      <c r="G64" s="3" t="str">
        <f t="shared" si="10"/>
        <v>insert into game_score (id, matchid, squad, goals, points, time_type) values (384, 83, 31, 0, 0, 1);</v>
      </c>
      <c r="H64" s="4"/>
      <c r="I64" s="4"/>
      <c r="J64" s="4"/>
    </row>
    <row r="65" spans="1:10" x14ac:dyDescent="0.25">
      <c r="A65" s="4">
        <f t="shared" si="11"/>
        <v>385</v>
      </c>
      <c r="B65" s="4">
        <f>B61+1</f>
        <v>84</v>
      </c>
      <c r="C65" s="4">
        <v>4420</v>
      </c>
      <c r="D65" s="4">
        <v>2</v>
      </c>
      <c r="E65" s="4">
        <v>3</v>
      </c>
      <c r="F65" s="4">
        <v>2</v>
      </c>
      <c r="G65" t="str">
        <f t="shared" si="10"/>
        <v>insert into game_score (id, matchid, squad, goals, points, time_type) values (385, 84, 4420, 2, 3, 2);</v>
      </c>
      <c r="H65" s="4"/>
      <c r="I65" s="4"/>
      <c r="J65" s="4"/>
    </row>
    <row r="66" spans="1:10" x14ac:dyDescent="0.25">
      <c r="A66" s="4">
        <f t="shared" si="11"/>
        <v>386</v>
      </c>
      <c r="B66" s="4">
        <f>B65</f>
        <v>84</v>
      </c>
      <c r="C66" s="4">
        <v>4420</v>
      </c>
      <c r="D66" s="4">
        <v>0</v>
      </c>
      <c r="E66" s="4">
        <v>0</v>
      </c>
      <c r="F66" s="4">
        <v>1</v>
      </c>
      <c r="G66" t="str">
        <f t="shared" si="10"/>
        <v>insert into game_score (id, matchid, squad, goals, points, time_type) values (386, 84, 4420, 0, 0, 1);</v>
      </c>
      <c r="H66" s="4"/>
      <c r="I66" s="4"/>
      <c r="J66" s="4"/>
    </row>
    <row r="67" spans="1:10" x14ac:dyDescent="0.25">
      <c r="A67" s="4">
        <f t="shared" si="11"/>
        <v>387</v>
      </c>
      <c r="B67" s="4">
        <f>B65</f>
        <v>84</v>
      </c>
      <c r="C67" s="4">
        <v>44141</v>
      </c>
      <c r="D67" s="4">
        <v>0</v>
      </c>
      <c r="E67" s="4">
        <v>0</v>
      </c>
      <c r="F67" s="4">
        <v>2</v>
      </c>
      <c r="G67" t="str">
        <f t="shared" si="10"/>
        <v>insert into game_score (id, matchid, squad, goals, points, time_type) values (387, 84, 44141, 0, 0, 2);</v>
      </c>
      <c r="H67" s="4"/>
      <c r="I67" s="4"/>
      <c r="J67" s="4"/>
    </row>
    <row r="68" spans="1:10" x14ac:dyDescent="0.25">
      <c r="A68" s="4">
        <f t="shared" si="11"/>
        <v>388</v>
      </c>
      <c r="B68" s="4">
        <f>B65</f>
        <v>84</v>
      </c>
      <c r="C68" s="4">
        <v>44141</v>
      </c>
      <c r="D68" s="4">
        <v>0</v>
      </c>
      <c r="E68" s="4">
        <v>0</v>
      </c>
      <c r="F68" s="4">
        <v>1</v>
      </c>
      <c r="G68" t="str">
        <f t="shared" si="10"/>
        <v>insert into game_score (id, matchid, squad, goals, points, time_type) values (388, 84, 44141, 0, 0, 1);</v>
      </c>
      <c r="H68" s="4"/>
      <c r="I68" s="4"/>
      <c r="J68" s="4"/>
    </row>
    <row r="69" spans="1:10" x14ac:dyDescent="0.25">
      <c r="A69" s="3">
        <f t="shared" si="11"/>
        <v>389</v>
      </c>
      <c r="B69" s="3">
        <f>B65+1</f>
        <v>85</v>
      </c>
      <c r="C69" s="3">
        <v>44141</v>
      </c>
      <c r="D69" s="3">
        <v>1</v>
      </c>
      <c r="E69" s="3">
        <v>3</v>
      </c>
      <c r="F69" s="3">
        <v>2</v>
      </c>
      <c r="G69" s="3" t="str">
        <f t="shared" si="10"/>
        <v>insert into game_score (id, matchid, squad, goals, points, time_type) values (389, 85, 44141, 1, 3, 2);</v>
      </c>
      <c r="H69" s="4"/>
      <c r="I69" s="4"/>
      <c r="J69" s="4"/>
    </row>
    <row r="70" spans="1:10" x14ac:dyDescent="0.25">
      <c r="A70" s="3">
        <f t="shared" si="11"/>
        <v>390</v>
      </c>
      <c r="B70" s="3">
        <f>B69</f>
        <v>85</v>
      </c>
      <c r="C70" s="3">
        <v>44414</v>
      </c>
      <c r="D70" s="3">
        <v>1</v>
      </c>
      <c r="E70" s="3">
        <v>0</v>
      </c>
      <c r="F70" s="3">
        <v>1</v>
      </c>
      <c r="G70" s="3" t="str">
        <f t="shared" si="10"/>
        <v>insert into game_score (id, matchid, squad, goals, points, time_type) values (390, 85, 44414, 1, 0, 1);</v>
      </c>
      <c r="H70" s="4"/>
      <c r="I70" s="4"/>
      <c r="J70" s="4"/>
    </row>
    <row r="71" spans="1:10" x14ac:dyDescent="0.25">
      <c r="A71" s="3">
        <f t="shared" si="11"/>
        <v>391</v>
      </c>
      <c r="B71" s="3">
        <f>B69</f>
        <v>85</v>
      </c>
      <c r="C71" s="3">
        <v>41</v>
      </c>
      <c r="D71" s="3">
        <v>0</v>
      </c>
      <c r="E71" s="3">
        <v>0</v>
      </c>
      <c r="F71" s="3">
        <v>2</v>
      </c>
      <c r="G71" s="3" t="str">
        <f t="shared" si="10"/>
        <v>insert into game_score (id, matchid, squad, goals, points, time_type) values (391, 85, 41, 0, 0, 2);</v>
      </c>
      <c r="H71" s="4"/>
      <c r="I71" s="4"/>
      <c r="J71" s="4"/>
    </row>
    <row r="72" spans="1:10" x14ac:dyDescent="0.25">
      <c r="A72" s="3">
        <f t="shared" si="11"/>
        <v>392</v>
      </c>
      <c r="B72" s="3">
        <f>B69</f>
        <v>85</v>
      </c>
      <c r="C72" s="3">
        <v>41</v>
      </c>
      <c r="D72" s="3">
        <v>0</v>
      </c>
      <c r="E72" s="3">
        <v>0</v>
      </c>
      <c r="F72" s="3">
        <v>1</v>
      </c>
      <c r="G72" s="3" t="str">
        <f t="shared" si="10"/>
        <v>insert into game_score (id, matchid, squad, goals, points, time_type) values (392, 85, 41, 0, 0, 1);</v>
      </c>
      <c r="H72" s="4"/>
      <c r="I72" s="4"/>
      <c r="J72" s="4"/>
    </row>
    <row r="73" spans="1:10" x14ac:dyDescent="0.25">
      <c r="A73" s="4">
        <f t="shared" si="11"/>
        <v>393</v>
      </c>
      <c r="B73" s="4">
        <f>B69+1</f>
        <v>86</v>
      </c>
      <c r="C73" s="4">
        <v>31</v>
      </c>
      <c r="D73" s="4">
        <v>1</v>
      </c>
      <c r="E73" s="4">
        <v>0</v>
      </c>
      <c r="F73" s="4">
        <v>2</v>
      </c>
      <c r="G73" t="str">
        <f t="shared" si="10"/>
        <v>insert into game_score (id, matchid, squad, goals, points, time_type) values (393, 86, 31, 1, 0, 2);</v>
      </c>
      <c r="H73" s="4"/>
      <c r="I73" s="4"/>
      <c r="J73" s="4"/>
    </row>
    <row r="74" spans="1:10" x14ac:dyDescent="0.25">
      <c r="A74" s="4">
        <f t="shared" si="11"/>
        <v>394</v>
      </c>
      <c r="B74" s="4">
        <f>B73</f>
        <v>86</v>
      </c>
      <c r="C74" s="4">
        <v>31</v>
      </c>
      <c r="D74" s="4">
        <v>0</v>
      </c>
      <c r="E74" s="4">
        <v>0</v>
      </c>
      <c r="F74" s="4">
        <v>1</v>
      </c>
      <c r="G74" t="str">
        <f t="shared" si="10"/>
        <v>insert into game_score (id, matchid, squad, goals, points, time_type) values (394, 86, 31, 0, 0, 1);</v>
      </c>
      <c r="H74" s="4"/>
      <c r="I74" s="4"/>
      <c r="J74" s="4"/>
    </row>
    <row r="75" spans="1:10" x14ac:dyDescent="0.25">
      <c r="A75" s="4">
        <f t="shared" si="11"/>
        <v>395</v>
      </c>
      <c r="B75" s="4">
        <f>B73</f>
        <v>86</v>
      </c>
      <c r="C75" s="4">
        <v>4420</v>
      </c>
      <c r="D75" s="4">
        <v>4</v>
      </c>
      <c r="E75" s="4">
        <v>3</v>
      </c>
      <c r="F75" s="4">
        <v>2</v>
      </c>
      <c r="G75" t="str">
        <f t="shared" si="10"/>
        <v>insert into game_score (id, matchid, squad, goals, points, time_type) values (395, 86, 4420, 4, 3, 2);</v>
      </c>
      <c r="H75" s="4"/>
      <c r="I75" s="4"/>
      <c r="J75" s="4"/>
    </row>
    <row r="76" spans="1:10" x14ac:dyDescent="0.25">
      <c r="A76" s="4">
        <f t="shared" si="11"/>
        <v>396</v>
      </c>
      <c r="B76" s="4">
        <f>B73</f>
        <v>86</v>
      </c>
      <c r="C76" s="4">
        <v>4420</v>
      </c>
      <c r="D76" s="4">
        <v>1</v>
      </c>
      <c r="E76" s="4">
        <v>0</v>
      </c>
      <c r="F76" s="4">
        <v>1</v>
      </c>
      <c r="G76" t="str">
        <f t="shared" si="10"/>
        <v>insert into game_score (id, matchid, squad, goals, points, time_type) values (396, 86, 4420, 1, 0, 1);</v>
      </c>
      <c r="H76" s="4"/>
    </row>
    <row r="77" spans="1:10" x14ac:dyDescent="0.25">
      <c r="A77" s="3">
        <f t="shared" si="11"/>
        <v>397</v>
      </c>
      <c r="B77" s="3">
        <f>B73+1</f>
        <v>87</v>
      </c>
      <c r="C77" s="3">
        <v>34</v>
      </c>
      <c r="D77" s="3">
        <v>1</v>
      </c>
      <c r="E77" s="3">
        <v>1</v>
      </c>
      <c r="F77" s="3">
        <v>2</v>
      </c>
      <c r="G77" s="3" t="str">
        <f t="shared" si="10"/>
        <v>insert into game_score (id, matchid, squad, goals, points, time_type) values (397, 87, 34, 1, 1, 2);</v>
      </c>
      <c r="H77" s="4"/>
    </row>
    <row r="78" spans="1:10" x14ac:dyDescent="0.25">
      <c r="A78" s="3">
        <f t="shared" si="11"/>
        <v>398</v>
      </c>
      <c r="B78" s="3">
        <f>B77</f>
        <v>87</v>
      </c>
      <c r="C78" s="3">
        <v>34</v>
      </c>
      <c r="D78" s="3">
        <v>0</v>
      </c>
      <c r="E78" s="3">
        <v>0</v>
      </c>
      <c r="F78" s="3">
        <v>1</v>
      </c>
      <c r="G78" s="3" t="str">
        <f t="shared" si="10"/>
        <v>insert into game_score (id, matchid, squad, goals, points, time_type) values (398, 87, 34, 0, 0, 1);</v>
      </c>
      <c r="H78" s="4"/>
    </row>
    <row r="79" spans="1:10" x14ac:dyDescent="0.25">
      <c r="A79" s="3">
        <f t="shared" si="11"/>
        <v>399</v>
      </c>
      <c r="B79" s="3">
        <f>B77</f>
        <v>87</v>
      </c>
      <c r="C79" s="3">
        <v>359</v>
      </c>
      <c r="D79" s="3">
        <v>1</v>
      </c>
      <c r="E79" s="3">
        <v>1</v>
      </c>
      <c r="F79" s="3">
        <v>2</v>
      </c>
      <c r="G79" s="3" t="str">
        <f t="shared" si="10"/>
        <v>insert into game_score (id, matchid, squad, goals, points, time_type) values (399, 87, 359, 1, 1, 2);</v>
      </c>
      <c r="H79" s="4"/>
    </row>
    <row r="80" spans="1:10" x14ac:dyDescent="0.25">
      <c r="A80" s="3">
        <f t="shared" si="11"/>
        <v>400</v>
      </c>
      <c r="B80" s="3">
        <f>B77</f>
        <v>87</v>
      </c>
      <c r="C80" s="3">
        <v>359</v>
      </c>
      <c r="D80" s="3">
        <v>0</v>
      </c>
      <c r="E80" s="3">
        <v>0</v>
      </c>
      <c r="F80" s="3">
        <v>1</v>
      </c>
      <c r="G80" s="3" t="str">
        <f t="shared" si="10"/>
        <v>insert into game_score (id, matchid, squad, goals, points, time_type) values (400, 87, 359, 0, 0, 1);</v>
      </c>
      <c r="H80" s="4"/>
    </row>
    <row r="81" spans="1:8" x14ac:dyDescent="0.25">
      <c r="A81" s="4">
        <f t="shared" si="11"/>
        <v>401</v>
      </c>
      <c r="B81" s="4">
        <f>B77+1</f>
        <v>88</v>
      </c>
      <c r="C81" s="4">
        <v>40</v>
      </c>
      <c r="D81" s="4">
        <v>0</v>
      </c>
      <c r="E81" s="4">
        <v>0</v>
      </c>
      <c r="F81" s="4">
        <v>2</v>
      </c>
      <c r="G81" t="str">
        <f t="shared" si="10"/>
        <v>insert into game_score (id, matchid, squad, goals, points, time_type) values (401, 88, 40, 0, 0, 2);</v>
      </c>
      <c r="H81" s="4"/>
    </row>
    <row r="82" spans="1:8" x14ac:dyDescent="0.25">
      <c r="A82" s="4">
        <f t="shared" si="11"/>
        <v>402</v>
      </c>
      <c r="B82" s="4">
        <f>B81</f>
        <v>88</v>
      </c>
      <c r="C82" s="4">
        <v>40</v>
      </c>
      <c r="D82" s="4">
        <v>0</v>
      </c>
      <c r="E82" s="4">
        <v>0</v>
      </c>
      <c r="F82" s="4">
        <v>1</v>
      </c>
      <c r="G82" t="str">
        <f t="shared" si="10"/>
        <v>insert into game_score (id, matchid, squad, goals, points, time_type) values (402, 88, 40, 0, 0, 1);</v>
      </c>
      <c r="H82" s="4"/>
    </row>
    <row r="83" spans="1:8" x14ac:dyDescent="0.25">
      <c r="A83" s="4">
        <f t="shared" si="11"/>
        <v>403</v>
      </c>
      <c r="B83" s="4">
        <f>B81</f>
        <v>88</v>
      </c>
      <c r="C83" s="4">
        <v>33</v>
      </c>
      <c r="D83" s="4">
        <v>1</v>
      </c>
      <c r="E83" s="4">
        <v>3</v>
      </c>
      <c r="F83" s="4">
        <v>2</v>
      </c>
      <c r="G83" t="str">
        <f t="shared" si="10"/>
        <v>insert into game_score (id, matchid, squad, goals, points, time_type) values (403, 88, 33, 1, 3, 2);</v>
      </c>
      <c r="H83" s="4"/>
    </row>
    <row r="84" spans="1:8" x14ac:dyDescent="0.25">
      <c r="A84" s="4">
        <f t="shared" si="11"/>
        <v>404</v>
      </c>
      <c r="B84" s="4">
        <f>B81</f>
        <v>88</v>
      </c>
      <c r="C84" s="4">
        <v>33</v>
      </c>
      <c r="D84" s="4">
        <v>1</v>
      </c>
      <c r="E84" s="4">
        <v>0</v>
      </c>
      <c r="F84" s="4">
        <v>1</v>
      </c>
      <c r="G84" t="str">
        <f t="shared" si="10"/>
        <v>insert into game_score (id, matchid, squad, goals, points, time_type) values (404, 88, 33, 1, 0, 1);</v>
      </c>
      <c r="H84" s="4"/>
    </row>
    <row r="85" spans="1:8" x14ac:dyDescent="0.25">
      <c r="A85" s="3">
        <f t="shared" si="11"/>
        <v>405</v>
      </c>
      <c r="B85" s="3">
        <f>B81+1</f>
        <v>89</v>
      </c>
      <c r="C85" s="3">
        <v>359</v>
      </c>
      <c r="D85" s="3">
        <v>1</v>
      </c>
      <c r="E85" s="3">
        <v>3</v>
      </c>
      <c r="F85" s="3">
        <v>2</v>
      </c>
      <c r="G85" s="3" t="str">
        <f t="shared" si="10"/>
        <v>insert into game_score (id, matchid, squad, goals, points, time_type) values (405, 89, 359, 1, 3, 2);</v>
      </c>
      <c r="H85" s="4"/>
    </row>
    <row r="86" spans="1:8" x14ac:dyDescent="0.25">
      <c r="A86" s="3">
        <f t="shared" si="11"/>
        <v>406</v>
      </c>
      <c r="B86" s="3">
        <f>B85</f>
        <v>89</v>
      </c>
      <c r="C86" s="3">
        <v>359</v>
      </c>
      <c r="D86" s="3">
        <v>1</v>
      </c>
      <c r="E86" s="3">
        <v>0</v>
      </c>
      <c r="F86" s="3">
        <v>1</v>
      </c>
      <c r="G86" s="3" t="str">
        <f t="shared" si="10"/>
        <v>insert into game_score (id, matchid, squad, goals, points, time_type) values (406, 89, 359, 1, 0, 1);</v>
      </c>
      <c r="H86" s="4"/>
    </row>
    <row r="87" spans="1:8" x14ac:dyDescent="0.25">
      <c r="A87" s="3">
        <f t="shared" si="11"/>
        <v>407</v>
      </c>
      <c r="B87" s="3">
        <f>B85</f>
        <v>89</v>
      </c>
      <c r="C87" s="3">
        <v>40</v>
      </c>
      <c r="D87" s="3">
        <v>0</v>
      </c>
      <c r="E87" s="3">
        <v>0</v>
      </c>
      <c r="F87" s="3">
        <v>2</v>
      </c>
      <c r="G87" s="3" t="str">
        <f t="shared" si="10"/>
        <v>insert into game_score (id, matchid, squad, goals, points, time_type) values (407, 89, 40, 0, 0, 2);</v>
      </c>
      <c r="H87" s="4"/>
    </row>
    <row r="88" spans="1:8" x14ac:dyDescent="0.25">
      <c r="A88" s="3">
        <f t="shared" si="11"/>
        <v>408</v>
      </c>
      <c r="B88" s="3">
        <f>B85</f>
        <v>89</v>
      </c>
      <c r="C88" s="3">
        <v>40</v>
      </c>
      <c r="D88" s="3">
        <v>0</v>
      </c>
      <c r="E88" s="3">
        <v>0</v>
      </c>
      <c r="F88" s="3">
        <v>1</v>
      </c>
      <c r="G88" s="3" t="str">
        <f t="shared" si="10"/>
        <v>insert into game_score (id, matchid, squad, goals, points, time_type) values (408, 89, 40, 0, 0, 1);</v>
      </c>
      <c r="H88" s="4"/>
    </row>
    <row r="89" spans="1:8" x14ac:dyDescent="0.25">
      <c r="A89" s="4">
        <f t="shared" si="11"/>
        <v>409</v>
      </c>
      <c r="B89" s="4">
        <f>B85+1</f>
        <v>90</v>
      </c>
      <c r="C89" s="4">
        <v>33</v>
      </c>
      <c r="D89" s="4">
        <v>1</v>
      </c>
      <c r="E89" s="4">
        <v>1</v>
      </c>
      <c r="F89" s="4">
        <v>2</v>
      </c>
      <c r="G89" t="str">
        <f t="shared" si="10"/>
        <v>insert into game_score (id, matchid, squad, goals, points, time_type) values (409, 90, 33, 1, 1, 2);</v>
      </c>
      <c r="H89" s="4"/>
    </row>
    <row r="90" spans="1:8" x14ac:dyDescent="0.25">
      <c r="A90" s="4">
        <f t="shared" si="11"/>
        <v>410</v>
      </c>
      <c r="B90" s="4">
        <f>B89</f>
        <v>90</v>
      </c>
      <c r="C90" s="4">
        <v>33</v>
      </c>
      <c r="D90" s="4">
        <v>0</v>
      </c>
      <c r="E90" s="4">
        <v>0</v>
      </c>
      <c r="F90" s="4">
        <v>1</v>
      </c>
      <c r="G90" t="str">
        <f t="shared" si="10"/>
        <v>insert into game_score (id, matchid, squad, goals, points, time_type) values (410, 90, 33, 0, 0, 1);</v>
      </c>
      <c r="H90" s="4"/>
    </row>
    <row r="91" spans="1:8" x14ac:dyDescent="0.25">
      <c r="A91" s="4">
        <f t="shared" si="11"/>
        <v>411</v>
      </c>
      <c r="B91" s="4">
        <f>B89</f>
        <v>90</v>
      </c>
      <c r="C91" s="4">
        <v>34</v>
      </c>
      <c r="D91" s="4">
        <v>1</v>
      </c>
      <c r="E91" s="4">
        <v>1</v>
      </c>
      <c r="F91" s="4">
        <v>2</v>
      </c>
      <c r="G91" t="str">
        <f t="shared" si="10"/>
        <v>insert into game_score (id, matchid, squad, goals, points, time_type) values (411, 90, 34, 1, 1, 2);</v>
      </c>
      <c r="H91" s="4"/>
    </row>
    <row r="92" spans="1:8" x14ac:dyDescent="0.25">
      <c r="A92" s="4">
        <f t="shared" si="11"/>
        <v>412</v>
      </c>
      <c r="B92" s="4">
        <f>B89</f>
        <v>90</v>
      </c>
      <c r="C92" s="4">
        <v>34</v>
      </c>
      <c r="D92" s="4">
        <v>0</v>
      </c>
      <c r="E92" s="4">
        <v>0</v>
      </c>
      <c r="F92" s="4">
        <v>1</v>
      </c>
      <c r="G92" t="str">
        <f t="shared" si="10"/>
        <v>insert into game_score (id, matchid, squad, goals, points, time_type) values (412, 90, 34, 0, 0, 1);</v>
      </c>
      <c r="H92" s="4"/>
    </row>
    <row r="93" spans="1:8" x14ac:dyDescent="0.25">
      <c r="A93" s="3">
        <f t="shared" si="11"/>
        <v>413</v>
      </c>
      <c r="B93" s="3">
        <f>B89+1</f>
        <v>91</v>
      </c>
      <c r="C93" s="3">
        <v>33</v>
      </c>
      <c r="D93" s="3">
        <v>3</v>
      </c>
      <c r="E93" s="3">
        <v>3</v>
      </c>
      <c r="F93" s="3">
        <v>2</v>
      </c>
      <c r="G93" s="3" t="str">
        <f t="shared" si="10"/>
        <v>insert into game_score (id, matchid, squad, goals, points, time_type) values (413, 91, 33, 3, 3, 2);</v>
      </c>
      <c r="H93" s="4"/>
    </row>
    <row r="94" spans="1:8" x14ac:dyDescent="0.25">
      <c r="A94" s="3">
        <f t="shared" si="11"/>
        <v>414</v>
      </c>
      <c r="B94" s="3">
        <f>B93</f>
        <v>91</v>
      </c>
      <c r="C94" s="3">
        <v>33</v>
      </c>
      <c r="D94" s="3">
        <v>1</v>
      </c>
      <c r="E94" s="3">
        <v>0</v>
      </c>
      <c r="F94" s="3">
        <v>1</v>
      </c>
      <c r="G94" s="3" t="str">
        <f t="shared" si="10"/>
        <v>insert into game_score (id, matchid, squad, goals, points, time_type) values (414, 91, 33, 1, 0, 1);</v>
      </c>
      <c r="H94" s="4"/>
    </row>
    <row r="95" spans="1:8" x14ac:dyDescent="0.25">
      <c r="A95" s="3">
        <f t="shared" si="11"/>
        <v>415</v>
      </c>
      <c r="B95" s="3">
        <f>B93</f>
        <v>91</v>
      </c>
      <c r="C95" s="3">
        <v>359</v>
      </c>
      <c r="D95" s="3">
        <v>1</v>
      </c>
      <c r="E95" s="3">
        <v>0</v>
      </c>
      <c r="F95" s="3">
        <v>2</v>
      </c>
      <c r="G95" s="3" t="str">
        <f t="shared" si="10"/>
        <v>insert into game_score (id, matchid, squad, goals, points, time_type) values (415, 91, 359, 1, 0, 2);</v>
      </c>
      <c r="H95" s="4"/>
    </row>
    <row r="96" spans="1:8" x14ac:dyDescent="0.25">
      <c r="A96" s="3">
        <f t="shared" si="11"/>
        <v>416</v>
      </c>
      <c r="B96" s="3">
        <f>B93</f>
        <v>91</v>
      </c>
      <c r="C96" s="3">
        <v>359</v>
      </c>
      <c r="D96" s="3">
        <v>0</v>
      </c>
      <c r="E96" s="3">
        <v>0</v>
      </c>
      <c r="F96" s="3">
        <v>1</v>
      </c>
      <c r="G96" s="3" t="str">
        <f t="shared" si="10"/>
        <v>insert into game_score (id, matchid, squad, goals, points, time_type) values (416, 91, 359, 0, 0, 1);</v>
      </c>
      <c r="H96" s="4"/>
    </row>
    <row r="97" spans="1:8" x14ac:dyDescent="0.25">
      <c r="A97" s="4">
        <f t="shared" si="11"/>
        <v>417</v>
      </c>
      <c r="B97" s="4">
        <f>B93+1</f>
        <v>92</v>
      </c>
      <c r="C97" s="4">
        <v>40</v>
      </c>
      <c r="D97" s="4">
        <v>1</v>
      </c>
      <c r="E97" s="4">
        <v>0</v>
      </c>
      <c r="F97" s="4">
        <v>2</v>
      </c>
      <c r="G97" t="str">
        <f t="shared" si="10"/>
        <v>insert into game_score (id, matchid, squad, goals, points, time_type) values (417, 92, 40, 1, 0, 2);</v>
      </c>
      <c r="H97" s="4"/>
    </row>
    <row r="98" spans="1:8" x14ac:dyDescent="0.25">
      <c r="A98" s="4">
        <f t="shared" si="11"/>
        <v>418</v>
      </c>
      <c r="B98" s="4">
        <f>B97</f>
        <v>92</v>
      </c>
      <c r="C98" s="4">
        <v>40</v>
      </c>
      <c r="D98" s="4">
        <v>1</v>
      </c>
      <c r="E98" s="4">
        <v>0</v>
      </c>
      <c r="F98" s="4">
        <v>1</v>
      </c>
      <c r="G98" t="str">
        <f t="shared" si="10"/>
        <v>insert into game_score (id, matchid, squad, goals, points, time_type) values (418, 92, 40, 1, 0, 1);</v>
      </c>
      <c r="H98" s="4"/>
    </row>
    <row r="99" spans="1:8" x14ac:dyDescent="0.25">
      <c r="A99" s="4">
        <f t="shared" si="11"/>
        <v>419</v>
      </c>
      <c r="B99" s="4">
        <f>B97</f>
        <v>92</v>
      </c>
      <c r="C99" s="4">
        <v>34</v>
      </c>
      <c r="D99" s="4">
        <v>2</v>
      </c>
      <c r="E99" s="4">
        <v>3</v>
      </c>
      <c r="F99" s="4">
        <v>2</v>
      </c>
      <c r="G99" t="str">
        <f t="shared" si="10"/>
        <v>insert into game_score (id, matchid, squad, goals, points, time_type) values (419, 92, 34, 2, 3, 2);</v>
      </c>
      <c r="H99" s="4"/>
    </row>
    <row r="100" spans="1:8" x14ac:dyDescent="0.25">
      <c r="A100" s="4">
        <f t="shared" si="11"/>
        <v>420</v>
      </c>
      <c r="B100" s="4">
        <f>B97</f>
        <v>92</v>
      </c>
      <c r="C100" s="4">
        <v>34</v>
      </c>
      <c r="D100" s="4">
        <v>1</v>
      </c>
      <c r="E100" s="4">
        <v>0</v>
      </c>
      <c r="F100" s="4">
        <v>1</v>
      </c>
      <c r="G100" t="str">
        <f t="shared" si="10"/>
        <v>insert into game_score (id, matchid, squad, goals, points, time_type) values (420, 92, 34, 1, 0, 1);</v>
      </c>
      <c r="H100" s="4"/>
    </row>
    <row r="101" spans="1:8" x14ac:dyDescent="0.25">
      <c r="A101" s="3">
        <f t="shared" si="11"/>
        <v>421</v>
      </c>
      <c r="B101" s="3">
        <f>B97+1</f>
        <v>93</v>
      </c>
      <c r="C101" s="3">
        <v>49</v>
      </c>
      <c r="D101" s="3">
        <v>2</v>
      </c>
      <c r="E101" s="3">
        <v>3</v>
      </c>
      <c r="F101" s="3">
        <v>2</v>
      </c>
      <c r="G101" s="3" t="str">
        <f t="shared" si="10"/>
        <v>insert into game_score (id, matchid, squad, goals, points, time_type) values (421, 93, 49, 2, 3, 2);</v>
      </c>
    </row>
    <row r="102" spans="1:8" x14ac:dyDescent="0.25">
      <c r="A102" s="3">
        <f t="shared" si="11"/>
        <v>422</v>
      </c>
      <c r="B102" s="3">
        <f>B101</f>
        <v>93</v>
      </c>
      <c r="C102" s="3">
        <v>49</v>
      </c>
      <c r="D102" s="3">
        <v>2</v>
      </c>
      <c r="E102" s="3">
        <v>0</v>
      </c>
      <c r="F102" s="3">
        <v>1</v>
      </c>
      <c r="G102" s="3" t="str">
        <f t="shared" si="10"/>
        <v>insert into game_score (id, matchid, squad, goals, points, time_type) values (422, 93, 49, 2, 0, 1);</v>
      </c>
    </row>
    <row r="103" spans="1:8" x14ac:dyDescent="0.25">
      <c r="A103" s="3">
        <f t="shared" si="11"/>
        <v>423</v>
      </c>
      <c r="B103" s="3">
        <f>B101</f>
        <v>93</v>
      </c>
      <c r="C103" s="3">
        <v>420</v>
      </c>
      <c r="D103" s="3">
        <v>0</v>
      </c>
      <c r="E103" s="3">
        <v>0</v>
      </c>
      <c r="F103" s="3">
        <v>2</v>
      </c>
      <c r="G103" s="3" t="str">
        <f t="shared" si="10"/>
        <v>insert into game_score (id, matchid, squad, goals, points, time_type) values (423, 93, 420, 0, 0, 2);</v>
      </c>
    </row>
    <row r="104" spans="1:8" x14ac:dyDescent="0.25">
      <c r="A104" s="3">
        <f t="shared" si="11"/>
        <v>424</v>
      </c>
      <c r="B104" s="3">
        <f>B101</f>
        <v>93</v>
      </c>
      <c r="C104" s="3">
        <v>420</v>
      </c>
      <c r="D104" s="3">
        <v>0</v>
      </c>
      <c r="E104" s="3">
        <v>0</v>
      </c>
      <c r="F104" s="3">
        <v>1</v>
      </c>
      <c r="G104" s="3" t="str">
        <f t="shared" si="10"/>
        <v>insert into game_score (id, matchid, squad, goals, points, time_type) values (424, 93, 420, 0, 0, 1);</v>
      </c>
    </row>
    <row r="105" spans="1:8" x14ac:dyDescent="0.25">
      <c r="A105" s="4">
        <f t="shared" si="11"/>
        <v>425</v>
      </c>
      <c r="B105" s="4">
        <f>B101+1</f>
        <v>94</v>
      </c>
      <c r="C105" s="4">
        <v>39</v>
      </c>
      <c r="D105" s="4">
        <v>2</v>
      </c>
      <c r="E105" s="4">
        <v>3</v>
      </c>
      <c r="F105" s="4">
        <v>2</v>
      </c>
      <c r="G105" t="str">
        <f t="shared" si="10"/>
        <v>insert into game_score (id, matchid, squad, goals, points, time_type) values (425, 94, 39, 2, 3, 2);</v>
      </c>
    </row>
    <row r="106" spans="1:8" x14ac:dyDescent="0.25">
      <c r="A106" s="4">
        <f t="shared" si="11"/>
        <v>426</v>
      </c>
      <c r="B106" s="4">
        <f>B105</f>
        <v>94</v>
      </c>
      <c r="C106" s="4">
        <v>39</v>
      </c>
      <c r="D106" s="4">
        <v>1</v>
      </c>
      <c r="E106" s="4">
        <v>0</v>
      </c>
      <c r="F106" s="4">
        <v>1</v>
      </c>
      <c r="G106" t="str">
        <f t="shared" si="10"/>
        <v>insert into game_score (id, matchid, squad, goals, points, time_type) values (426, 94, 39, 1, 0, 1);</v>
      </c>
    </row>
    <row r="107" spans="1:8" x14ac:dyDescent="0.25">
      <c r="A107" s="4">
        <f t="shared" si="11"/>
        <v>427</v>
      </c>
      <c r="B107" s="4">
        <f>B105</f>
        <v>94</v>
      </c>
      <c r="C107" s="4">
        <v>7</v>
      </c>
      <c r="D107" s="4">
        <v>1</v>
      </c>
      <c r="E107" s="4">
        <v>0</v>
      </c>
      <c r="F107" s="4">
        <v>2</v>
      </c>
      <c r="G107" t="str">
        <f t="shared" si="10"/>
        <v>insert into game_score (id, matchid, squad, goals, points, time_type) values (427, 94, 7, 1, 0, 2);</v>
      </c>
    </row>
    <row r="108" spans="1:8" x14ac:dyDescent="0.25">
      <c r="A108" s="4">
        <f t="shared" si="11"/>
        <v>428</v>
      </c>
      <c r="B108" s="4">
        <f>B105</f>
        <v>94</v>
      </c>
      <c r="C108" s="4">
        <v>7</v>
      </c>
      <c r="D108" s="4">
        <v>1</v>
      </c>
      <c r="E108" s="4">
        <v>0</v>
      </c>
      <c r="F108" s="4">
        <v>1</v>
      </c>
      <c r="G108" t="str">
        <f t="shared" si="10"/>
        <v>insert into game_score (id, matchid, squad, goals, points, time_type) values (428, 94, 7, 1, 0, 1);</v>
      </c>
    </row>
    <row r="109" spans="1:8" x14ac:dyDescent="0.25">
      <c r="A109" s="3">
        <f t="shared" si="11"/>
        <v>429</v>
      </c>
      <c r="B109" s="3">
        <f>B105+1</f>
        <v>95</v>
      </c>
      <c r="C109" s="3">
        <v>420</v>
      </c>
      <c r="D109" s="3">
        <v>2</v>
      </c>
      <c r="E109" s="3">
        <v>3</v>
      </c>
      <c r="F109" s="3">
        <v>2</v>
      </c>
      <c r="G109" s="3" t="str">
        <f t="shared" si="10"/>
        <v>insert into game_score (id, matchid, squad, goals, points, time_type) values (429, 95, 420, 2, 3, 2);</v>
      </c>
    </row>
    <row r="110" spans="1:8" x14ac:dyDescent="0.25">
      <c r="A110" s="3">
        <f t="shared" si="11"/>
        <v>430</v>
      </c>
      <c r="B110" s="3">
        <f>B109</f>
        <v>95</v>
      </c>
      <c r="C110" s="3">
        <v>420</v>
      </c>
      <c r="D110" s="3">
        <v>2</v>
      </c>
      <c r="E110" s="3">
        <v>0</v>
      </c>
      <c r="F110" s="3">
        <v>1</v>
      </c>
      <c r="G110" s="3" t="str">
        <f t="shared" si="10"/>
        <v>insert into game_score (id, matchid, squad, goals, points, time_type) values (430, 95, 420, 2, 0, 1);</v>
      </c>
    </row>
    <row r="111" spans="1:8" x14ac:dyDescent="0.25">
      <c r="A111" s="3">
        <f t="shared" si="11"/>
        <v>431</v>
      </c>
      <c r="B111" s="3">
        <f>B109</f>
        <v>95</v>
      </c>
      <c r="C111" s="3">
        <v>39</v>
      </c>
      <c r="D111" s="3">
        <v>1</v>
      </c>
      <c r="E111" s="3">
        <v>0</v>
      </c>
      <c r="F111" s="3">
        <v>2</v>
      </c>
      <c r="G111" s="3" t="str">
        <f t="shared" si="10"/>
        <v>insert into game_score (id, matchid, squad, goals, points, time_type) values (431, 95, 39, 1, 0, 2);</v>
      </c>
    </row>
    <row r="112" spans="1:8" x14ac:dyDescent="0.25">
      <c r="A112" s="3">
        <f t="shared" si="11"/>
        <v>432</v>
      </c>
      <c r="B112" s="3">
        <f>B109</f>
        <v>95</v>
      </c>
      <c r="C112" s="3">
        <v>39</v>
      </c>
      <c r="D112" s="3">
        <v>1</v>
      </c>
      <c r="E112" s="3">
        <v>0</v>
      </c>
      <c r="F112" s="3">
        <v>1</v>
      </c>
      <c r="G112" s="3" t="str">
        <f t="shared" si="10"/>
        <v>insert into game_score (id, matchid, squad, goals, points, time_type) values (432, 95, 39, 1, 0, 1);</v>
      </c>
    </row>
    <row r="113" spans="1:7" x14ac:dyDescent="0.25">
      <c r="A113" s="4">
        <f t="shared" si="11"/>
        <v>433</v>
      </c>
      <c r="B113" s="4">
        <f>B109+1</f>
        <v>96</v>
      </c>
      <c r="C113" s="4">
        <v>7</v>
      </c>
      <c r="D113" s="4">
        <v>0</v>
      </c>
      <c r="E113" s="4">
        <v>0</v>
      </c>
      <c r="F113" s="4">
        <v>2</v>
      </c>
      <c r="G113" t="str">
        <f t="shared" si="10"/>
        <v>insert into game_score (id, matchid, squad, goals, points, time_type) values (433, 96, 7, 0, 0, 2);</v>
      </c>
    </row>
    <row r="114" spans="1:7" x14ac:dyDescent="0.25">
      <c r="A114" s="4">
        <f t="shared" si="11"/>
        <v>434</v>
      </c>
      <c r="B114" s="4">
        <f>B113</f>
        <v>96</v>
      </c>
      <c r="C114" s="4">
        <v>7</v>
      </c>
      <c r="D114" s="4">
        <v>0</v>
      </c>
      <c r="E114" s="4">
        <v>0</v>
      </c>
      <c r="F114" s="4">
        <v>1</v>
      </c>
      <c r="G114" t="str">
        <f t="shared" si="10"/>
        <v>insert into game_score (id, matchid, squad, goals, points, time_type) values (434, 96, 7, 0, 0, 1);</v>
      </c>
    </row>
    <row r="115" spans="1:7" x14ac:dyDescent="0.25">
      <c r="A115" s="4">
        <f t="shared" si="11"/>
        <v>435</v>
      </c>
      <c r="B115" s="4">
        <f>B113</f>
        <v>96</v>
      </c>
      <c r="C115" s="4">
        <v>49</v>
      </c>
      <c r="D115" s="4">
        <v>3</v>
      </c>
      <c r="E115" s="4">
        <v>3</v>
      </c>
      <c r="F115" s="4">
        <v>2</v>
      </c>
      <c r="G115" t="str">
        <f t="shared" si="10"/>
        <v>insert into game_score (id, matchid, squad, goals, points, time_type) values (435, 96, 49, 3, 3, 2);</v>
      </c>
    </row>
    <row r="116" spans="1:7" x14ac:dyDescent="0.25">
      <c r="A116" s="4">
        <f t="shared" si="11"/>
        <v>436</v>
      </c>
      <c r="B116" s="4">
        <f>B113</f>
        <v>96</v>
      </c>
      <c r="C116" s="4">
        <v>49</v>
      </c>
      <c r="D116" s="4">
        <v>0</v>
      </c>
      <c r="E116" s="4">
        <v>0</v>
      </c>
      <c r="F116" s="4">
        <v>1</v>
      </c>
      <c r="G116" t="str">
        <f t="shared" si="10"/>
        <v>insert into game_score (id, matchid, squad, goals, points, time_type) values (436, 96, 49, 0, 0, 1);</v>
      </c>
    </row>
    <row r="117" spans="1:7" x14ac:dyDescent="0.25">
      <c r="A117" s="3">
        <f t="shared" si="11"/>
        <v>437</v>
      </c>
      <c r="B117" s="3">
        <f>B113+1</f>
        <v>97</v>
      </c>
      <c r="C117" s="3">
        <v>7</v>
      </c>
      <c r="D117" s="3">
        <v>3</v>
      </c>
      <c r="E117" s="3">
        <v>1</v>
      </c>
      <c r="F117" s="3">
        <v>2</v>
      </c>
      <c r="G117" s="3" t="str">
        <f t="shared" ref="G117:G180" si="12">"insert into game_score (id, matchid, squad, goals, points, time_type) values (" &amp; A117 &amp; ", " &amp; B117 &amp; ", " &amp; C117 &amp; ", " &amp; D117 &amp; ", " &amp; E117 &amp; ", " &amp; F117 &amp; ");"</f>
        <v>insert into game_score (id, matchid, squad, goals, points, time_type) values (437, 97, 7, 3, 1, 2);</v>
      </c>
    </row>
    <row r="118" spans="1:7" x14ac:dyDescent="0.25">
      <c r="A118" s="3">
        <f t="shared" si="11"/>
        <v>438</v>
      </c>
      <c r="B118" s="3">
        <f>B117</f>
        <v>97</v>
      </c>
      <c r="C118" s="3">
        <v>7</v>
      </c>
      <c r="D118" s="3">
        <v>0</v>
      </c>
      <c r="E118" s="3">
        <v>0</v>
      </c>
      <c r="F118" s="3">
        <v>1</v>
      </c>
      <c r="G118" s="3" t="str">
        <f t="shared" si="12"/>
        <v>insert into game_score (id, matchid, squad, goals, points, time_type) values (438, 97, 7, 0, 0, 1);</v>
      </c>
    </row>
    <row r="119" spans="1:7" x14ac:dyDescent="0.25">
      <c r="A119" s="3">
        <f t="shared" ref="A119:A183" si="13">A118+1</f>
        <v>439</v>
      </c>
      <c r="B119" s="3">
        <f>B117</f>
        <v>97</v>
      </c>
      <c r="C119" s="3">
        <v>420</v>
      </c>
      <c r="D119" s="3">
        <v>3</v>
      </c>
      <c r="E119" s="3">
        <v>1</v>
      </c>
      <c r="F119" s="3">
        <v>2</v>
      </c>
      <c r="G119" s="3" t="str">
        <f t="shared" si="12"/>
        <v>insert into game_score (id, matchid, squad, goals, points, time_type) values (439, 97, 420, 3, 1, 2);</v>
      </c>
    </row>
    <row r="120" spans="1:7" x14ac:dyDescent="0.25">
      <c r="A120" s="3">
        <f t="shared" si="13"/>
        <v>440</v>
      </c>
      <c r="B120" s="3">
        <f>B117</f>
        <v>97</v>
      </c>
      <c r="C120" s="3">
        <v>420</v>
      </c>
      <c r="D120" s="3">
        <v>2</v>
      </c>
      <c r="E120" s="3">
        <v>0</v>
      </c>
      <c r="F120" s="3">
        <v>1</v>
      </c>
      <c r="G120" s="3" t="str">
        <f t="shared" si="12"/>
        <v>insert into game_score (id, matchid, squad, goals, points, time_type) values (440, 97, 420, 2, 0, 1);</v>
      </c>
    </row>
    <row r="121" spans="1:7" x14ac:dyDescent="0.25">
      <c r="A121" s="4">
        <f t="shared" si="13"/>
        <v>441</v>
      </c>
      <c r="B121" s="4">
        <f>B117+1</f>
        <v>98</v>
      </c>
      <c r="C121" s="4">
        <v>39</v>
      </c>
      <c r="D121" s="4">
        <v>0</v>
      </c>
      <c r="E121" s="4">
        <v>1</v>
      </c>
      <c r="F121" s="4">
        <v>2</v>
      </c>
      <c r="G121" t="str">
        <f t="shared" si="12"/>
        <v>insert into game_score (id, matchid, squad, goals, points, time_type) values (441, 98, 39, 0, 1, 2);</v>
      </c>
    </row>
    <row r="122" spans="1:7" x14ac:dyDescent="0.25">
      <c r="A122" s="4">
        <f t="shared" si="13"/>
        <v>442</v>
      </c>
      <c r="B122" s="4">
        <f>B121</f>
        <v>98</v>
      </c>
      <c r="C122" s="4">
        <v>39</v>
      </c>
      <c r="D122" s="4">
        <v>0</v>
      </c>
      <c r="E122" s="4">
        <v>0</v>
      </c>
      <c r="F122" s="4">
        <v>1</v>
      </c>
      <c r="G122" t="str">
        <f t="shared" si="12"/>
        <v>insert into game_score (id, matchid, squad, goals, points, time_type) values (442, 98, 39, 0, 0, 1);</v>
      </c>
    </row>
    <row r="123" spans="1:7" x14ac:dyDescent="0.25">
      <c r="A123" s="4">
        <f t="shared" si="13"/>
        <v>443</v>
      </c>
      <c r="B123" s="4">
        <f>B121</f>
        <v>98</v>
      </c>
      <c r="C123" s="4">
        <v>49</v>
      </c>
      <c r="D123" s="4">
        <v>0</v>
      </c>
      <c r="E123" s="4">
        <v>1</v>
      </c>
      <c r="F123" s="4">
        <v>2</v>
      </c>
      <c r="G123" t="str">
        <f t="shared" si="12"/>
        <v>insert into game_score (id, matchid, squad, goals, points, time_type) values (443, 98, 49, 0, 1, 2);</v>
      </c>
    </row>
    <row r="124" spans="1:7" x14ac:dyDescent="0.25">
      <c r="A124" s="4">
        <f t="shared" si="13"/>
        <v>444</v>
      </c>
      <c r="B124" s="4">
        <f>B121</f>
        <v>98</v>
      </c>
      <c r="C124" s="4">
        <v>49</v>
      </c>
      <c r="D124" s="4">
        <v>0</v>
      </c>
      <c r="E124" s="4">
        <v>0</v>
      </c>
      <c r="F124" s="4">
        <v>1</v>
      </c>
      <c r="G124" t="str">
        <f t="shared" si="12"/>
        <v>insert into game_score (id, matchid, squad, goals, points, time_type) values (444, 98, 49, 0, 0, 1);</v>
      </c>
    </row>
    <row r="125" spans="1:7" x14ac:dyDescent="0.25">
      <c r="A125" s="3">
        <f t="shared" si="13"/>
        <v>445</v>
      </c>
      <c r="B125" s="3">
        <f>B121+1</f>
        <v>99</v>
      </c>
      <c r="C125" s="3">
        <v>45</v>
      </c>
      <c r="D125" s="3">
        <v>1</v>
      </c>
      <c r="E125" s="3">
        <v>1</v>
      </c>
      <c r="F125" s="3">
        <v>2</v>
      </c>
      <c r="G125" s="3" t="str">
        <f t="shared" si="12"/>
        <v>insert into game_score (id, matchid, squad, goals, points, time_type) values (445, 99, 45, 1, 1, 2);</v>
      </c>
    </row>
    <row r="126" spans="1:7" x14ac:dyDescent="0.25">
      <c r="A126" s="3">
        <f t="shared" si="13"/>
        <v>446</v>
      </c>
      <c r="B126" s="3">
        <f>B125</f>
        <v>99</v>
      </c>
      <c r="C126" s="3">
        <v>45</v>
      </c>
      <c r="D126" s="3">
        <v>1</v>
      </c>
      <c r="E126" s="3">
        <v>0</v>
      </c>
      <c r="F126" s="3">
        <v>1</v>
      </c>
      <c r="G126" s="3" t="str">
        <f t="shared" si="12"/>
        <v>insert into game_score (id, matchid, squad, goals, points, time_type) values (446, 99, 45, 1, 0, 1);</v>
      </c>
    </row>
    <row r="127" spans="1:7" x14ac:dyDescent="0.25">
      <c r="A127" s="3">
        <f t="shared" si="13"/>
        <v>447</v>
      </c>
      <c r="B127" s="3">
        <f>B125</f>
        <v>99</v>
      </c>
      <c r="C127" s="3">
        <v>351</v>
      </c>
      <c r="D127" s="3">
        <v>1</v>
      </c>
      <c r="E127" s="3">
        <v>1</v>
      </c>
      <c r="F127" s="3">
        <v>2</v>
      </c>
      <c r="G127" s="3" t="str">
        <f t="shared" si="12"/>
        <v>insert into game_score (id, matchid, squad, goals, points, time_type) values (447, 99, 351, 1, 1, 2);</v>
      </c>
    </row>
    <row r="128" spans="1:7" x14ac:dyDescent="0.25">
      <c r="A128" s="3">
        <f t="shared" si="13"/>
        <v>448</v>
      </c>
      <c r="B128" s="3">
        <f>B125</f>
        <v>99</v>
      </c>
      <c r="C128" s="3">
        <v>351</v>
      </c>
      <c r="D128" s="3">
        <v>0</v>
      </c>
      <c r="E128" s="3">
        <v>0</v>
      </c>
      <c r="F128" s="3">
        <v>1</v>
      </c>
      <c r="G128" s="3" t="str">
        <f t="shared" si="12"/>
        <v>insert into game_score (id, matchid, squad, goals, points, time_type) values (448, 99, 351, 0, 0, 1);</v>
      </c>
    </row>
    <row r="129" spans="1:7" x14ac:dyDescent="0.25">
      <c r="A129" s="4">
        <f t="shared" si="13"/>
        <v>449</v>
      </c>
      <c r="B129" s="4">
        <f>B125+1</f>
        <v>100</v>
      </c>
      <c r="C129" s="4">
        <v>90</v>
      </c>
      <c r="D129" s="4">
        <v>0</v>
      </c>
      <c r="E129" s="4">
        <v>0</v>
      </c>
      <c r="F129" s="4">
        <v>2</v>
      </c>
      <c r="G129" t="str">
        <f t="shared" si="12"/>
        <v>insert into game_score (id, matchid, squad, goals, points, time_type) values (449, 100, 90, 0, 0, 2);</v>
      </c>
    </row>
    <row r="130" spans="1:7" x14ac:dyDescent="0.25">
      <c r="A130" s="4">
        <f t="shared" si="13"/>
        <v>450</v>
      </c>
      <c r="B130" s="4">
        <f>B129</f>
        <v>100</v>
      </c>
      <c r="C130" s="4">
        <v>90</v>
      </c>
      <c r="D130" s="4">
        <v>0</v>
      </c>
      <c r="E130" s="4">
        <v>0</v>
      </c>
      <c r="F130" s="4">
        <v>1</v>
      </c>
      <c r="G130" t="str">
        <f t="shared" si="12"/>
        <v>insert into game_score (id, matchid, squad, goals, points, time_type) values (450, 100, 90, 0, 0, 1);</v>
      </c>
    </row>
    <row r="131" spans="1:7" x14ac:dyDescent="0.25">
      <c r="A131" s="4">
        <f t="shared" si="13"/>
        <v>451</v>
      </c>
      <c r="B131" s="4">
        <f>B129</f>
        <v>100</v>
      </c>
      <c r="C131" s="4">
        <v>385</v>
      </c>
      <c r="D131" s="4">
        <v>1</v>
      </c>
      <c r="E131" s="4">
        <v>3</v>
      </c>
      <c r="F131" s="4">
        <v>2</v>
      </c>
      <c r="G131" t="str">
        <f t="shared" si="12"/>
        <v>insert into game_score (id, matchid, squad, goals, points, time_type) values (451, 100, 385, 1, 3, 2);</v>
      </c>
    </row>
    <row r="132" spans="1:7" x14ac:dyDescent="0.25">
      <c r="A132" s="4">
        <f t="shared" si="13"/>
        <v>452</v>
      </c>
      <c r="B132" s="4">
        <f>B129</f>
        <v>100</v>
      </c>
      <c r="C132" s="4">
        <v>385</v>
      </c>
      <c r="D132" s="4">
        <v>0</v>
      </c>
      <c r="E132" s="4">
        <v>0</v>
      </c>
      <c r="F132" s="4">
        <v>1</v>
      </c>
      <c r="G132" t="str">
        <f t="shared" si="12"/>
        <v>insert into game_score (id, matchid, squad, goals, points, time_type) values (452, 100, 385, 0, 0, 1);</v>
      </c>
    </row>
    <row r="133" spans="1:7" x14ac:dyDescent="0.25">
      <c r="A133" s="3">
        <f t="shared" si="13"/>
        <v>453</v>
      </c>
      <c r="B133" s="3">
        <f>B129+1</f>
        <v>101</v>
      </c>
      <c r="C133" s="3">
        <v>351</v>
      </c>
      <c r="D133" s="3">
        <v>1</v>
      </c>
      <c r="E133" s="3">
        <v>3</v>
      </c>
      <c r="F133" s="3">
        <v>2</v>
      </c>
      <c r="G133" s="3" t="str">
        <f t="shared" si="12"/>
        <v>insert into game_score (id, matchid, squad, goals, points, time_type) values (453, 101, 351, 1, 3, 2);</v>
      </c>
    </row>
    <row r="134" spans="1:7" x14ac:dyDescent="0.25">
      <c r="A134" s="3">
        <f t="shared" si="13"/>
        <v>454</v>
      </c>
      <c r="B134" s="3">
        <f>B133</f>
        <v>101</v>
      </c>
      <c r="C134" s="3">
        <v>351</v>
      </c>
      <c r="D134" s="3">
        <v>0</v>
      </c>
      <c r="E134" s="3">
        <v>0</v>
      </c>
      <c r="F134" s="3">
        <v>1</v>
      </c>
      <c r="G134" s="3" t="str">
        <f t="shared" si="12"/>
        <v>insert into game_score (id, matchid, squad, goals, points, time_type) values (454, 101, 351, 0, 0, 1);</v>
      </c>
    </row>
    <row r="135" spans="1:7" x14ac:dyDescent="0.25">
      <c r="A135" s="3">
        <f t="shared" si="13"/>
        <v>455</v>
      </c>
      <c r="B135" s="3">
        <f>B133</f>
        <v>101</v>
      </c>
      <c r="C135" s="3">
        <v>90</v>
      </c>
      <c r="D135" s="3">
        <v>0</v>
      </c>
      <c r="E135" s="3">
        <v>0</v>
      </c>
      <c r="F135" s="3">
        <v>2</v>
      </c>
      <c r="G135" s="3" t="str">
        <f t="shared" si="12"/>
        <v>insert into game_score (id, matchid, squad, goals, points, time_type) values (455, 101, 90, 0, 0, 2);</v>
      </c>
    </row>
    <row r="136" spans="1:7" x14ac:dyDescent="0.25">
      <c r="A136" s="3">
        <f t="shared" si="13"/>
        <v>456</v>
      </c>
      <c r="B136" s="3">
        <f>B133</f>
        <v>101</v>
      </c>
      <c r="C136" s="3">
        <v>90</v>
      </c>
      <c r="D136" s="3">
        <v>0</v>
      </c>
      <c r="E136" s="3">
        <v>0</v>
      </c>
      <c r="F136" s="3">
        <v>1</v>
      </c>
      <c r="G136" s="3" t="str">
        <f t="shared" si="12"/>
        <v>insert into game_score (id, matchid, squad, goals, points, time_type) values (456, 101, 90, 0, 0, 1);</v>
      </c>
    </row>
    <row r="137" spans="1:7" x14ac:dyDescent="0.25">
      <c r="A137" s="4">
        <f t="shared" si="13"/>
        <v>457</v>
      </c>
      <c r="B137" s="4">
        <f>B133+1</f>
        <v>102</v>
      </c>
      <c r="C137" s="4">
        <v>385</v>
      </c>
      <c r="D137" s="4">
        <v>3</v>
      </c>
      <c r="E137" s="4">
        <v>3</v>
      </c>
      <c r="F137" s="4">
        <v>2</v>
      </c>
      <c r="G137" t="str">
        <f t="shared" si="12"/>
        <v>insert into game_score (id, matchid, squad, goals, points, time_type) values (457, 102, 385, 3, 3, 2);</v>
      </c>
    </row>
    <row r="138" spans="1:7" x14ac:dyDescent="0.25">
      <c r="A138" s="4">
        <f t="shared" si="13"/>
        <v>458</v>
      </c>
      <c r="B138" s="4">
        <f>B137</f>
        <v>102</v>
      </c>
      <c r="C138" s="4">
        <v>385</v>
      </c>
      <c r="D138" s="4">
        <v>0</v>
      </c>
      <c r="E138" s="4">
        <v>0</v>
      </c>
      <c r="F138" s="4">
        <v>1</v>
      </c>
      <c r="G138" t="str">
        <f t="shared" si="12"/>
        <v>insert into game_score (id, matchid, squad, goals, points, time_type) values (458, 102, 385, 0, 0, 1);</v>
      </c>
    </row>
    <row r="139" spans="1:7" x14ac:dyDescent="0.25">
      <c r="A139" s="4">
        <f t="shared" si="13"/>
        <v>459</v>
      </c>
      <c r="B139" s="4">
        <f>B137</f>
        <v>102</v>
      </c>
      <c r="C139" s="4">
        <v>45</v>
      </c>
      <c r="D139" s="4">
        <v>0</v>
      </c>
      <c r="E139" s="4">
        <v>0</v>
      </c>
      <c r="F139" s="4">
        <v>2</v>
      </c>
      <c r="G139" t="str">
        <f t="shared" si="12"/>
        <v>insert into game_score (id, matchid, squad, goals, points, time_type) values (459, 102, 45, 0, 0, 2);</v>
      </c>
    </row>
    <row r="140" spans="1:7" x14ac:dyDescent="0.25">
      <c r="A140" s="4">
        <f t="shared" si="13"/>
        <v>460</v>
      </c>
      <c r="B140" s="4">
        <f>B137</f>
        <v>102</v>
      </c>
      <c r="C140" s="4">
        <v>45</v>
      </c>
      <c r="D140" s="4">
        <v>0</v>
      </c>
      <c r="E140" s="4">
        <v>0</v>
      </c>
      <c r="F140" s="4">
        <v>1</v>
      </c>
      <c r="G140" t="str">
        <f t="shared" si="12"/>
        <v>insert into game_score (id, matchid, squad, goals, points, time_type) values (460, 102, 45, 0, 0, 1);</v>
      </c>
    </row>
    <row r="141" spans="1:7" x14ac:dyDescent="0.25">
      <c r="A141" s="3">
        <f t="shared" si="13"/>
        <v>461</v>
      </c>
      <c r="B141" s="3">
        <f>B137+1</f>
        <v>103</v>
      </c>
      <c r="C141" s="3">
        <v>385</v>
      </c>
      <c r="D141" s="3">
        <v>0</v>
      </c>
      <c r="E141" s="3">
        <v>0</v>
      </c>
      <c r="F141" s="3">
        <v>2</v>
      </c>
      <c r="G141" s="3" t="str">
        <f t="shared" si="12"/>
        <v>insert into game_score (id, matchid, squad, goals, points, time_type) values (461, 103, 385, 0, 0, 2);</v>
      </c>
    </row>
    <row r="142" spans="1:7" x14ac:dyDescent="0.25">
      <c r="A142" s="3">
        <f t="shared" si="13"/>
        <v>462</v>
      </c>
      <c r="B142" s="3">
        <f>B141</f>
        <v>103</v>
      </c>
      <c r="C142" s="3">
        <v>385</v>
      </c>
      <c r="D142" s="3">
        <v>0</v>
      </c>
      <c r="E142" s="3">
        <v>0</v>
      </c>
      <c r="F142" s="3">
        <v>1</v>
      </c>
      <c r="G142" s="3" t="str">
        <f t="shared" si="12"/>
        <v>insert into game_score (id, matchid, squad, goals, points, time_type) values (462, 103, 385, 0, 0, 1);</v>
      </c>
    </row>
    <row r="143" spans="1:7" x14ac:dyDescent="0.25">
      <c r="A143" s="3">
        <f t="shared" si="13"/>
        <v>463</v>
      </c>
      <c r="B143" s="3">
        <f>B141</f>
        <v>103</v>
      </c>
      <c r="C143" s="3">
        <v>351</v>
      </c>
      <c r="D143" s="3">
        <v>3</v>
      </c>
      <c r="E143" s="3">
        <v>3</v>
      </c>
      <c r="F143" s="3">
        <v>2</v>
      </c>
      <c r="G143" s="3" t="str">
        <f t="shared" si="12"/>
        <v>insert into game_score (id, matchid, squad, goals, points, time_type) values (463, 103, 351, 3, 3, 2);</v>
      </c>
    </row>
    <row r="144" spans="1:7" x14ac:dyDescent="0.25">
      <c r="A144" s="3">
        <f t="shared" si="13"/>
        <v>464</v>
      </c>
      <c r="B144" s="3">
        <f>B141</f>
        <v>103</v>
      </c>
      <c r="C144" s="3">
        <v>351</v>
      </c>
      <c r="D144" s="3">
        <v>2</v>
      </c>
      <c r="E144" s="3">
        <v>0</v>
      </c>
      <c r="F144" s="3">
        <v>1</v>
      </c>
      <c r="G144" s="3" t="str">
        <f t="shared" si="12"/>
        <v>insert into game_score (id, matchid, squad, goals, points, time_type) values (464, 103, 351, 2, 0, 1);</v>
      </c>
    </row>
    <row r="145" spans="1:7" x14ac:dyDescent="0.25">
      <c r="A145" s="4">
        <f t="shared" si="13"/>
        <v>465</v>
      </c>
      <c r="B145" s="4">
        <f>B141+1</f>
        <v>104</v>
      </c>
      <c r="C145" s="4">
        <v>90</v>
      </c>
      <c r="D145" s="4">
        <v>0</v>
      </c>
      <c r="E145" s="4">
        <v>0</v>
      </c>
      <c r="F145" s="4">
        <v>2</v>
      </c>
      <c r="G145" t="str">
        <f t="shared" si="12"/>
        <v>insert into game_score (id, matchid, squad, goals, points, time_type) values (465, 104, 90, 0, 0, 2);</v>
      </c>
    </row>
    <row r="146" spans="1:7" x14ac:dyDescent="0.25">
      <c r="A146" s="4">
        <f t="shared" si="13"/>
        <v>466</v>
      </c>
      <c r="B146" s="4">
        <f>B145</f>
        <v>104</v>
      </c>
      <c r="C146" s="4">
        <v>90</v>
      </c>
      <c r="D146" s="4">
        <v>0</v>
      </c>
      <c r="E146" s="4">
        <v>0</v>
      </c>
      <c r="F146" s="4">
        <v>1</v>
      </c>
      <c r="G146" t="str">
        <f t="shared" si="12"/>
        <v>insert into game_score (id, matchid, squad, goals, points, time_type) values (466, 104, 90, 0, 0, 1);</v>
      </c>
    </row>
    <row r="147" spans="1:7" x14ac:dyDescent="0.25">
      <c r="A147" s="4">
        <f t="shared" si="13"/>
        <v>467</v>
      </c>
      <c r="B147" s="4">
        <f>B145</f>
        <v>104</v>
      </c>
      <c r="C147" s="4">
        <v>45</v>
      </c>
      <c r="D147" s="4">
        <v>3</v>
      </c>
      <c r="E147" s="4">
        <v>3</v>
      </c>
      <c r="F147" s="4">
        <v>2</v>
      </c>
      <c r="G147" t="str">
        <f t="shared" si="12"/>
        <v>insert into game_score (id, matchid, squad, goals, points, time_type) values (467, 104, 45, 3, 3, 2);</v>
      </c>
    </row>
    <row r="148" spans="1:7" x14ac:dyDescent="0.25">
      <c r="A148" s="4">
        <f t="shared" si="13"/>
        <v>468</v>
      </c>
      <c r="B148" s="4">
        <f>B146</f>
        <v>104</v>
      </c>
      <c r="C148" s="4">
        <v>45</v>
      </c>
      <c r="D148" s="4">
        <v>0</v>
      </c>
      <c r="E148" s="4">
        <v>0</v>
      </c>
      <c r="F148" s="4">
        <v>1</v>
      </c>
      <c r="G148" t="str">
        <f t="shared" si="12"/>
        <v>insert into game_score (id, matchid, squad, goals, points, time_type) values (468, 104, 45, 0, 0, 1);</v>
      </c>
    </row>
    <row r="149" spans="1:7" x14ac:dyDescent="0.25">
      <c r="A149" s="3">
        <f t="shared" si="13"/>
        <v>469</v>
      </c>
      <c r="B149" s="3">
        <f>B145+1</f>
        <v>105</v>
      </c>
      <c r="C149" s="3">
        <v>4420</v>
      </c>
      <c r="D149" s="3">
        <v>0</v>
      </c>
      <c r="E149" s="3">
        <v>0</v>
      </c>
      <c r="F149" s="3">
        <v>2</v>
      </c>
      <c r="G149" s="3" t="str">
        <f t="shared" si="12"/>
        <v>insert into game_score (id, matchid, squad, goals, points, time_type) values (469, 105, 4420, 0, 0, 2);</v>
      </c>
    </row>
    <row r="150" spans="1:7" x14ac:dyDescent="0.25">
      <c r="A150" s="3">
        <f t="shared" si="13"/>
        <v>470</v>
      </c>
      <c r="B150" s="3">
        <f>B149</f>
        <v>105</v>
      </c>
      <c r="C150" s="3">
        <v>4420</v>
      </c>
      <c r="D150" s="3">
        <v>0</v>
      </c>
      <c r="E150" s="3">
        <v>0</v>
      </c>
      <c r="F150" s="3">
        <v>1</v>
      </c>
      <c r="G150" s="3" t="str">
        <f t="shared" si="12"/>
        <v>insert into game_score (id, matchid, squad, goals, points, time_type) values (470, 105, 4420, 0, 0, 1);</v>
      </c>
    </row>
    <row r="151" spans="1:7" x14ac:dyDescent="0.25">
      <c r="A151" s="3">
        <f t="shared" si="13"/>
        <v>471</v>
      </c>
      <c r="B151" s="3">
        <f t="shared" ref="B151:B158" si="14">B149</f>
        <v>105</v>
      </c>
      <c r="C151" s="3">
        <v>34</v>
      </c>
      <c r="D151" s="3">
        <v>0</v>
      </c>
      <c r="E151" s="3">
        <v>0</v>
      </c>
      <c r="F151" s="3">
        <v>2</v>
      </c>
      <c r="G151" s="3" t="str">
        <f t="shared" si="12"/>
        <v>insert into game_score (id, matchid, squad, goals, points, time_type) values (471, 105, 34, 0, 0, 2);</v>
      </c>
    </row>
    <row r="152" spans="1:7" x14ac:dyDescent="0.25">
      <c r="A152" s="3">
        <f t="shared" si="13"/>
        <v>472</v>
      </c>
      <c r="B152" s="3">
        <f t="shared" si="14"/>
        <v>105</v>
      </c>
      <c r="C152" s="3">
        <v>34</v>
      </c>
      <c r="D152" s="3">
        <v>0</v>
      </c>
      <c r="E152" s="3">
        <v>0</v>
      </c>
      <c r="F152" s="3">
        <v>1</v>
      </c>
      <c r="G152" s="3" t="str">
        <f t="shared" si="12"/>
        <v>insert into game_score (id, matchid, squad, goals, points, time_type) values (472, 105, 34, 0, 0, 1);</v>
      </c>
    </row>
    <row r="153" spans="1:7" x14ac:dyDescent="0.25">
      <c r="A153" s="3">
        <f t="shared" si="13"/>
        <v>473</v>
      </c>
      <c r="B153" s="3">
        <f t="shared" si="14"/>
        <v>105</v>
      </c>
      <c r="C153" s="3">
        <v>4420</v>
      </c>
      <c r="D153" s="3">
        <v>0</v>
      </c>
      <c r="E153" s="3">
        <v>1</v>
      </c>
      <c r="F153" s="3">
        <v>4</v>
      </c>
      <c r="G153" s="3" t="str">
        <f t="shared" si="12"/>
        <v>insert into game_score (id, matchid, squad, goals, points, time_type) values (473, 105, 4420, 0, 1, 4);</v>
      </c>
    </row>
    <row r="154" spans="1:7" x14ac:dyDescent="0.25">
      <c r="A154" s="3">
        <f t="shared" si="13"/>
        <v>474</v>
      </c>
      <c r="B154" s="3">
        <f t="shared" si="14"/>
        <v>105</v>
      </c>
      <c r="C154" s="3">
        <v>4420</v>
      </c>
      <c r="D154" s="3">
        <v>0</v>
      </c>
      <c r="E154" s="3">
        <v>0</v>
      </c>
      <c r="F154" s="3">
        <v>3</v>
      </c>
      <c r="G154" s="3" t="str">
        <f t="shared" si="12"/>
        <v>insert into game_score (id, matchid, squad, goals, points, time_type) values (474, 105, 4420, 0, 0, 3);</v>
      </c>
    </row>
    <row r="155" spans="1:7" x14ac:dyDescent="0.25">
      <c r="A155" s="3">
        <f t="shared" si="13"/>
        <v>475</v>
      </c>
      <c r="B155" s="3">
        <f t="shared" si="14"/>
        <v>105</v>
      </c>
      <c r="C155" s="3">
        <v>34</v>
      </c>
      <c r="D155" s="3">
        <v>0</v>
      </c>
      <c r="E155" s="3">
        <v>1</v>
      </c>
      <c r="F155" s="3">
        <v>4</v>
      </c>
      <c r="G155" s="3" t="str">
        <f t="shared" si="12"/>
        <v>insert into game_score (id, matchid, squad, goals, points, time_type) values (475, 105, 34, 0, 1, 4);</v>
      </c>
    </row>
    <row r="156" spans="1:7" x14ac:dyDescent="0.25">
      <c r="A156" s="3">
        <f t="shared" si="13"/>
        <v>476</v>
      </c>
      <c r="B156" s="3">
        <f t="shared" si="14"/>
        <v>105</v>
      </c>
      <c r="C156" s="3">
        <v>34</v>
      </c>
      <c r="D156" s="3">
        <v>0</v>
      </c>
      <c r="E156" s="3">
        <v>0</v>
      </c>
      <c r="F156" s="3">
        <v>3</v>
      </c>
      <c r="G156" s="3" t="str">
        <f t="shared" si="12"/>
        <v>insert into game_score (id, matchid, squad, goals, points, time_type) values (476, 105, 34, 0, 0, 3);</v>
      </c>
    </row>
    <row r="157" spans="1:7" x14ac:dyDescent="0.25">
      <c r="A157" s="3">
        <f t="shared" si="13"/>
        <v>477</v>
      </c>
      <c r="B157" s="3">
        <f t="shared" si="14"/>
        <v>105</v>
      </c>
      <c r="C157" s="3">
        <v>4420</v>
      </c>
      <c r="D157" s="3">
        <v>4</v>
      </c>
      <c r="E157" s="3">
        <v>0</v>
      </c>
      <c r="F157" s="3">
        <v>7</v>
      </c>
      <c r="G157" s="3" t="str">
        <f t="shared" si="12"/>
        <v>insert into game_score (id, matchid, squad, goals, points, time_type) values (477, 105, 4420, 4, 0, 7);</v>
      </c>
    </row>
    <row r="158" spans="1:7" x14ac:dyDescent="0.25">
      <c r="A158" s="3">
        <f t="shared" si="13"/>
        <v>478</v>
      </c>
      <c r="B158" s="3">
        <f t="shared" si="14"/>
        <v>105</v>
      </c>
      <c r="C158" s="3">
        <v>34</v>
      </c>
      <c r="D158" s="3">
        <v>2</v>
      </c>
      <c r="E158" s="3">
        <v>0</v>
      </c>
      <c r="F158" s="3">
        <v>7</v>
      </c>
      <c r="G158" s="3" t="str">
        <f t="shared" si="12"/>
        <v>insert into game_score (id, matchid, squad, goals, points, time_type) values (478, 105, 34, 2, 0, 7);</v>
      </c>
    </row>
    <row r="159" spans="1:7" x14ac:dyDescent="0.25">
      <c r="A159" s="4">
        <f t="shared" si="13"/>
        <v>479</v>
      </c>
      <c r="B159" s="4">
        <f>B155+1</f>
        <v>106</v>
      </c>
      <c r="C159" s="4">
        <v>31</v>
      </c>
      <c r="D159" s="4">
        <v>0</v>
      </c>
      <c r="E159" s="4">
        <v>0</v>
      </c>
      <c r="F159" s="4">
        <v>2</v>
      </c>
      <c r="G159" t="str">
        <f t="shared" si="12"/>
        <v>insert into game_score (id, matchid, squad, goals, points, time_type) values (479, 106, 31, 0, 0, 2);</v>
      </c>
    </row>
    <row r="160" spans="1:7" x14ac:dyDescent="0.25">
      <c r="A160" s="4">
        <f t="shared" si="13"/>
        <v>480</v>
      </c>
      <c r="B160" s="4">
        <f>B159</f>
        <v>106</v>
      </c>
      <c r="C160" s="4">
        <v>31</v>
      </c>
      <c r="D160" s="4">
        <v>0</v>
      </c>
      <c r="E160" s="4">
        <v>0</v>
      </c>
      <c r="F160" s="4">
        <v>1</v>
      </c>
      <c r="G160" t="str">
        <f t="shared" si="12"/>
        <v>insert into game_score (id, matchid, squad, goals, points, time_type) values (480, 106, 31, 0, 0, 1);</v>
      </c>
    </row>
    <row r="161" spans="1:7" x14ac:dyDescent="0.25">
      <c r="A161" s="4">
        <f t="shared" si="13"/>
        <v>481</v>
      </c>
      <c r="B161" s="4">
        <f t="shared" ref="B161:B168" si="15">B159</f>
        <v>106</v>
      </c>
      <c r="C161" s="4">
        <v>33</v>
      </c>
      <c r="D161" s="4">
        <v>0</v>
      </c>
      <c r="E161" s="4">
        <v>0</v>
      </c>
      <c r="F161" s="4">
        <v>2</v>
      </c>
      <c r="G161" t="str">
        <f t="shared" si="12"/>
        <v>insert into game_score (id, matchid, squad, goals, points, time_type) values (481, 106, 33, 0, 0, 2);</v>
      </c>
    </row>
    <row r="162" spans="1:7" x14ac:dyDescent="0.25">
      <c r="A162" s="4">
        <f t="shared" si="13"/>
        <v>482</v>
      </c>
      <c r="B162" s="4">
        <f t="shared" si="15"/>
        <v>106</v>
      </c>
      <c r="C162" s="4">
        <v>33</v>
      </c>
      <c r="D162" s="4">
        <v>0</v>
      </c>
      <c r="E162" s="4">
        <v>0</v>
      </c>
      <c r="F162" s="4">
        <v>1</v>
      </c>
      <c r="G162" t="str">
        <f t="shared" si="12"/>
        <v>insert into game_score (id, matchid, squad, goals, points, time_type) values (482, 106, 33, 0, 0, 1);</v>
      </c>
    </row>
    <row r="163" spans="1:7" x14ac:dyDescent="0.25">
      <c r="A163" s="4">
        <f t="shared" si="13"/>
        <v>483</v>
      </c>
      <c r="B163" s="4">
        <f t="shared" si="15"/>
        <v>106</v>
      </c>
      <c r="C163" s="4">
        <v>31</v>
      </c>
      <c r="D163" s="4">
        <v>0</v>
      </c>
      <c r="E163" s="4">
        <v>1</v>
      </c>
      <c r="F163" s="4">
        <v>4</v>
      </c>
      <c r="G163" t="str">
        <f t="shared" si="12"/>
        <v>insert into game_score (id, matchid, squad, goals, points, time_type) values (483, 106, 31, 0, 1, 4);</v>
      </c>
    </row>
    <row r="164" spans="1:7" x14ac:dyDescent="0.25">
      <c r="A164" s="4">
        <f t="shared" si="13"/>
        <v>484</v>
      </c>
      <c r="B164" s="4">
        <f t="shared" si="15"/>
        <v>106</v>
      </c>
      <c r="C164" s="4">
        <v>31</v>
      </c>
      <c r="D164" s="4">
        <v>0</v>
      </c>
      <c r="E164" s="4">
        <v>0</v>
      </c>
      <c r="F164" s="4">
        <v>3</v>
      </c>
      <c r="G164" t="str">
        <f t="shared" si="12"/>
        <v>insert into game_score (id, matchid, squad, goals, points, time_type) values (484, 106, 31, 0, 0, 3);</v>
      </c>
    </row>
    <row r="165" spans="1:7" x14ac:dyDescent="0.25">
      <c r="A165" s="4">
        <f t="shared" si="13"/>
        <v>485</v>
      </c>
      <c r="B165" s="4">
        <f t="shared" si="15"/>
        <v>106</v>
      </c>
      <c r="C165" s="4">
        <v>33</v>
      </c>
      <c r="D165" s="4">
        <v>0</v>
      </c>
      <c r="E165" s="4">
        <v>1</v>
      </c>
      <c r="F165" s="4">
        <v>4</v>
      </c>
      <c r="G165" t="str">
        <f t="shared" si="12"/>
        <v>insert into game_score (id, matchid, squad, goals, points, time_type) values (485, 106, 33, 0, 1, 4);</v>
      </c>
    </row>
    <row r="166" spans="1:7" x14ac:dyDescent="0.25">
      <c r="A166" s="4">
        <f t="shared" si="13"/>
        <v>486</v>
      </c>
      <c r="B166" s="4">
        <f t="shared" si="15"/>
        <v>106</v>
      </c>
      <c r="C166" s="4">
        <v>33</v>
      </c>
      <c r="D166" s="4">
        <v>0</v>
      </c>
      <c r="E166" s="4">
        <v>0</v>
      </c>
      <c r="F166" s="4">
        <v>3</v>
      </c>
      <c r="G166" t="str">
        <f t="shared" si="12"/>
        <v>insert into game_score (id, matchid, squad, goals, points, time_type) values (486, 106, 33, 0, 0, 3);</v>
      </c>
    </row>
    <row r="167" spans="1:7" x14ac:dyDescent="0.25">
      <c r="A167" s="4">
        <f t="shared" si="13"/>
        <v>487</v>
      </c>
      <c r="B167" s="4">
        <f t="shared" si="15"/>
        <v>106</v>
      </c>
      <c r="C167" s="4">
        <v>31</v>
      </c>
      <c r="D167" s="4">
        <v>4</v>
      </c>
      <c r="E167" s="4">
        <v>0</v>
      </c>
      <c r="F167" s="4">
        <v>7</v>
      </c>
      <c r="G167" t="str">
        <f t="shared" si="12"/>
        <v>insert into game_score (id, matchid, squad, goals, points, time_type) values (487, 106, 31, 4, 0, 7);</v>
      </c>
    </row>
    <row r="168" spans="1:7" x14ac:dyDescent="0.25">
      <c r="A168" s="4">
        <f t="shared" si="13"/>
        <v>488</v>
      </c>
      <c r="B168" s="4">
        <f t="shared" si="15"/>
        <v>106</v>
      </c>
      <c r="C168" s="4">
        <v>33</v>
      </c>
      <c r="D168" s="4">
        <v>5</v>
      </c>
      <c r="E168" s="4">
        <v>0</v>
      </c>
      <c r="F168" s="4">
        <v>7</v>
      </c>
      <c r="G168" t="str">
        <f t="shared" si="12"/>
        <v>insert into game_score (id, matchid, squad, goals, points, time_type) values (488, 106, 33, 5, 0, 7);</v>
      </c>
    </row>
    <row r="169" spans="1:7" x14ac:dyDescent="0.25">
      <c r="A169" s="3">
        <f t="shared" si="13"/>
        <v>489</v>
      </c>
      <c r="B169" s="3">
        <f>B165+1</f>
        <v>107</v>
      </c>
      <c r="C169" s="3">
        <v>49</v>
      </c>
      <c r="D169" s="3">
        <v>2</v>
      </c>
      <c r="E169" s="3">
        <v>3</v>
      </c>
      <c r="F169" s="3">
        <v>2</v>
      </c>
      <c r="G169" s="3" t="str">
        <f t="shared" si="12"/>
        <v>insert into game_score (id, matchid, squad, goals, points, time_type) values (489, 107, 49, 2, 3, 2);</v>
      </c>
    </row>
    <row r="170" spans="1:7" x14ac:dyDescent="0.25">
      <c r="A170" s="3">
        <f t="shared" si="13"/>
        <v>490</v>
      </c>
      <c r="B170" s="3">
        <f>B169</f>
        <v>107</v>
      </c>
      <c r="C170" s="3">
        <v>49</v>
      </c>
      <c r="D170" s="3">
        <v>1</v>
      </c>
      <c r="E170" s="3">
        <v>0</v>
      </c>
      <c r="F170" s="3">
        <v>1</v>
      </c>
      <c r="G170" s="3" t="str">
        <f t="shared" si="12"/>
        <v>insert into game_score (id, matchid, squad, goals, points, time_type) values (490, 107, 49, 1, 0, 1);</v>
      </c>
    </row>
    <row r="171" spans="1:7" x14ac:dyDescent="0.25">
      <c r="A171" s="3">
        <f t="shared" si="13"/>
        <v>491</v>
      </c>
      <c r="B171" s="3">
        <f>B169</f>
        <v>107</v>
      </c>
      <c r="C171" s="3">
        <v>385</v>
      </c>
      <c r="D171" s="3">
        <v>1</v>
      </c>
      <c r="E171" s="3">
        <v>0</v>
      </c>
      <c r="F171" s="3">
        <v>2</v>
      </c>
      <c r="G171" s="3" t="str">
        <f t="shared" si="12"/>
        <v>insert into game_score (id, matchid, squad, goals, points, time_type) values (491, 107, 385, 1, 0, 2);</v>
      </c>
    </row>
    <row r="172" spans="1:7" x14ac:dyDescent="0.25">
      <c r="A172" s="3">
        <f t="shared" si="13"/>
        <v>492</v>
      </c>
      <c r="B172" s="3">
        <f>B169</f>
        <v>107</v>
      </c>
      <c r="C172" s="3">
        <v>385</v>
      </c>
      <c r="D172" s="3">
        <v>0</v>
      </c>
      <c r="E172" s="3">
        <v>0</v>
      </c>
      <c r="F172" s="3">
        <v>1</v>
      </c>
      <c r="G172" s="3" t="str">
        <f t="shared" si="12"/>
        <v>insert into game_score (id, matchid, squad, goals, points, time_type) values (492, 107, 385, 0, 0, 1);</v>
      </c>
    </row>
    <row r="173" spans="1:7" x14ac:dyDescent="0.25">
      <c r="A173" s="4">
        <f t="shared" si="13"/>
        <v>493</v>
      </c>
      <c r="B173" s="4">
        <f>B169+1</f>
        <v>108</v>
      </c>
      <c r="C173" s="4">
        <v>420</v>
      </c>
      <c r="D173" s="4">
        <v>1</v>
      </c>
      <c r="E173" s="4">
        <v>3</v>
      </c>
      <c r="F173" s="4">
        <v>2</v>
      </c>
      <c r="G173" t="str">
        <f t="shared" si="12"/>
        <v>insert into game_score (id, matchid, squad, goals, points, time_type) values (493, 108, 420, 1, 3, 2);</v>
      </c>
    </row>
    <row r="174" spans="1:7" x14ac:dyDescent="0.25">
      <c r="A174" s="4">
        <f t="shared" si="13"/>
        <v>494</v>
      </c>
      <c r="B174" s="4">
        <f>B173</f>
        <v>108</v>
      </c>
      <c r="C174" s="4">
        <v>420</v>
      </c>
      <c r="D174" s="4">
        <v>0</v>
      </c>
      <c r="E174" s="4">
        <v>0</v>
      </c>
      <c r="F174" s="4">
        <v>1</v>
      </c>
      <c r="G174" t="str">
        <f t="shared" si="12"/>
        <v>insert into game_score (id, matchid, squad, goals, points, time_type) values (494, 108, 420, 0, 0, 1);</v>
      </c>
    </row>
    <row r="175" spans="1:7" x14ac:dyDescent="0.25">
      <c r="A175" s="4">
        <f t="shared" si="13"/>
        <v>495</v>
      </c>
      <c r="B175" s="4">
        <f>B173</f>
        <v>108</v>
      </c>
      <c r="C175" s="4">
        <v>351</v>
      </c>
      <c r="D175" s="4">
        <v>0</v>
      </c>
      <c r="E175" s="4">
        <v>0</v>
      </c>
      <c r="F175" s="4">
        <v>2</v>
      </c>
      <c r="G175" t="str">
        <f t="shared" si="12"/>
        <v>insert into game_score (id, matchid, squad, goals, points, time_type) values (495, 108, 351, 0, 0, 2);</v>
      </c>
    </row>
    <row r="176" spans="1:7" x14ac:dyDescent="0.25">
      <c r="A176" s="4">
        <f t="shared" si="13"/>
        <v>496</v>
      </c>
      <c r="B176" s="4">
        <f>B174</f>
        <v>108</v>
      </c>
      <c r="C176" s="4">
        <v>351</v>
      </c>
      <c r="D176" s="4">
        <v>0</v>
      </c>
      <c r="E176" s="4">
        <v>0</v>
      </c>
      <c r="F176" s="4">
        <v>1</v>
      </c>
      <c r="G176" t="str">
        <f t="shared" si="12"/>
        <v>insert into game_score (id, matchid, squad, goals, points, time_type) values (496, 108, 351, 0, 0, 1);</v>
      </c>
    </row>
    <row r="177" spans="1:7" x14ac:dyDescent="0.25">
      <c r="A177" s="3">
        <f t="shared" si="13"/>
        <v>497</v>
      </c>
      <c r="B177" s="3">
        <f>B173+1</f>
        <v>109</v>
      </c>
      <c r="C177" s="3">
        <v>33</v>
      </c>
      <c r="D177" s="3">
        <v>0</v>
      </c>
      <c r="E177" s="3">
        <v>0</v>
      </c>
      <c r="F177" s="3">
        <v>2</v>
      </c>
      <c r="G177" s="3" t="str">
        <f t="shared" si="12"/>
        <v>insert into game_score (id, matchid, squad, goals, points, time_type) values (497, 109, 33, 0, 0, 2);</v>
      </c>
    </row>
    <row r="178" spans="1:7" x14ac:dyDescent="0.25">
      <c r="A178" s="3">
        <f t="shared" si="13"/>
        <v>498</v>
      </c>
      <c r="B178" s="3">
        <f>B177</f>
        <v>109</v>
      </c>
      <c r="C178" s="3">
        <v>33</v>
      </c>
      <c r="D178" s="3">
        <v>0</v>
      </c>
      <c r="E178" s="3">
        <v>0</v>
      </c>
      <c r="F178" s="3">
        <v>1</v>
      </c>
      <c r="G178" s="3" t="str">
        <f t="shared" si="12"/>
        <v>insert into game_score (id, matchid, squad, goals, points, time_type) values (498, 109, 33, 0, 0, 1);</v>
      </c>
    </row>
    <row r="179" spans="1:7" x14ac:dyDescent="0.25">
      <c r="A179" s="3">
        <f t="shared" si="13"/>
        <v>499</v>
      </c>
      <c r="B179" s="3">
        <f t="shared" ref="B179:B186" si="16">B177</f>
        <v>109</v>
      </c>
      <c r="C179" s="3">
        <v>420</v>
      </c>
      <c r="D179" s="3">
        <v>0</v>
      </c>
      <c r="E179" s="3">
        <v>0</v>
      </c>
      <c r="F179" s="3">
        <v>2</v>
      </c>
      <c r="G179" s="3" t="str">
        <f t="shared" si="12"/>
        <v>insert into game_score (id, matchid, squad, goals, points, time_type) values (499, 109, 420, 0, 0, 2);</v>
      </c>
    </row>
    <row r="180" spans="1:7" x14ac:dyDescent="0.25">
      <c r="A180" s="3">
        <f t="shared" si="13"/>
        <v>500</v>
      </c>
      <c r="B180" s="3">
        <f t="shared" si="16"/>
        <v>109</v>
      </c>
      <c r="C180" s="3">
        <v>420</v>
      </c>
      <c r="D180" s="3">
        <v>0</v>
      </c>
      <c r="E180" s="3">
        <v>0</v>
      </c>
      <c r="F180" s="3">
        <v>1</v>
      </c>
      <c r="G180" s="3" t="str">
        <f t="shared" si="12"/>
        <v>insert into game_score (id, matchid, squad, goals, points, time_type) values (500, 109, 420, 0, 0, 1);</v>
      </c>
    </row>
    <row r="181" spans="1:7" x14ac:dyDescent="0.25">
      <c r="A181" s="3">
        <f t="shared" si="13"/>
        <v>501</v>
      </c>
      <c r="B181" s="3">
        <f t="shared" si="16"/>
        <v>109</v>
      </c>
      <c r="C181" s="3">
        <v>33</v>
      </c>
      <c r="D181" s="3">
        <v>0</v>
      </c>
      <c r="E181" s="3">
        <v>1</v>
      </c>
      <c r="F181" s="3">
        <v>4</v>
      </c>
      <c r="G181" s="3" t="str">
        <f t="shared" ref="G181:G202" si="17">"insert into game_score (id, matchid, squad, goals, points, time_type) values (" &amp; A181 &amp; ", " &amp; B181 &amp; ", " &amp; C181 &amp; ", " &amp; D181 &amp; ", " &amp; E181 &amp; ", " &amp; F181 &amp; ");"</f>
        <v>insert into game_score (id, matchid, squad, goals, points, time_type) values (501, 109, 33, 0, 1, 4);</v>
      </c>
    </row>
    <row r="182" spans="1:7" x14ac:dyDescent="0.25">
      <c r="A182" s="3">
        <f t="shared" si="13"/>
        <v>502</v>
      </c>
      <c r="B182" s="3">
        <f t="shared" si="16"/>
        <v>109</v>
      </c>
      <c r="C182" s="3">
        <v>33</v>
      </c>
      <c r="D182" s="3">
        <v>0</v>
      </c>
      <c r="E182" s="3">
        <v>0</v>
      </c>
      <c r="F182" s="3">
        <v>3</v>
      </c>
      <c r="G182" s="3" t="str">
        <f t="shared" si="17"/>
        <v>insert into game_score (id, matchid, squad, goals, points, time_type) values (502, 109, 33, 0, 0, 3);</v>
      </c>
    </row>
    <row r="183" spans="1:7" x14ac:dyDescent="0.25">
      <c r="A183" s="3">
        <f t="shared" si="13"/>
        <v>503</v>
      </c>
      <c r="B183" s="3">
        <f t="shared" si="16"/>
        <v>109</v>
      </c>
      <c r="C183" s="3">
        <v>420</v>
      </c>
      <c r="D183" s="3">
        <v>0</v>
      </c>
      <c r="E183" s="3">
        <v>1</v>
      </c>
      <c r="F183" s="3">
        <v>4</v>
      </c>
      <c r="G183" s="3" t="str">
        <f t="shared" si="17"/>
        <v>insert into game_score (id, matchid, squad, goals, points, time_type) values (503, 109, 420, 0, 1, 4);</v>
      </c>
    </row>
    <row r="184" spans="1:7" x14ac:dyDescent="0.25">
      <c r="A184" s="3">
        <f t="shared" ref="A184:A202" si="18">A183+1</f>
        <v>504</v>
      </c>
      <c r="B184" s="3">
        <f t="shared" si="16"/>
        <v>109</v>
      </c>
      <c r="C184" s="3">
        <v>420</v>
      </c>
      <c r="D184" s="3">
        <v>0</v>
      </c>
      <c r="E184" s="3">
        <v>0</v>
      </c>
      <c r="F184" s="3">
        <v>3</v>
      </c>
      <c r="G184" s="3" t="str">
        <f t="shared" si="17"/>
        <v>insert into game_score (id, matchid, squad, goals, points, time_type) values (504, 109, 420, 0, 0, 3);</v>
      </c>
    </row>
    <row r="185" spans="1:7" x14ac:dyDescent="0.25">
      <c r="A185" s="3">
        <f t="shared" si="18"/>
        <v>505</v>
      </c>
      <c r="B185" s="3">
        <f t="shared" si="16"/>
        <v>109</v>
      </c>
      <c r="C185" s="3">
        <v>33</v>
      </c>
      <c r="D185" s="3">
        <v>5</v>
      </c>
      <c r="E185" s="3">
        <v>0</v>
      </c>
      <c r="F185" s="3">
        <v>7</v>
      </c>
      <c r="G185" s="3" t="str">
        <f t="shared" si="17"/>
        <v>insert into game_score (id, matchid, squad, goals, points, time_type) values (505, 109, 33, 5, 0, 7);</v>
      </c>
    </row>
    <row r="186" spans="1:7" x14ac:dyDescent="0.25">
      <c r="A186" s="3">
        <f t="shared" si="18"/>
        <v>506</v>
      </c>
      <c r="B186" s="3">
        <f t="shared" si="16"/>
        <v>109</v>
      </c>
      <c r="C186" s="3">
        <v>420</v>
      </c>
      <c r="D186" s="3">
        <v>6</v>
      </c>
      <c r="E186" s="3">
        <v>0</v>
      </c>
      <c r="F186" s="3">
        <v>7</v>
      </c>
      <c r="G186" s="3" t="str">
        <f t="shared" si="17"/>
        <v>insert into game_score (id, matchid, squad, goals, points, time_type) values (506, 109, 420, 6, 0, 7);</v>
      </c>
    </row>
    <row r="187" spans="1:7" x14ac:dyDescent="0.25">
      <c r="A187" s="4">
        <f t="shared" si="18"/>
        <v>507</v>
      </c>
      <c r="B187" s="4">
        <f>B183+1</f>
        <v>110</v>
      </c>
      <c r="C187" s="4">
        <v>4420</v>
      </c>
      <c r="D187" s="4">
        <v>1</v>
      </c>
      <c r="E187" s="4">
        <v>0</v>
      </c>
      <c r="F187" s="4">
        <v>2</v>
      </c>
      <c r="G187" t="str">
        <f t="shared" si="17"/>
        <v>insert into game_score (id, matchid, squad, goals, points, time_type) values (507, 110, 4420, 1, 0, 2);</v>
      </c>
    </row>
    <row r="188" spans="1:7" x14ac:dyDescent="0.25">
      <c r="A188" s="4">
        <f t="shared" si="18"/>
        <v>508</v>
      </c>
      <c r="B188" s="4">
        <f>B187</f>
        <v>110</v>
      </c>
      <c r="C188" s="4">
        <v>4420</v>
      </c>
      <c r="D188" s="4">
        <v>0</v>
      </c>
      <c r="E188" s="4">
        <v>0</v>
      </c>
      <c r="F188" s="4">
        <v>1</v>
      </c>
      <c r="G188" t="str">
        <f t="shared" si="17"/>
        <v>insert into game_score (id, matchid, squad, goals, points, time_type) values (508, 110, 4420, 0, 0, 1);</v>
      </c>
    </row>
    <row r="189" spans="1:7" x14ac:dyDescent="0.25">
      <c r="A189" s="4">
        <f t="shared" si="18"/>
        <v>509</v>
      </c>
      <c r="B189" s="4">
        <f t="shared" ref="B189:B196" si="19">B187</f>
        <v>110</v>
      </c>
      <c r="C189" s="4">
        <v>49</v>
      </c>
      <c r="D189" s="4">
        <v>1</v>
      </c>
      <c r="E189" s="4">
        <v>0</v>
      </c>
      <c r="F189" s="4">
        <v>2</v>
      </c>
      <c r="G189" t="str">
        <f t="shared" si="17"/>
        <v>insert into game_score (id, matchid, squad, goals, points, time_type) values (509, 110, 49, 1, 0, 2);</v>
      </c>
    </row>
    <row r="190" spans="1:7" x14ac:dyDescent="0.25">
      <c r="A190" s="4">
        <f t="shared" si="18"/>
        <v>510</v>
      </c>
      <c r="B190" s="4">
        <f t="shared" si="19"/>
        <v>110</v>
      </c>
      <c r="C190" s="4">
        <v>49</v>
      </c>
      <c r="D190" s="4">
        <v>0</v>
      </c>
      <c r="E190" s="4">
        <v>0</v>
      </c>
      <c r="F190" s="4">
        <v>1</v>
      </c>
      <c r="G190" t="str">
        <f t="shared" si="17"/>
        <v>insert into game_score (id, matchid, squad, goals, points, time_type) values (510, 110, 49, 0, 0, 1);</v>
      </c>
    </row>
    <row r="191" spans="1:7" x14ac:dyDescent="0.25">
      <c r="A191" s="4">
        <f t="shared" si="18"/>
        <v>511</v>
      </c>
      <c r="B191" s="4">
        <f t="shared" si="19"/>
        <v>110</v>
      </c>
      <c r="C191" s="4">
        <v>4420</v>
      </c>
      <c r="D191" s="4">
        <v>1</v>
      </c>
      <c r="E191" s="4">
        <v>1</v>
      </c>
      <c r="F191" s="4">
        <v>4</v>
      </c>
      <c r="G191" t="str">
        <f t="shared" si="17"/>
        <v>insert into game_score (id, matchid, squad, goals, points, time_type) values (511, 110, 4420, 1, 1, 4);</v>
      </c>
    </row>
    <row r="192" spans="1:7" x14ac:dyDescent="0.25">
      <c r="A192" s="4">
        <f t="shared" si="18"/>
        <v>512</v>
      </c>
      <c r="B192" s="4">
        <f t="shared" si="19"/>
        <v>110</v>
      </c>
      <c r="C192" s="4">
        <v>4420</v>
      </c>
      <c r="D192" s="4">
        <v>1</v>
      </c>
      <c r="E192" s="4">
        <v>0</v>
      </c>
      <c r="F192" s="4">
        <v>3</v>
      </c>
      <c r="G192" t="str">
        <f t="shared" si="17"/>
        <v>insert into game_score (id, matchid, squad, goals, points, time_type) values (512, 110, 4420, 1, 0, 3);</v>
      </c>
    </row>
    <row r="193" spans="1:7" x14ac:dyDescent="0.25">
      <c r="A193" s="4">
        <f t="shared" si="18"/>
        <v>513</v>
      </c>
      <c r="B193" s="4">
        <f t="shared" si="19"/>
        <v>110</v>
      </c>
      <c r="C193" s="4">
        <v>49</v>
      </c>
      <c r="D193" s="4">
        <v>1</v>
      </c>
      <c r="E193" s="4">
        <v>1</v>
      </c>
      <c r="F193" s="4">
        <v>4</v>
      </c>
      <c r="G193" t="str">
        <f t="shared" si="17"/>
        <v>insert into game_score (id, matchid, squad, goals, points, time_type) values (513, 110, 49, 1, 1, 4);</v>
      </c>
    </row>
    <row r="194" spans="1:7" x14ac:dyDescent="0.25">
      <c r="A194" s="4">
        <f t="shared" si="18"/>
        <v>514</v>
      </c>
      <c r="B194" s="4">
        <f t="shared" si="19"/>
        <v>110</v>
      </c>
      <c r="C194" s="4">
        <v>49</v>
      </c>
      <c r="D194" s="4">
        <v>1</v>
      </c>
      <c r="E194" s="4">
        <v>0</v>
      </c>
      <c r="F194" s="4">
        <v>3</v>
      </c>
      <c r="G194" t="str">
        <f t="shared" si="17"/>
        <v>insert into game_score (id, matchid, squad, goals, points, time_type) values (514, 110, 49, 1, 0, 3);</v>
      </c>
    </row>
    <row r="195" spans="1:7" x14ac:dyDescent="0.25">
      <c r="A195" s="4">
        <f t="shared" si="18"/>
        <v>515</v>
      </c>
      <c r="B195" s="4">
        <f t="shared" si="19"/>
        <v>110</v>
      </c>
      <c r="C195" s="4">
        <v>4420</v>
      </c>
      <c r="D195" s="4">
        <v>5</v>
      </c>
      <c r="E195" s="4">
        <v>0</v>
      </c>
      <c r="F195" s="4">
        <v>7</v>
      </c>
      <c r="G195" t="str">
        <f t="shared" si="17"/>
        <v>insert into game_score (id, matchid, squad, goals, points, time_type) values (515, 110, 4420, 5, 0, 7);</v>
      </c>
    </row>
    <row r="196" spans="1:7" x14ac:dyDescent="0.25">
      <c r="A196" s="4">
        <f t="shared" si="18"/>
        <v>516</v>
      </c>
      <c r="B196" s="4">
        <f t="shared" si="19"/>
        <v>110</v>
      </c>
      <c r="C196" s="4">
        <v>49</v>
      </c>
      <c r="D196" s="4">
        <v>6</v>
      </c>
      <c r="E196" s="4">
        <v>0</v>
      </c>
      <c r="F196" s="4">
        <v>7</v>
      </c>
      <c r="G196" t="str">
        <f t="shared" si="17"/>
        <v>insert into game_score (id, matchid, squad, goals, points, time_type) values (516, 110, 49, 6, 0, 7);</v>
      </c>
    </row>
    <row r="197" spans="1:7" x14ac:dyDescent="0.25">
      <c r="A197" s="3">
        <f t="shared" si="18"/>
        <v>517</v>
      </c>
      <c r="B197" s="3">
        <f>B193+1</f>
        <v>111</v>
      </c>
      <c r="C197" s="3">
        <v>49</v>
      </c>
      <c r="D197" s="3">
        <v>1</v>
      </c>
      <c r="E197" s="3">
        <v>0</v>
      </c>
      <c r="F197" s="3">
        <v>2</v>
      </c>
      <c r="G197" s="3" t="str">
        <f t="shared" si="17"/>
        <v>insert into game_score (id, matchid, squad, goals, points, time_type) values (517, 111, 49, 1, 0, 2);</v>
      </c>
    </row>
    <row r="198" spans="1:7" x14ac:dyDescent="0.25">
      <c r="A198" s="3">
        <f t="shared" si="18"/>
        <v>518</v>
      </c>
      <c r="B198" s="3">
        <f>B197</f>
        <v>111</v>
      </c>
      <c r="C198" s="3">
        <v>49</v>
      </c>
      <c r="D198" s="3">
        <v>0</v>
      </c>
      <c r="E198" s="3">
        <v>0</v>
      </c>
      <c r="F198" s="3">
        <v>1</v>
      </c>
      <c r="G198" s="3" t="str">
        <f t="shared" si="17"/>
        <v>insert into game_score (id, matchid, squad, goals, points, time_type) values (518, 111, 49, 0, 0, 1);</v>
      </c>
    </row>
    <row r="199" spans="1:7" x14ac:dyDescent="0.25">
      <c r="A199" s="3">
        <f t="shared" si="18"/>
        <v>519</v>
      </c>
      <c r="B199" s="3">
        <f>B197</f>
        <v>111</v>
      </c>
      <c r="C199" s="3">
        <v>420</v>
      </c>
      <c r="D199" s="3">
        <v>1</v>
      </c>
      <c r="E199" s="3">
        <v>0</v>
      </c>
      <c r="F199" s="3">
        <v>2</v>
      </c>
      <c r="G199" s="3" t="str">
        <f t="shared" si="17"/>
        <v>insert into game_score (id, matchid, squad, goals, points, time_type) values (519, 111, 420, 1, 0, 2);</v>
      </c>
    </row>
    <row r="200" spans="1:7" x14ac:dyDescent="0.25">
      <c r="A200" s="3">
        <f t="shared" si="18"/>
        <v>520</v>
      </c>
      <c r="B200" s="3">
        <f>B198</f>
        <v>111</v>
      </c>
      <c r="C200" s="3">
        <v>420</v>
      </c>
      <c r="D200" s="3">
        <v>0</v>
      </c>
      <c r="E200" s="3">
        <v>0</v>
      </c>
      <c r="F200" s="3">
        <v>1</v>
      </c>
      <c r="G200" s="3" t="str">
        <f t="shared" si="17"/>
        <v>insert into game_score (id, matchid, squad, goals, points, time_type) values (520, 111, 420, 0, 0, 1);</v>
      </c>
    </row>
    <row r="201" spans="1:7" x14ac:dyDescent="0.25">
      <c r="A201" s="3">
        <f t="shared" si="18"/>
        <v>521</v>
      </c>
      <c r="B201" s="3">
        <f>B199</f>
        <v>111</v>
      </c>
      <c r="C201" s="3">
        <v>49</v>
      </c>
      <c r="D201" s="3">
        <v>2</v>
      </c>
      <c r="E201" s="3">
        <v>3</v>
      </c>
      <c r="F201" s="3">
        <v>3</v>
      </c>
      <c r="G201" s="3" t="str">
        <f t="shared" si="17"/>
        <v>insert into game_score (id, matchid, squad, goals, points, time_type) values (521, 111, 49, 2, 3, 3);</v>
      </c>
    </row>
    <row r="202" spans="1:7" x14ac:dyDescent="0.25">
      <c r="A202" s="3">
        <f t="shared" si="18"/>
        <v>522</v>
      </c>
      <c r="B202" s="3">
        <f>B200</f>
        <v>111</v>
      </c>
      <c r="C202" s="3">
        <v>420</v>
      </c>
      <c r="D202" s="3">
        <v>1</v>
      </c>
      <c r="E202" s="3">
        <v>0</v>
      </c>
      <c r="F202" s="3">
        <v>3</v>
      </c>
      <c r="G202" s="3" t="str">
        <f t="shared" si="17"/>
        <v>insert into game_score (id, matchid, squad, goals, points, time_type) values (522, 111, 420, 1, 0, 3);</v>
      </c>
    </row>
  </sheetData>
  <pageMargins left="0.7" right="0.7" top="0.75" bottom="0.75" header="0.3" footer="0.3"/>
  <pageSetup orientation="portrait" horizontalDpi="200" verticalDpi="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0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9</v>
      </c>
      <c r="C1" t="s">
        <v>10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'1996'!A17+1</f>
        <v>49</v>
      </c>
      <c r="B2">
        <v>2000</v>
      </c>
      <c r="C2" t="s">
        <v>11</v>
      </c>
      <c r="D2">
        <v>351</v>
      </c>
      <c r="G2" t="str">
        <f t="shared" ref="G2:G17" si="0">"insert into group_stage (id, tournament, group_code, squad) values (" &amp; A2 &amp; ", " &amp; B2 &amp; ", '" &amp; C2 &amp; "', " &amp; D2 &amp;  ");"</f>
        <v>insert into group_stage (id, tournament, group_code, squad) values (49, 2000, 'A', 351);</v>
      </c>
    </row>
    <row r="3" spans="1:7" x14ac:dyDescent="0.25">
      <c r="A3">
        <f>A2+1</f>
        <v>50</v>
      </c>
      <c r="B3">
        <f>B2</f>
        <v>2000</v>
      </c>
      <c r="C3" t="s">
        <v>11</v>
      </c>
      <c r="D3">
        <v>40</v>
      </c>
      <c r="G3" t="str">
        <f t="shared" si="0"/>
        <v>insert into group_stage (id, tournament, group_code, squad) values (50, 2000, 'A', 40);</v>
      </c>
    </row>
    <row r="4" spans="1:7" x14ac:dyDescent="0.25">
      <c r="A4">
        <f t="shared" ref="A4:A5" si="1">A3+1</f>
        <v>51</v>
      </c>
      <c r="B4">
        <f t="shared" ref="B4:B5" si="2">B3</f>
        <v>2000</v>
      </c>
      <c r="C4" t="s">
        <v>11</v>
      </c>
      <c r="D4">
        <v>4420</v>
      </c>
      <c r="G4" t="str">
        <f t="shared" si="0"/>
        <v>insert into group_stage (id, tournament, group_code, squad) values (51, 2000, 'A', 4420);</v>
      </c>
    </row>
    <row r="5" spans="1:7" x14ac:dyDescent="0.25">
      <c r="A5">
        <f t="shared" si="1"/>
        <v>52</v>
      </c>
      <c r="B5">
        <f t="shared" si="2"/>
        <v>2000</v>
      </c>
      <c r="C5" t="s">
        <v>11</v>
      </c>
      <c r="D5">
        <v>49</v>
      </c>
      <c r="G5" t="str">
        <f t="shared" si="0"/>
        <v>insert into group_stage (id, tournament, group_code, squad) values (52, 2000, 'A', 49);</v>
      </c>
    </row>
    <row r="6" spans="1:7" x14ac:dyDescent="0.25">
      <c r="A6">
        <f>A5+1</f>
        <v>53</v>
      </c>
      <c r="B6">
        <f>B5</f>
        <v>2000</v>
      </c>
      <c r="C6" t="s">
        <v>12</v>
      </c>
      <c r="D6">
        <v>39</v>
      </c>
      <c r="G6" t="str">
        <f t="shared" si="0"/>
        <v>insert into group_stage (id, tournament, group_code, squad) values (53, 2000, 'B', 39);</v>
      </c>
    </row>
    <row r="7" spans="1:7" x14ac:dyDescent="0.25">
      <c r="A7">
        <f>A6+1</f>
        <v>54</v>
      </c>
      <c r="B7">
        <f>B6</f>
        <v>2000</v>
      </c>
      <c r="C7" t="s">
        <v>12</v>
      </c>
      <c r="D7">
        <v>90</v>
      </c>
      <c r="G7" t="str">
        <f t="shared" si="0"/>
        <v>insert into group_stage (id, tournament, group_code, squad) values (54, 2000, 'B', 90);</v>
      </c>
    </row>
    <row r="8" spans="1:7" x14ac:dyDescent="0.25">
      <c r="A8">
        <f>A7+1</f>
        <v>55</v>
      </c>
      <c r="B8">
        <f>B7</f>
        <v>2000</v>
      </c>
      <c r="C8" t="s">
        <v>12</v>
      </c>
      <c r="D8">
        <v>32</v>
      </c>
      <c r="G8" t="str">
        <f t="shared" si="0"/>
        <v>insert into group_stage (id, tournament, group_code, squad) values (55, 2000, 'B', 32);</v>
      </c>
    </row>
    <row r="9" spans="1:7" x14ac:dyDescent="0.25">
      <c r="A9">
        <f>A8+1</f>
        <v>56</v>
      </c>
      <c r="B9">
        <f>B8</f>
        <v>2000</v>
      </c>
      <c r="C9" t="s">
        <v>12</v>
      </c>
      <c r="D9">
        <v>46</v>
      </c>
      <c r="G9" t="str">
        <f t="shared" si="0"/>
        <v>insert into group_stage (id, tournament, group_code, squad) values (56, 2000, 'B', 46);</v>
      </c>
    </row>
    <row r="10" spans="1:7" x14ac:dyDescent="0.25">
      <c r="A10">
        <f t="shared" ref="A10:A17" si="3">A9+1</f>
        <v>57</v>
      </c>
      <c r="B10">
        <f t="shared" ref="B10:B17" si="4">B9</f>
        <v>2000</v>
      </c>
      <c r="C10" t="s">
        <v>13</v>
      </c>
      <c r="D10">
        <v>34</v>
      </c>
      <c r="G10" t="str">
        <f t="shared" si="0"/>
        <v>insert into group_stage (id, tournament, group_code, squad) values (57, 2000, 'C', 34);</v>
      </c>
    </row>
    <row r="11" spans="1:7" x14ac:dyDescent="0.25">
      <c r="A11">
        <f t="shared" si="3"/>
        <v>58</v>
      </c>
      <c r="B11">
        <f t="shared" si="4"/>
        <v>2000</v>
      </c>
      <c r="C11" t="s">
        <v>13</v>
      </c>
      <c r="D11">
        <v>38111</v>
      </c>
      <c r="G11" t="str">
        <f t="shared" si="0"/>
        <v>insert into group_stage (id, tournament, group_code, squad) values (58, 2000, 'C', 38111);</v>
      </c>
    </row>
    <row r="12" spans="1:7" x14ac:dyDescent="0.25">
      <c r="A12">
        <f t="shared" si="3"/>
        <v>59</v>
      </c>
      <c r="B12">
        <f t="shared" si="4"/>
        <v>2000</v>
      </c>
      <c r="C12" t="s">
        <v>13</v>
      </c>
      <c r="D12">
        <v>47</v>
      </c>
      <c r="G12" t="str">
        <f t="shared" si="0"/>
        <v>insert into group_stage (id, tournament, group_code, squad) values (59, 2000, 'C', 47);</v>
      </c>
    </row>
    <row r="13" spans="1:7" x14ac:dyDescent="0.25">
      <c r="A13">
        <f t="shared" si="3"/>
        <v>60</v>
      </c>
      <c r="B13">
        <f t="shared" si="4"/>
        <v>2000</v>
      </c>
      <c r="C13" t="s">
        <v>13</v>
      </c>
      <c r="D13">
        <v>386</v>
      </c>
      <c r="G13" t="str">
        <f t="shared" si="0"/>
        <v>insert into group_stage (id, tournament, group_code, squad) values (60, 2000, 'C', 386);</v>
      </c>
    </row>
    <row r="14" spans="1:7" x14ac:dyDescent="0.25">
      <c r="A14">
        <f t="shared" si="3"/>
        <v>61</v>
      </c>
      <c r="B14">
        <f t="shared" si="4"/>
        <v>2000</v>
      </c>
      <c r="C14" t="s">
        <v>14</v>
      </c>
      <c r="D14">
        <v>31</v>
      </c>
      <c r="G14" t="str">
        <f t="shared" si="0"/>
        <v>insert into group_stage (id, tournament, group_code, squad) values (61, 2000, 'D', 31);</v>
      </c>
    </row>
    <row r="15" spans="1:7" x14ac:dyDescent="0.25">
      <c r="A15">
        <f t="shared" si="3"/>
        <v>62</v>
      </c>
      <c r="B15">
        <f t="shared" si="4"/>
        <v>2000</v>
      </c>
      <c r="C15" t="s">
        <v>14</v>
      </c>
      <c r="D15">
        <v>33</v>
      </c>
      <c r="G15" t="str">
        <f t="shared" si="0"/>
        <v>insert into group_stage (id, tournament, group_code, squad) values (62, 2000, 'D', 33);</v>
      </c>
    </row>
    <row r="16" spans="1:7" x14ac:dyDescent="0.25">
      <c r="A16">
        <f t="shared" si="3"/>
        <v>63</v>
      </c>
      <c r="B16">
        <f t="shared" si="4"/>
        <v>2000</v>
      </c>
      <c r="C16" t="s">
        <v>14</v>
      </c>
      <c r="D16">
        <v>420</v>
      </c>
      <c r="G16" t="str">
        <f t="shared" si="0"/>
        <v>insert into group_stage (id, tournament, group_code, squad) values (63, 2000, 'D', 420);</v>
      </c>
    </row>
    <row r="17" spans="1:10" x14ac:dyDescent="0.25">
      <c r="A17">
        <f t="shared" si="3"/>
        <v>64</v>
      </c>
      <c r="B17">
        <f t="shared" si="4"/>
        <v>2000</v>
      </c>
      <c r="C17" t="s">
        <v>14</v>
      </c>
      <c r="D17">
        <v>45</v>
      </c>
      <c r="G17" t="str">
        <f t="shared" si="0"/>
        <v>insert into group_stage (id, tournament, group_code, squad) values (64, 2000, 'D', 45);</v>
      </c>
    </row>
    <row r="19" spans="1:10" x14ac:dyDescent="0.25">
      <c r="A19" s="1" t="s">
        <v>1</v>
      </c>
      <c r="B19" s="1" t="s">
        <v>6</v>
      </c>
      <c r="C19" s="1" t="s">
        <v>7</v>
      </c>
      <c r="D19" s="1" t="s">
        <v>8</v>
      </c>
      <c r="G19" t="str">
        <f>"insert into game (matchid, matchdate, game_type, country) values (" &amp; A19 &amp; ", '" &amp; B19 &amp; "', " &amp; C19 &amp; ", " &amp; D19 &amp;  ");"</f>
        <v>insert into game (matchid, matchdate, game_type, country) values (matchid, 'matchdate', game_type, country);</v>
      </c>
    </row>
    <row r="20" spans="1:10" x14ac:dyDescent="0.25">
      <c r="A20" s="4">
        <f>'1996'!A50+1</f>
        <v>112</v>
      </c>
      <c r="B20" s="5" t="str">
        <f>"2000-06-12"</f>
        <v>2000-06-12</v>
      </c>
      <c r="C20" s="4">
        <v>2</v>
      </c>
      <c r="D20" s="4">
        <v>32</v>
      </c>
      <c r="E20" s="4"/>
      <c r="F20" s="4"/>
      <c r="G20" s="4" t="str">
        <f t="shared" ref="G20:G50" si="5">"insert into game (matchid, matchdate, game_type, country) values (" &amp; A20 &amp; ", '" &amp; B20 &amp; "', " &amp; C20 &amp; ", " &amp; D20 &amp;  ");"</f>
        <v>insert into game (matchid, matchdate, game_type, country) values (112, '2000-06-12', 2, 32);</v>
      </c>
    </row>
    <row r="21" spans="1:10" x14ac:dyDescent="0.25">
      <c r="A21" s="4">
        <f>A20+1</f>
        <v>113</v>
      </c>
      <c r="B21" s="5" t="str">
        <f>"2000-06-12"</f>
        <v>2000-06-12</v>
      </c>
      <c r="C21" s="4">
        <v>2</v>
      </c>
      <c r="D21" s="4">
        <v>31</v>
      </c>
      <c r="E21" s="4"/>
      <c r="F21" s="4"/>
      <c r="G21" s="4" t="str">
        <f t="shared" si="5"/>
        <v>insert into game (matchid, matchdate, game_type, country) values (113, '2000-06-12', 2, 31);</v>
      </c>
    </row>
    <row r="22" spans="1:10" x14ac:dyDescent="0.25">
      <c r="A22" s="4">
        <f t="shared" ref="A22:A50" si="6">A21+1</f>
        <v>114</v>
      </c>
      <c r="B22" s="5" t="str">
        <f>"2000-06-17"</f>
        <v>2000-06-17</v>
      </c>
      <c r="C22" s="4">
        <v>2</v>
      </c>
      <c r="D22" s="4">
        <v>31</v>
      </c>
      <c r="E22" s="4"/>
      <c r="F22" s="4"/>
      <c r="G22" s="4" t="str">
        <f t="shared" si="5"/>
        <v>insert into game (matchid, matchdate, game_type, country) values (114, '2000-06-17', 2, 31);</v>
      </c>
    </row>
    <row r="23" spans="1:10" x14ac:dyDescent="0.25">
      <c r="A23" s="4">
        <f t="shared" si="6"/>
        <v>115</v>
      </c>
      <c r="B23" s="5" t="str">
        <f>"2000-06-17"</f>
        <v>2000-06-17</v>
      </c>
      <c r="C23" s="4">
        <v>2</v>
      </c>
      <c r="D23" s="4">
        <v>32</v>
      </c>
      <c r="E23" s="4"/>
      <c r="F23" s="4"/>
      <c r="G23" s="4" t="str">
        <f t="shared" si="5"/>
        <v>insert into game (matchid, matchdate, game_type, country) values (115, '2000-06-17', 2, 32);</v>
      </c>
    </row>
    <row r="24" spans="1:10" x14ac:dyDescent="0.25">
      <c r="A24">
        <f t="shared" si="6"/>
        <v>116</v>
      </c>
      <c r="B24" s="5" t="str">
        <f>"2000-06-20"</f>
        <v>2000-06-20</v>
      </c>
      <c r="C24">
        <v>2</v>
      </c>
      <c r="D24" s="4">
        <v>31</v>
      </c>
      <c r="G24" t="str">
        <f t="shared" si="5"/>
        <v>insert into game (matchid, matchdate, game_type, country) values (116, '2000-06-20', 2, 31);</v>
      </c>
    </row>
    <row r="25" spans="1:10" x14ac:dyDescent="0.25">
      <c r="A25">
        <f t="shared" si="6"/>
        <v>117</v>
      </c>
      <c r="B25" s="5" t="str">
        <f>"2000-06-20"</f>
        <v>2000-06-20</v>
      </c>
      <c r="C25">
        <v>2</v>
      </c>
      <c r="D25" s="4">
        <v>32</v>
      </c>
      <c r="G25" t="str">
        <f t="shared" si="5"/>
        <v>insert into game (matchid, matchdate, game_type, country) values (117, '2000-06-20', 2, 32);</v>
      </c>
    </row>
    <row r="26" spans="1:10" x14ac:dyDescent="0.25">
      <c r="A26">
        <f t="shared" si="6"/>
        <v>118</v>
      </c>
      <c r="B26" s="5" t="str">
        <f>"2000-06-10"</f>
        <v>2000-06-10</v>
      </c>
      <c r="C26">
        <v>2</v>
      </c>
      <c r="D26" s="4">
        <v>32</v>
      </c>
      <c r="G26" t="str">
        <f t="shared" si="5"/>
        <v>insert into game (matchid, matchdate, game_type, country) values (118, '2000-06-10', 2, 32);</v>
      </c>
    </row>
    <row r="27" spans="1:10" x14ac:dyDescent="0.25">
      <c r="A27">
        <f t="shared" si="6"/>
        <v>119</v>
      </c>
      <c r="B27" s="5" t="str">
        <f>"2000-06-11"</f>
        <v>2000-06-11</v>
      </c>
      <c r="C27">
        <v>2</v>
      </c>
      <c r="D27" s="4">
        <v>31</v>
      </c>
      <c r="G27" t="str">
        <f t="shared" si="5"/>
        <v>insert into game (matchid, matchdate, game_type, country) values (119, '2000-06-11', 2, 31);</v>
      </c>
    </row>
    <row r="28" spans="1:10" x14ac:dyDescent="0.25">
      <c r="A28">
        <f t="shared" si="6"/>
        <v>120</v>
      </c>
      <c r="B28" s="5" t="str">
        <f>"2000-06-14"</f>
        <v>2000-06-14</v>
      </c>
      <c r="C28">
        <v>2</v>
      </c>
      <c r="D28" s="4">
        <v>32</v>
      </c>
      <c r="G28" t="str">
        <f t="shared" si="5"/>
        <v>insert into game (matchid, matchdate, game_type, country) values (120, '2000-06-14', 2, 32);</v>
      </c>
      <c r="I28" s="4"/>
      <c r="J28" s="4"/>
    </row>
    <row r="29" spans="1:10" x14ac:dyDescent="0.25">
      <c r="A29">
        <f t="shared" si="6"/>
        <v>121</v>
      </c>
      <c r="B29" s="5" t="str">
        <f>"2000-06-15"</f>
        <v>2000-06-15</v>
      </c>
      <c r="C29">
        <v>2</v>
      </c>
      <c r="D29" s="4">
        <v>31</v>
      </c>
      <c r="G29" t="str">
        <f t="shared" si="5"/>
        <v>insert into game (matchid, matchdate, game_type, country) values (121, '2000-06-15', 2, 31);</v>
      </c>
      <c r="I29" s="4"/>
      <c r="J29" s="4"/>
    </row>
    <row r="30" spans="1:10" x14ac:dyDescent="0.25">
      <c r="A30">
        <f t="shared" si="6"/>
        <v>122</v>
      </c>
      <c r="B30" s="5" t="str">
        <f>"2000-06-19"</f>
        <v>2000-06-19</v>
      </c>
      <c r="C30">
        <v>2</v>
      </c>
      <c r="D30" s="4">
        <v>32</v>
      </c>
      <c r="G30" t="str">
        <f t="shared" si="5"/>
        <v>insert into game (matchid, matchdate, game_type, country) values (122, '2000-06-19', 2, 32);</v>
      </c>
      <c r="I30" s="4"/>
      <c r="J30" s="4"/>
    </row>
    <row r="31" spans="1:10" x14ac:dyDescent="0.25">
      <c r="A31">
        <f t="shared" si="6"/>
        <v>123</v>
      </c>
      <c r="B31" s="5" t="str">
        <f>"2000-06-19"</f>
        <v>2000-06-19</v>
      </c>
      <c r="C31">
        <v>2</v>
      </c>
      <c r="D31" s="4">
        <v>31</v>
      </c>
      <c r="G31" t="str">
        <f t="shared" si="5"/>
        <v>insert into game (matchid, matchdate, game_type, country) values (123, '2000-06-19', 2, 31);</v>
      </c>
      <c r="I31" s="4"/>
      <c r="J31" s="4"/>
    </row>
    <row r="32" spans="1:10" x14ac:dyDescent="0.25">
      <c r="A32">
        <f t="shared" si="6"/>
        <v>124</v>
      </c>
      <c r="B32" s="5" t="str">
        <f>"2000-06-13"</f>
        <v>2000-06-13</v>
      </c>
      <c r="C32">
        <v>2</v>
      </c>
      <c r="D32" s="4">
        <v>31</v>
      </c>
      <c r="G32" t="str">
        <f t="shared" si="5"/>
        <v>insert into game (matchid, matchdate, game_type, country) values (124, '2000-06-13', 2, 31);</v>
      </c>
      <c r="I32" s="4"/>
      <c r="J32" s="4"/>
    </row>
    <row r="33" spans="1:10" x14ac:dyDescent="0.25">
      <c r="A33">
        <f t="shared" si="6"/>
        <v>125</v>
      </c>
      <c r="B33" s="5" t="str">
        <f>"2000-06-13"</f>
        <v>2000-06-13</v>
      </c>
      <c r="C33">
        <v>2</v>
      </c>
      <c r="D33" s="4">
        <v>32</v>
      </c>
      <c r="G33" t="str">
        <f t="shared" si="5"/>
        <v>insert into game (matchid, matchdate, game_type, country) values (125, '2000-06-13', 2, 32);</v>
      </c>
      <c r="I33" s="4"/>
      <c r="J33" s="4"/>
    </row>
    <row r="34" spans="1:10" x14ac:dyDescent="0.25">
      <c r="A34">
        <f t="shared" si="6"/>
        <v>126</v>
      </c>
      <c r="B34" s="5" t="str">
        <f>"2000-06-18"</f>
        <v>2000-06-18</v>
      </c>
      <c r="C34">
        <v>2</v>
      </c>
      <c r="D34" s="4">
        <v>31</v>
      </c>
      <c r="G34" t="str">
        <f t="shared" si="5"/>
        <v>insert into game (matchid, matchdate, game_type, country) values (126, '2000-06-18', 2, 31);</v>
      </c>
      <c r="I34" s="4"/>
      <c r="J34" s="4"/>
    </row>
    <row r="35" spans="1:10" x14ac:dyDescent="0.25">
      <c r="A35">
        <f t="shared" si="6"/>
        <v>127</v>
      </c>
      <c r="B35" s="5" t="str">
        <f>"2000-06-18"</f>
        <v>2000-06-18</v>
      </c>
      <c r="C35">
        <v>2</v>
      </c>
      <c r="D35" s="4">
        <v>32</v>
      </c>
      <c r="G35" t="str">
        <f t="shared" si="5"/>
        <v>insert into game (matchid, matchdate, game_type, country) values (127, '2000-06-18', 2, 32);</v>
      </c>
      <c r="I35" s="4"/>
      <c r="J35" s="4"/>
    </row>
    <row r="36" spans="1:10" x14ac:dyDescent="0.25">
      <c r="A36">
        <f t="shared" si="6"/>
        <v>128</v>
      </c>
      <c r="B36" s="5" t="str">
        <f>"2000-06-21"</f>
        <v>2000-06-21</v>
      </c>
      <c r="C36">
        <v>2</v>
      </c>
      <c r="D36" s="4">
        <v>32</v>
      </c>
      <c r="G36" t="str">
        <f t="shared" si="5"/>
        <v>insert into game (matchid, matchdate, game_type, country) values (128, '2000-06-21', 2, 32);</v>
      </c>
      <c r="I36" s="4"/>
      <c r="J36" s="4"/>
    </row>
    <row r="37" spans="1:10" x14ac:dyDescent="0.25">
      <c r="A37">
        <f t="shared" si="6"/>
        <v>129</v>
      </c>
      <c r="B37" s="5" t="str">
        <f>"2000-06-21"</f>
        <v>2000-06-21</v>
      </c>
      <c r="C37">
        <v>2</v>
      </c>
      <c r="D37" s="4">
        <v>31</v>
      </c>
      <c r="G37" t="str">
        <f t="shared" si="5"/>
        <v>insert into game (matchid, matchdate, game_type, country) values (129, '2000-06-21', 2, 31);</v>
      </c>
      <c r="I37" s="4"/>
      <c r="J37" s="4"/>
    </row>
    <row r="38" spans="1:10" x14ac:dyDescent="0.25">
      <c r="A38">
        <f t="shared" si="6"/>
        <v>130</v>
      </c>
      <c r="B38" s="5" t="str">
        <f>"2000-06-13"</f>
        <v>2000-06-13</v>
      </c>
      <c r="C38">
        <v>2</v>
      </c>
      <c r="D38" s="4">
        <v>32</v>
      </c>
      <c r="G38" t="str">
        <f t="shared" si="5"/>
        <v>insert into game (matchid, matchdate, game_type, country) values (130, '2000-06-13', 2, 32);</v>
      </c>
      <c r="I38" s="4"/>
      <c r="J38" s="4"/>
    </row>
    <row r="39" spans="1:10" x14ac:dyDescent="0.25">
      <c r="A39">
        <f t="shared" si="6"/>
        <v>131</v>
      </c>
      <c r="B39" s="5" t="str">
        <f>"2000-06-13"</f>
        <v>2000-06-13</v>
      </c>
      <c r="C39">
        <v>2</v>
      </c>
      <c r="D39" s="4">
        <v>31</v>
      </c>
      <c r="G39" t="str">
        <f t="shared" si="5"/>
        <v>insert into game (matchid, matchdate, game_type, country) values (131, '2000-06-13', 2, 31);</v>
      </c>
      <c r="I39" s="4"/>
      <c r="J39" s="4"/>
    </row>
    <row r="40" spans="1:10" x14ac:dyDescent="0.25">
      <c r="A40">
        <f t="shared" si="6"/>
        <v>132</v>
      </c>
      <c r="B40" s="5" t="str">
        <f>"2000-06-18"</f>
        <v>2000-06-18</v>
      </c>
      <c r="C40">
        <v>2</v>
      </c>
      <c r="D40" s="4">
        <v>32</v>
      </c>
      <c r="G40" t="str">
        <f t="shared" si="5"/>
        <v>insert into game (matchid, matchdate, game_type, country) values (132, '2000-06-18', 2, 32);</v>
      </c>
      <c r="I40" s="4"/>
      <c r="J40" s="4"/>
    </row>
    <row r="41" spans="1:10" x14ac:dyDescent="0.25">
      <c r="A41">
        <f t="shared" si="6"/>
        <v>133</v>
      </c>
      <c r="B41" s="5" t="str">
        <f>"2000-06-18"</f>
        <v>2000-06-18</v>
      </c>
      <c r="C41">
        <v>2</v>
      </c>
      <c r="D41" s="4">
        <v>31</v>
      </c>
      <c r="G41" t="str">
        <f t="shared" si="5"/>
        <v>insert into game (matchid, matchdate, game_type, country) values (133, '2000-06-18', 2, 31);</v>
      </c>
      <c r="I41" s="4"/>
      <c r="J41" s="4"/>
    </row>
    <row r="42" spans="1:10" x14ac:dyDescent="0.25">
      <c r="A42">
        <f t="shared" si="6"/>
        <v>134</v>
      </c>
      <c r="B42" s="5" t="str">
        <f>"2000-06-21"</f>
        <v>2000-06-21</v>
      </c>
      <c r="C42">
        <v>2</v>
      </c>
      <c r="D42" s="4">
        <v>32</v>
      </c>
      <c r="G42" t="str">
        <f t="shared" si="5"/>
        <v>insert into game (matchid, matchdate, game_type, country) values (134, '2000-06-21', 2, 32);</v>
      </c>
      <c r="I42" s="4"/>
      <c r="J42" s="4"/>
    </row>
    <row r="43" spans="1:10" x14ac:dyDescent="0.25">
      <c r="A43">
        <f t="shared" si="6"/>
        <v>135</v>
      </c>
      <c r="B43" s="5" t="str">
        <f>"2000-06-21"</f>
        <v>2000-06-21</v>
      </c>
      <c r="C43">
        <v>2</v>
      </c>
      <c r="D43" s="4">
        <v>31</v>
      </c>
      <c r="G43" t="str">
        <f t="shared" si="5"/>
        <v>insert into game (matchid, matchdate, game_type, country) values (135, '2000-06-21', 2, 31);</v>
      </c>
      <c r="I43" s="4"/>
      <c r="J43" s="4"/>
    </row>
    <row r="44" spans="1:10" x14ac:dyDescent="0.25">
      <c r="A44">
        <f t="shared" si="6"/>
        <v>136</v>
      </c>
      <c r="B44" s="5" t="str">
        <f>"2000-06-24"</f>
        <v>2000-06-24</v>
      </c>
      <c r="C44">
        <v>3</v>
      </c>
      <c r="D44" s="4">
        <v>31</v>
      </c>
      <c r="G44" t="str">
        <f t="shared" si="5"/>
        <v>insert into game (matchid, matchdate, game_type, country) values (136, '2000-06-24', 3, 31);</v>
      </c>
      <c r="I44" s="4"/>
      <c r="J44" s="4"/>
    </row>
    <row r="45" spans="1:10" x14ac:dyDescent="0.25">
      <c r="A45">
        <f t="shared" si="6"/>
        <v>137</v>
      </c>
      <c r="B45" s="5" t="str">
        <f>"2000-06-24"</f>
        <v>2000-06-24</v>
      </c>
      <c r="C45">
        <v>3</v>
      </c>
      <c r="D45" s="4">
        <v>32</v>
      </c>
      <c r="G45" t="str">
        <f t="shared" si="5"/>
        <v>insert into game (matchid, matchdate, game_type, country) values (137, '2000-06-24', 3, 32);</v>
      </c>
      <c r="I45" s="4"/>
      <c r="J45" s="4"/>
    </row>
    <row r="46" spans="1:10" x14ac:dyDescent="0.25">
      <c r="A46">
        <f t="shared" si="6"/>
        <v>138</v>
      </c>
      <c r="B46" s="5" t="str">
        <f>"2000-06-25"</f>
        <v>2000-06-25</v>
      </c>
      <c r="C46">
        <v>3</v>
      </c>
      <c r="D46" s="4">
        <v>31</v>
      </c>
      <c r="G46" t="str">
        <f t="shared" si="5"/>
        <v>insert into game (matchid, matchdate, game_type, country) values (138, '2000-06-25', 3, 31);</v>
      </c>
      <c r="I46" s="4"/>
      <c r="J46" s="4"/>
    </row>
    <row r="47" spans="1:10" x14ac:dyDescent="0.25">
      <c r="A47">
        <f t="shared" si="6"/>
        <v>139</v>
      </c>
      <c r="B47" s="5" t="str">
        <f>"2000-06-25"</f>
        <v>2000-06-25</v>
      </c>
      <c r="C47">
        <v>3</v>
      </c>
      <c r="D47" s="4">
        <v>32</v>
      </c>
      <c r="G47" t="str">
        <f t="shared" si="5"/>
        <v>insert into game (matchid, matchdate, game_type, country) values (139, '2000-06-25', 3, 32);</v>
      </c>
      <c r="I47" s="4"/>
      <c r="J47" s="4"/>
    </row>
    <row r="48" spans="1:10" x14ac:dyDescent="0.25">
      <c r="A48">
        <f t="shared" si="6"/>
        <v>140</v>
      </c>
      <c r="B48" s="5" t="str">
        <f>"2000-06-28"</f>
        <v>2000-06-28</v>
      </c>
      <c r="C48">
        <v>4</v>
      </c>
      <c r="D48" s="4">
        <v>32</v>
      </c>
      <c r="G48" t="str">
        <f t="shared" si="5"/>
        <v>insert into game (matchid, matchdate, game_type, country) values (140, '2000-06-28', 4, 32);</v>
      </c>
      <c r="I48" s="4"/>
      <c r="J48" s="4"/>
    </row>
    <row r="49" spans="1:10" x14ac:dyDescent="0.25">
      <c r="A49">
        <f t="shared" si="6"/>
        <v>141</v>
      </c>
      <c r="B49" s="5" t="str">
        <f>"2000-06-29"</f>
        <v>2000-06-29</v>
      </c>
      <c r="C49">
        <v>4</v>
      </c>
      <c r="D49" s="4">
        <v>31</v>
      </c>
      <c r="G49" t="str">
        <f t="shared" si="5"/>
        <v>insert into game (matchid, matchdate, game_type, country) values (141, '2000-06-29', 4, 31);</v>
      </c>
      <c r="I49" s="4"/>
      <c r="J49" s="4"/>
    </row>
    <row r="50" spans="1:10" x14ac:dyDescent="0.25">
      <c r="A50">
        <f t="shared" si="6"/>
        <v>142</v>
      </c>
      <c r="B50" s="5" t="str">
        <f>"2000-07-02"</f>
        <v>2000-07-02</v>
      </c>
      <c r="C50">
        <v>6</v>
      </c>
      <c r="D50" s="4">
        <v>31</v>
      </c>
      <c r="G50" t="str">
        <f t="shared" si="5"/>
        <v>insert into game (matchid, matchdate, game_type, country) values (142, '2000-07-02', 6, 31);</v>
      </c>
      <c r="I50" s="4"/>
      <c r="J50" s="4"/>
    </row>
    <row r="51" spans="1:10" x14ac:dyDescent="0.25">
      <c r="I51" s="4"/>
      <c r="J51" s="4"/>
    </row>
    <row r="52" spans="1:10" x14ac:dyDescent="0.25">
      <c r="A52" s="1" t="s">
        <v>0</v>
      </c>
      <c r="B52" s="1" t="s">
        <v>1</v>
      </c>
      <c r="C52" s="1" t="s">
        <v>2</v>
      </c>
      <c r="D52" s="1" t="s">
        <v>3</v>
      </c>
      <c r="E52" s="1" t="s">
        <v>4</v>
      </c>
      <c r="F52" s="1" t="s">
        <v>5</v>
      </c>
      <c r="G52" t="str">
        <f>"insert into game_score (id, matchid, squad, goals, points, time_type) values (" &amp; A52 &amp; ", " &amp; B52 &amp; ", " &amp; C52 &amp; ", " &amp; D52 &amp; ", " &amp; E52 &amp; ", " &amp; F52 &amp; ");"</f>
        <v>insert into game_score (id, matchid, squad, goals, points, time_type) values (id, matchid, squad, goals, points, time_type);</v>
      </c>
      <c r="I52" s="4"/>
      <c r="J52" s="4"/>
    </row>
    <row r="53" spans="1:10" x14ac:dyDescent="0.25">
      <c r="A53" s="3">
        <f>'1996'!A202+1</f>
        <v>523</v>
      </c>
      <c r="B53" s="3">
        <f>A20</f>
        <v>112</v>
      </c>
      <c r="C53" s="3">
        <v>49</v>
      </c>
      <c r="D53" s="3">
        <v>1</v>
      </c>
      <c r="E53" s="3">
        <v>1</v>
      </c>
      <c r="F53" s="3">
        <v>2</v>
      </c>
      <c r="G53" s="3" t="str">
        <f t="shared" ref="G53:G116" si="7">"insert into game_score (id, matchid, squad, goals, points, time_type) values (" &amp; A53 &amp; ", " &amp; B53 &amp; ", " &amp; C53 &amp; ", " &amp; D53 &amp; ", " &amp; E53 &amp; ", " &amp; F53 &amp; ");"</f>
        <v>insert into game_score (id, matchid, squad, goals, points, time_type) values (523, 112, 49, 1, 1, 2);</v>
      </c>
      <c r="H53" s="4"/>
      <c r="I53" s="4"/>
      <c r="J53" s="4"/>
    </row>
    <row r="54" spans="1:10" x14ac:dyDescent="0.25">
      <c r="A54" s="3">
        <f>A53+1</f>
        <v>524</v>
      </c>
      <c r="B54" s="3">
        <f>B53</f>
        <v>112</v>
      </c>
      <c r="C54" s="3">
        <v>49</v>
      </c>
      <c r="D54" s="3">
        <v>1</v>
      </c>
      <c r="E54" s="3">
        <v>0</v>
      </c>
      <c r="F54" s="3">
        <v>1</v>
      </c>
      <c r="G54" s="3" t="str">
        <f t="shared" si="7"/>
        <v>insert into game_score (id, matchid, squad, goals, points, time_type) values (524, 112, 49, 1, 0, 1);</v>
      </c>
      <c r="H54" s="4"/>
      <c r="I54" s="4"/>
      <c r="J54" s="4"/>
    </row>
    <row r="55" spans="1:10" x14ac:dyDescent="0.25">
      <c r="A55" s="3">
        <f t="shared" ref="A55:A118" si="8">A54+1</f>
        <v>525</v>
      </c>
      <c r="B55" s="3">
        <f>B53</f>
        <v>112</v>
      </c>
      <c r="C55" s="3">
        <v>40</v>
      </c>
      <c r="D55" s="3">
        <v>1</v>
      </c>
      <c r="E55" s="3">
        <v>1</v>
      </c>
      <c r="F55" s="3">
        <v>2</v>
      </c>
      <c r="G55" s="3" t="str">
        <f t="shared" si="7"/>
        <v>insert into game_score (id, matchid, squad, goals, points, time_type) values (525, 112, 40, 1, 1, 2);</v>
      </c>
      <c r="H55" s="4"/>
      <c r="I55" s="4"/>
      <c r="J55" s="4"/>
    </row>
    <row r="56" spans="1:10" x14ac:dyDescent="0.25">
      <c r="A56" s="3">
        <f t="shared" si="8"/>
        <v>526</v>
      </c>
      <c r="B56" s="3">
        <f>B53</f>
        <v>112</v>
      </c>
      <c r="C56" s="3">
        <v>40</v>
      </c>
      <c r="D56" s="3">
        <v>1</v>
      </c>
      <c r="E56" s="3">
        <v>0</v>
      </c>
      <c r="F56" s="3">
        <v>1</v>
      </c>
      <c r="G56" s="3" t="str">
        <f t="shared" si="7"/>
        <v>insert into game_score (id, matchid, squad, goals, points, time_type) values (526, 112, 40, 1, 0, 1);</v>
      </c>
      <c r="H56" s="4"/>
      <c r="I56" s="4"/>
      <c r="J56" s="4"/>
    </row>
    <row r="57" spans="1:10" x14ac:dyDescent="0.25">
      <c r="A57" s="4">
        <f t="shared" si="8"/>
        <v>527</v>
      </c>
      <c r="B57" s="4">
        <f>B53+1</f>
        <v>113</v>
      </c>
      <c r="C57" s="4">
        <v>351</v>
      </c>
      <c r="D57" s="4">
        <v>3</v>
      </c>
      <c r="E57" s="4">
        <v>3</v>
      </c>
      <c r="F57" s="4">
        <v>2</v>
      </c>
      <c r="G57" s="4" t="str">
        <f t="shared" si="7"/>
        <v>insert into game_score (id, matchid, squad, goals, points, time_type) values (527, 113, 351, 3, 3, 2);</v>
      </c>
      <c r="H57" s="4"/>
      <c r="I57" s="4"/>
      <c r="J57" s="4"/>
    </row>
    <row r="58" spans="1:10" x14ac:dyDescent="0.25">
      <c r="A58" s="4">
        <f t="shared" si="8"/>
        <v>528</v>
      </c>
      <c r="B58" s="4">
        <f>B57</f>
        <v>113</v>
      </c>
      <c r="C58" s="4">
        <v>351</v>
      </c>
      <c r="D58" s="4">
        <v>2</v>
      </c>
      <c r="E58" s="4">
        <v>0</v>
      </c>
      <c r="F58" s="4">
        <v>1</v>
      </c>
      <c r="G58" s="4" t="str">
        <f t="shared" si="7"/>
        <v>insert into game_score (id, matchid, squad, goals, points, time_type) values (528, 113, 351, 2, 0, 1);</v>
      </c>
      <c r="H58" s="4"/>
      <c r="I58" s="4"/>
      <c r="J58" s="4"/>
    </row>
    <row r="59" spans="1:10" x14ac:dyDescent="0.25">
      <c r="A59" s="4">
        <f t="shared" si="8"/>
        <v>529</v>
      </c>
      <c r="B59" s="4">
        <f>B57</f>
        <v>113</v>
      </c>
      <c r="C59" s="4">
        <v>4420</v>
      </c>
      <c r="D59" s="4">
        <v>2</v>
      </c>
      <c r="E59" s="4">
        <v>0</v>
      </c>
      <c r="F59" s="4">
        <v>2</v>
      </c>
      <c r="G59" s="4" t="str">
        <f t="shared" si="7"/>
        <v>insert into game_score (id, matchid, squad, goals, points, time_type) values (529, 113, 4420, 2, 0, 2);</v>
      </c>
      <c r="H59" s="4"/>
      <c r="I59" s="4"/>
      <c r="J59" s="4"/>
    </row>
    <row r="60" spans="1:10" x14ac:dyDescent="0.25">
      <c r="A60" s="4">
        <f t="shared" si="8"/>
        <v>530</v>
      </c>
      <c r="B60" s="4">
        <f>B57</f>
        <v>113</v>
      </c>
      <c r="C60" s="4">
        <v>4420</v>
      </c>
      <c r="D60" s="4">
        <v>2</v>
      </c>
      <c r="E60" s="4">
        <v>0</v>
      </c>
      <c r="F60" s="4">
        <v>1</v>
      </c>
      <c r="G60" s="4" t="str">
        <f t="shared" si="7"/>
        <v>insert into game_score (id, matchid, squad, goals, points, time_type) values (530, 113, 4420, 2, 0, 1);</v>
      </c>
      <c r="H60" s="4"/>
      <c r="I60" s="4"/>
      <c r="J60" s="4"/>
    </row>
    <row r="61" spans="1:10" x14ac:dyDescent="0.25">
      <c r="A61" s="3">
        <f t="shared" si="8"/>
        <v>531</v>
      </c>
      <c r="B61" s="3">
        <f>B57+1</f>
        <v>114</v>
      </c>
      <c r="C61" s="3">
        <v>40</v>
      </c>
      <c r="D61" s="3">
        <v>0</v>
      </c>
      <c r="E61" s="3">
        <v>0</v>
      </c>
      <c r="F61" s="3">
        <v>2</v>
      </c>
      <c r="G61" s="3" t="str">
        <f t="shared" si="7"/>
        <v>insert into game_score (id, matchid, squad, goals, points, time_type) values (531, 114, 40, 0, 0, 2);</v>
      </c>
      <c r="H61" s="4"/>
      <c r="I61" s="4"/>
      <c r="J61" s="4"/>
    </row>
    <row r="62" spans="1:10" x14ac:dyDescent="0.25">
      <c r="A62" s="3">
        <f t="shared" si="8"/>
        <v>532</v>
      </c>
      <c r="B62" s="3">
        <f>B61</f>
        <v>114</v>
      </c>
      <c r="C62" s="3">
        <v>40</v>
      </c>
      <c r="D62" s="3">
        <v>0</v>
      </c>
      <c r="E62" s="3">
        <v>0</v>
      </c>
      <c r="F62" s="3">
        <v>1</v>
      </c>
      <c r="G62" s="3" t="str">
        <f t="shared" si="7"/>
        <v>insert into game_score (id, matchid, squad, goals, points, time_type) values (532, 114, 40, 0, 0, 1);</v>
      </c>
      <c r="H62" s="4"/>
      <c r="I62" s="4"/>
      <c r="J62" s="4"/>
    </row>
    <row r="63" spans="1:10" x14ac:dyDescent="0.25">
      <c r="A63" s="3">
        <f t="shared" si="8"/>
        <v>533</v>
      </c>
      <c r="B63" s="3">
        <f>B61</f>
        <v>114</v>
      </c>
      <c r="C63" s="3">
        <v>351</v>
      </c>
      <c r="D63" s="3">
        <v>1</v>
      </c>
      <c r="E63" s="3">
        <v>3</v>
      </c>
      <c r="F63" s="3">
        <v>2</v>
      </c>
      <c r="G63" s="3" t="str">
        <f t="shared" si="7"/>
        <v>insert into game_score (id, matchid, squad, goals, points, time_type) values (533, 114, 351, 1, 3, 2);</v>
      </c>
      <c r="H63" s="4"/>
      <c r="I63" s="4"/>
      <c r="J63" s="4"/>
    </row>
    <row r="64" spans="1:10" x14ac:dyDescent="0.25">
      <c r="A64" s="3">
        <f t="shared" si="8"/>
        <v>534</v>
      </c>
      <c r="B64" s="3">
        <f>B61</f>
        <v>114</v>
      </c>
      <c r="C64" s="3">
        <v>351</v>
      </c>
      <c r="D64" s="3">
        <v>0</v>
      </c>
      <c r="E64" s="3">
        <v>0</v>
      </c>
      <c r="F64" s="3">
        <v>1</v>
      </c>
      <c r="G64" s="3" t="str">
        <f t="shared" si="7"/>
        <v>insert into game_score (id, matchid, squad, goals, points, time_type) values (534, 114, 351, 0, 0, 1);</v>
      </c>
      <c r="H64" s="4"/>
      <c r="I64" s="4"/>
      <c r="J64" s="4"/>
    </row>
    <row r="65" spans="1:10" x14ac:dyDescent="0.25">
      <c r="A65" s="4">
        <f t="shared" si="8"/>
        <v>535</v>
      </c>
      <c r="B65" s="4">
        <f>B61+1</f>
        <v>115</v>
      </c>
      <c r="C65" s="4">
        <v>4420</v>
      </c>
      <c r="D65" s="4">
        <v>1</v>
      </c>
      <c r="E65" s="4">
        <v>3</v>
      </c>
      <c r="F65" s="4">
        <v>2</v>
      </c>
      <c r="G65" s="4" t="str">
        <f t="shared" si="7"/>
        <v>insert into game_score (id, matchid, squad, goals, points, time_type) values (535, 115, 4420, 1, 3, 2);</v>
      </c>
      <c r="H65" s="4"/>
      <c r="I65" s="4"/>
      <c r="J65" s="4"/>
    </row>
    <row r="66" spans="1:10" x14ac:dyDescent="0.25">
      <c r="A66" s="4">
        <f t="shared" si="8"/>
        <v>536</v>
      </c>
      <c r="B66" s="4">
        <f>B65</f>
        <v>115</v>
      </c>
      <c r="C66" s="4">
        <v>4420</v>
      </c>
      <c r="D66" s="4">
        <v>0</v>
      </c>
      <c r="E66" s="4">
        <v>0</v>
      </c>
      <c r="F66" s="4">
        <v>1</v>
      </c>
      <c r="G66" s="4" t="str">
        <f t="shared" si="7"/>
        <v>insert into game_score (id, matchid, squad, goals, points, time_type) values (536, 115, 4420, 0, 0, 1);</v>
      </c>
      <c r="H66" s="4"/>
      <c r="I66" s="4"/>
      <c r="J66" s="4"/>
    </row>
    <row r="67" spans="1:10" x14ac:dyDescent="0.25">
      <c r="A67" s="4">
        <f t="shared" si="8"/>
        <v>537</v>
      </c>
      <c r="B67" s="4">
        <f>B65</f>
        <v>115</v>
      </c>
      <c r="C67" s="4">
        <v>49</v>
      </c>
      <c r="D67" s="4">
        <v>0</v>
      </c>
      <c r="E67" s="4">
        <v>0</v>
      </c>
      <c r="F67" s="4">
        <v>2</v>
      </c>
      <c r="G67" s="4" t="str">
        <f t="shared" si="7"/>
        <v>insert into game_score (id, matchid, squad, goals, points, time_type) values (537, 115, 49, 0, 0, 2);</v>
      </c>
      <c r="H67" s="4"/>
      <c r="I67" s="4"/>
      <c r="J67" s="4"/>
    </row>
    <row r="68" spans="1:10" x14ac:dyDescent="0.25">
      <c r="A68" s="4">
        <f t="shared" si="8"/>
        <v>538</v>
      </c>
      <c r="B68" s="4">
        <f>B65</f>
        <v>115</v>
      </c>
      <c r="C68" s="4">
        <v>49</v>
      </c>
      <c r="D68" s="4">
        <v>0</v>
      </c>
      <c r="E68" s="4">
        <v>0</v>
      </c>
      <c r="F68" s="4">
        <v>1</v>
      </c>
      <c r="G68" s="4" t="str">
        <f t="shared" si="7"/>
        <v>insert into game_score (id, matchid, squad, goals, points, time_type) values (538, 115, 49, 0, 0, 1);</v>
      </c>
      <c r="H68" s="4"/>
      <c r="I68" s="4"/>
      <c r="J68" s="4"/>
    </row>
    <row r="69" spans="1:10" x14ac:dyDescent="0.25">
      <c r="A69" s="3">
        <f t="shared" si="8"/>
        <v>539</v>
      </c>
      <c r="B69" s="3">
        <f>B65+1</f>
        <v>116</v>
      </c>
      <c r="C69" s="3">
        <v>351</v>
      </c>
      <c r="D69" s="3">
        <v>3</v>
      </c>
      <c r="E69" s="3">
        <v>3</v>
      </c>
      <c r="F69" s="3">
        <v>2</v>
      </c>
      <c r="G69" s="3" t="str">
        <f t="shared" si="7"/>
        <v>insert into game_score (id, matchid, squad, goals, points, time_type) values (539, 116, 351, 3, 3, 2);</v>
      </c>
      <c r="H69" s="4"/>
      <c r="I69" s="4"/>
      <c r="J69" s="4"/>
    </row>
    <row r="70" spans="1:10" x14ac:dyDescent="0.25">
      <c r="A70" s="3">
        <f t="shared" si="8"/>
        <v>540</v>
      </c>
      <c r="B70" s="3">
        <f>B69</f>
        <v>116</v>
      </c>
      <c r="C70" s="3">
        <v>351</v>
      </c>
      <c r="D70" s="3">
        <v>1</v>
      </c>
      <c r="E70" s="3">
        <v>0</v>
      </c>
      <c r="F70" s="3">
        <v>1</v>
      </c>
      <c r="G70" s="3" t="str">
        <f t="shared" si="7"/>
        <v>insert into game_score (id, matchid, squad, goals, points, time_type) values (540, 116, 351, 1, 0, 1);</v>
      </c>
      <c r="H70" s="4"/>
      <c r="I70" s="4"/>
      <c r="J70" s="4"/>
    </row>
    <row r="71" spans="1:10" x14ac:dyDescent="0.25">
      <c r="A71" s="3">
        <f t="shared" si="8"/>
        <v>541</v>
      </c>
      <c r="B71" s="3">
        <f>B69</f>
        <v>116</v>
      </c>
      <c r="C71" s="3">
        <v>49</v>
      </c>
      <c r="D71" s="3">
        <v>0</v>
      </c>
      <c r="E71" s="3">
        <v>0</v>
      </c>
      <c r="F71" s="3">
        <v>2</v>
      </c>
      <c r="G71" s="3" t="str">
        <f t="shared" si="7"/>
        <v>insert into game_score (id, matchid, squad, goals, points, time_type) values (541, 116, 49, 0, 0, 2);</v>
      </c>
      <c r="H71" s="4"/>
      <c r="I71" s="4"/>
      <c r="J71" s="4"/>
    </row>
    <row r="72" spans="1:10" x14ac:dyDescent="0.25">
      <c r="A72" s="3">
        <f t="shared" si="8"/>
        <v>542</v>
      </c>
      <c r="B72" s="3">
        <f>B69</f>
        <v>116</v>
      </c>
      <c r="C72" s="3">
        <v>49</v>
      </c>
      <c r="D72" s="3">
        <v>0</v>
      </c>
      <c r="E72" s="3">
        <v>0</v>
      </c>
      <c r="F72" s="3">
        <v>1</v>
      </c>
      <c r="G72" s="3" t="str">
        <f t="shared" si="7"/>
        <v>insert into game_score (id, matchid, squad, goals, points, time_type) values (542, 116, 49, 0, 0, 1);</v>
      </c>
      <c r="H72" s="4"/>
      <c r="I72" s="4"/>
      <c r="J72" s="4"/>
    </row>
    <row r="73" spans="1:10" x14ac:dyDescent="0.25">
      <c r="A73" s="4">
        <f t="shared" si="8"/>
        <v>543</v>
      </c>
      <c r="B73" s="4">
        <f>B69+1</f>
        <v>117</v>
      </c>
      <c r="C73" s="4">
        <v>4420</v>
      </c>
      <c r="D73" s="4">
        <v>2</v>
      </c>
      <c r="E73" s="4">
        <v>0</v>
      </c>
      <c r="F73" s="4">
        <v>2</v>
      </c>
      <c r="G73" s="4" t="str">
        <f>"insert into game_score (id, matchid, squad, goals, points, time_type) values (" &amp; A73 &amp; ", " &amp; B73 &amp; ", " &amp; C73 &amp; ", " &amp; D73 &amp; ", " &amp; E73 &amp; ", " &amp; F73 &amp; ");"</f>
        <v>insert into game_score (id, matchid, squad, goals, points, time_type) values (543, 117, 4420, 2, 0, 2);</v>
      </c>
      <c r="H73" s="4"/>
      <c r="I73" s="4"/>
      <c r="J73" s="4"/>
    </row>
    <row r="74" spans="1:10" x14ac:dyDescent="0.25">
      <c r="A74" s="4">
        <f t="shared" si="8"/>
        <v>544</v>
      </c>
      <c r="B74" s="4">
        <f>B73</f>
        <v>117</v>
      </c>
      <c r="C74" s="4">
        <v>4420</v>
      </c>
      <c r="D74" s="4">
        <v>2</v>
      </c>
      <c r="E74" s="4">
        <v>0</v>
      </c>
      <c r="F74" s="4">
        <v>1</v>
      </c>
      <c r="G74" s="4" t="str">
        <f>"insert into game_score (id, matchid, squad, goals, points, time_type) values (" &amp; A74 &amp; ", " &amp; B74 &amp; ", " &amp; C74 &amp; ", " &amp; D74 &amp; ", " &amp; E74 &amp; ", " &amp; F74 &amp; ");"</f>
        <v>insert into game_score (id, matchid, squad, goals, points, time_type) values (544, 117, 4420, 2, 0, 1);</v>
      </c>
      <c r="H74" s="4"/>
      <c r="I74" s="4"/>
      <c r="J74" s="4"/>
    </row>
    <row r="75" spans="1:10" x14ac:dyDescent="0.25">
      <c r="A75" s="4">
        <f t="shared" si="8"/>
        <v>545</v>
      </c>
      <c r="B75" s="4">
        <f>B73</f>
        <v>117</v>
      </c>
      <c r="C75" s="4">
        <v>40</v>
      </c>
      <c r="D75" s="4">
        <v>3</v>
      </c>
      <c r="E75" s="4">
        <v>3</v>
      </c>
      <c r="F75" s="4">
        <v>2</v>
      </c>
      <c r="G75" s="4" t="str">
        <f>"insert into game_score (id, matchid, squad, goals, points, time_type) values (" &amp; A75 &amp; ", " &amp; B75 &amp; ", " &amp; C75 &amp; ", " &amp; D75 &amp; ", " &amp; E75 &amp; ", " &amp; F75 &amp; ");"</f>
        <v>insert into game_score (id, matchid, squad, goals, points, time_type) values (545, 117, 40, 3, 3, 2);</v>
      </c>
      <c r="H75" s="4"/>
      <c r="I75" s="4"/>
      <c r="J75" s="4"/>
    </row>
    <row r="76" spans="1:10" x14ac:dyDescent="0.25">
      <c r="A76" s="4">
        <f t="shared" si="8"/>
        <v>546</v>
      </c>
      <c r="B76" s="4">
        <f>B73</f>
        <v>117</v>
      </c>
      <c r="C76" s="4">
        <v>40</v>
      </c>
      <c r="D76" s="4">
        <v>1</v>
      </c>
      <c r="E76" s="4">
        <v>0</v>
      </c>
      <c r="F76" s="4">
        <v>1</v>
      </c>
      <c r="G76" s="4" t="str">
        <f>"insert into game_score (id, matchid, squad, goals, points, time_type) values (" &amp; A76 &amp; ", " &amp; B76 &amp; ", " &amp; C76 &amp; ", " &amp; D76 &amp; ", " &amp; E76 &amp; ", " &amp; F76 &amp; ");"</f>
        <v>insert into game_score (id, matchid, squad, goals, points, time_type) values (546, 117, 40, 1, 0, 1);</v>
      </c>
      <c r="H76" s="4"/>
    </row>
    <row r="77" spans="1:10" x14ac:dyDescent="0.25">
      <c r="A77" s="3">
        <f t="shared" si="8"/>
        <v>547</v>
      </c>
      <c r="B77" s="3">
        <f>B73+1</f>
        <v>118</v>
      </c>
      <c r="C77" s="3">
        <v>32</v>
      </c>
      <c r="D77" s="3">
        <v>2</v>
      </c>
      <c r="E77" s="3">
        <v>3</v>
      </c>
      <c r="F77" s="3">
        <v>2</v>
      </c>
      <c r="G77" s="3" t="str">
        <f t="shared" si="7"/>
        <v>insert into game_score (id, matchid, squad, goals, points, time_type) values (547, 118, 32, 2, 3, 2);</v>
      </c>
      <c r="H77" s="4"/>
    </row>
    <row r="78" spans="1:10" x14ac:dyDescent="0.25">
      <c r="A78" s="3">
        <f t="shared" si="8"/>
        <v>548</v>
      </c>
      <c r="B78" s="3">
        <f>B77</f>
        <v>118</v>
      </c>
      <c r="C78" s="3">
        <v>32</v>
      </c>
      <c r="D78" s="3">
        <v>1</v>
      </c>
      <c r="E78" s="3">
        <v>0</v>
      </c>
      <c r="F78" s="3">
        <v>1</v>
      </c>
      <c r="G78" s="3" t="str">
        <f t="shared" si="7"/>
        <v>insert into game_score (id, matchid, squad, goals, points, time_type) values (548, 118, 32, 1, 0, 1);</v>
      </c>
      <c r="H78" s="4"/>
    </row>
    <row r="79" spans="1:10" x14ac:dyDescent="0.25">
      <c r="A79" s="3">
        <f t="shared" si="8"/>
        <v>549</v>
      </c>
      <c r="B79" s="3">
        <f>B77</f>
        <v>118</v>
      </c>
      <c r="C79" s="3">
        <v>46</v>
      </c>
      <c r="D79" s="3">
        <v>1</v>
      </c>
      <c r="E79" s="3">
        <v>0</v>
      </c>
      <c r="F79" s="3">
        <v>2</v>
      </c>
      <c r="G79" s="3" t="str">
        <f t="shared" si="7"/>
        <v>insert into game_score (id, matchid, squad, goals, points, time_type) values (549, 118, 46, 1, 0, 2);</v>
      </c>
      <c r="H79" s="4"/>
    </row>
    <row r="80" spans="1:10" x14ac:dyDescent="0.25">
      <c r="A80" s="3">
        <f t="shared" si="8"/>
        <v>550</v>
      </c>
      <c r="B80" s="3">
        <f>B77</f>
        <v>118</v>
      </c>
      <c r="C80" s="3">
        <v>46</v>
      </c>
      <c r="D80" s="3">
        <v>0</v>
      </c>
      <c r="E80" s="3">
        <v>0</v>
      </c>
      <c r="F80" s="3">
        <v>1</v>
      </c>
      <c r="G80" s="3" t="str">
        <f t="shared" si="7"/>
        <v>insert into game_score (id, matchid, squad, goals, points, time_type) values (550, 118, 46, 0, 0, 1);</v>
      </c>
      <c r="H80" s="4"/>
    </row>
    <row r="81" spans="1:8" x14ac:dyDescent="0.25">
      <c r="A81" s="4">
        <f t="shared" si="8"/>
        <v>551</v>
      </c>
      <c r="B81" s="4">
        <f>B77+1</f>
        <v>119</v>
      </c>
      <c r="C81" s="4">
        <v>90</v>
      </c>
      <c r="D81" s="4">
        <v>1</v>
      </c>
      <c r="E81" s="4">
        <v>0</v>
      </c>
      <c r="F81" s="4">
        <v>2</v>
      </c>
      <c r="G81" s="4" t="str">
        <f t="shared" si="7"/>
        <v>insert into game_score (id, matchid, squad, goals, points, time_type) values (551, 119, 90, 1, 0, 2);</v>
      </c>
      <c r="H81" s="4"/>
    </row>
    <row r="82" spans="1:8" x14ac:dyDescent="0.25">
      <c r="A82" s="4">
        <f t="shared" si="8"/>
        <v>552</v>
      </c>
      <c r="B82" s="4">
        <f>B81</f>
        <v>119</v>
      </c>
      <c r="C82" s="4">
        <v>90</v>
      </c>
      <c r="D82" s="4">
        <v>0</v>
      </c>
      <c r="E82" s="4">
        <v>0</v>
      </c>
      <c r="F82" s="4">
        <v>1</v>
      </c>
      <c r="G82" s="4" t="str">
        <f t="shared" si="7"/>
        <v>insert into game_score (id, matchid, squad, goals, points, time_type) values (552, 119, 90, 0, 0, 1);</v>
      </c>
      <c r="H82" s="4"/>
    </row>
    <row r="83" spans="1:8" x14ac:dyDescent="0.25">
      <c r="A83" s="4">
        <f t="shared" si="8"/>
        <v>553</v>
      </c>
      <c r="B83" s="4">
        <f>B81</f>
        <v>119</v>
      </c>
      <c r="C83" s="4">
        <v>39</v>
      </c>
      <c r="D83" s="4">
        <v>2</v>
      </c>
      <c r="E83" s="4">
        <v>3</v>
      </c>
      <c r="F83" s="4">
        <v>2</v>
      </c>
      <c r="G83" s="4" t="str">
        <f t="shared" si="7"/>
        <v>insert into game_score (id, matchid, squad, goals, points, time_type) values (553, 119, 39, 2, 3, 2);</v>
      </c>
      <c r="H83" s="4"/>
    </row>
    <row r="84" spans="1:8" x14ac:dyDescent="0.25">
      <c r="A84" s="4">
        <f t="shared" si="8"/>
        <v>554</v>
      </c>
      <c r="B84" s="4">
        <f>B81</f>
        <v>119</v>
      </c>
      <c r="C84" s="4">
        <v>39</v>
      </c>
      <c r="D84" s="4">
        <v>0</v>
      </c>
      <c r="E84" s="4">
        <v>0</v>
      </c>
      <c r="F84" s="4">
        <v>1</v>
      </c>
      <c r="G84" s="4" t="str">
        <f t="shared" si="7"/>
        <v>insert into game_score (id, matchid, squad, goals, points, time_type) values (554, 119, 39, 0, 0, 1);</v>
      </c>
      <c r="H84" s="4"/>
    </row>
    <row r="85" spans="1:8" x14ac:dyDescent="0.25">
      <c r="A85" s="3">
        <f t="shared" si="8"/>
        <v>555</v>
      </c>
      <c r="B85" s="3">
        <f>B81+1</f>
        <v>120</v>
      </c>
      <c r="C85" s="3">
        <v>39</v>
      </c>
      <c r="D85" s="3">
        <v>2</v>
      </c>
      <c r="E85" s="3">
        <v>3</v>
      </c>
      <c r="F85" s="3">
        <v>2</v>
      </c>
      <c r="G85" s="3" t="str">
        <f t="shared" si="7"/>
        <v>insert into game_score (id, matchid, squad, goals, points, time_type) values (555, 120, 39, 2, 3, 2);</v>
      </c>
      <c r="H85" s="4"/>
    </row>
    <row r="86" spans="1:8" x14ac:dyDescent="0.25">
      <c r="A86" s="3">
        <f t="shared" si="8"/>
        <v>556</v>
      </c>
      <c r="B86" s="3">
        <f>B85</f>
        <v>120</v>
      </c>
      <c r="C86" s="3">
        <v>39</v>
      </c>
      <c r="D86" s="3">
        <v>1</v>
      </c>
      <c r="E86" s="3">
        <v>0</v>
      </c>
      <c r="F86" s="3">
        <v>1</v>
      </c>
      <c r="G86" s="3" t="str">
        <f t="shared" si="7"/>
        <v>insert into game_score (id, matchid, squad, goals, points, time_type) values (556, 120, 39, 1, 0, 1);</v>
      </c>
      <c r="H86" s="4"/>
    </row>
    <row r="87" spans="1:8" x14ac:dyDescent="0.25">
      <c r="A87" s="3">
        <f t="shared" si="8"/>
        <v>557</v>
      </c>
      <c r="B87" s="3">
        <f>B85</f>
        <v>120</v>
      </c>
      <c r="C87" s="3">
        <v>32</v>
      </c>
      <c r="D87" s="3">
        <v>0</v>
      </c>
      <c r="E87" s="3">
        <v>0</v>
      </c>
      <c r="F87" s="3">
        <v>2</v>
      </c>
      <c r="G87" s="3" t="str">
        <f t="shared" si="7"/>
        <v>insert into game_score (id, matchid, squad, goals, points, time_type) values (557, 120, 32, 0, 0, 2);</v>
      </c>
      <c r="H87" s="4"/>
    </row>
    <row r="88" spans="1:8" x14ac:dyDescent="0.25">
      <c r="A88" s="3">
        <f t="shared" si="8"/>
        <v>558</v>
      </c>
      <c r="B88" s="3">
        <f>B85</f>
        <v>120</v>
      </c>
      <c r="C88" s="3">
        <v>32</v>
      </c>
      <c r="D88" s="3">
        <v>0</v>
      </c>
      <c r="E88" s="3">
        <v>0</v>
      </c>
      <c r="F88" s="3">
        <v>1</v>
      </c>
      <c r="G88" s="3" t="str">
        <f t="shared" si="7"/>
        <v>insert into game_score (id, matchid, squad, goals, points, time_type) values (558, 120, 32, 0, 0, 1);</v>
      </c>
      <c r="H88" s="4"/>
    </row>
    <row r="89" spans="1:8" x14ac:dyDescent="0.25">
      <c r="A89" s="4">
        <f t="shared" si="8"/>
        <v>559</v>
      </c>
      <c r="B89" s="4">
        <f>B85+1</f>
        <v>121</v>
      </c>
      <c r="C89" s="4">
        <v>46</v>
      </c>
      <c r="D89" s="4">
        <v>0</v>
      </c>
      <c r="E89" s="4">
        <v>1</v>
      </c>
      <c r="F89" s="4">
        <v>2</v>
      </c>
      <c r="G89" s="4" t="str">
        <f t="shared" si="7"/>
        <v>insert into game_score (id, matchid, squad, goals, points, time_type) values (559, 121, 46, 0, 1, 2);</v>
      </c>
      <c r="H89" s="4"/>
    </row>
    <row r="90" spans="1:8" x14ac:dyDescent="0.25">
      <c r="A90" s="4">
        <f t="shared" si="8"/>
        <v>560</v>
      </c>
      <c r="B90" s="4">
        <f>B89</f>
        <v>121</v>
      </c>
      <c r="C90" s="4">
        <v>46</v>
      </c>
      <c r="D90" s="4">
        <v>0</v>
      </c>
      <c r="E90" s="4">
        <v>0</v>
      </c>
      <c r="F90" s="4">
        <v>1</v>
      </c>
      <c r="G90" s="4" t="str">
        <f t="shared" si="7"/>
        <v>insert into game_score (id, matchid, squad, goals, points, time_type) values (560, 121, 46, 0, 0, 1);</v>
      </c>
      <c r="H90" s="4"/>
    </row>
    <row r="91" spans="1:8" x14ac:dyDescent="0.25">
      <c r="A91" s="4">
        <f t="shared" si="8"/>
        <v>561</v>
      </c>
      <c r="B91" s="4">
        <f>B89</f>
        <v>121</v>
      </c>
      <c r="C91" s="4">
        <v>90</v>
      </c>
      <c r="D91" s="4">
        <v>0</v>
      </c>
      <c r="E91" s="4">
        <v>1</v>
      </c>
      <c r="F91" s="4">
        <v>2</v>
      </c>
      <c r="G91" s="4" t="str">
        <f t="shared" si="7"/>
        <v>insert into game_score (id, matchid, squad, goals, points, time_type) values (561, 121, 90, 0, 1, 2);</v>
      </c>
      <c r="H91" s="4"/>
    </row>
    <row r="92" spans="1:8" x14ac:dyDescent="0.25">
      <c r="A92" s="4">
        <f t="shared" si="8"/>
        <v>562</v>
      </c>
      <c r="B92" s="4">
        <f>B89</f>
        <v>121</v>
      </c>
      <c r="C92" s="4">
        <v>90</v>
      </c>
      <c r="D92" s="4">
        <v>0</v>
      </c>
      <c r="E92" s="4">
        <v>0</v>
      </c>
      <c r="F92" s="4">
        <v>1</v>
      </c>
      <c r="G92" s="4" t="str">
        <f t="shared" si="7"/>
        <v>insert into game_score (id, matchid, squad, goals, points, time_type) values (562, 121, 90, 0, 0, 1);</v>
      </c>
      <c r="H92" s="4"/>
    </row>
    <row r="93" spans="1:8" x14ac:dyDescent="0.25">
      <c r="A93" s="3">
        <f t="shared" si="8"/>
        <v>563</v>
      </c>
      <c r="B93" s="3">
        <f>B89+1</f>
        <v>122</v>
      </c>
      <c r="C93" s="3">
        <v>90</v>
      </c>
      <c r="D93" s="3">
        <v>2</v>
      </c>
      <c r="E93" s="3">
        <v>3</v>
      </c>
      <c r="F93" s="3">
        <v>2</v>
      </c>
      <c r="G93" s="3" t="str">
        <f t="shared" si="7"/>
        <v>insert into game_score (id, matchid, squad, goals, points, time_type) values (563, 122, 90, 2, 3, 2);</v>
      </c>
      <c r="H93" s="4"/>
    </row>
    <row r="94" spans="1:8" x14ac:dyDescent="0.25">
      <c r="A94" s="3">
        <f t="shared" si="8"/>
        <v>564</v>
      </c>
      <c r="B94" s="3">
        <f>B93</f>
        <v>122</v>
      </c>
      <c r="C94" s="3">
        <v>90</v>
      </c>
      <c r="D94" s="3">
        <v>1</v>
      </c>
      <c r="E94" s="3">
        <v>0</v>
      </c>
      <c r="F94" s="3">
        <v>1</v>
      </c>
      <c r="G94" s="3" t="str">
        <f t="shared" si="7"/>
        <v>insert into game_score (id, matchid, squad, goals, points, time_type) values (564, 122, 90, 1, 0, 1);</v>
      </c>
      <c r="H94" s="4"/>
    </row>
    <row r="95" spans="1:8" x14ac:dyDescent="0.25">
      <c r="A95" s="3">
        <f t="shared" si="8"/>
        <v>565</v>
      </c>
      <c r="B95" s="3">
        <f>B93</f>
        <v>122</v>
      </c>
      <c r="C95" s="3">
        <v>32</v>
      </c>
      <c r="D95" s="3">
        <v>0</v>
      </c>
      <c r="E95" s="3">
        <v>0</v>
      </c>
      <c r="F95" s="3">
        <v>2</v>
      </c>
      <c r="G95" s="3" t="str">
        <f t="shared" si="7"/>
        <v>insert into game_score (id, matchid, squad, goals, points, time_type) values (565, 122, 32, 0, 0, 2);</v>
      </c>
      <c r="H95" s="4"/>
    </row>
    <row r="96" spans="1:8" x14ac:dyDescent="0.25">
      <c r="A96" s="3">
        <f t="shared" si="8"/>
        <v>566</v>
      </c>
      <c r="B96" s="3">
        <f>B93</f>
        <v>122</v>
      </c>
      <c r="C96" s="3">
        <v>32</v>
      </c>
      <c r="D96" s="3">
        <v>0</v>
      </c>
      <c r="E96" s="3">
        <v>0</v>
      </c>
      <c r="F96" s="3">
        <v>1</v>
      </c>
      <c r="G96" s="3" t="str">
        <f t="shared" si="7"/>
        <v>insert into game_score (id, matchid, squad, goals, points, time_type) values (566, 122, 32, 0, 0, 1);</v>
      </c>
      <c r="H96" s="4"/>
    </row>
    <row r="97" spans="1:8" x14ac:dyDescent="0.25">
      <c r="A97" s="4">
        <f t="shared" si="8"/>
        <v>567</v>
      </c>
      <c r="B97" s="4">
        <f>B93+1</f>
        <v>123</v>
      </c>
      <c r="C97" s="4">
        <v>39</v>
      </c>
      <c r="D97" s="4">
        <v>2</v>
      </c>
      <c r="E97" s="4">
        <v>3</v>
      </c>
      <c r="F97" s="4">
        <v>2</v>
      </c>
      <c r="G97" s="4" t="str">
        <f t="shared" si="7"/>
        <v>insert into game_score (id, matchid, squad, goals, points, time_type) values (567, 123, 39, 2, 3, 2);</v>
      </c>
      <c r="H97" s="4"/>
    </row>
    <row r="98" spans="1:8" x14ac:dyDescent="0.25">
      <c r="A98" s="4">
        <f t="shared" si="8"/>
        <v>568</v>
      </c>
      <c r="B98" s="4">
        <f>B97</f>
        <v>123</v>
      </c>
      <c r="C98" s="4">
        <v>39</v>
      </c>
      <c r="D98" s="4">
        <v>1</v>
      </c>
      <c r="E98" s="4">
        <v>0</v>
      </c>
      <c r="F98" s="4">
        <v>1</v>
      </c>
      <c r="G98" s="4" t="str">
        <f t="shared" si="7"/>
        <v>insert into game_score (id, matchid, squad, goals, points, time_type) values (568, 123, 39, 1, 0, 1);</v>
      </c>
      <c r="H98" s="4"/>
    </row>
    <row r="99" spans="1:8" x14ac:dyDescent="0.25">
      <c r="A99" s="4">
        <f t="shared" si="8"/>
        <v>569</v>
      </c>
      <c r="B99" s="4">
        <f>B97</f>
        <v>123</v>
      </c>
      <c r="C99" s="4">
        <v>46</v>
      </c>
      <c r="D99" s="4">
        <v>1</v>
      </c>
      <c r="E99" s="4">
        <v>0</v>
      </c>
      <c r="F99" s="4">
        <v>2</v>
      </c>
      <c r="G99" s="4" t="str">
        <f t="shared" si="7"/>
        <v>insert into game_score (id, matchid, squad, goals, points, time_type) values (569, 123, 46, 1, 0, 2);</v>
      </c>
      <c r="H99" s="4"/>
    </row>
    <row r="100" spans="1:8" x14ac:dyDescent="0.25">
      <c r="A100" s="4">
        <f t="shared" si="8"/>
        <v>570</v>
      </c>
      <c r="B100" s="4">
        <f>B97</f>
        <v>123</v>
      </c>
      <c r="C100" s="4">
        <v>46</v>
      </c>
      <c r="D100" s="4">
        <v>0</v>
      </c>
      <c r="E100" s="4">
        <v>0</v>
      </c>
      <c r="F100" s="4">
        <v>1</v>
      </c>
      <c r="G100" s="4" t="str">
        <f t="shared" si="7"/>
        <v>insert into game_score (id, matchid, squad, goals, points, time_type) values (570, 123, 46, 0, 0, 1);</v>
      </c>
      <c r="H100" s="4"/>
    </row>
    <row r="101" spans="1:8" x14ac:dyDescent="0.25">
      <c r="A101" s="3">
        <f t="shared" si="8"/>
        <v>571</v>
      </c>
      <c r="B101" s="3">
        <f>B97+1</f>
        <v>124</v>
      </c>
      <c r="C101" s="3">
        <v>34</v>
      </c>
      <c r="D101" s="3">
        <v>0</v>
      </c>
      <c r="E101" s="3">
        <v>0</v>
      </c>
      <c r="F101" s="3">
        <v>2</v>
      </c>
      <c r="G101" s="3" t="str">
        <f t="shared" si="7"/>
        <v>insert into game_score (id, matchid, squad, goals, points, time_type) values (571, 124, 34, 0, 0, 2);</v>
      </c>
      <c r="H101" s="4"/>
    </row>
    <row r="102" spans="1:8" x14ac:dyDescent="0.25">
      <c r="A102" s="3">
        <f t="shared" si="8"/>
        <v>572</v>
      </c>
      <c r="B102" s="3">
        <f>B101</f>
        <v>124</v>
      </c>
      <c r="C102" s="3">
        <v>34</v>
      </c>
      <c r="D102" s="3">
        <v>0</v>
      </c>
      <c r="E102" s="3">
        <v>0</v>
      </c>
      <c r="F102" s="3">
        <v>1</v>
      </c>
      <c r="G102" s="3" t="str">
        <f t="shared" si="7"/>
        <v>insert into game_score (id, matchid, squad, goals, points, time_type) values (572, 124, 34, 0, 0, 1);</v>
      </c>
      <c r="H102" s="4"/>
    </row>
    <row r="103" spans="1:8" x14ac:dyDescent="0.25">
      <c r="A103" s="3">
        <f t="shared" si="8"/>
        <v>573</v>
      </c>
      <c r="B103" s="3">
        <f>B101</f>
        <v>124</v>
      </c>
      <c r="C103" s="3">
        <v>47</v>
      </c>
      <c r="D103" s="3">
        <v>1</v>
      </c>
      <c r="E103" s="3">
        <v>3</v>
      </c>
      <c r="F103" s="3">
        <v>2</v>
      </c>
      <c r="G103" s="3" t="str">
        <f t="shared" si="7"/>
        <v>insert into game_score (id, matchid, squad, goals, points, time_type) values (573, 124, 47, 1, 3, 2);</v>
      </c>
      <c r="H103" s="4"/>
    </row>
    <row r="104" spans="1:8" x14ac:dyDescent="0.25">
      <c r="A104" s="3">
        <f t="shared" si="8"/>
        <v>574</v>
      </c>
      <c r="B104" s="3">
        <f>B101</f>
        <v>124</v>
      </c>
      <c r="C104" s="3">
        <v>47</v>
      </c>
      <c r="D104" s="3">
        <v>0</v>
      </c>
      <c r="E104" s="3">
        <v>0</v>
      </c>
      <c r="F104" s="3">
        <v>1</v>
      </c>
      <c r="G104" s="3" t="str">
        <f t="shared" si="7"/>
        <v>insert into game_score (id, matchid, squad, goals, points, time_type) values (574, 124, 47, 0, 0, 1);</v>
      </c>
      <c r="H104" s="4"/>
    </row>
    <row r="105" spans="1:8" x14ac:dyDescent="0.25">
      <c r="A105" s="4">
        <f t="shared" si="8"/>
        <v>575</v>
      </c>
      <c r="B105" s="4">
        <f>B101+1</f>
        <v>125</v>
      </c>
      <c r="C105" s="4">
        <v>38111</v>
      </c>
      <c r="D105" s="4">
        <v>3</v>
      </c>
      <c r="E105" s="4">
        <v>1</v>
      </c>
      <c r="F105" s="4">
        <v>2</v>
      </c>
      <c r="G105" s="4" t="str">
        <f t="shared" si="7"/>
        <v>insert into game_score (id, matchid, squad, goals, points, time_type) values (575, 125, 38111, 3, 1, 2);</v>
      </c>
      <c r="H105" s="4"/>
    </row>
    <row r="106" spans="1:8" x14ac:dyDescent="0.25">
      <c r="A106" s="4">
        <f t="shared" si="8"/>
        <v>576</v>
      </c>
      <c r="B106" s="4">
        <f>B105</f>
        <v>125</v>
      </c>
      <c r="C106" s="4">
        <v>38111</v>
      </c>
      <c r="D106" s="4">
        <v>0</v>
      </c>
      <c r="E106" s="4">
        <v>0</v>
      </c>
      <c r="F106" s="4">
        <v>1</v>
      </c>
      <c r="G106" s="4" t="str">
        <f t="shared" si="7"/>
        <v>insert into game_score (id, matchid, squad, goals, points, time_type) values (576, 125, 38111, 0, 0, 1);</v>
      </c>
      <c r="H106" s="4"/>
    </row>
    <row r="107" spans="1:8" x14ac:dyDescent="0.25">
      <c r="A107" s="4">
        <f t="shared" si="8"/>
        <v>577</v>
      </c>
      <c r="B107" s="4">
        <f>B105</f>
        <v>125</v>
      </c>
      <c r="C107" s="4">
        <v>386</v>
      </c>
      <c r="D107" s="4">
        <v>3</v>
      </c>
      <c r="E107" s="4">
        <v>1</v>
      </c>
      <c r="F107" s="4">
        <v>2</v>
      </c>
      <c r="G107" s="4" t="str">
        <f t="shared" si="7"/>
        <v>insert into game_score (id, matchid, squad, goals, points, time_type) values (577, 125, 386, 3, 1, 2);</v>
      </c>
      <c r="H107" s="4"/>
    </row>
    <row r="108" spans="1:8" x14ac:dyDescent="0.25">
      <c r="A108" s="4">
        <f t="shared" si="8"/>
        <v>578</v>
      </c>
      <c r="B108" s="4">
        <f>B105</f>
        <v>125</v>
      </c>
      <c r="C108" s="4">
        <v>386</v>
      </c>
      <c r="D108" s="4">
        <v>1</v>
      </c>
      <c r="E108" s="4">
        <v>0</v>
      </c>
      <c r="F108" s="4">
        <v>1</v>
      </c>
      <c r="G108" s="4" t="str">
        <f t="shared" si="7"/>
        <v>insert into game_score (id, matchid, squad, goals, points, time_type) values (578, 125, 386, 1, 0, 1);</v>
      </c>
      <c r="H108" s="4"/>
    </row>
    <row r="109" spans="1:8" x14ac:dyDescent="0.25">
      <c r="A109" s="3">
        <f t="shared" si="8"/>
        <v>579</v>
      </c>
      <c r="B109" s="3">
        <f>B105+1</f>
        <v>126</v>
      </c>
      <c r="C109" s="3">
        <v>386</v>
      </c>
      <c r="D109" s="3">
        <v>1</v>
      </c>
      <c r="E109" s="3">
        <v>0</v>
      </c>
      <c r="F109" s="3">
        <v>2</v>
      </c>
      <c r="G109" s="3" t="str">
        <f t="shared" si="7"/>
        <v>insert into game_score (id, matchid, squad, goals, points, time_type) values (579, 126, 386, 1, 0, 2);</v>
      </c>
      <c r="H109" s="4"/>
    </row>
    <row r="110" spans="1:8" x14ac:dyDescent="0.25">
      <c r="A110" s="3">
        <f t="shared" si="8"/>
        <v>580</v>
      </c>
      <c r="B110" s="3">
        <f>B109</f>
        <v>126</v>
      </c>
      <c r="C110" s="3">
        <v>386</v>
      </c>
      <c r="D110" s="3">
        <v>0</v>
      </c>
      <c r="E110" s="3">
        <v>0</v>
      </c>
      <c r="F110" s="3">
        <v>1</v>
      </c>
      <c r="G110" s="3" t="str">
        <f t="shared" si="7"/>
        <v>insert into game_score (id, matchid, squad, goals, points, time_type) values (580, 126, 386, 0, 0, 1);</v>
      </c>
      <c r="H110" s="4"/>
    </row>
    <row r="111" spans="1:8" x14ac:dyDescent="0.25">
      <c r="A111" s="3">
        <f t="shared" si="8"/>
        <v>581</v>
      </c>
      <c r="B111" s="3">
        <f>B109</f>
        <v>126</v>
      </c>
      <c r="C111" s="3">
        <v>34</v>
      </c>
      <c r="D111" s="3">
        <v>2</v>
      </c>
      <c r="E111" s="3">
        <v>3</v>
      </c>
      <c r="F111" s="3">
        <v>2</v>
      </c>
      <c r="G111" s="3" t="str">
        <f t="shared" si="7"/>
        <v>insert into game_score (id, matchid, squad, goals, points, time_type) values (581, 126, 34, 2, 3, 2);</v>
      </c>
      <c r="H111" s="4"/>
    </row>
    <row r="112" spans="1:8" x14ac:dyDescent="0.25">
      <c r="A112" s="3">
        <f t="shared" si="8"/>
        <v>582</v>
      </c>
      <c r="B112" s="3">
        <f>B109</f>
        <v>126</v>
      </c>
      <c r="C112" s="3">
        <v>34</v>
      </c>
      <c r="D112" s="3">
        <v>1</v>
      </c>
      <c r="E112" s="3">
        <v>0</v>
      </c>
      <c r="F112" s="3">
        <v>1</v>
      </c>
      <c r="G112" s="3" t="str">
        <f t="shared" si="7"/>
        <v>insert into game_score (id, matchid, squad, goals, points, time_type) values (582, 126, 34, 1, 0, 1);</v>
      </c>
      <c r="H112" s="4"/>
    </row>
    <row r="113" spans="1:8" x14ac:dyDescent="0.25">
      <c r="A113" s="4">
        <f t="shared" si="8"/>
        <v>583</v>
      </c>
      <c r="B113" s="4">
        <f>B109+1</f>
        <v>127</v>
      </c>
      <c r="C113" s="4">
        <v>47</v>
      </c>
      <c r="D113" s="4">
        <v>0</v>
      </c>
      <c r="E113" s="4">
        <v>0</v>
      </c>
      <c r="F113" s="4">
        <v>2</v>
      </c>
      <c r="G113" s="4" t="str">
        <f t="shared" si="7"/>
        <v>insert into game_score (id, matchid, squad, goals, points, time_type) values (583, 127, 47, 0, 0, 2);</v>
      </c>
      <c r="H113" s="4"/>
    </row>
    <row r="114" spans="1:8" x14ac:dyDescent="0.25">
      <c r="A114" s="4">
        <f t="shared" si="8"/>
        <v>584</v>
      </c>
      <c r="B114" s="4">
        <f>B113</f>
        <v>127</v>
      </c>
      <c r="C114" s="4">
        <v>47</v>
      </c>
      <c r="D114" s="4">
        <v>0</v>
      </c>
      <c r="E114" s="4">
        <v>0</v>
      </c>
      <c r="F114" s="4">
        <v>1</v>
      </c>
      <c r="G114" s="4" t="str">
        <f t="shared" si="7"/>
        <v>insert into game_score (id, matchid, squad, goals, points, time_type) values (584, 127, 47, 0, 0, 1);</v>
      </c>
      <c r="H114" s="4"/>
    </row>
    <row r="115" spans="1:8" x14ac:dyDescent="0.25">
      <c r="A115" s="4">
        <f t="shared" si="8"/>
        <v>585</v>
      </c>
      <c r="B115" s="4">
        <f>B113</f>
        <v>127</v>
      </c>
      <c r="C115" s="4">
        <v>38111</v>
      </c>
      <c r="D115" s="4">
        <v>1</v>
      </c>
      <c r="E115" s="4">
        <v>3</v>
      </c>
      <c r="F115" s="4">
        <v>2</v>
      </c>
      <c r="G115" s="4" t="str">
        <f t="shared" si="7"/>
        <v>insert into game_score (id, matchid, squad, goals, points, time_type) values (585, 127, 38111, 1, 3, 2);</v>
      </c>
      <c r="H115" s="4"/>
    </row>
    <row r="116" spans="1:8" x14ac:dyDescent="0.25">
      <c r="A116" s="4">
        <f t="shared" si="8"/>
        <v>586</v>
      </c>
      <c r="B116" s="4">
        <f>B113</f>
        <v>127</v>
      </c>
      <c r="C116" s="4">
        <v>38111</v>
      </c>
      <c r="D116" s="4">
        <v>1</v>
      </c>
      <c r="E116" s="4">
        <v>0</v>
      </c>
      <c r="F116" s="4">
        <v>1</v>
      </c>
      <c r="G116" s="4" t="str">
        <f t="shared" si="7"/>
        <v>insert into game_score (id, matchid, squad, goals, points, time_type) values (586, 127, 38111, 1, 0, 1);</v>
      </c>
      <c r="H116" s="4"/>
    </row>
    <row r="117" spans="1:8" x14ac:dyDescent="0.25">
      <c r="A117" s="3">
        <f t="shared" si="8"/>
        <v>587</v>
      </c>
      <c r="B117" s="3">
        <f>B113+1</f>
        <v>128</v>
      </c>
      <c r="C117" s="3">
        <v>38111</v>
      </c>
      <c r="D117" s="3">
        <v>3</v>
      </c>
      <c r="E117" s="3">
        <v>0</v>
      </c>
      <c r="F117" s="3">
        <v>2</v>
      </c>
      <c r="G117" s="3" t="str">
        <f t="shared" ref="G117:G148" si="9">"insert into game_score (id, matchid, squad, goals, points, time_type) values (" &amp; A117 &amp; ", " &amp; B117 &amp; ", " &amp; C117 &amp; ", " &amp; D117 &amp; ", " &amp; E117 &amp; ", " &amp; F117 &amp; ");"</f>
        <v>insert into game_score (id, matchid, squad, goals, points, time_type) values (587, 128, 38111, 3, 0, 2);</v>
      </c>
      <c r="H117" s="4"/>
    </row>
    <row r="118" spans="1:8" x14ac:dyDescent="0.25">
      <c r="A118" s="3">
        <f t="shared" si="8"/>
        <v>588</v>
      </c>
      <c r="B118" s="3">
        <f>B117</f>
        <v>128</v>
      </c>
      <c r="C118" s="3">
        <v>38111</v>
      </c>
      <c r="D118" s="3">
        <v>1</v>
      </c>
      <c r="E118" s="3">
        <v>0</v>
      </c>
      <c r="F118" s="3">
        <v>1</v>
      </c>
      <c r="G118" s="3" t="str">
        <f t="shared" si="9"/>
        <v>insert into game_score (id, matchid, squad, goals, points, time_type) values (588, 128, 38111, 1, 0, 1);</v>
      </c>
      <c r="H118" s="4"/>
    </row>
    <row r="119" spans="1:8" x14ac:dyDescent="0.25">
      <c r="A119" s="3">
        <f t="shared" ref="A119:A183" si="10">A118+1</f>
        <v>589</v>
      </c>
      <c r="B119" s="3">
        <f>B117</f>
        <v>128</v>
      </c>
      <c r="C119" s="3">
        <v>34</v>
      </c>
      <c r="D119" s="3">
        <v>4</v>
      </c>
      <c r="E119" s="3">
        <v>3</v>
      </c>
      <c r="F119" s="3">
        <v>2</v>
      </c>
      <c r="G119" s="3" t="str">
        <f t="shared" si="9"/>
        <v>insert into game_score (id, matchid, squad, goals, points, time_type) values (589, 128, 34, 4, 3, 2);</v>
      </c>
      <c r="H119" s="4"/>
    </row>
    <row r="120" spans="1:8" x14ac:dyDescent="0.25">
      <c r="A120" s="3">
        <f t="shared" si="10"/>
        <v>590</v>
      </c>
      <c r="B120" s="3">
        <f>B117</f>
        <v>128</v>
      </c>
      <c r="C120" s="3">
        <v>34</v>
      </c>
      <c r="D120" s="3">
        <v>1</v>
      </c>
      <c r="E120" s="3">
        <v>0</v>
      </c>
      <c r="F120" s="3">
        <v>1</v>
      </c>
      <c r="G120" s="3" t="str">
        <f t="shared" si="9"/>
        <v>insert into game_score (id, matchid, squad, goals, points, time_type) values (590, 128, 34, 1, 0, 1);</v>
      </c>
      <c r="H120" s="4"/>
    </row>
    <row r="121" spans="1:8" x14ac:dyDescent="0.25">
      <c r="A121" s="4">
        <f t="shared" si="10"/>
        <v>591</v>
      </c>
      <c r="B121" s="4">
        <f>B117+1</f>
        <v>129</v>
      </c>
      <c r="C121" s="4">
        <v>386</v>
      </c>
      <c r="D121" s="4">
        <v>0</v>
      </c>
      <c r="E121" s="4">
        <v>1</v>
      </c>
      <c r="F121" s="4">
        <v>2</v>
      </c>
      <c r="G121" s="4" t="str">
        <f t="shared" si="9"/>
        <v>insert into game_score (id, matchid, squad, goals, points, time_type) values (591, 129, 386, 0, 1, 2);</v>
      </c>
      <c r="H121" s="4"/>
    </row>
    <row r="122" spans="1:8" x14ac:dyDescent="0.25">
      <c r="A122" s="4">
        <f t="shared" si="10"/>
        <v>592</v>
      </c>
      <c r="B122" s="4">
        <f>B121</f>
        <v>129</v>
      </c>
      <c r="C122" s="4">
        <v>386</v>
      </c>
      <c r="D122" s="4">
        <v>0</v>
      </c>
      <c r="E122" s="4">
        <v>0</v>
      </c>
      <c r="F122" s="4">
        <v>1</v>
      </c>
      <c r="G122" s="4" t="str">
        <f t="shared" si="9"/>
        <v>insert into game_score (id, matchid, squad, goals, points, time_type) values (592, 129, 386, 0, 0, 1);</v>
      </c>
      <c r="H122" s="4"/>
    </row>
    <row r="123" spans="1:8" x14ac:dyDescent="0.25">
      <c r="A123" s="4">
        <f t="shared" si="10"/>
        <v>593</v>
      </c>
      <c r="B123" s="4">
        <f>B121</f>
        <v>129</v>
      </c>
      <c r="C123" s="4">
        <v>47</v>
      </c>
      <c r="D123" s="4">
        <v>0</v>
      </c>
      <c r="E123" s="4">
        <v>1</v>
      </c>
      <c r="F123" s="4">
        <v>2</v>
      </c>
      <c r="G123" s="4" t="str">
        <f t="shared" si="9"/>
        <v>insert into game_score (id, matchid, squad, goals, points, time_type) values (593, 129, 47, 0, 1, 2);</v>
      </c>
      <c r="H123" s="4"/>
    </row>
    <row r="124" spans="1:8" x14ac:dyDescent="0.25">
      <c r="A124" s="4">
        <f t="shared" si="10"/>
        <v>594</v>
      </c>
      <c r="B124" s="4">
        <f>B121</f>
        <v>129</v>
      </c>
      <c r="C124" s="4">
        <v>47</v>
      </c>
      <c r="D124" s="4">
        <v>0</v>
      </c>
      <c r="E124" s="4">
        <v>0</v>
      </c>
      <c r="F124" s="4">
        <v>1</v>
      </c>
      <c r="G124" s="4" t="str">
        <f t="shared" si="9"/>
        <v>insert into game_score (id, matchid, squad, goals, points, time_type) values (594, 129, 47, 0, 0, 1);</v>
      </c>
      <c r="H124" s="4"/>
    </row>
    <row r="125" spans="1:8" x14ac:dyDescent="0.25">
      <c r="A125" s="3">
        <f t="shared" si="10"/>
        <v>595</v>
      </c>
      <c r="B125" s="3">
        <f>B121+1</f>
        <v>130</v>
      </c>
      <c r="C125" s="3">
        <v>33</v>
      </c>
      <c r="D125" s="3">
        <v>3</v>
      </c>
      <c r="E125" s="3">
        <v>3</v>
      </c>
      <c r="F125" s="3">
        <v>2</v>
      </c>
      <c r="G125" s="3" t="str">
        <f t="shared" si="9"/>
        <v>insert into game_score (id, matchid, squad, goals, points, time_type) values (595, 130, 33, 3, 3, 2);</v>
      </c>
      <c r="H125" s="4"/>
    </row>
    <row r="126" spans="1:8" x14ac:dyDescent="0.25">
      <c r="A126" s="3">
        <f t="shared" si="10"/>
        <v>596</v>
      </c>
      <c r="B126" s="3">
        <f>B125</f>
        <v>130</v>
      </c>
      <c r="C126" s="3">
        <v>33</v>
      </c>
      <c r="D126" s="3">
        <v>1</v>
      </c>
      <c r="E126" s="3">
        <v>0</v>
      </c>
      <c r="F126" s="3">
        <v>1</v>
      </c>
      <c r="G126" s="3" t="str">
        <f t="shared" si="9"/>
        <v>insert into game_score (id, matchid, squad, goals, points, time_type) values (596, 130, 33, 1, 0, 1);</v>
      </c>
      <c r="H126" s="4"/>
    </row>
    <row r="127" spans="1:8" x14ac:dyDescent="0.25">
      <c r="A127" s="3">
        <f t="shared" si="10"/>
        <v>597</v>
      </c>
      <c r="B127" s="3">
        <f>B125</f>
        <v>130</v>
      </c>
      <c r="C127" s="3">
        <v>45</v>
      </c>
      <c r="D127" s="3">
        <v>0</v>
      </c>
      <c r="E127" s="3">
        <v>0</v>
      </c>
      <c r="F127" s="3">
        <v>2</v>
      </c>
      <c r="G127" s="3" t="str">
        <f t="shared" si="9"/>
        <v>insert into game_score (id, matchid, squad, goals, points, time_type) values (597, 130, 45, 0, 0, 2);</v>
      </c>
      <c r="H127" s="4"/>
    </row>
    <row r="128" spans="1:8" x14ac:dyDescent="0.25">
      <c r="A128" s="3">
        <f t="shared" si="10"/>
        <v>598</v>
      </c>
      <c r="B128" s="3">
        <f>B125</f>
        <v>130</v>
      </c>
      <c r="C128" s="3">
        <v>45</v>
      </c>
      <c r="D128" s="3">
        <v>0</v>
      </c>
      <c r="E128" s="3">
        <v>0</v>
      </c>
      <c r="F128" s="3">
        <v>1</v>
      </c>
      <c r="G128" s="3" t="str">
        <f t="shared" si="9"/>
        <v>insert into game_score (id, matchid, squad, goals, points, time_type) values (598, 130, 45, 0, 0, 1);</v>
      </c>
      <c r="H128" s="4"/>
    </row>
    <row r="129" spans="1:8" x14ac:dyDescent="0.25">
      <c r="A129" s="4">
        <f t="shared" si="10"/>
        <v>599</v>
      </c>
      <c r="B129" s="4">
        <f>B125+1</f>
        <v>131</v>
      </c>
      <c r="C129" s="4">
        <v>31</v>
      </c>
      <c r="D129" s="4">
        <v>1</v>
      </c>
      <c r="E129" s="4">
        <v>3</v>
      </c>
      <c r="F129" s="4">
        <v>2</v>
      </c>
      <c r="G129" s="4" t="str">
        <f t="shared" si="9"/>
        <v>insert into game_score (id, matchid, squad, goals, points, time_type) values (599, 131, 31, 1, 3, 2);</v>
      </c>
      <c r="H129" s="4"/>
    </row>
    <row r="130" spans="1:8" x14ac:dyDescent="0.25">
      <c r="A130" s="4">
        <f t="shared" si="10"/>
        <v>600</v>
      </c>
      <c r="B130" s="4">
        <f>B129</f>
        <v>131</v>
      </c>
      <c r="C130" s="4">
        <v>31</v>
      </c>
      <c r="D130" s="4">
        <v>0</v>
      </c>
      <c r="E130" s="4">
        <v>0</v>
      </c>
      <c r="F130" s="4">
        <v>1</v>
      </c>
      <c r="G130" s="4" t="str">
        <f t="shared" si="9"/>
        <v>insert into game_score (id, matchid, squad, goals, points, time_type) values (600, 131, 31, 0, 0, 1);</v>
      </c>
      <c r="H130" s="4"/>
    </row>
    <row r="131" spans="1:8" x14ac:dyDescent="0.25">
      <c r="A131" s="4">
        <f t="shared" si="10"/>
        <v>601</v>
      </c>
      <c r="B131" s="4">
        <f>B129</f>
        <v>131</v>
      </c>
      <c r="C131" s="4">
        <v>420</v>
      </c>
      <c r="D131" s="4">
        <v>0</v>
      </c>
      <c r="E131" s="4">
        <v>0</v>
      </c>
      <c r="F131" s="4">
        <v>2</v>
      </c>
      <c r="G131" s="4" t="str">
        <f t="shared" si="9"/>
        <v>insert into game_score (id, matchid, squad, goals, points, time_type) values (601, 131, 420, 0, 0, 2);</v>
      </c>
      <c r="H131" s="4"/>
    </row>
    <row r="132" spans="1:8" x14ac:dyDescent="0.25">
      <c r="A132" s="4">
        <f t="shared" si="10"/>
        <v>602</v>
      </c>
      <c r="B132" s="4">
        <f>B129</f>
        <v>131</v>
      </c>
      <c r="C132" s="4">
        <v>420</v>
      </c>
      <c r="D132" s="4">
        <v>0</v>
      </c>
      <c r="E132" s="4">
        <v>0</v>
      </c>
      <c r="F132" s="4">
        <v>1</v>
      </c>
      <c r="G132" s="4" t="str">
        <f t="shared" si="9"/>
        <v>insert into game_score (id, matchid, squad, goals, points, time_type) values (602, 131, 420, 0, 0, 1);</v>
      </c>
      <c r="H132" s="4"/>
    </row>
    <row r="133" spans="1:8" x14ac:dyDescent="0.25">
      <c r="A133" s="3">
        <f t="shared" si="10"/>
        <v>603</v>
      </c>
      <c r="B133" s="3">
        <f>B129+1</f>
        <v>132</v>
      </c>
      <c r="C133" s="3">
        <v>420</v>
      </c>
      <c r="D133" s="3">
        <v>1</v>
      </c>
      <c r="E133" s="3">
        <v>0</v>
      </c>
      <c r="F133" s="3">
        <v>2</v>
      </c>
      <c r="G133" s="3" t="str">
        <f t="shared" si="9"/>
        <v>insert into game_score (id, matchid, squad, goals, points, time_type) values (603, 132, 420, 1, 0, 2);</v>
      </c>
      <c r="H133" s="4"/>
    </row>
    <row r="134" spans="1:8" x14ac:dyDescent="0.25">
      <c r="A134" s="3">
        <f t="shared" si="10"/>
        <v>604</v>
      </c>
      <c r="B134" s="3">
        <f>B133</f>
        <v>132</v>
      </c>
      <c r="C134" s="3">
        <v>420</v>
      </c>
      <c r="D134" s="3">
        <v>1</v>
      </c>
      <c r="E134" s="3">
        <v>0</v>
      </c>
      <c r="F134" s="3">
        <v>1</v>
      </c>
      <c r="G134" s="3" t="str">
        <f t="shared" si="9"/>
        <v>insert into game_score (id, matchid, squad, goals, points, time_type) values (604, 132, 420, 1, 0, 1);</v>
      </c>
      <c r="H134" s="4"/>
    </row>
    <row r="135" spans="1:8" x14ac:dyDescent="0.25">
      <c r="A135" s="3">
        <f t="shared" si="10"/>
        <v>605</v>
      </c>
      <c r="B135" s="3">
        <f>B133</f>
        <v>132</v>
      </c>
      <c r="C135" s="3">
        <v>33</v>
      </c>
      <c r="D135" s="3">
        <v>2</v>
      </c>
      <c r="E135" s="3">
        <v>3</v>
      </c>
      <c r="F135" s="3">
        <v>2</v>
      </c>
      <c r="G135" s="3" t="str">
        <f t="shared" si="9"/>
        <v>insert into game_score (id, matchid, squad, goals, points, time_type) values (605, 132, 33, 2, 3, 2);</v>
      </c>
      <c r="H135" s="4"/>
    </row>
    <row r="136" spans="1:8" x14ac:dyDescent="0.25">
      <c r="A136" s="3">
        <f t="shared" si="10"/>
        <v>606</v>
      </c>
      <c r="B136" s="3">
        <f>B133</f>
        <v>132</v>
      </c>
      <c r="C136" s="3">
        <v>33</v>
      </c>
      <c r="D136" s="3">
        <v>1</v>
      </c>
      <c r="E136" s="3">
        <v>0</v>
      </c>
      <c r="F136" s="3">
        <v>1</v>
      </c>
      <c r="G136" s="3" t="str">
        <f t="shared" si="9"/>
        <v>insert into game_score (id, matchid, squad, goals, points, time_type) values (606, 132, 33, 1, 0, 1);</v>
      </c>
      <c r="H136" s="4"/>
    </row>
    <row r="137" spans="1:8" x14ac:dyDescent="0.25">
      <c r="A137" s="4">
        <f t="shared" si="10"/>
        <v>607</v>
      </c>
      <c r="B137" s="4">
        <f>B133+1</f>
        <v>133</v>
      </c>
      <c r="C137" s="4">
        <v>45</v>
      </c>
      <c r="D137" s="4">
        <v>0</v>
      </c>
      <c r="E137" s="4">
        <v>0</v>
      </c>
      <c r="F137" s="4">
        <v>2</v>
      </c>
      <c r="G137" s="4" t="str">
        <f t="shared" si="9"/>
        <v>insert into game_score (id, matchid, squad, goals, points, time_type) values (607, 133, 45, 0, 0, 2);</v>
      </c>
      <c r="H137" s="4"/>
    </row>
    <row r="138" spans="1:8" x14ac:dyDescent="0.25">
      <c r="A138" s="4">
        <f t="shared" si="10"/>
        <v>608</v>
      </c>
      <c r="B138" s="4">
        <f>B137</f>
        <v>133</v>
      </c>
      <c r="C138" s="4">
        <v>45</v>
      </c>
      <c r="D138" s="4">
        <v>0</v>
      </c>
      <c r="E138" s="4">
        <v>0</v>
      </c>
      <c r="F138" s="4">
        <v>1</v>
      </c>
      <c r="G138" s="4" t="str">
        <f t="shared" si="9"/>
        <v>insert into game_score (id, matchid, squad, goals, points, time_type) values (608, 133, 45, 0, 0, 1);</v>
      </c>
      <c r="H138" s="4"/>
    </row>
    <row r="139" spans="1:8" x14ac:dyDescent="0.25">
      <c r="A139" s="4">
        <f t="shared" si="10"/>
        <v>609</v>
      </c>
      <c r="B139" s="4">
        <f>B137</f>
        <v>133</v>
      </c>
      <c r="C139" s="4">
        <v>31</v>
      </c>
      <c r="D139" s="4">
        <v>3</v>
      </c>
      <c r="E139" s="4">
        <v>3</v>
      </c>
      <c r="F139" s="4">
        <v>2</v>
      </c>
      <c r="G139" s="4" t="str">
        <f t="shared" si="9"/>
        <v>insert into game_score (id, matchid, squad, goals, points, time_type) values (609, 133, 31, 3, 3, 2);</v>
      </c>
      <c r="H139" s="4"/>
    </row>
    <row r="140" spans="1:8" x14ac:dyDescent="0.25">
      <c r="A140" s="4">
        <f t="shared" si="10"/>
        <v>610</v>
      </c>
      <c r="B140" s="4">
        <f>B137</f>
        <v>133</v>
      </c>
      <c r="C140" s="4">
        <v>31</v>
      </c>
      <c r="D140" s="4">
        <v>0</v>
      </c>
      <c r="E140" s="4">
        <v>0</v>
      </c>
      <c r="F140" s="4">
        <v>1</v>
      </c>
      <c r="G140" s="4" t="str">
        <f t="shared" si="9"/>
        <v>insert into game_score (id, matchid, squad, goals, points, time_type) values (610, 133, 31, 0, 0, 1);</v>
      </c>
      <c r="H140" s="4"/>
    </row>
    <row r="141" spans="1:8" x14ac:dyDescent="0.25">
      <c r="A141" s="3">
        <f t="shared" si="10"/>
        <v>611</v>
      </c>
      <c r="B141" s="3">
        <f>B137+1</f>
        <v>134</v>
      </c>
      <c r="C141" s="3">
        <v>45</v>
      </c>
      <c r="D141" s="3">
        <v>0</v>
      </c>
      <c r="E141" s="3">
        <v>0</v>
      </c>
      <c r="F141" s="3">
        <v>2</v>
      </c>
      <c r="G141" s="3" t="str">
        <f t="shared" si="9"/>
        <v>insert into game_score (id, matchid, squad, goals, points, time_type) values (611, 134, 45, 0, 0, 2);</v>
      </c>
      <c r="H141" s="4"/>
    </row>
    <row r="142" spans="1:8" x14ac:dyDescent="0.25">
      <c r="A142" s="3">
        <f t="shared" si="10"/>
        <v>612</v>
      </c>
      <c r="B142" s="3">
        <f>B141</f>
        <v>134</v>
      </c>
      <c r="C142" s="3">
        <v>45</v>
      </c>
      <c r="D142" s="3">
        <v>0</v>
      </c>
      <c r="E142" s="3">
        <v>0</v>
      </c>
      <c r="F142" s="3">
        <v>1</v>
      </c>
      <c r="G142" s="3" t="str">
        <f t="shared" si="9"/>
        <v>insert into game_score (id, matchid, squad, goals, points, time_type) values (612, 134, 45, 0, 0, 1);</v>
      </c>
      <c r="H142" s="4"/>
    </row>
    <row r="143" spans="1:8" x14ac:dyDescent="0.25">
      <c r="A143" s="3">
        <f t="shared" si="10"/>
        <v>613</v>
      </c>
      <c r="B143" s="3">
        <f>B141</f>
        <v>134</v>
      </c>
      <c r="C143" s="3">
        <v>420</v>
      </c>
      <c r="D143" s="3">
        <v>2</v>
      </c>
      <c r="E143" s="3">
        <v>3</v>
      </c>
      <c r="F143" s="3">
        <v>2</v>
      </c>
      <c r="G143" s="3" t="str">
        <f t="shared" si="9"/>
        <v>insert into game_score (id, matchid, squad, goals, points, time_type) values (613, 134, 420, 2, 3, 2);</v>
      </c>
      <c r="H143" s="4"/>
    </row>
    <row r="144" spans="1:8" x14ac:dyDescent="0.25">
      <c r="A144" s="3">
        <f t="shared" si="10"/>
        <v>614</v>
      </c>
      <c r="B144" s="3">
        <f>B141</f>
        <v>134</v>
      </c>
      <c r="C144" s="3">
        <v>420</v>
      </c>
      <c r="D144" s="3">
        <v>0</v>
      </c>
      <c r="E144" s="3">
        <v>0</v>
      </c>
      <c r="F144" s="3">
        <v>1</v>
      </c>
      <c r="G144" s="3" t="str">
        <f t="shared" si="9"/>
        <v>insert into game_score (id, matchid, squad, goals, points, time_type) values (614, 134, 420, 0, 0, 1);</v>
      </c>
      <c r="H144" s="4"/>
    </row>
    <row r="145" spans="1:8" x14ac:dyDescent="0.25">
      <c r="A145" s="4">
        <f t="shared" si="10"/>
        <v>615</v>
      </c>
      <c r="B145" s="4">
        <f>B141+1</f>
        <v>135</v>
      </c>
      <c r="C145" s="4">
        <v>33</v>
      </c>
      <c r="D145" s="4">
        <v>2</v>
      </c>
      <c r="E145" s="4">
        <v>0</v>
      </c>
      <c r="F145" s="4">
        <v>2</v>
      </c>
      <c r="G145" s="4" t="str">
        <f t="shared" si="9"/>
        <v>insert into game_score (id, matchid, squad, goals, points, time_type) values (615, 135, 33, 2, 0, 2);</v>
      </c>
      <c r="H145" s="4"/>
    </row>
    <row r="146" spans="1:8" x14ac:dyDescent="0.25">
      <c r="A146" s="4">
        <f t="shared" si="10"/>
        <v>616</v>
      </c>
      <c r="B146" s="4">
        <f>B145</f>
        <v>135</v>
      </c>
      <c r="C146" s="4">
        <v>33</v>
      </c>
      <c r="D146" s="4">
        <v>2</v>
      </c>
      <c r="E146" s="4">
        <v>0</v>
      </c>
      <c r="F146" s="4">
        <v>1</v>
      </c>
      <c r="G146" s="4" t="str">
        <f t="shared" si="9"/>
        <v>insert into game_score (id, matchid, squad, goals, points, time_type) values (616, 135, 33, 2, 0, 1);</v>
      </c>
      <c r="H146" s="4"/>
    </row>
    <row r="147" spans="1:8" x14ac:dyDescent="0.25">
      <c r="A147" s="4">
        <f t="shared" si="10"/>
        <v>617</v>
      </c>
      <c r="B147" s="4">
        <f>B145</f>
        <v>135</v>
      </c>
      <c r="C147" s="4">
        <v>31</v>
      </c>
      <c r="D147" s="4">
        <v>3</v>
      </c>
      <c r="E147" s="4">
        <v>3</v>
      </c>
      <c r="F147" s="4">
        <v>2</v>
      </c>
      <c r="G147" s="4" t="str">
        <f t="shared" si="9"/>
        <v>insert into game_score (id, matchid, squad, goals, points, time_type) values (617, 135, 31, 3, 3, 2);</v>
      </c>
      <c r="H147" s="4"/>
    </row>
    <row r="148" spans="1:8" x14ac:dyDescent="0.25">
      <c r="A148" s="4">
        <f t="shared" si="10"/>
        <v>618</v>
      </c>
      <c r="B148" s="4">
        <f>B146</f>
        <v>135</v>
      </c>
      <c r="C148" s="4">
        <v>31</v>
      </c>
      <c r="D148" s="4">
        <v>1</v>
      </c>
      <c r="E148" s="4">
        <v>0</v>
      </c>
      <c r="F148" s="4">
        <v>1</v>
      </c>
      <c r="G148" s="4" t="str">
        <f t="shared" si="9"/>
        <v>insert into game_score (id, matchid, squad, goals, points, time_type) values (618, 135, 31, 1, 0, 1);</v>
      </c>
      <c r="H148" s="4"/>
    </row>
    <row r="149" spans="1:8" x14ac:dyDescent="0.25">
      <c r="A149" s="3">
        <f t="shared" si="10"/>
        <v>619</v>
      </c>
      <c r="B149" s="3">
        <f>B145+1</f>
        <v>136</v>
      </c>
      <c r="C149" s="3">
        <v>351</v>
      </c>
      <c r="D149" s="3">
        <v>2</v>
      </c>
      <c r="E149" s="3">
        <v>3</v>
      </c>
      <c r="F149" s="3">
        <v>2</v>
      </c>
      <c r="G149" s="3" t="str">
        <f t="shared" ref="G149:G168" si="11">"insert into game_score (id, matchid, squad, goals, points, time_type) values (" &amp; A149 &amp; ", " &amp; B149 &amp; ", " &amp; C149 &amp; ", " &amp; D149 &amp; ", " &amp; E149 &amp; ", " &amp; F149 &amp; ");"</f>
        <v>insert into game_score (id, matchid, squad, goals, points, time_type) values (619, 136, 351, 2, 3, 2);</v>
      </c>
    </row>
    <row r="150" spans="1:8" x14ac:dyDescent="0.25">
      <c r="A150" s="3">
        <f t="shared" si="10"/>
        <v>620</v>
      </c>
      <c r="B150" s="3">
        <f>B149</f>
        <v>136</v>
      </c>
      <c r="C150" s="3">
        <v>351</v>
      </c>
      <c r="D150" s="3">
        <v>1</v>
      </c>
      <c r="E150" s="3">
        <v>0</v>
      </c>
      <c r="F150" s="3">
        <v>1</v>
      </c>
      <c r="G150" s="3" t="str">
        <f t="shared" si="11"/>
        <v>insert into game_score (id, matchid, squad, goals, points, time_type) values (620, 136, 351, 1, 0, 1);</v>
      </c>
    </row>
    <row r="151" spans="1:8" x14ac:dyDescent="0.25">
      <c r="A151" s="3">
        <f t="shared" si="10"/>
        <v>621</v>
      </c>
      <c r="B151" s="3">
        <f>B149</f>
        <v>136</v>
      </c>
      <c r="C151" s="3">
        <v>90</v>
      </c>
      <c r="D151" s="3">
        <v>0</v>
      </c>
      <c r="E151" s="3">
        <v>0</v>
      </c>
      <c r="F151" s="3">
        <v>2</v>
      </c>
      <c r="G151" s="3" t="str">
        <f t="shared" si="11"/>
        <v>insert into game_score (id, matchid, squad, goals, points, time_type) values (621, 136, 90, 0, 0, 2);</v>
      </c>
    </row>
    <row r="152" spans="1:8" x14ac:dyDescent="0.25">
      <c r="A152" s="3">
        <f t="shared" si="10"/>
        <v>622</v>
      </c>
      <c r="B152" s="3">
        <f>B150</f>
        <v>136</v>
      </c>
      <c r="C152" s="3">
        <v>90</v>
      </c>
      <c r="D152" s="3">
        <v>0</v>
      </c>
      <c r="E152" s="3">
        <v>0</v>
      </c>
      <c r="F152" s="3">
        <v>1</v>
      </c>
      <c r="G152" s="3" t="str">
        <f t="shared" si="11"/>
        <v>insert into game_score (id, matchid, squad, goals, points, time_type) values (622, 136, 90, 0, 0, 1);</v>
      </c>
    </row>
    <row r="153" spans="1:8" x14ac:dyDescent="0.25">
      <c r="A153" s="4">
        <f t="shared" si="10"/>
        <v>623</v>
      </c>
      <c r="B153" s="4">
        <f>B149+1</f>
        <v>137</v>
      </c>
      <c r="C153" s="4">
        <v>39</v>
      </c>
      <c r="D153" s="4">
        <v>2</v>
      </c>
      <c r="E153" s="4">
        <v>3</v>
      </c>
      <c r="F153" s="4">
        <v>2</v>
      </c>
      <c r="G153" s="4" t="str">
        <f t="shared" si="11"/>
        <v>insert into game_score (id, matchid, squad, goals, points, time_type) values (623, 137, 39, 2, 3, 2);</v>
      </c>
    </row>
    <row r="154" spans="1:8" x14ac:dyDescent="0.25">
      <c r="A154" s="4">
        <f t="shared" si="10"/>
        <v>624</v>
      </c>
      <c r="B154" s="4">
        <f>B153</f>
        <v>137</v>
      </c>
      <c r="C154" s="4">
        <v>39</v>
      </c>
      <c r="D154" s="4">
        <v>2</v>
      </c>
      <c r="E154" s="4">
        <v>0</v>
      </c>
      <c r="F154" s="4">
        <v>1</v>
      </c>
      <c r="G154" s="4" t="str">
        <f t="shared" si="11"/>
        <v>insert into game_score (id, matchid, squad, goals, points, time_type) values (624, 137, 39, 2, 0, 1);</v>
      </c>
    </row>
    <row r="155" spans="1:8" x14ac:dyDescent="0.25">
      <c r="A155" s="4">
        <f t="shared" si="10"/>
        <v>625</v>
      </c>
      <c r="B155" s="4">
        <f>B153</f>
        <v>137</v>
      </c>
      <c r="C155" s="4">
        <v>40</v>
      </c>
      <c r="D155" s="4">
        <v>0</v>
      </c>
      <c r="E155" s="4">
        <v>0</v>
      </c>
      <c r="F155" s="4">
        <v>2</v>
      </c>
      <c r="G155" s="4" t="str">
        <f t="shared" si="11"/>
        <v>insert into game_score (id, matchid, squad, goals, points, time_type) values (625, 137, 40, 0, 0, 2);</v>
      </c>
    </row>
    <row r="156" spans="1:8" x14ac:dyDescent="0.25">
      <c r="A156" s="4">
        <f t="shared" si="10"/>
        <v>626</v>
      </c>
      <c r="B156" s="4">
        <f>B154</f>
        <v>137</v>
      </c>
      <c r="C156" s="4">
        <v>40</v>
      </c>
      <c r="D156" s="4">
        <v>0</v>
      </c>
      <c r="E156" s="4">
        <v>0</v>
      </c>
      <c r="F156" s="4">
        <v>1</v>
      </c>
      <c r="G156" s="4" t="str">
        <f t="shared" si="11"/>
        <v>insert into game_score (id, matchid, squad, goals, points, time_type) values (626, 137, 40, 0, 0, 1);</v>
      </c>
    </row>
    <row r="157" spans="1:8" x14ac:dyDescent="0.25">
      <c r="A157" s="3">
        <f t="shared" si="10"/>
        <v>627</v>
      </c>
      <c r="B157" s="3">
        <f>B153+1</f>
        <v>138</v>
      </c>
      <c r="C157" s="3">
        <v>31</v>
      </c>
      <c r="D157" s="3">
        <v>6</v>
      </c>
      <c r="E157" s="3">
        <v>3</v>
      </c>
      <c r="F157" s="3">
        <v>2</v>
      </c>
      <c r="G157" s="3" t="str">
        <f t="shared" si="11"/>
        <v>insert into game_score (id, matchid, squad, goals, points, time_type) values (627, 138, 31, 6, 3, 2);</v>
      </c>
    </row>
    <row r="158" spans="1:8" x14ac:dyDescent="0.25">
      <c r="A158" s="3">
        <f t="shared" si="10"/>
        <v>628</v>
      </c>
      <c r="B158" s="3">
        <f>B157</f>
        <v>138</v>
      </c>
      <c r="C158" s="3">
        <v>31</v>
      </c>
      <c r="D158" s="3">
        <v>2</v>
      </c>
      <c r="E158" s="3">
        <v>0</v>
      </c>
      <c r="F158" s="3">
        <v>1</v>
      </c>
      <c r="G158" s="3" t="str">
        <f t="shared" si="11"/>
        <v>insert into game_score (id, matchid, squad, goals, points, time_type) values (628, 138, 31, 2, 0, 1);</v>
      </c>
    </row>
    <row r="159" spans="1:8" x14ac:dyDescent="0.25">
      <c r="A159" s="3">
        <f t="shared" si="10"/>
        <v>629</v>
      </c>
      <c r="B159" s="3">
        <f>B157</f>
        <v>138</v>
      </c>
      <c r="C159" s="3">
        <v>38111</v>
      </c>
      <c r="D159" s="3">
        <v>1</v>
      </c>
      <c r="E159" s="3">
        <v>0</v>
      </c>
      <c r="F159" s="3">
        <v>2</v>
      </c>
      <c r="G159" s="3" t="str">
        <f t="shared" si="11"/>
        <v>insert into game_score (id, matchid, squad, goals, points, time_type) values (629, 138, 38111, 1, 0, 2);</v>
      </c>
    </row>
    <row r="160" spans="1:8" x14ac:dyDescent="0.25">
      <c r="A160" s="3">
        <f t="shared" si="10"/>
        <v>630</v>
      </c>
      <c r="B160" s="3">
        <f>B158</f>
        <v>138</v>
      </c>
      <c r="C160" s="3">
        <v>38111</v>
      </c>
      <c r="D160" s="3">
        <v>0</v>
      </c>
      <c r="E160" s="3">
        <v>0</v>
      </c>
      <c r="F160" s="3">
        <v>1</v>
      </c>
      <c r="G160" s="3" t="str">
        <f t="shared" si="11"/>
        <v>insert into game_score (id, matchid, squad, goals, points, time_type) values (630, 138, 38111, 0, 0, 1);</v>
      </c>
    </row>
    <row r="161" spans="1:7" x14ac:dyDescent="0.25">
      <c r="A161" s="4">
        <f t="shared" si="10"/>
        <v>631</v>
      </c>
      <c r="B161" s="4">
        <f>B157+1</f>
        <v>139</v>
      </c>
      <c r="C161" s="4">
        <v>34</v>
      </c>
      <c r="D161" s="4">
        <v>1</v>
      </c>
      <c r="E161" s="4">
        <v>0</v>
      </c>
      <c r="F161" s="4">
        <v>2</v>
      </c>
      <c r="G161" s="4" t="str">
        <f t="shared" si="11"/>
        <v>insert into game_score (id, matchid, squad, goals, points, time_type) values (631, 139, 34, 1, 0, 2);</v>
      </c>
    </row>
    <row r="162" spans="1:7" x14ac:dyDescent="0.25">
      <c r="A162" s="4">
        <f t="shared" si="10"/>
        <v>632</v>
      </c>
      <c r="B162" s="4">
        <f>B161</f>
        <v>139</v>
      </c>
      <c r="C162" s="4">
        <v>34</v>
      </c>
      <c r="D162" s="4">
        <v>1</v>
      </c>
      <c r="E162" s="4">
        <v>0</v>
      </c>
      <c r="F162" s="4">
        <v>1</v>
      </c>
      <c r="G162" s="4" t="str">
        <f t="shared" si="11"/>
        <v>insert into game_score (id, matchid, squad, goals, points, time_type) values (632, 139, 34, 1, 0, 1);</v>
      </c>
    </row>
    <row r="163" spans="1:7" x14ac:dyDescent="0.25">
      <c r="A163" s="4">
        <f t="shared" si="10"/>
        <v>633</v>
      </c>
      <c r="B163" s="4">
        <f>B161</f>
        <v>139</v>
      </c>
      <c r="C163" s="4">
        <v>33</v>
      </c>
      <c r="D163" s="4">
        <v>2</v>
      </c>
      <c r="E163" s="4">
        <v>3</v>
      </c>
      <c r="F163" s="4">
        <v>2</v>
      </c>
      <c r="G163" s="4" t="str">
        <f t="shared" si="11"/>
        <v>insert into game_score (id, matchid, squad, goals, points, time_type) values (633, 139, 33, 2, 3, 2);</v>
      </c>
    </row>
    <row r="164" spans="1:7" x14ac:dyDescent="0.25">
      <c r="A164" s="4">
        <f t="shared" si="10"/>
        <v>634</v>
      </c>
      <c r="B164" s="4">
        <f>B162</f>
        <v>139</v>
      </c>
      <c r="C164" s="4">
        <v>33</v>
      </c>
      <c r="D164" s="4">
        <v>2</v>
      </c>
      <c r="E164" s="4">
        <v>0</v>
      </c>
      <c r="F164" s="4">
        <v>1</v>
      </c>
      <c r="G164" s="4" t="str">
        <f t="shared" si="11"/>
        <v>insert into game_score (id, matchid, squad, goals, points, time_type) values (634, 139, 33, 2, 0, 1);</v>
      </c>
    </row>
    <row r="165" spans="1:7" x14ac:dyDescent="0.25">
      <c r="A165" s="3">
        <f t="shared" si="10"/>
        <v>635</v>
      </c>
      <c r="B165" s="3">
        <f>B161+1</f>
        <v>140</v>
      </c>
      <c r="C165" s="3">
        <v>33</v>
      </c>
      <c r="D165" s="3">
        <v>1</v>
      </c>
      <c r="E165" s="3">
        <v>0</v>
      </c>
      <c r="F165" s="3">
        <v>2</v>
      </c>
      <c r="G165" s="3" t="str">
        <f t="shared" si="11"/>
        <v>insert into game_score (id, matchid, squad, goals, points, time_type) values (635, 140, 33, 1, 0, 2);</v>
      </c>
    </row>
    <row r="166" spans="1:7" x14ac:dyDescent="0.25">
      <c r="A166" s="3">
        <f t="shared" si="10"/>
        <v>636</v>
      </c>
      <c r="B166" s="3">
        <f>B165</f>
        <v>140</v>
      </c>
      <c r="C166" s="3">
        <v>33</v>
      </c>
      <c r="D166" s="3">
        <v>1</v>
      </c>
      <c r="E166" s="3">
        <v>0</v>
      </c>
      <c r="F166" s="3">
        <v>1</v>
      </c>
      <c r="G166" s="3" t="str">
        <f t="shared" si="11"/>
        <v>insert into game_score (id, matchid, squad, goals, points, time_type) values (636, 140, 33, 1, 0, 1);</v>
      </c>
    </row>
    <row r="167" spans="1:7" x14ac:dyDescent="0.25">
      <c r="A167" s="3">
        <f t="shared" si="10"/>
        <v>637</v>
      </c>
      <c r="B167" s="3">
        <f t="shared" ref="B167:B172" si="12">B165</f>
        <v>140</v>
      </c>
      <c r="C167" s="3">
        <v>351</v>
      </c>
      <c r="D167" s="3">
        <v>1</v>
      </c>
      <c r="E167" s="3">
        <v>0</v>
      </c>
      <c r="F167" s="3">
        <v>2</v>
      </c>
      <c r="G167" s="3" t="str">
        <f t="shared" si="11"/>
        <v>insert into game_score (id, matchid, squad, goals, points, time_type) values (637, 140, 351, 1, 0, 2);</v>
      </c>
    </row>
    <row r="168" spans="1:7" x14ac:dyDescent="0.25">
      <c r="A168" s="3">
        <f t="shared" si="10"/>
        <v>638</v>
      </c>
      <c r="B168" s="3">
        <f t="shared" si="12"/>
        <v>140</v>
      </c>
      <c r="C168" s="3">
        <v>351</v>
      </c>
      <c r="D168" s="3">
        <v>0</v>
      </c>
      <c r="E168" s="3">
        <v>0</v>
      </c>
      <c r="F168" s="3">
        <v>1</v>
      </c>
      <c r="G168" s="3" t="str">
        <f t="shared" si="11"/>
        <v>insert into game_score (id, matchid, squad, goals, points, time_type) values (638, 140, 351, 0, 0, 1);</v>
      </c>
    </row>
    <row r="169" spans="1:7" x14ac:dyDescent="0.25">
      <c r="A169" s="3">
        <f t="shared" si="10"/>
        <v>639</v>
      </c>
      <c r="B169" s="3">
        <f t="shared" si="12"/>
        <v>140</v>
      </c>
      <c r="C169" s="3">
        <v>33</v>
      </c>
      <c r="D169" s="3">
        <v>2</v>
      </c>
      <c r="E169" s="3">
        <v>3</v>
      </c>
      <c r="F169" s="3">
        <v>4</v>
      </c>
      <c r="G169" s="3" t="str">
        <f t="shared" ref="G169:G176" si="13">"insert into game_score (id, matchid, squad, goals, points, time_type) values (" &amp; A169 &amp; ", " &amp; B169 &amp; ", " &amp; C169 &amp; ", " &amp; D169 &amp; ", " &amp; E169 &amp; ", " &amp; F169 &amp; ");"</f>
        <v>insert into game_score (id, matchid, squad, goals, points, time_type) values (639, 140, 33, 2, 3, 4);</v>
      </c>
    </row>
    <row r="170" spans="1:7" x14ac:dyDescent="0.25">
      <c r="A170" s="3">
        <f t="shared" si="10"/>
        <v>640</v>
      </c>
      <c r="B170" s="3">
        <f t="shared" si="12"/>
        <v>140</v>
      </c>
      <c r="C170" s="3">
        <v>33</v>
      </c>
      <c r="D170" s="3">
        <v>1</v>
      </c>
      <c r="E170" s="3">
        <v>0</v>
      </c>
      <c r="F170" s="3">
        <v>3</v>
      </c>
      <c r="G170" s="3" t="str">
        <f t="shared" si="13"/>
        <v>insert into game_score (id, matchid, squad, goals, points, time_type) values (640, 140, 33, 1, 0, 3);</v>
      </c>
    </row>
    <row r="171" spans="1:7" x14ac:dyDescent="0.25">
      <c r="A171" s="3">
        <f t="shared" si="10"/>
        <v>641</v>
      </c>
      <c r="B171" s="3">
        <f t="shared" si="12"/>
        <v>140</v>
      </c>
      <c r="C171" s="3">
        <v>351</v>
      </c>
      <c r="D171" s="3">
        <v>1</v>
      </c>
      <c r="E171" s="3">
        <v>0</v>
      </c>
      <c r="F171" s="3">
        <v>4</v>
      </c>
      <c r="G171" s="3" t="str">
        <f t="shared" si="13"/>
        <v>insert into game_score (id, matchid, squad, goals, points, time_type) values (641, 140, 351, 1, 0, 4);</v>
      </c>
    </row>
    <row r="172" spans="1:7" x14ac:dyDescent="0.25">
      <c r="A172" s="3">
        <f t="shared" si="10"/>
        <v>642</v>
      </c>
      <c r="B172" s="3">
        <f t="shared" si="12"/>
        <v>140</v>
      </c>
      <c r="C172" s="3">
        <v>351</v>
      </c>
      <c r="D172" s="3">
        <v>1</v>
      </c>
      <c r="E172" s="3">
        <v>0</v>
      </c>
      <c r="F172" s="3">
        <v>3</v>
      </c>
      <c r="G172" s="3" t="str">
        <f t="shared" si="13"/>
        <v>insert into game_score (id, matchid, squad, goals, points, time_type) values (642, 140, 351, 1, 0, 3);</v>
      </c>
    </row>
    <row r="173" spans="1:7" x14ac:dyDescent="0.25">
      <c r="A173" s="4">
        <f t="shared" si="10"/>
        <v>643</v>
      </c>
      <c r="B173" s="4">
        <f>B169+1</f>
        <v>141</v>
      </c>
      <c r="C173" s="4">
        <v>39</v>
      </c>
      <c r="D173" s="4">
        <v>0</v>
      </c>
      <c r="E173" s="4">
        <v>0</v>
      </c>
      <c r="F173" s="4">
        <v>2</v>
      </c>
      <c r="G173" s="4" t="str">
        <f t="shared" si="13"/>
        <v>insert into game_score (id, matchid, squad, goals, points, time_type) values (643, 141, 39, 0, 0, 2);</v>
      </c>
    </row>
    <row r="174" spans="1:7" x14ac:dyDescent="0.25">
      <c r="A174" s="4">
        <f t="shared" si="10"/>
        <v>644</v>
      </c>
      <c r="B174" s="4">
        <f>B173</f>
        <v>141</v>
      </c>
      <c r="C174" s="4">
        <v>39</v>
      </c>
      <c r="D174" s="4">
        <v>0</v>
      </c>
      <c r="E174" s="4">
        <v>0</v>
      </c>
      <c r="F174" s="4">
        <v>1</v>
      </c>
      <c r="G174" s="4" t="str">
        <f t="shared" si="13"/>
        <v>insert into game_score (id, matchid, squad, goals, points, time_type) values (644, 141, 39, 0, 0, 1);</v>
      </c>
    </row>
    <row r="175" spans="1:7" x14ac:dyDescent="0.25">
      <c r="A175" s="4">
        <f t="shared" si="10"/>
        <v>645</v>
      </c>
      <c r="B175" s="4">
        <f t="shared" ref="B175:B182" si="14">B173</f>
        <v>141</v>
      </c>
      <c r="C175" s="4">
        <v>31</v>
      </c>
      <c r="D175" s="4">
        <v>0</v>
      </c>
      <c r="E175" s="4">
        <v>0</v>
      </c>
      <c r="F175" s="4">
        <v>2</v>
      </c>
      <c r="G175" s="4" t="str">
        <f t="shared" si="13"/>
        <v>insert into game_score (id, matchid, squad, goals, points, time_type) values (645, 141, 31, 0, 0, 2);</v>
      </c>
    </row>
    <row r="176" spans="1:7" x14ac:dyDescent="0.25">
      <c r="A176" s="4">
        <f t="shared" si="10"/>
        <v>646</v>
      </c>
      <c r="B176" s="4">
        <f t="shared" si="14"/>
        <v>141</v>
      </c>
      <c r="C176" s="4">
        <v>31</v>
      </c>
      <c r="D176" s="4">
        <v>0</v>
      </c>
      <c r="E176" s="4">
        <v>0</v>
      </c>
      <c r="F176" s="4">
        <v>1</v>
      </c>
      <c r="G176" s="4" t="str">
        <f t="shared" si="13"/>
        <v>insert into game_score (id, matchid, squad, goals, points, time_type) values (646, 141, 31, 0, 0, 1);</v>
      </c>
    </row>
    <row r="177" spans="1:7" x14ac:dyDescent="0.25">
      <c r="A177" s="4">
        <f t="shared" si="10"/>
        <v>647</v>
      </c>
      <c r="B177" s="4">
        <f t="shared" si="14"/>
        <v>141</v>
      </c>
      <c r="C177" s="4">
        <v>39</v>
      </c>
      <c r="D177" s="4">
        <v>0</v>
      </c>
      <c r="E177" s="4">
        <v>1</v>
      </c>
      <c r="F177" s="4">
        <v>4</v>
      </c>
      <c r="G177" s="4" t="str">
        <f t="shared" ref="G177:G180" si="15">"insert into game_score (id, matchid, squad, goals, points, time_type) values (" &amp; A177 &amp; ", " &amp; B177 &amp; ", " &amp; C177 &amp; ", " &amp; D177 &amp; ", " &amp; E177 &amp; ", " &amp; F177 &amp; ");"</f>
        <v>insert into game_score (id, matchid, squad, goals, points, time_type) values (647, 141, 39, 0, 1, 4);</v>
      </c>
    </row>
    <row r="178" spans="1:7" x14ac:dyDescent="0.25">
      <c r="A178" s="4">
        <f t="shared" si="10"/>
        <v>648</v>
      </c>
      <c r="B178" s="4">
        <f t="shared" si="14"/>
        <v>141</v>
      </c>
      <c r="C178" s="4">
        <v>39</v>
      </c>
      <c r="D178" s="4">
        <v>0</v>
      </c>
      <c r="E178" s="4">
        <v>0</v>
      </c>
      <c r="F178" s="4">
        <v>3</v>
      </c>
      <c r="G178" s="4" t="str">
        <f t="shared" si="15"/>
        <v>insert into game_score (id, matchid, squad, goals, points, time_type) values (648, 141, 39, 0, 0, 3);</v>
      </c>
    </row>
    <row r="179" spans="1:7" x14ac:dyDescent="0.25">
      <c r="A179" s="4">
        <f t="shared" si="10"/>
        <v>649</v>
      </c>
      <c r="B179" s="4">
        <f t="shared" si="14"/>
        <v>141</v>
      </c>
      <c r="C179" s="4">
        <v>31</v>
      </c>
      <c r="D179" s="4">
        <v>0</v>
      </c>
      <c r="E179" s="4">
        <v>1</v>
      </c>
      <c r="F179" s="4">
        <v>4</v>
      </c>
      <c r="G179" s="4" t="str">
        <f t="shared" si="15"/>
        <v>insert into game_score (id, matchid, squad, goals, points, time_type) values (649, 141, 31, 0, 1, 4);</v>
      </c>
    </row>
    <row r="180" spans="1:7" x14ac:dyDescent="0.25">
      <c r="A180" s="4">
        <f t="shared" si="10"/>
        <v>650</v>
      </c>
      <c r="B180" s="4">
        <f t="shared" si="14"/>
        <v>141</v>
      </c>
      <c r="C180" s="4">
        <v>31</v>
      </c>
      <c r="D180" s="4">
        <v>0</v>
      </c>
      <c r="E180" s="4">
        <v>0</v>
      </c>
      <c r="F180" s="4">
        <v>3</v>
      </c>
      <c r="G180" s="4" t="str">
        <f t="shared" si="15"/>
        <v>insert into game_score (id, matchid, squad, goals, points, time_type) values (650, 141, 31, 0, 0, 3);</v>
      </c>
    </row>
    <row r="181" spans="1:7" x14ac:dyDescent="0.25">
      <c r="A181" s="4">
        <f t="shared" si="10"/>
        <v>651</v>
      </c>
      <c r="B181" s="4">
        <f t="shared" si="14"/>
        <v>141</v>
      </c>
      <c r="C181" s="4">
        <v>39</v>
      </c>
      <c r="D181" s="4">
        <v>3</v>
      </c>
      <c r="E181" s="4">
        <v>0</v>
      </c>
      <c r="F181" s="4">
        <v>7</v>
      </c>
      <c r="G181" s="4" t="str">
        <f t="shared" ref="G181:G189" si="16">"insert into game_score (id, matchid, squad, goals, points, time_type) values (" &amp; A181 &amp; ", " &amp; B181 &amp; ", " &amp; C181 &amp; ", " &amp; D181 &amp; ", " &amp; E181 &amp; ", " &amp; F181 &amp; ");"</f>
        <v>insert into game_score (id, matchid, squad, goals, points, time_type) values (651, 141, 39, 3, 0, 7);</v>
      </c>
    </row>
    <row r="182" spans="1:7" x14ac:dyDescent="0.25">
      <c r="A182" s="4">
        <f t="shared" si="10"/>
        <v>652</v>
      </c>
      <c r="B182" s="4">
        <f t="shared" si="14"/>
        <v>141</v>
      </c>
      <c r="C182" s="4">
        <v>31</v>
      </c>
      <c r="D182" s="4">
        <v>1</v>
      </c>
      <c r="E182" s="4">
        <v>0</v>
      </c>
      <c r="F182" s="4">
        <v>7</v>
      </c>
      <c r="G182" s="4" t="str">
        <f t="shared" si="16"/>
        <v>insert into game_score (id, matchid, squad, goals, points, time_type) values (652, 141, 31, 1, 0, 7);</v>
      </c>
    </row>
    <row r="183" spans="1:7" x14ac:dyDescent="0.25">
      <c r="A183" s="3">
        <f t="shared" si="10"/>
        <v>653</v>
      </c>
      <c r="B183" s="3">
        <f>B179+1</f>
        <v>142</v>
      </c>
      <c r="C183" s="3">
        <v>33</v>
      </c>
      <c r="D183" s="3">
        <v>1</v>
      </c>
      <c r="E183" s="3">
        <v>0</v>
      </c>
      <c r="F183" s="3">
        <v>2</v>
      </c>
      <c r="G183" s="3" t="str">
        <f t="shared" si="16"/>
        <v>insert into game_score (id, matchid, squad, goals, points, time_type) values (653, 142, 33, 1, 0, 2);</v>
      </c>
    </row>
    <row r="184" spans="1:7" x14ac:dyDescent="0.25">
      <c r="A184" s="3">
        <f t="shared" ref="A184:A190" si="17">A183+1</f>
        <v>654</v>
      </c>
      <c r="B184" s="3">
        <f>B183</f>
        <v>142</v>
      </c>
      <c r="C184" s="3">
        <v>33</v>
      </c>
      <c r="D184" s="3">
        <v>0</v>
      </c>
      <c r="E184" s="3">
        <v>0</v>
      </c>
      <c r="F184" s="3">
        <v>1</v>
      </c>
      <c r="G184" s="3" t="str">
        <f t="shared" si="16"/>
        <v>insert into game_score (id, matchid, squad, goals, points, time_type) values (654, 142, 33, 0, 0, 1);</v>
      </c>
    </row>
    <row r="185" spans="1:7" x14ac:dyDescent="0.25">
      <c r="A185" s="3">
        <f t="shared" si="17"/>
        <v>655</v>
      </c>
      <c r="B185" s="3">
        <f t="shared" ref="B185:B190" si="18">B183</f>
        <v>142</v>
      </c>
      <c r="C185" s="3">
        <v>39</v>
      </c>
      <c r="D185" s="3">
        <v>1</v>
      </c>
      <c r="E185" s="3">
        <v>0</v>
      </c>
      <c r="F185" s="3">
        <v>2</v>
      </c>
      <c r="G185" s="3" t="str">
        <f t="shared" si="16"/>
        <v>insert into game_score (id, matchid, squad, goals, points, time_type) values (655, 142, 39, 1, 0, 2);</v>
      </c>
    </row>
    <row r="186" spans="1:7" x14ac:dyDescent="0.25">
      <c r="A186" s="3">
        <f t="shared" si="17"/>
        <v>656</v>
      </c>
      <c r="B186" s="3">
        <f t="shared" si="18"/>
        <v>142</v>
      </c>
      <c r="C186" s="3">
        <v>39</v>
      </c>
      <c r="D186" s="3">
        <v>0</v>
      </c>
      <c r="E186" s="3">
        <v>0</v>
      </c>
      <c r="F186" s="3">
        <v>1</v>
      </c>
      <c r="G186" s="3" t="str">
        <f t="shared" si="16"/>
        <v>insert into game_score (id, matchid, squad, goals, points, time_type) values (656, 142, 39, 0, 0, 1);</v>
      </c>
    </row>
    <row r="187" spans="1:7" x14ac:dyDescent="0.25">
      <c r="A187" s="3">
        <f t="shared" si="17"/>
        <v>657</v>
      </c>
      <c r="B187" s="3">
        <f t="shared" si="18"/>
        <v>142</v>
      </c>
      <c r="C187" s="3">
        <v>33</v>
      </c>
      <c r="D187" s="3">
        <v>2</v>
      </c>
      <c r="E187" s="3">
        <v>3</v>
      </c>
      <c r="F187" s="3">
        <v>4</v>
      </c>
      <c r="G187" s="3" t="str">
        <f t="shared" si="16"/>
        <v>insert into game_score (id, matchid, squad, goals, points, time_type) values (657, 142, 33, 2, 3, 4);</v>
      </c>
    </row>
    <row r="188" spans="1:7" x14ac:dyDescent="0.25">
      <c r="A188" s="3">
        <f t="shared" si="17"/>
        <v>658</v>
      </c>
      <c r="B188" s="3">
        <f t="shared" si="18"/>
        <v>142</v>
      </c>
      <c r="C188" s="3">
        <v>33</v>
      </c>
      <c r="D188" s="3">
        <v>1</v>
      </c>
      <c r="E188" s="3">
        <v>0</v>
      </c>
      <c r="F188" s="3">
        <v>3</v>
      </c>
      <c r="G188" s="3" t="str">
        <f t="shared" si="16"/>
        <v>insert into game_score (id, matchid, squad, goals, points, time_type) values (658, 142, 33, 1, 0, 3);</v>
      </c>
    </row>
    <row r="189" spans="1:7" x14ac:dyDescent="0.25">
      <c r="A189" s="3">
        <f t="shared" si="17"/>
        <v>659</v>
      </c>
      <c r="B189" s="3">
        <f t="shared" si="18"/>
        <v>142</v>
      </c>
      <c r="C189" s="3">
        <v>39</v>
      </c>
      <c r="D189" s="3">
        <v>1</v>
      </c>
      <c r="E189" s="3">
        <v>0</v>
      </c>
      <c r="F189" s="3">
        <v>4</v>
      </c>
      <c r="G189" s="3" t="str">
        <f t="shared" si="16"/>
        <v>insert into game_score (id, matchid, squad, goals, points, time_type) values (659, 142, 39, 1, 0, 4);</v>
      </c>
    </row>
    <row r="190" spans="1:7" x14ac:dyDescent="0.25">
      <c r="A190" s="3">
        <f t="shared" si="17"/>
        <v>660</v>
      </c>
      <c r="B190" s="3">
        <f t="shared" si="18"/>
        <v>142</v>
      </c>
      <c r="C190" s="3">
        <v>39</v>
      </c>
      <c r="D190" s="3">
        <v>1</v>
      </c>
      <c r="E190" s="3">
        <v>0</v>
      </c>
      <c r="F190" s="3">
        <v>3</v>
      </c>
      <c r="G190" s="3" t="str">
        <f t="shared" ref="G190" si="19">"insert into game_score (id, matchid, squad, goals, points, time_type) values (" &amp; A190 &amp; ", " &amp; B190 &amp; ", " &amp; C190 &amp; ", " &amp; D190 &amp; ", " &amp; E190 &amp; ", " &amp; F190 &amp; ");"</f>
        <v>insert into game_score (id, matchid, squad, goals, points, time_type) values (660, 142, 39, 1, 0, 3);</v>
      </c>
    </row>
  </sheetData>
  <pageMargins left="0.7" right="0.7" top="0.75" bottom="0.75" header="0.3" footer="0.3"/>
  <pageSetup orientation="portrait" horizontalDpi="200" verticalDpi="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0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9</v>
      </c>
      <c r="C1" t="s">
        <v>10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'2000'!A17+1</f>
        <v>65</v>
      </c>
      <c r="B2">
        <v>2004</v>
      </c>
      <c r="C2" t="s">
        <v>11</v>
      </c>
      <c r="D2">
        <v>351</v>
      </c>
      <c r="G2" t="str">
        <f t="shared" ref="G2:G17" si="0">"insert into group_stage (id, tournament, group_code, squad) values (" &amp; A2 &amp; ", " &amp; B2 &amp; ", '" &amp; C2 &amp; "', " &amp; D2 &amp;  ");"</f>
        <v>insert into group_stage (id, tournament, group_code, squad) values (65, 2004, 'A', 351);</v>
      </c>
    </row>
    <row r="3" spans="1:7" x14ac:dyDescent="0.25">
      <c r="A3">
        <f>A2+1</f>
        <v>66</v>
      </c>
      <c r="B3">
        <f>B2</f>
        <v>2004</v>
      </c>
      <c r="C3" t="s">
        <v>11</v>
      </c>
      <c r="D3">
        <v>30</v>
      </c>
      <c r="G3" t="str">
        <f t="shared" si="0"/>
        <v>insert into group_stage (id, tournament, group_code, squad) values (66, 2004, 'A', 30);</v>
      </c>
    </row>
    <row r="4" spans="1:7" x14ac:dyDescent="0.25">
      <c r="A4">
        <f t="shared" ref="A4:A5" si="1">A3+1</f>
        <v>67</v>
      </c>
      <c r="B4">
        <f t="shared" ref="B4:B5" si="2">B3</f>
        <v>2004</v>
      </c>
      <c r="C4" t="s">
        <v>11</v>
      </c>
      <c r="D4">
        <v>34</v>
      </c>
      <c r="G4" t="str">
        <f t="shared" si="0"/>
        <v>insert into group_stage (id, tournament, group_code, squad) values (67, 2004, 'A', 34);</v>
      </c>
    </row>
    <row r="5" spans="1:7" x14ac:dyDescent="0.25">
      <c r="A5">
        <f t="shared" si="1"/>
        <v>68</v>
      </c>
      <c r="B5">
        <f t="shared" si="2"/>
        <v>2004</v>
      </c>
      <c r="C5" t="s">
        <v>11</v>
      </c>
      <c r="D5">
        <v>7</v>
      </c>
      <c r="G5" t="str">
        <f t="shared" si="0"/>
        <v>insert into group_stage (id, tournament, group_code, squad) values (68, 2004, 'A', 7);</v>
      </c>
    </row>
    <row r="6" spans="1:7" x14ac:dyDescent="0.25">
      <c r="A6">
        <f>A5+1</f>
        <v>69</v>
      </c>
      <c r="B6">
        <f>B5</f>
        <v>2004</v>
      </c>
      <c r="C6" t="s">
        <v>12</v>
      </c>
      <c r="D6">
        <v>33</v>
      </c>
      <c r="G6" t="str">
        <f t="shared" si="0"/>
        <v>insert into group_stage (id, tournament, group_code, squad) values (69, 2004, 'B', 33);</v>
      </c>
    </row>
    <row r="7" spans="1:7" x14ac:dyDescent="0.25">
      <c r="A7">
        <f>A6+1</f>
        <v>70</v>
      </c>
      <c r="B7">
        <f>B6</f>
        <v>2004</v>
      </c>
      <c r="C7" t="s">
        <v>12</v>
      </c>
      <c r="D7">
        <v>4420</v>
      </c>
      <c r="G7" t="str">
        <f t="shared" si="0"/>
        <v>insert into group_stage (id, tournament, group_code, squad) values (70, 2004, 'B', 4420);</v>
      </c>
    </row>
    <row r="8" spans="1:7" x14ac:dyDescent="0.25">
      <c r="A8">
        <f>A7+1</f>
        <v>71</v>
      </c>
      <c r="B8">
        <f>B7</f>
        <v>2004</v>
      </c>
      <c r="C8" t="s">
        <v>12</v>
      </c>
      <c r="D8">
        <v>385</v>
      </c>
      <c r="G8" t="str">
        <f t="shared" si="0"/>
        <v>insert into group_stage (id, tournament, group_code, squad) values (71, 2004, 'B', 385);</v>
      </c>
    </row>
    <row r="9" spans="1:7" x14ac:dyDescent="0.25">
      <c r="A9">
        <f>A8+1</f>
        <v>72</v>
      </c>
      <c r="B9">
        <f>B8</f>
        <v>2004</v>
      </c>
      <c r="C9" t="s">
        <v>12</v>
      </c>
      <c r="D9">
        <v>41</v>
      </c>
      <c r="G9" t="str">
        <f t="shared" si="0"/>
        <v>insert into group_stage (id, tournament, group_code, squad) values (72, 2004, 'B', 41);</v>
      </c>
    </row>
    <row r="10" spans="1:7" x14ac:dyDescent="0.25">
      <c r="A10">
        <f t="shared" ref="A10:A17" si="3">A9+1</f>
        <v>73</v>
      </c>
      <c r="B10">
        <f t="shared" ref="B10:B17" si="4">B9</f>
        <v>2004</v>
      </c>
      <c r="C10" t="s">
        <v>13</v>
      </c>
      <c r="D10">
        <v>46</v>
      </c>
      <c r="G10" t="str">
        <f t="shared" si="0"/>
        <v>insert into group_stage (id, tournament, group_code, squad) values (73, 2004, 'C', 46);</v>
      </c>
    </row>
    <row r="11" spans="1:7" x14ac:dyDescent="0.25">
      <c r="A11">
        <f t="shared" si="3"/>
        <v>74</v>
      </c>
      <c r="B11">
        <f t="shared" si="4"/>
        <v>2004</v>
      </c>
      <c r="C11" t="s">
        <v>13</v>
      </c>
      <c r="D11">
        <v>45</v>
      </c>
      <c r="G11" t="str">
        <f t="shared" si="0"/>
        <v>insert into group_stage (id, tournament, group_code, squad) values (74, 2004, 'C', 45);</v>
      </c>
    </row>
    <row r="12" spans="1:7" x14ac:dyDescent="0.25">
      <c r="A12">
        <f t="shared" si="3"/>
        <v>75</v>
      </c>
      <c r="B12">
        <f t="shared" si="4"/>
        <v>2004</v>
      </c>
      <c r="C12" t="s">
        <v>13</v>
      </c>
      <c r="D12">
        <v>39</v>
      </c>
      <c r="G12" t="str">
        <f t="shared" si="0"/>
        <v>insert into group_stage (id, tournament, group_code, squad) values (75, 2004, 'C', 39);</v>
      </c>
    </row>
    <row r="13" spans="1:7" x14ac:dyDescent="0.25">
      <c r="A13">
        <f t="shared" si="3"/>
        <v>76</v>
      </c>
      <c r="B13">
        <f t="shared" si="4"/>
        <v>2004</v>
      </c>
      <c r="C13" t="s">
        <v>13</v>
      </c>
      <c r="D13">
        <v>359</v>
      </c>
      <c r="G13" t="str">
        <f t="shared" si="0"/>
        <v>insert into group_stage (id, tournament, group_code, squad) values (76, 2004, 'C', 359);</v>
      </c>
    </row>
    <row r="14" spans="1:7" x14ac:dyDescent="0.25">
      <c r="A14">
        <f t="shared" si="3"/>
        <v>77</v>
      </c>
      <c r="B14">
        <f t="shared" si="4"/>
        <v>2004</v>
      </c>
      <c r="C14" t="s">
        <v>14</v>
      </c>
      <c r="D14">
        <v>420</v>
      </c>
      <c r="G14" t="str">
        <f t="shared" si="0"/>
        <v>insert into group_stage (id, tournament, group_code, squad) values (77, 2004, 'D', 420);</v>
      </c>
    </row>
    <row r="15" spans="1:7" x14ac:dyDescent="0.25">
      <c r="A15">
        <f t="shared" si="3"/>
        <v>78</v>
      </c>
      <c r="B15">
        <f t="shared" si="4"/>
        <v>2004</v>
      </c>
      <c r="C15" t="s">
        <v>14</v>
      </c>
      <c r="D15">
        <v>31</v>
      </c>
      <c r="G15" t="str">
        <f t="shared" si="0"/>
        <v>insert into group_stage (id, tournament, group_code, squad) values (78, 2004, 'D', 31);</v>
      </c>
    </row>
    <row r="16" spans="1:7" x14ac:dyDescent="0.25">
      <c r="A16">
        <f t="shared" si="3"/>
        <v>79</v>
      </c>
      <c r="B16">
        <f t="shared" si="4"/>
        <v>2004</v>
      </c>
      <c r="C16" t="s">
        <v>14</v>
      </c>
      <c r="D16">
        <v>49</v>
      </c>
      <c r="G16" t="str">
        <f t="shared" si="0"/>
        <v>insert into group_stage (id, tournament, group_code, squad) values (79, 2004, 'D', 49);</v>
      </c>
    </row>
    <row r="17" spans="1:10" x14ac:dyDescent="0.25">
      <c r="A17">
        <f t="shared" si="3"/>
        <v>80</v>
      </c>
      <c r="B17">
        <f t="shared" si="4"/>
        <v>2004</v>
      </c>
      <c r="C17" t="s">
        <v>14</v>
      </c>
      <c r="D17">
        <v>371</v>
      </c>
      <c r="G17" t="str">
        <f t="shared" si="0"/>
        <v>insert into group_stage (id, tournament, group_code, squad) values (80, 2004, 'D', 371);</v>
      </c>
    </row>
    <row r="19" spans="1:10" x14ac:dyDescent="0.25">
      <c r="A19" s="1" t="s">
        <v>1</v>
      </c>
      <c r="B19" s="1" t="s">
        <v>6</v>
      </c>
      <c r="C19" s="1" t="s">
        <v>7</v>
      </c>
      <c r="D19" s="1" t="s">
        <v>8</v>
      </c>
      <c r="G19" t="str">
        <f>"insert into game (matchid, matchdate, game_type, country) values (" &amp; A19 &amp; ", '" &amp; B19 &amp; "', " &amp; C19 &amp; ", " &amp; D19 &amp;  ");"</f>
        <v>insert into game (matchid, matchdate, game_type, country) values (matchid, 'matchdate', game_type, country);</v>
      </c>
    </row>
    <row r="20" spans="1:10" x14ac:dyDescent="0.25">
      <c r="A20" s="4">
        <f>'2000'!A50+1</f>
        <v>143</v>
      </c>
      <c r="B20" s="5" t="str">
        <f>"2004-06-12"</f>
        <v>2004-06-12</v>
      </c>
      <c r="C20" s="4">
        <v>2</v>
      </c>
      <c r="D20" s="4">
        <v>351</v>
      </c>
      <c r="E20" s="4"/>
      <c r="F20" s="4"/>
      <c r="G20" s="4" t="str">
        <f t="shared" ref="G20:G50" si="5">"insert into game (matchid, matchdate, game_type, country) values (" &amp; A20 &amp; ", '" &amp; B20 &amp; "', " &amp; C20 &amp; ", " &amp; D20 &amp;  ");"</f>
        <v>insert into game (matchid, matchdate, game_type, country) values (143, '2004-06-12', 2, 351);</v>
      </c>
    </row>
    <row r="21" spans="1:10" x14ac:dyDescent="0.25">
      <c r="A21" s="4">
        <f>A20+1</f>
        <v>144</v>
      </c>
      <c r="B21" s="5" t="str">
        <f>"2004-06-12"</f>
        <v>2004-06-12</v>
      </c>
      <c r="C21" s="4">
        <v>2</v>
      </c>
      <c r="D21" s="4">
        <f>D20</f>
        <v>351</v>
      </c>
      <c r="E21" s="4"/>
      <c r="F21" s="4"/>
      <c r="G21" s="4" t="str">
        <f t="shared" si="5"/>
        <v>insert into game (matchid, matchdate, game_type, country) values (144, '2004-06-12', 2, 351);</v>
      </c>
    </row>
    <row r="22" spans="1:10" x14ac:dyDescent="0.25">
      <c r="A22" s="4">
        <f t="shared" ref="A22:A50" si="6">A21+1</f>
        <v>145</v>
      </c>
      <c r="B22" s="5" t="str">
        <f>"2004-06-16"</f>
        <v>2004-06-16</v>
      </c>
      <c r="C22" s="4">
        <v>2</v>
      </c>
      <c r="D22" s="4">
        <f t="shared" ref="D22:D50" si="7">D21</f>
        <v>351</v>
      </c>
      <c r="E22" s="4"/>
      <c r="F22" s="4"/>
      <c r="G22" s="4" t="str">
        <f t="shared" si="5"/>
        <v>insert into game (matchid, matchdate, game_type, country) values (145, '2004-06-16', 2, 351);</v>
      </c>
    </row>
    <row r="23" spans="1:10" x14ac:dyDescent="0.25">
      <c r="A23" s="4">
        <f t="shared" si="6"/>
        <v>146</v>
      </c>
      <c r="B23" s="5" t="str">
        <f>"2004-06-16"</f>
        <v>2004-06-16</v>
      </c>
      <c r="C23" s="4">
        <v>2</v>
      </c>
      <c r="D23" s="4">
        <f t="shared" si="7"/>
        <v>351</v>
      </c>
      <c r="E23" s="4"/>
      <c r="F23" s="4"/>
      <c r="G23" s="4" t="str">
        <f t="shared" si="5"/>
        <v>insert into game (matchid, matchdate, game_type, country) values (146, '2004-06-16', 2, 351);</v>
      </c>
    </row>
    <row r="24" spans="1:10" x14ac:dyDescent="0.25">
      <c r="A24">
        <f t="shared" si="6"/>
        <v>147</v>
      </c>
      <c r="B24" s="5" t="str">
        <f>"2004-06-20"</f>
        <v>2004-06-20</v>
      </c>
      <c r="C24">
        <v>2</v>
      </c>
      <c r="D24" s="4">
        <f t="shared" si="7"/>
        <v>351</v>
      </c>
      <c r="G24" t="str">
        <f t="shared" si="5"/>
        <v>insert into game (matchid, matchdate, game_type, country) values (147, '2004-06-20', 2, 351);</v>
      </c>
    </row>
    <row r="25" spans="1:10" x14ac:dyDescent="0.25">
      <c r="A25">
        <f t="shared" si="6"/>
        <v>148</v>
      </c>
      <c r="B25" s="5" t="str">
        <f>"2004-06-20"</f>
        <v>2004-06-20</v>
      </c>
      <c r="C25">
        <v>2</v>
      </c>
      <c r="D25" s="4">
        <f t="shared" si="7"/>
        <v>351</v>
      </c>
      <c r="G25" t="str">
        <f t="shared" si="5"/>
        <v>insert into game (matchid, matchdate, game_type, country) values (148, '2004-06-20', 2, 351);</v>
      </c>
    </row>
    <row r="26" spans="1:10" x14ac:dyDescent="0.25">
      <c r="A26">
        <f t="shared" si="6"/>
        <v>149</v>
      </c>
      <c r="B26" s="5" t="str">
        <f>"2004-06-13"</f>
        <v>2004-06-13</v>
      </c>
      <c r="C26">
        <v>2</v>
      </c>
      <c r="D26" s="4">
        <f t="shared" si="7"/>
        <v>351</v>
      </c>
      <c r="G26" t="str">
        <f t="shared" si="5"/>
        <v>insert into game (matchid, matchdate, game_type, country) values (149, '2004-06-13', 2, 351);</v>
      </c>
    </row>
    <row r="27" spans="1:10" x14ac:dyDescent="0.25">
      <c r="A27">
        <f t="shared" si="6"/>
        <v>150</v>
      </c>
      <c r="B27" s="5" t="str">
        <f>"2004-06-13"</f>
        <v>2004-06-13</v>
      </c>
      <c r="C27">
        <v>2</v>
      </c>
      <c r="D27" s="4">
        <f t="shared" si="7"/>
        <v>351</v>
      </c>
      <c r="G27" t="str">
        <f t="shared" si="5"/>
        <v>insert into game (matchid, matchdate, game_type, country) values (150, '2004-06-13', 2, 351);</v>
      </c>
    </row>
    <row r="28" spans="1:10" x14ac:dyDescent="0.25">
      <c r="A28">
        <f t="shared" si="6"/>
        <v>151</v>
      </c>
      <c r="B28" s="5" t="str">
        <f>"2004-06-17"</f>
        <v>2004-06-17</v>
      </c>
      <c r="C28">
        <v>2</v>
      </c>
      <c r="D28" s="4">
        <f t="shared" si="7"/>
        <v>351</v>
      </c>
      <c r="G28" t="str">
        <f t="shared" si="5"/>
        <v>insert into game (matchid, matchdate, game_type, country) values (151, '2004-06-17', 2, 351);</v>
      </c>
      <c r="I28" s="4"/>
      <c r="J28" s="4"/>
    </row>
    <row r="29" spans="1:10" x14ac:dyDescent="0.25">
      <c r="A29">
        <f t="shared" si="6"/>
        <v>152</v>
      </c>
      <c r="B29" s="5" t="str">
        <f>"2004-06-17"</f>
        <v>2004-06-17</v>
      </c>
      <c r="C29">
        <v>2</v>
      </c>
      <c r="D29" s="4">
        <f t="shared" si="7"/>
        <v>351</v>
      </c>
      <c r="G29" t="str">
        <f t="shared" si="5"/>
        <v>insert into game (matchid, matchdate, game_type, country) values (152, '2004-06-17', 2, 351);</v>
      </c>
      <c r="I29" s="4"/>
      <c r="J29" s="4"/>
    </row>
    <row r="30" spans="1:10" x14ac:dyDescent="0.25">
      <c r="A30">
        <f t="shared" si="6"/>
        <v>153</v>
      </c>
      <c r="B30" s="5" t="str">
        <f>"2004-06-21"</f>
        <v>2004-06-21</v>
      </c>
      <c r="C30">
        <v>2</v>
      </c>
      <c r="D30" s="4">
        <f t="shared" si="7"/>
        <v>351</v>
      </c>
      <c r="G30" t="str">
        <f t="shared" si="5"/>
        <v>insert into game (matchid, matchdate, game_type, country) values (153, '2004-06-21', 2, 351);</v>
      </c>
      <c r="I30" s="4"/>
      <c r="J30" s="4"/>
    </row>
    <row r="31" spans="1:10" x14ac:dyDescent="0.25">
      <c r="A31">
        <f t="shared" si="6"/>
        <v>154</v>
      </c>
      <c r="B31" s="5" t="str">
        <f>"2004-06-21"</f>
        <v>2004-06-21</v>
      </c>
      <c r="C31">
        <v>2</v>
      </c>
      <c r="D31" s="4">
        <f t="shared" si="7"/>
        <v>351</v>
      </c>
      <c r="G31" t="str">
        <f t="shared" si="5"/>
        <v>insert into game (matchid, matchdate, game_type, country) values (154, '2004-06-21', 2, 351);</v>
      </c>
      <c r="I31" s="4"/>
      <c r="J31" s="4"/>
    </row>
    <row r="32" spans="1:10" x14ac:dyDescent="0.25">
      <c r="A32">
        <f t="shared" si="6"/>
        <v>155</v>
      </c>
      <c r="B32" s="5" t="str">
        <f>"2004-06-14"</f>
        <v>2004-06-14</v>
      </c>
      <c r="C32">
        <v>2</v>
      </c>
      <c r="D32" s="4">
        <f t="shared" si="7"/>
        <v>351</v>
      </c>
      <c r="G32" t="str">
        <f t="shared" si="5"/>
        <v>insert into game (matchid, matchdate, game_type, country) values (155, '2004-06-14', 2, 351);</v>
      </c>
      <c r="I32" s="4"/>
      <c r="J32" s="4"/>
    </row>
    <row r="33" spans="1:10" x14ac:dyDescent="0.25">
      <c r="A33">
        <f t="shared" si="6"/>
        <v>156</v>
      </c>
      <c r="B33" s="5" t="str">
        <f>"2004-06-14"</f>
        <v>2004-06-14</v>
      </c>
      <c r="C33">
        <v>2</v>
      </c>
      <c r="D33" s="4">
        <f t="shared" si="7"/>
        <v>351</v>
      </c>
      <c r="G33" t="str">
        <f t="shared" si="5"/>
        <v>insert into game (matchid, matchdate, game_type, country) values (156, '2004-06-14', 2, 351);</v>
      </c>
      <c r="I33" s="4"/>
      <c r="J33" s="4"/>
    </row>
    <row r="34" spans="1:10" x14ac:dyDescent="0.25">
      <c r="A34">
        <f t="shared" si="6"/>
        <v>157</v>
      </c>
      <c r="B34" s="5" t="str">
        <f>"2004-06-18"</f>
        <v>2004-06-18</v>
      </c>
      <c r="C34">
        <v>2</v>
      </c>
      <c r="D34" s="4">
        <f t="shared" si="7"/>
        <v>351</v>
      </c>
      <c r="G34" t="str">
        <f t="shared" si="5"/>
        <v>insert into game (matchid, matchdate, game_type, country) values (157, '2004-06-18', 2, 351);</v>
      </c>
      <c r="I34" s="4"/>
      <c r="J34" s="4"/>
    </row>
    <row r="35" spans="1:10" x14ac:dyDescent="0.25">
      <c r="A35">
        <f t="shared" si="6"/>
        <v>158</v>
      </c>
      <c r="B35" s="5" t="str">
        <f>"2004-06-18"</f>
        <v>2004-06-18</v>
      </c>
      <c r="C35">
        <v>2</v>
      </c>
      <c r="D35" s="4">
        <f t="shared" si="7"/>
        <v>351</v>
      </c>
      <c r="G35" t="str">
        <f t="shared" si="5"/>
        <v>insert into game (matchid, matchdate, game_type, country) values (158, '2004-06-18', 2, 351);</v>
      </c>
      <c r="I35" s="4"/>
      <c r="J35" s="4"/>
    </row>
    <row r="36" spans="1:10" x14ac:dyDescent="0.25">
      <c r="A36">
        <f t="shared" si="6"/>
        <v>159</v>
      </c>
      <c r="B36" s="5" t="str">
        <f>"2004-06-22"</f>
        <v>2004-06-22</v>
      </c>
      <c r="C36">
        <v>2</v>
      </c>
      <c r="D36" s="4">
        <f t="shared" si="7"/>
        <v>351</v>
      </c>
      <c r="G36" t="str">
        <f t="shared" si="5"/>
        <v>insert into game (matchid, matchdate, game_type, country) values (159, '2004-06-22', 2, 351);</v>
      </c>
      <c r="I36" s="4"/>
      <c r="J36" s="4"/>
    </row>
    <row r="37" spans="1:10" x14ac:dyDescent="0.25">
      <c r="A37">
        <f t="shared" si="6"/>
        <v>160</v>
      </c>
      <c r="B37" s="5" t="str">
        <f>"2004-06-22"</f>
        <v>2004-06-22</v>
      </c>
      <c r="C37">
        <v>2</v>
      </c>
      <c r="D37" s="4">
        <f t="shared" si="7"/>
        <v>351</v>
      </c>
      <c r="G37" t="str">
        <f t="shared" si="5"/>
        <v>insert into game (matchid, matchdate, game_type, country) values (160, '2004-06-22', 2, 351);</v>
      </c>
      <c r="I37" s="4"/>
      <c r="J37" s="4"/>
    </row>
    <row r="38" spans="1:10" x14ac:dyDescent="0.25">
      <c r="A38">
        <f t="shared" si="6"/>
        <v>161</v>
      </c>
      <c r="B38" s="5" t="str">
        <f>"2004-06-15"</f>
        <v>2004-06-15</v>
      </c>
      <c r="C38">
        <v>2</v>
      </c>
      <c r="D38" s="4">
        <f t="shared" si="7"/>
        <v>351</v>
      </c>
      <c r="G38" t="str">
        <f t="shared" si="5"/>
        <v>insert into game (matchid, matchdate, game_type, country) values (161, '2004-06-15', 2, 351);</v>
      </c>
      <c r="I38" s="4"/>
      <c r="J38" s="4"/>
    </row>
    <row r="39" spans="1:10" x14ac:dyDescent="0.25">
      <c r="A39">
        <f t="shared" si="6"/>
        <v>162</v>
      </c>
      <c r="B39" s="5" t="str">
        <f>"2004-06-15"</f>
        <v>2004-06-15</v>
      </c>
      <c r="C39">
        <v>2</v>
      </c>
      <c r="D39" s="4">
        <f t="shared" si="7"/>
        <v>351</v>
      </c>
      <c r="G39" t="str">
        <f t="shared" si="5"/>
        <v>insert into game (matchid, matchdate, game_type, country) values (162, '2004-06-15', 2, 351);</v>
      </c>
      <c r="I39" s="4"/>
      <c r="J39" s="4"/>
    </row>
    <row r="40" spans="1:10" x14ac:dyDescent="0.25">
      <c r="A40">
        <f t="shared" si="6"/>
        <v>163</v>
      </c>
      <c r="B40" s="5" t="str">
        <f>"2004-06-19"</f>
        <v>2004-06-19</v>
      </c>
      <c r="C40">
        <v>2</v>
      </c>
      <c r="D40" s="4">
        <f t="shared" si="7"/>
        <v>351</v>
      </c>
      <c r="G40" t="str">
        <f t="shared" si="5"/>
        <v>insert into game (matchid, matchdate, game_type, country) values (163, '2004-06-19', 2, 351);</v>
      </c>
      <c r="I40" s="4"/>
      <c r="J40" s="4"/>
    </row>
    <row r="41" spans="1:10" x14ac:dyDescent="0.25">
      <c r="A41">
        <f t="shared" si="6"/>
        <v>164</v>
      </c>
      <c r="B41" s="5" t="str">
        <f>"2004-06-19"</f>
        <v>2004-06-19</v>
      </c>
      <c r="C41">
        <v>2</v>
      </c>
      <c r="D41" s="4">
        <f t="shared" si="7"/>
        <v>351</v>
      </c>
      <c r="G41" t="str">
        <f t="shared" si="5"/>
        <v>insert into game (matchid, matchdate, game_type, country) values (164, '2004-06-19', 2, 351);</v>
      </c>
      <c r="I41" s="4"/>
      <c r="J41" s="4"/>
    </row>
    <row r="42" spans="1:10" x14ac:dyDescent="0.25">
      <c r="A42">
        <f t="shared" si="6"/>
        <v>165</v>
      </c>
      <c r="B42" s="5" t="str">
        <f>"2004-06-23"</f>
        <v>2004-06-23</v>
      </c>
      <c r="C42">
        <v>2</v>
      </c>
      <c r="D42" s="4">
        <f t="shared" si="7"/>
        <v>351</v>
      </c>
      <c r="G42" t="str">
        <f t="shared" si="5"/>
        <v>insert into game (matchid, matchdate, game_type, country) values (165, '2004-06-23', 2, 351);</v>
      </c>
      <c r="I42" s="4"/>
      <c r="J42" s="4"/>
    </row>
    <row r="43" spans="1:10" x14ac:dyDescent="0.25">
      <c r="A43">
        <f t="shared" si="6"/>
        <v>166</v>
      </c>
      <c r="B43" s="5" t="str">
        <f>"2004-06-23"</f>
        <v>2004-06-23</v>
      </c>
      <c r="C43">
        <v>2</v>
      </c>
      <c r="D43" s="4">
        <f t="shared" si="7"/>
        <v>351</v>
      </c>
      <c r="G43" t="str">
        <f t="shared" si="5"/>
        <v>insert into game (matchid, matchdate, game_type, country) values (166, '2004-06-23', 2, 351);</v>
      </c>
      <c r="I43" s="4"/>
      <c r="J43" s="4"/>
    </row>
    <row r="44" spans="1:10" x14ac:dyDescent="0.25">
      <c r="A44">
        <f t="shared" si="6"/>
        <v>167</v>
      </c>
      <c r="B44" s="5" t="str">
        <f>"2004-06-24"</f>
        <v>2004-06-24</v>
      </c>
      <c r="C44">
        <v>3</v>
      </c>
      <c r="D44" s="4">
        <f t="shared" si="7"/>
        <v>351</v>
      </c>
      <c r="G44" t="str">
        <f t="shared" si="5"/>
        <v>insert into game (matchid, matchdate, game_type, country) values (167, '2004-06-24', 3, 351);</v>
      </c>
      <c r="I44" s="4"/>
      <c r="J44" s="4"/>
    </row>
    <row r="45" spans="1:10" x14ac:dyDescent="0.25">
      <c r="A45">
        <f t="shared" si="6"/>
        <v>168</v>
      </c>
      <c r="B45" s="5" t="str">
        <f>"2004-06-25"</f>
        <v>2004-06-25</v>
      </c>
      <c r="C45">
        <v>3</v>
      </c>
      <c r="D45" s="4">
        <f t="shared" si="7"/>
        <v>351</v>
      </c>
      <c r="G45" t="str">
        <f t="shared" si="5"/>
        <v>insert into game (matchid, matchdate, game_type, country) values (168, '2004-06-25', 3, 351);</v>
      </c>
      <c r="I45" s="4"/>
      <c r="J45" s="4"/>
    </row>
    <row r="46" spans="1:10" x14ac:dyDescent="0.25">
      <c r="A46">
        <f t="shared" si="6"/>
        <v>169</v>
      </c>
      <c r="B46" s="5" t="str">
        <f>"2004-06-26"</f>
        <v>2004-06-26</v>
      </c>
      <c r="C46">
        <v>3</v>
      </c>
      <c r="D46" s="4">
        <f t="shared" si="7"/>
        <v>351</v>
      </c>
      <c r="G46" t="str">
        <f t="shared" si="5"/>
        <v>insert into game (matchid, matchdate, game_type, country) values (169, '2004-06-26', 3, 351);</v>
      </c>
      <c r="I46" s="4"/>
      <c r="J46" s="4"/>
    </row>
    <row r="47" spans="1:10" x14ac:dyDescent="0.25">
      <c r="A47">
        <f t="shared" si="6"/>
        <v>170</v>
      </c>
      <c r="B47" s="5" t="str">
        <f>"2004-06-27"</f>
        <v>2004-06-27</v>
      </c>
      <c r="C47">
        <v>3</v>
      </c>
      <c r="D47" s="4">
        <f t="shared" si="7"/>
        <v>351</v>
      </c>
      <c r="G47" t="str">
        <f t="shared" si="5"/>
        <v>insert into game (matchid, matchdate, game_type, country) values (170, '2004-06-27', 3, 351);</v>
      </c>
      <c r="I47" s="4"/>
      <c r="J47" s="4"/>
    </row>
    <row r="48" spans="1:10" x14ac:dyDescent="0.25">
      <c r="A48">
        <f t="shared" si="6"/>
        <v>171</v>
      </c>
      <c r="B48" s="5" t="str">
        <f>"2004-06-30"</f>
        <v>2004-06-30</v>
      </c>
      <c r="C48">
        <v>4</v>
      </c>
      <c r="D48" s="4">
        <f t="shared" si="7"/>
        <v>351</v>
      </c>
      <c r="G48" t="str">
        <f t="shared" si="5"/>
        <v>insert into game (matchid, matchdate, game_type, country) values (171, '2004-06-30', 4, 351);</v>
      </c>
      <c r="I48" s="4"/>
      <c r="J48" s="4"/>
    </row>
    <row r="49" spans="1:10" x14ac:dyDescent="0.25">
      <c r="A49">
        <f t="shared" si="6"/>
        <v>172</v>
      </c>
      <c r="B49" s="5" t="str">
        <f>"2004-07-01"</f>
        <v>2004-07-01</v>
      </c>
      <c r="C49">
        <v>4</v>
      </c>
      <c r="D49" s="4">
        <f t="shared" si="7"/>
        <v>351</v>
      </c>
      <c r="G49" t="str">
        <f t="shared" si="5"/>
        <v>insert into game (matchid, matchdate, game_type, country) values (172, '2004-07-01', 4, 351);</v>
      </c>
      <c r="I49" s="4"/>
      <c r="J49" s="4"/>
    </row>
    <row r="50" spans="1:10" x14ac:dyDescent="0.25">
      <c r="A50">
        <f t="shared" si="6"/>
        <v>173</v>
      </c>
      <c r="B50" s="5" t="str">
        <f>"2004-07-04"</f>
        <v>2004-07-04</v>
      </c>
      <c r="C50">
        <v>6</v>
      </c>
      <c r="D50" s="4">
        <f t="shared" si="7"/>
        <v>351</v>
      </c>
      <c r="G50" t="str">
        <f t="shared" si="5"/>
        <v>insert into game (matchid, matchdate, game_type, country) values (173, '2004-07-04', 6, 351);</v>
      </c>
      <c r="I50" s="4"/>
      <c r="J50" s="4"/>
    </row>
    <row r="51" spans="1:10" x14ac:dyDescent="0.25">
      <c r="I51" s="4"/>
      <c r="J51" s="4"/>
    </row>
    <row r="52" spans="1:10" x14ac:dyDescent="0.25">
      <c r="A52" s="1" t="s">
        <v>0</v>
      </c>
      <c r="B52" s="1" t="s">
        <v>1</v>
      </c>
      <c r="C52" s="1" t="s">
        <v>2</v>
      </c>
      <c r="D52" s="1" t="s">
        <v>3</v>
      </c>
      <c r="E52" s="1" t="s">
        <v>4</v>
      </c>
      <c r="F52" s="1" t="s">
        <v>5</v>
      </c>
      <c r="G52" t="str">
        <f>"insert into game_score (id, matchid, squad, goals, points, time_type) values (" &amp; A52 &amp; ", " &amp; B52 &amp; ", " &amp; C52 &amp; ", " &amp; D52 &amp; ", " &amp; E52 &amp; ", " &amp; F52 &amp; ");"</f>
        <v>insert into game_score (id, matchid, squad, goals, points, time_type) values (id, matchid, squad, goals, points, time_type);</v>
      </c>
      <c r="I52" s="4"/>
      <c r="J52" s="4"/>
    </row>
    <row r="53" spans="1:10" x14ac:dyDescent="0.25">
      <c r="A53" s="3">
        <f>'2000'!A190+1</f>
        <v>661</v>
      </c>
      <c r="B53" s="3">
        <f>A20</f>
        <v>143</v>
      </c>
      <c r="C53" s="3">
        <v>351</v>
      </c>
      <c r="D53" s="3">
        <v>1</v>
      </c>
      <c r="E53" s="3">
        <v>0</v>
      </c>
      <c r="F53" s="3">
        <v>2</v>
      </c>
      <c r="G53" s="3" t="str">
        <f t="shared" ref="G53:G116" si="8">"insert into game_score (id, matchid, squad, goals, points, time_type) values (" &amp; A53 &amp; ", " &amp; B53 &amp; ", " &amp; C53 &amp; ", " &amp; D53 &amp; ", " &amp; E53 &amp; ", " &amp; F53 &amp; ");"</f>
        <v>insert into game_score (id, matchid, squad, goals, points, time_type) values (661, 143, 351, 1, 0, 2);</v>
      </c>
      <c r="H53" s="4"/>
      <c r="I53" s="4"/>
      <c r="J53" s="4"/>
    </row>
    <row r="54" spans="1:10" x14ac:dyDescent="0.25">
      <c r="A54" s="3">
        <f>A53+1</f>
        <v>662</v>
      </c>
      <c r="B54" s="3">
        <f>B53</f>
        <v>143</v>
      </c>
      <c r="C54" s="3">
        <v>351</v>
      </c>
      <c r="D54" s="3">
        <v>0</v>
      </c>
      <c r="E54" s="3">
        <v>0</v>
      </c>
      <c r="F54" s="3">
        <v>1</v>
      </c>
      <c r="G54" s="3" t="str">
        <f t="shared" si="8"/>
        <v>insert into game_score (id, matchid, squad, goals, points, time_type) values (662, 143, 351, 0, 0, 1);</v>
      </c>
      <c r="H54" s="4"/>
      <c r="I54" s="4"/>
      <c r="J54" s="4"/>
    </row>
    <row r="55" spans="1:10" x14ac:dyDescent="0.25">
      <c r="A55" s="3">
        <f t="shared" ref="A55:A118" si="9">A54+1</f>
        <v>663</v>
      </c>
      <c r="B55" s="3">
        <f>B53</f>
        <v>143</v>
      </c>
      <c r="C55" s="3">
        <v>30</v>
      </c>
      <c r="D55" s="3">
        <v>2</v>
      </c>
      <c r="E55" s="3">
        <v>3</v>
      </c>
      <c r="F55" s="3">
        <v>2</v>
      </c>
      <c r="G55" s="3" t="str">
        <f t="shared" si="8"/>
        <v>insert into game_score (id, matchid, squad, goals, points, time_type) values (663, 143, 30, 2, 3, 2);</v>
      </c>
      <c r="H55" s="4"/>
      <c r="I55" s="4"/>
      <c r="J55" s="4"/>
    </row>
    <row r="56" spans="1:10" x14ac:dyDescent="0.25">
      <c r="A56" s="3">
        <f t="shared" si="9"/>
        <v>664</v>
      </c>
      <c r="B56" s="3">
        <f>B53</f>
        <v>143</v>
      </c>
      <c r="C56" s="3">
        <v>30</v>
      </c>
      <c r="D56" s="3">
        <v>1</v>
      </c>
      <c r="E56" s="3">
        <v>0</v>
      </c>
      <c r="F56" s="3">
        <v>1</v>
      </c>
      <c r="G56" s="3" t="str">
        <f t="shared" si="8"/>
        <v>insert into game_score (id, matchid, squad, goals, points, time_type) values (664, 143, 30, 1, 0, 1);</v>
      </c>
      <c r="H56" s="4"/>
      <c r="I56" s="4"/>
      <c r="J56" s="4"/>
    </row>
    <row r="57" spans="1:10" x14ac:dyDescent="0.25">
      <c r="A57" s="4">
        <f t="shared" si="9"/>
        <v>665</v>
      </c>
      <c r="B57" s="4">
        <f>B53+1</f>
        <v>144</v>
      </c>
      <c r="C57" s="4">
        <v>34</v>
      </c>
      <c r="D57" s="4">
        <v>1</v>
      </c>
      <c r="E57" s="4">
        <v>3</v>
      </c>
      <c r="F57" s="4">
        <v>2</v>
      </c>
      <c r="G57" s="4" t="str">
        <f t="shared" si="8"/>
        <v>insert into game_score (id, matchid, squad, goals, points, time_type) values (665, 144, 34, 1, 3, 2);</v>
      </c>
      <c r="H57" s="4"/>
      <c r="I57" s="4"/>
      <c r="J57" s="4"/>
    </row>
    <row r="58" spans="1:10" x14ac:dyDescent="0.25">
      <c r="A58" s="4">
        <f t="shared" si="9"/>
        <v>666</v>
      </c>
      <c r="B58" s="4">
        <f>B57</f>
        <v>144</v>
      </c>
      <c r="C58" s="4">
        <v>34</v>
      </c>
      <c r="D58" s="4">
        <v>0</v>
      </c>
      <c r="E58" s="4">
        <v>0</v>
      </c>
      <c r="F58" s="4">
        <v>1</v>
      </c>
      <c r="G58" s="4" t="str">
        <f t="shared" si="8"/>
        <v>insert into game_score (id, matchid, squad, goals, points, time_type) values (666, 144, 34, 0, 0, 1);</v>
      </c>
      <c r="H58" s="4"/>
      <c r="I58" s="4"/>
      <c r="J58" s="4"/>
    </row>
    <row r="59" spans="1:10" x14ac:dyDescent="0.25">
      <c r="A59" s="4">
        <f t="shared" si="9"/>
        <v>667</v>
      </c>
      <c r="B59" s="4">
        <f>B57</f>
        <v>144</v>
      </c>
      <c r="C59" s="4">
        <v>7</v>
      </c>
      <c r="D59" s="4">
        <v>0</v>
      </c>
      <c r="E59" s="4">
        <v>0</v>
      </c>
      <c r="F59" s="4">
        <v>2</v>
      </c>
      <c r="G59" s="4" t="str">
        <f t="shared" si="8"/>
        <v>insert into game_score (id, matchid, squad, goals, points, time_type) values (667, 144, 7, 0, 0, 2);</v>
      </c>
      <c r="H59" s="4"/>
      <c r="I59" s="4"/>
      <c r="J59" s="4"/>
    </row>
    <row r="60" spans="1:10" x14ac:dyDescent="0.25">
      <c r="A60" s="4">
        <f t="shared" si="9"/>
        <v>668</v>
      </c>
      <c r="B60" s="4">
        <f>B57</f>
        <v>144</v>
      </c>
      <c r="C60" s="4">
        <v>7</v>
      </c>
      <c r="D60" s="4">
        <v>0</v>
      </c>
      <c r="E60" s="4">
        <v>0</v>
      </c>
      <c r="F60" s="4">
        <v>1</v>
      </c>
      <c r="G60" s="4" t="str">
        <f t="shared" si="8"/>
        <v>insert into game_score (id, matchid, squad, goals, points, time_type) values (668, 144, 7, 0, 0, 1);</v>
      </c>
      <c r="H60" s="4"/>
      <c r="I60" s="4"/>
      <c r="J60" s="4"/>
    </row>
    <row r="61" spans="1:10" x14ac:dyDescent="0.25">
      <c r="A61" s="3">
        <f t="shared" si="9"/>
        <v>669</v>
      </c>
      <c r="B61" s="3">
        <f>B57+1</f>
        <v>145</v>
      </c>
      <c r="C61" s="3">
        <v>30</v>
      </c>
      <c r="D61" s="3">
        <v>1</v>
      </c>
      <c r="E61" s="3">
        <v>1</v>
      </c>
      <c r="F61" s="3">
        <v>2</v>
      </c>
      <c r="G61" s="3" t="str">
        <f t="shared" si="8"/>
        <v>insert into game_score (id, matchid, squad, goals, points, time_type) values (669, 145, 30, 1, 1, 2);</v>
      </c>
      <c r="H61" s="4"/>
      <c r="I61" s="4"/>
      <c r="J61" s="4"/>
    </row>
    <row r="62" spans="1:10" x14ac:dyDescent="0.25">
      <c r="A62" s="3">
        <f t="shared" si="9"/>
        <v>670</v>
      </c>
      <c r="B62" s="3">
        <f>B61</f>
        <v>145</v>
      </c>
      <c r="C62" s="3">
        <v>30</v>
      </c>
      <c r="D62" s="3">
        <v>0</v>
      </c>
      <c r="E62" s="3">
        <v>0</v>
      </c>
      <c r="F62" s="3">
        <v>1</v>
      </c>
      <c r="G62" s="3" t="str">
        <f t="shared" si="8"/>
        <v>insert into game_score (id, matchid, squad, goals, points, time_type) values (670, 145, 30, 0, 0, 1);</v>
      </c>
      <c r="H62" s="4"/>
      <c r="I62" s="4"/>
      <c r="J62" s="4"/>
    </row>
    <row r="63" spans="1:10" x14ac:dyDescent="0.25">
      <c r="A63" s="3">
        <f t="shared" si="9"/>
        <v>671</v>
      </c>
      <c r="B63" s="3">
        <f>B61</f>
        <v>145</v>
      </c>
      <c r="C63" s="3">
        <v>34</v>
      </c>
      <c r="D63" s="3">
        <v>1</v>
      </c>
      <c r="E63" s="3">
        <v>1</v>
      </c>
      <c r="F63" s="3">
        <v>2</v>
      </c>
      <c r="G63" s="3" t="str">
        <f t="shared" si="8"/>
        <v>insert into game_score (id, matchid, squad, goals, points, time_type) values (671, 145, 34, 1, 1, 2);</v>
      </c>
      <c r="H63" s="4"/>
      <c r="I63" s="4"/>
      <c r="J63" s="4"/>
    </row>
    <row r="64" spans="1:10" x14ac:dyDescent="0.25">
      <c r="A64" s="3">
        <f t="shared" si="9"/>
        <v>672</v>
      </c>
      <c r="B64" s="3">
        <f>B61</f>
        <v>145</v>
      </c>
      <c r="C64" s="3">
        <v>34</v>
      </c>
      <c r="D64" s="3">
        <v>1</v>
      </c>
      <c r="E64" s="3">
        <v>0</v>
      </c>
      <c r="F64" s="3">
        <v>1</v>
      </c>
      <c r="G64" s="3" t="str">
        <f t="shared" si="8"/>
        <v>insert into game_score (id, matchid, squad, goals, points, time_type) values (672, 145, 34, 1, 0, 1);</v>
      </c>
      <c r="H64" s="4"/>
      <c r="I64" s="4"/>
      <c r="J64" s="4"/>
    </row>
    <row r="65" spans="1:10" x14ac:dyDescent="0.25">
      <c r="A65" s="4">
        <f t="shared" si="9"/>
        <v>673</v>
      </c>
      <c r="B65" s="4">
        <f>B61+1</f>
        <v>146</v>
      </c>
      <c r="C65" s="4">
        <v>7</v>
      </c>
      <c r="D65" s="4">
        <v>0</v>
      </c>
      <c r="E65" s="4">
        <v>0</v>
      </c>
      <c r="F65" s="4">
        <v>2</v>
      </c>
      <c r="G65" s="4" t="str">
        <f t="shared" si="8"/>
        <v>insert into game_score (id, matchid, squad, goals, points, time_type) values (673, 146, 7, 0, 0, 2);</v>
      </c>
      <c r="H65" s="4"/>
      <c r="I65" s="4"/>
      <c r="J65" s="4"/>
    </row>
    <row r="66" spans="1:10" x14ac:dyDescent="0.25">
      <c r="A66" s="4">
        <f t="shared" si="9"/>
        <v>674</v>
      </c>
      <c r="B66" s="4">
        <f>B65</f>
        <v>146</v>
      </c>
      <c r="C66" s="4">
        <v>7</v>
      </c>
      <c r="D66" s="4">
        <v>0</v>
      </c>
      <c r="E66" s="4">
        <v>0</v>
      </c>
      <c r="F66" s="4">
        <v>1</v>
      </c>
      <c r="G66" s="4" t="str">
        <f t="shared" si="8"/>
        <v>insert into game_score (id, matchid, squad, goals, points, time_type) values (674, 146, 7, 0, 0, 1);</v>
      </c>
      <c r="H66" s="4"/>
      <c r="I66" s="4"/>
      <c r="J66" s="4"/>
    </row>
    <row r="67" spans="1:10" x14ac:dyDescent="0.25">
      <c r="A67" s="4">
        <f t="shared" si="9"/>
        <v>675</v>
      </c>
      <c r="B67" s="4">
        <f>B65</f>
        <v>146</v>
      </c>
      <c r="C67" s="4">
        <v>351</v>
      </c>
      <c r="D67" s="4">
        <v>2</v>
      </c>
      <c r="E67" s="4">
        <v>3</v>
      </c>
      <c r="F67" s="4">
        <v>2</v>
      </c>
      <c r="G67" s="4" t="str">
        <f t="shared" si="8"/>
        <v>insert into game_score (id, matchid, squad, goals, points, time_type) values (675, 146, 351, 2, 3, 2);</v>
      </c>
      <c r="H67" s="4"/>
      <c r="I67" s="4"/>
      <c r="J67" s="4"/>
    </row>
    <row r="68" spans="1:10" x14ac:dyDescent="0.25">
      <c r="A68" s="4">
        <f t="shared" si="9"/>
        <v>676</v>
      </c>
      <c r="B68" s="4">
        <f>B65</f>
        <v>146</v>
      </c>
      <c r="C68" s="4">
        <v>351</v>
      </c>
      <c r="D68" s="4">
        <v>1</v>
      </c>
      <c r="E68" s="4">
        <v>0</v>
      </c>
      <c r="F68" s="4">
        <v>1</v>
      </c>
      <c r="G68" s="4" t="str">
        <f t="shared" si="8"/>
        <v>insert into game_score (id, matchid, squad, goals, points, time_type) values (676, 146, 351, 1, 0, 1);</v>
      </c>
      <c r="H68" s="4"/>
      <c r="I68" s="4"/>
      <c r="J68" s="4"/>
    </row>
    <row r="69" spans="1:10" x14ac:dyDescent="0.25">
      <c r="A69" s="3">
        <f t="shared" si="9"/>
        <v>677</v>
      </c>
      <c r="B69" s="3">
        <f>B65+1</f>
        <v>147</v>
      </c>
      <c r="C69" s="3">
        <v>34</v>
      </c>
      <c r="D69" s="3">
        <v>0</v>
      </c>
      <c r="E69" s="3">
        <v>0</v>
      </c>
      <c r="F69" s="3">
        <v>2</v>
      </c>
      <c r="G69" s="3" t="str">
        <f t="shared" si="8"/>
        <v>insert into game_score (id, matchid, squad, goals, points, time_type) values (677, 147, 34, 0, 0, 2);</v>
      </c>
      <c r="H69" s="4"/>
      <c r="I69" s="4"/>
      <c r="J69" s="4"/>
    </row>
    <row r="70" spans="1:10" x14ac:dyDescent="0.25">
      <c r="A70" s="3">
        <f t="shared" si="9"/>
        <v>678</v>
      </c>
      <c r="B70" s="3">
        <f>B69</f>
        <v>147</v>
      </c>
      <c r="C70" s="3">
        <v>34</v>
      </c>
      <c r="D70" s="3">
        <v>0</v>
      </c>
      <c r="E70" s="3">
        <v>0</v>
      </c>
      <c r="F70" s="3">
        <v>1</v>
      </c>
      <c r="G70" s="3" t="str">
        <f t="shared" si="8"/>
        <v>insert into game_score (id, matchid, squad, goals, points, time_type) values (678, 147, 34, 0, 0, 1);</v>
      </c>
      <c r="H70" s="4"/>
      <c r="I70" s="4"/>
      <c r="J70" s="4"/>
    </row>
    <row r="71" spans="1:10" x14ac:dyDescent="0.25">
      <c r="A71" s="3">
        <f t="shared" si="9"/>
        <v>679</v>
      </c>
      <c r="B71" s="3">
        <f>B69</f>
        <v>147</v>
      </c>
      <c r="C71" s="3">
        <v>351</v>
      </c>
      <c r="D71" s="3">
        <v>1</v>
      </c>
      <c r="E71" s="3">
        <v>3</v>
      </c>
      <c r="F71" s="3">
        <v>2</v>
      </c>
      <c r="G71" s="3" t="str">
        <f t="shared" si="8"/>
        <v>insert into game_score (id, matchid, squad, goals, points, time_type) values (679, 147, 351, 1, 3, 2);</v>
      </c>
      <c r="H71" s="4"/>
      <c r="I71" s="4"/>
      <c r="J71" s="4"/>
    </row>
    <row r="72" spans="1:10" x14ac:dyDescent="0.25">
      <c r="A72" s="3">
        <f t="shared" si="9"/>
        <v>680</v>
      </c>
      <c r="B72" s="3">
        <f>B69</f>
        <v>147</v>
      </c>
      <c r="C72" s="3">
        <v>351</v>
      </c>
      <c r="D72" s="3">
        <v>0</v>
      </c>
      <c r="E72" s="3">
        <v>0</v>
      </c>
      <c r="F72" s="3">
        <v>1</v>
      </c>
      <c r="G72" s="3" t="str">
        <f t="shared" si="8"/>
        <v>insert into game_score (id, matchid, squad, goals, points, time_type) values (680, 147, 351, 0, 0, 1);</v>
      </c>
      <c r="H72" s="4"/>
      <c r="I72" s="4"/>
      <c r="J72" s="4"/>
    </row>
    <row r="73" spans="1:10" x14ac:dyDescent="0.25">
      <c r="A73" s="4">
        <f t="shared" si="9"/>
        <v>681</v>
      </c>
      <c r="B73" s="4">
        <f>B69+1</f>
        <v>148</v>
      </c>
      <c r="C73" s="4">
        <v>7</v>
      </c>
      <c r="D73" s="4">
        <v>2</v>
      </c>
      <c r="E73" s="4">
        <v>3</v>
      </c>
      <c r="F73" s="4">
        <v>2</v>
      </c>
      <c r="G73" s="4" t="str">
        <f>"insert into game_score (id, matchid, squad, goals, points, time_type) values (" &amp; A73 &amp; ", " &amp; B73 &amp; ", " &amp; C73 &amp; ", " &amp; D73 &amp; ", " &amp; E73 &amp; ", " &amp; F73 &amp; ");"</f>
        <v>insert into game_score (id, matchid, squad, goals, points, time_type) values (681, 148, 7, 2, 3, 2);</v>
      </c>
      <c r="H73" s="4"/>
      <c r="I73" s="4"/>
      <c r="J73" s="4"/>
    </row>
    <row r="74" spans="1:10" x14ac:dyDescent="0.25">
      <c r="A74" s="4">
        <f t="shared" si="9"/>
        <v>682</v>
      </c>
      <c r="B74" s="4">
        <f>B73</f>
        <v>148</v>
      </c>
      <c r="C74" s="4">
        <v>7</v>
      </c>
      <c r="D74" s="4">
        <v>2</v>
      </c>
      <c r="E74" s="4">
        <v>0</v>
      </c>
      <c r="F74" s="4">
        <v>1</v>
      </c>
      <c r="G74" s="4" t="str">
        <f>"insert into game_score (id, matchid, squad, goals, points, time_type) values (" &amp; A74 &amp; ", " &amp; B74 &amp; ", " &amp; C74 &amp; ", " &amp; D74 &amp; ", " &amp; E74 &amp; ", " &amp; F74 &amp; ");"</f>
        <v>insert into game_score (id, matchid, squad, goals, points, time_type) values (682, 148, 7, 2, 0, 1);</v>
      </c>
      <c r="H74" s="4"/>
      <c r="I74" s="4"/>
      <c r="J74" s="4"/>
    </row>
    <row r="75" spans="1:10" x14ac:dyDescent="0.25">
      <c r="A75" s="4">
        <f t="shared" si="9"/>
        <v>683</v>
      </c>
      <c r="B75" s="4">
        <f>B73</f>
        <v>148</v>
      </c>
      <c r="C75" s="4">
        <v>30</v>
      </c>
      <c r="D75" s="4">
        <v>1</v>
      </c>
      <c r="E75" s="4">
        <v>0</v>
      </c>
      <c r="F75" s="4">
        <v>2</v>
      </c>
      <c r="G75" s="4" t="str">
        <f>"insert into game_score (id, matchid, squad, goals, points, time_type) values (" &amp; A75 &amp; ", " &amp; B75 &amp; ", " &amp; C75 &amp; ", " &amp; D75 &amp; ", " &amp; E75 &amp; ", " &amp; F75 &amp; ");"</f>
        <v>insert into game_score (id, matchid, squad, goals, points, time_type) values (683, 148, 30, 1, 0, 2);</v>
      </c>
      <c r="H75" s="4"/>
      <c r="I75" s="4"/>
      <c r="J75" s="4"/>
    </row>
    <row r="76" spans="1:10" x14ac:dyDescent="0.25">
      <c r="A76" s="4">
        <f t="shared" si="9"/>
        <v>684</v>
      </c>
      <c r="B76" s="4">
        <f>B73</f>
        <v>148</v>
      </c>
      <c r="C76" s="4">
        <v>30</v>
      </c>
      <c r="D76" s="4">
        <v>1</v>
      </c>
      <c r="E76" s="4">
        <v>0</v>
      </c>
      <c r="F76" s="4">
        <v>1</v>
      </c>
      <c r="G76" s="4" t="str">
        <f>"insert into game_score (id, matchid, squad, goals, points, time_type) values (" &amp; A76 &amp; ", " &amp; B76 &amp; ", " &amp; C76 &amp; ", " &amp; D76 &amp; ", " &amp; E76 &amp; ", " &amp; F76 &amp; ");"</f>
        <v>insert into game_score (id, matchid, squad, goals, points, time_type) values (684, 148, 30, 1, 0, 1);</v>
      </c>
      <c r="H76" s="4"/>
    </row>
    <row r="77" spans="1:10" x14ac:dyDescent="0.25">
      <c r="A77" s="3">
        <f t="shared" si="9"/>
        <v>685</v>
      </c>
      <c r="B77" s="3">
        <f>B73+1</f>
        <v>149</v>
      </c>
      <c r="C77" s="3">
        <v>41</v>
      </c>
      <c r="D77" s="3">
        <v>0</v>
      </c>
      <c r="E77" s="3">
        <v>1</v>
      </c>
      <c r="F77" s="3">
        <v>2</v>
      </c>
      <c r="G77" s="3" t="str">
        <f t="shared" si="8"/>
        <v>insert into game_score (id, matchid, squad, goals, points, time_type) values (685, 149, 41, 0, 1, 2);</v>
      </c>
      <c r="H77" s="4"/>
    </row>
    <row r="78" spans="1:10" x14ac:dyDescent="0.25">
      <c r="A78" s="3">
        <f t="shared" si="9"/>
        <v>686</v>
      </c>
      <c r="B78" s="3">
        <f>B77</f>
        <v>149</v>
      </c>
      <c r="C78" s="3">
        <v>41</v>
      </c>
      <c r="D78" s="3">
        <v>0</v>
      </c>
      <c r="E78" s="3">
        <v>0</v>
      </c>
      <c r="F78" s="3">
        <v>1</v>
      </c>
      <c r="G78" s="3" t="str">
        <f t="shared" si="8"/>
        <v>insert into game_score (id, matchid, squad, goals, points, time_type) values (686, 149, 41, 0, 0, 1);</v>
      </c>
      <c r="H78" s="4"/>
    </row>
    <row r="79" spans="1:10" x14ac:dyDescent="0.25">
      <c r="A79" s="3">
        <f t="shared" si="9"/>
        <v>687</v>
      </c>
      <c r="B79" s="3">
        <f>B77</f>
        <v>149</v>
      </c>
      <c r="C79" s="3">
        <v>385</v>
      </c>
      <c r="D79" s="3">
        <v>0</v>
      </c>
      <c r="E79" s="3">
        <v>1</v>
      </c>
      <c r="F79" s="3">
        <v>2</v>
      </c>
      <c r="G79" s="3" t="str">
        <f t="shared" si="8"/>
        <v>insert into game_score (id, matchid, squad, goals, points, time_type) values (687, 149, 385, 0, 1, 2);</v>
      </c>
      <c r="H79" s="4"/>
    </row>
    <row r="80" spans="1:10" x14ac:dyDescent="0.25">
      <c r="A80" s="3">
        <f t="shared" si="9"/>
        <v>688</v>
      </c>
      <c r="B80" s="3">
        <f>B77</f>
        <v>149</v>
      </c>
      <c r="C80" s="3">
        <v>385</v>
      </c>
      <c r="D80" s="3">
        <v>0</v>
      </c>
      <c r="E80" s="3">
        <v>0</v>
      </c>
      <c r="F80" s="3">
        <v>1</v>
      </c>
      <c r="G80" s="3" t="str">
        <f t="shared" si="8"/>
        <v>insert into game_score (id, matchid, squad, goals, points, time_type) values (688, 149, 385, 0, 0, 1);</v>
      </c>
      <c r="H80" s="4"/>
    </row>
    <row r="81" spans="1:8" x14ac:dyDescent="0.25">
      <c r="A81" s="4">
        <f t="shared" si="9"/>
        <v>689</v>
      </c>
      <c r="B81" s="4">
        <f>B77+1</f>
        <v>150</v>
      </c>
      <c r="C81" s="4">
        <v>33</v>
      </c>
      <c r="D81" s="4">
        <v>2</v>
      </c>
      <c r="E81" s="4">
        <v>3</v>
      </c>
      <c r="F81" s="4">
        <v>2</v>
      </c>
      <c r="G81" s="4" t="str">
        <f t="shared" si="8"/>
        <v>insert into game_score (id, matchid, squad, goals, points, time_type) values (689, 150, 33, 2, 3, 2);</v>
      </c>
      <c r="H81" s="4"/>
    </row>
    <row r="82" spans="1:8" x14ac:dyDescent="0.25">
      <c r="A82" s="4">
        <f t="shared" si="9"/>
        <v>690</v>
      </c>
      <c r="B82" s="4">
        <f>B81</f>
        <v>150</v>
      </c>
      <c r="C82" s="4">
        <v>33</v>
      </c>
      <c r="D82" s="4">
        <v>0</v>
      </c>
      <c r="E82" s="4">
        <v>0</v>
      </c>
      <c r="F82" s="4">
        <v>1</v>
      </c>
      <c r="G82" s="4" t="str">
        <f t="shared" si="8"/>
        <v>insert into game_score (id, matchid, squad, goals, points, time_type) values (690, 150, 33, 0, 0, 1);</v>
      </c>
      <c r="H82" s="4"/>
    </row>
    <row r="83" spans="1:8" x14ac:dyDescent="0.25">
      <c r="A83" s="4">
        <f t="shared" si="9"/>
        <v>691</v>
      </c>
      <c r="B83" s="4">
        <f>B81</f>
        <v>150</v>
      </c>
      <c r="C83" s="4">
        <v>4420</v>
      </c>
      <c r="D83" s="4">
        <v>1</v>
      </c>
      <c r="E83" s="4">
        <v>0</v>
      </c>
      <c r="F83" s="4">
        <v>2</v>
      </c>
      <c r="G83" s="4" t="str">
        <f t="shared" si="8"/>
        <v>insert into game_score (id, matchid, squad, goals, points, time_type) values (691, 150, 4420, 1, 0, 2);</v>
      </c>
      <c r="H83" s="4"/>
    </row>
    <row r="84" spans="1:8" x14ac:dyDescent="0.25">
      <c r="A84" s="4">
        <f t="shared" si="9"/>
        <v>692</v>
      </c>
      <c r="B84" s="4">
        <f>B81</f>
        <v>150</v>
      </c>
      <c r="C84" s="4">
        <v>4420</v>
      </c>
      <c r="D84" s="4">
        <v>1</v>
      </c>
      <c r="E84" s="4">
        <v>0</v>
      </c>
      <c r="F84" s="4">
        <v>1</v>
      </c>
      <c r="G84" s="4" t="str">
        <f t="shared" si="8"/>
        <v>insert into game_score (id, matchid, squad, goals, points, time_type) values (692, 150, 4420, 1, 0, 1);</v>
      </c>
      <c r="H84" s="4"/>
    </row>
    <row r="85" spans="1:8" x14ac:dyDescent="0.25">
      <c r="A85" s="3">
        <f t="shared" si="9"/>
        <v>693</v>
      </c>
      <c r="B85" s="3">
        <f>B81+1</f>
        <v>151</v>
      </c>
      <c r="C85" s="3">
        <v>4420</v>
      </c>
      <c r="D85" s="3">
        <v>3</v>
      </c>
      <c r="E85" s="3">
        <v>3</v>
      </c>
      <c r="F85" s="3">
        <v>2</v>
      </c>
      <c r="G85" s="3" t="str">
        <f t="shared" si="8"/>
        <v>insert into game_score (id, matchid, squad, goals, points, time_type) values (693, 151, 4420, 3, 3, 2);</v>
      </c>
      <c r="H85" s="4"/>
    </row>
    <row r="86" spans="1:8" x14ac:dyDescent="0.25">
      <c r="A86" s="3">
        <f t="shared" si="9"/>
        <v>694</v>
      </c>
      <c r="B86" s="3">
        <f>B85</f>
        <v>151</v>
      </c>
      <c r="C86" s="3">
        <v>4420</v>
      </c>
      <c r="D86" s="3">
        <v>1</v>
      </c>
      <c r="E86" s="3">
        <v>0</v>
      </c>
      <c r="F86" s="3">
        <v>1</v>
      </c>
      <c r="G86" s="3" t="str">
        <f t="shared" si="8"/>
        <v>insert into game_score (id, matchid, squad, goals, points, time_type) values (694, 151, 4420, 1, 0, 1);</v>
      </c>
      <c r="H86" s="4"/>
    </row>
    <row r="87" spans="1:8" x14ac:dyDescent="0.25">
      <c r="A87" s="3">
        <f t="shared" si="9"/>
        <v>695</v>
      </c>
      <c r="B87" s="3">
        <f>B85</f>
        <v>151</v>
      </c>
      <c r="C87" s="3">
        <v>41</v>
      </c>
      <c r="D87" s="3">
        <v>0</v>
      </c>
      <c r="E87" s="3">
        <v>0</v>
      </c>
      <c r="F87" s="3">
        <v>2</v>
      </c>
      <c r="G87" s="3" t="str">
        <f t="shared" si="8"/>
        <v>insert into game_score (id, matchid, squad, goals, points, time_type) values (695, 151, 41, 0, 0, 2);</v>
      </c>
      <c r="H87" s="4"/>
    </row>
    <row r="88" spans="1:8" x14ac:dyDescent="0.25">
      <c r="A88" s="3">
        <f t="shared" si="9"/>
        <v>696</v>
      </c>
      <c r="B88" s="3">
        <f>B85</f>
        <v>151</v>
      </c>
      <c r="C88" s="3">
        <v>41</v>
      </c>
      <c r="D88" s="3">
        <v>0</v>
      </c>
      <c r="E88" s="3">
        <v>0</v>
      </c>
      <c r="F88" s="3">
        <v>1</v>
      </c>
      <c r="G88" s="3" t="str">
        <f t="shared" si="8"/>
        <v>insert into game_score (id, matchid, squad, goals, points, time_type) values (696, 151, 41, 0, 0, 1);</v>
      </c>
      <c r="H88" s="4"/>
    </row>
    <row r="89" spans="1:8" x14ac:dyDescent="0.25">
      <c r="A89" s="4">
        <f t="shared" si="9"/>
        <v>697</v>
      </c>
      <c r="B89" s="4">
        <f>B85+1</f>
        <v>152</v>
      </c>
      <c r="C89" s="4">
        <v>385</v>
      </c>
      <c r="D89" s="4">
        <v>2</v>
      </c>
      <c r="E89" s="4">
        <v>1</v>
      </c>
      <c r="F89" s="4">
        <v>2</v>
      </c>
      <c r="G89" s="4" t="str">
        <f t="shared" si="8"/>
        <v>insert into game_score (id, matchid, squad, goals, points, time_type) values (697, 152, 385, 2, 1, 2);</v>
      </c>
      <c r="H89" s="4"/>
    </row>
    <row r="90" spans="1:8" x14ac:dyDescent="0.25">
      <c r="A90" s="4">
        <f t="shared" si="9"/>
        <v>698</v>
      </c>
      <c r="B90" s="4">
        <f>B89</f>
        <v>152</v>
      </c>
      <c r="C90" s="4">
        <v>385</v>
      </c>
      <c r="D90" s="4">
        <v>0</v>
      </c>
      <c r="E90" s="4">
        <v>0</v>
      </c>
      <c r="F90" s="4">
        <v>1</v>
      </c>
      <c r="G90" s="4" t="str">
        <f t="shared" si="8"/>
        <v>insert into game_score (id, matchid, squad, goals, points, time_type) values (698, 152, 385, 0, 0, 1);</v>
      </c>
      <c r="H90" s="4"/>
    </row>
    <row r="91" spans="1:8" x14ac:dyDescent="0.25">
      <c r="A91" s="4">
        <f t="shared" si="9"/>
        <v>699</v>
      </c>
      <c r="B91" s="4">
        <f>B89</f>
        <v>152</v>
      </c>
      <c r="C91" s="4">
        <v>33</v>
      </c>
      <c r="D91" s="4">
        <v>2</v>
      </c>
      <c r="E91" s="4">
        <v>1</v>
      </c>
      <c r="F91" s="4">
        <v>2</v>
      </c>
      <c r="G91" s="4" t="str">
        <f t="shared" si="8"/>
        <v>insert into game_score (id, matchid, squad, goals, points, time_type) values (699, 152, 33, 2, 1, 2);</v>
      </c>
      <c r="H91" s="4"/>
    </row>
    <row r="92" spans="1:8" x14ac:dyDescent="0.25">
      <c r="A92" s="4">
        <f t="shared" si="9"/>
        <v>700</v>
      </c>
      <c r="B92" s="4">
        <f>B89</f>
        <v>152</v>
      </c>
      <c r="C92" s="4">
        <v>33</v>
      </c>
      <c r="D92" s="4">
        <v>1</v>
      </c>
      <c r="E92" s="4">
        <v>0</v>
      </c>
      <c r="F92" s="4">
        <v>1</v>
      </c>
      <c r="G92" s="4" t="str">
        <f t="shared" si="8"/>
        <v>insert into game_score (id, matchid, squad, goals, points, time_type) values (700, 152, 33, 1, 0, 1);</v>
      </c>
      <c r="H92" s="4"/>
    </row>
    <row r="93" spans="1:8" x14ac:dyDescent="0.25">
      <c r="A93" s="3">
        <f t="shared" si="9"/>
        <v>701</v>
      </c>
      <c r="B93" s="3">
        <f>B89+1</f>
        <v>153</v>
      </c>
      <c r="C93" s="3">
        <v>385</v>
      </c>
      <c r="D93" s="3">
        <v>2</v>
      </c>
      <c r="E93" s="3">
        <v>0</v>
      </c>
      <c r="F93" s="3">
        <v>2</v>
      </c>
      <c r="G93" s="3" t="str">
        <f t="shared" si="8"/>
        <v>insert into game_score (id, matchid, squad, goals, points, time_type) values (701, 153, 385, 2, 0, 2);</v>
      </c>
      <c r="H93" s="4"/>
    </row>
    <row r="94" spans="1:8" x14ac:dyDescent="0.25">
      <c r="A94" s="3">
        <f t="shared" si="9"/>
        <v>702</v>
      </c>
      <c r="B94" s="3">
        <f>B93</f>
        <v>153</v>
      </c>
      <c r="C94" s="3">
        <v>385</v>
      </c>
      <c r="D94" s="3">
        <v>1</v>
      </c>
      <c r="E94" s="3">
        <v>0</v>
      </c>
      <c r="F94" s="3">
        <v>1</v>
      </c>
      <c r="G94" s="3" t="str">
        <f t="shared" si="8"/>
        <v>insert into game_score (id, matchid, squad, goals, points, time_type) values (702, 153, 385, 1, 0, 1);</v>
      </c>
      <c r="H94" s="4"/>
    </row>
    <row r="95" spans="1:8" x14ac:dyDescent="0.25">
      <c r="A95" s="3">
        <f t="shared" si="9"/>
        <v>703</v>
      </c>
      <c r="B95" s="3">
        <f>B93</f>
        <v>153</v>
      </c>
      <c r="C95" s="3">
        <v>4420</v>
      </c>
      <c r="D95" s="3">
        <v>4</v>
      </c>
      <c r="E95" s="3">
        <v>3</v>
      </c>
      <c r="F95" s="3">
        <v>2</v>
      </c>
      <c r="G95" s="3" t="str">
        <f t="shared" si="8"/>
        <v>insert into game_score (id, matchid, squad, goals, points, time_type) values (703, 153, 4420, 4, 3, 2);</v>
      </c>
      <c r="H95" s="4"/>
    </row>
    <row r="96" spans="1:8" x14ac:dyDescent="0.25">
      <c r="A96" s="3">
        <f t="shared" si="9"/>
        <v>704</v>
      </c>
      <c r="B96" s="3">
        <f>B93</f>
        <v>153</v>
      </c>
      <c r="C96" s="3">
        <v>4420</v>
      </c>
      <c r="D96" s="3">
        <v>2</v>
      </c>
      <c r="E96" s="3">
        <v>0</v>
      </c>
      <c r="F96" s="3">
        <v>1</v>
      </c>
      <c r="G96" s="3" t="str">
        <f t="shared" si="8"/>
        <v>insert into game_score (id, matchid, squad, goals, points, time_type) values (704, 153, 4420, 2, 0, 1);</v>
      </c>
      <c r="H96" s="4"/>
    </row>
    <row r="97" spans="1:8" x14ac:dyDescent="0.25">
      <c r="A97" s="4">
        <f t="shared" si="9"/>
        <v>705</v>
      </c>
      <c r="B97" s="4">
        <f>B93+1</f>
        <v>154</v>
      </c>
      <c r="C97" s="4">
        <v>41</v>
      </c>
      <c r="D97" s="4">
        <v>1</v>
      </c>
      <c r="E97" s="4">
        <v>0</v>
      </c>
      <c r="F97" s="4">
        <v>2</v>
      </c>
      <c r="G97" s="4" t="str">
        <f t="shared" si="8"/>
        <v>insert into game_score (id, matchid, squad, goals, points, time_type) values (705, 154, 41, 1, 0, 2);</v>
      </c>
      <c r="H97" s="4"/>
    </row>
    <row r="98" spans="1:8" x14ac:dyDescent="0.25">
      <c r="A98" s="4">
        <f t="shared" si="9"/>
        <v>706</v>
      </c>
      <c r="B98" s="4">
        <f>B97</f>
        <v>154</v>
      </c>
      <c r="C98" s="4">
        <v>41</v>
      </c>
      <c r="D98" s="4">
        <v>1</v>
      </c>
      <c r="E98" s="4">
        <v>0</v>
      </c>
      <c r="F98" s="4">
        <v>1</v>
      </c>
      <c r="G98" s="4" t="str">
        <f t="shared" si="8"/>
        <v>insert into game_score (id, matchid, squad, goals, points, time_type) values (706, 154, 41, 1, 0, 1);</v>
      </c>
      <c r="H98" s="4"/>
    </row>
    <row r="99" spans="1:8" x14ac:dyDescent="0.25">
      <c r="A99" s="4">
        <f t="shared" si="9"/>
        <v>707</v>
      </c>
      <c r="B99" s="4">
        <f>B97</f>
        <v>154</v>
      </c>
      <c r="C99" s="4">
        <v>33</v>
      </c>
      <c r="D99" s="4">
        <v>3</v>
      </c>
      <c r="E99" s="4">
        <v>3</v>
      </c>
      <c r="F99" s="4">
        <v>2</v>
      </c>
      <c r="G99" s="4" t="str">
        <f t="shared" si="8"/>
        <v>insert into game_score (id, matchid, squad, goals, points, time_type) values (707, 154, 33, 3, 3, 2);</v>
      </c>
      <c r="H99" s="4"/>
    </row>
    <row r="100" spans="1:8" x14ac:dyDescent="0.25">
      <c r="A100" s="4">
        <f t="shared" si="9"/>
        <v>708</v>
      </c>
      <c r="B100" s="4">
        <f>B97</f>
        <v>154</v>
      </c>
      <c r="C100" s="4">
        <v>33</v>
      </c>
      <c r="D100" s="4">
        <v>1</v>
      </c>
      <c r="E100" s="4">
        <v>0</v>
      </c>
      <c r="F100" s="4">
        <v>1</v>
      </c>
      <c r="G100" s="4" t="str">
        <f t="shared" si="8"/>
        <v>insert into game_score (id, matchid, squad, goals, points, time_type) values (708, 154, 33, 1, 0, 1);</v>
      </c>
      <c r="H100" s="4"/>
    </row>
    <row r="101" spans="1:8" x14ac:dyDescent="0.25">
      <c r="A101" s="3">
        <f t="shared" si="9"/>
        <v>709</v>
      </c>
      <c r="B101" s="3">
        <f>B97+1</f>
        <v>155</v>
      </c>
      <c r="C101" s="3">
        <v>45</v>
      </c>
      <c r="D101" s="3">
        <v>0</v>
      </c>
      <c r="E101" s="3">
        <v>1</v>
      </c>
      <c r="F101" s="3">
        <v>2</v>
      </c>
      <c r="G101" s="3" t="str">
        <f t="shared" si="8"/>
        <v>insert into game_score (id, matchid, squad, goals, points, time_type) values (709, 155, 45, 0, 1, 2);</v>
      </c>
      <c r="H101" s="4"/>
    </row>
    <row r="102" spans="1:8" x14ac:dyDescent="0.25">
      <c r="A102" s="3">
        <f t="shared" si="9"/>
        <v>710</v>
      </c>
      <c r="B102" s="3">
        <f>B101</f>
        <v>155</v>
      </c>
      <c r="C102" s="3">
        <v>45</v>
      </c>
      <c r="D102" s="3">
        <v>0</v>
      </c>
      <c r="E102" s="3">
        <v>0</v>
      </c>
      <c r="F102" s="3">
        <v>1</v>
      </c>
      <c r="G102" s="3" t="str">
        <f t="shared" si="8"/>
        <v>insert into game_score (id, matchid, squad, goals, points, time_type) values (710, 155, 45, 0, 0, 1);</v>
      </c>
      <c r="H102" s="4"/>
    </row>
    <row r="103" spans="1:8" x14ac:dyDescent="0.25">
      <c r="A103" s="3">
        <f t="shared" si="9"/>
        <v>711</v>
      </c>
      <c r="B103" s="3">
        <f>B101</f>
        <v>155</v>
      </c>
      <c r="C103" s="3">
        <v>39</v>
      </c>
      <c r="D103" s="3">
        <v>0</v>
      </c>
      <c r="E103" s="3">
        <v>1</v>
      </c>
      <c r="F103" s="3">
        <v>2</v>
      </c>
      <c r="G103" s="3" t="str">
        <f t="shared" si="8"/>
        <v>insert into game_score (id, matchid, squad, goals, points, time_type) values (711, 155, 39, 0, 1, 2);</v>
      </c>
      <c r="H103" s="4"/>
    </row>
    <row r="104" spans="1:8" x14ac:dyDescent="0.25">
      <c r="A104" s="3">
        <f t="shared" si="9"/>
        <v>712</v>
      </c>
      <c r="B104" s="3">
        <f>B101</f>
        <v>155</v>
      </c>
      <c r="C104" s="3">
        <v>39</v>
      </c>
      <c r="D104" s="3">
        <v>0</v>
      </c>
      <c r="E104" s="3">
        <v>0</v>
      </c>
      <c r="F104" s="3">
        <v>1</v>
      </c>
      <c r="G104" s="3" t="str">
        <f t="shared" si="8"/>
        <v>insert into game_score (id, matchid, squad, goals, points, time_type) values (712, 155, 39, 0, 0, 1);</v>
      </c>
      <c r="H104" s="4"/>
    </row>
    <row r="105" spans="1:8" x14ac:dyDescent="0.25">
      <c r="A105" s="4">
        <f t="shared" si="9"/>
        <v>713</v>
      </c>
      <c r="B105" s="4">
        <f>B101+1</f>
        <v>156</v>
      </c>
      <c r="C105" s="4">
        <v>46</v>
      </c>
      <c r="D105" s="4">
        <v>5</v>
      </c>
      <c r="E105" s="4">
        <v>3</v>
      </c>
      <c r="F105" s="4">
        <v>2</v>
      </c>
      <c r="G105" s="4" t="str">
        <f t="shared" si="8"/>
        <v>insert into game_score (id, matchid, squad, goals, points, time_type) values (713, 156, 46, 5, 3, 2);</v>
      </c>
      <c r="H105" s="4"/>
    </row>
    <row r="106" spans="1:8" x14ac:dyDescent="0.25">
      <c r="A106" s="4">
        <f t="shared" si="9"/>
        <v>714</v>
      </c>
      <c r="B106" s="4">
        <f>B105</f>
        <v>156</v>
      </c>
      <c r="C106" s="4">
        <v>46</v>
      </c>
      <c r="D106" s="4">
        <v>1</v>
      </c>
      <c r="E106" s="4">
        <v>0</v>
      </c>
      <c r="F106" s="4">
        <v>1</v>
      </c>
      <c r="G106" s="4" t="str">
        <f t="shared" si="8"/>
        <v>insert into game_score (id, matchid, squad, goals, points, time_type) values (714, 156, 46, 1, 0, 1);</v>
      </c>
      <c r="H106" s="4"/>
    </row>
    <row r="107" spans="1:8" x14ac:dyDescent="0.25">
      <c r="A107" s="4">
        <f t="shared" si="9"/>
        <v>715</v>
      </c>
      <c r="B107" s="4">
        <f>B105</f>
        <v>156</v>
      </c>
      <c r="C107" s="4">
        <v>359</v>
      </c>
      <c r="D107" s="4">
        <v>0</v>
      </c>
      <c r="E107" s="4">
        <v>0</v>
      </c>
      <c r="F107" s="4">
        <v>2</v>
      </c>
      <c r="G107" s="4" t="str">
        <f t="shared" si="8"/>
        <v>insert into game_score (id, matchid, squad, goals, points, time_type) values (715, 156, 359, 0, 0, 2);</v>
      </c>
      <c r="H107" s="4"/>
    </row>
    <row r="108" spans="1:8" x14ac:dyDescent="0.25">
      <c r="A108" s="4">
        <f t="shared" si="9"/>
        <v>716</v>
      </c>
      <c r="B108" s="4">
        <f>B105</f>
        <v>156</v>
      </c>
      <c r="C108" s="4">
        <v>359</v>
      </c>
      <c r="D108" s="4">
        <v>0</v>
      </c>
      <c r="E108" s="4">
        <v>0</v>
      </c>
      <c r="F108" s="4">
        <v>1</v>
      </c>
      <c r="G108" s="4" t="str">
        <f t="shared" si="8"/>
        <v>insert into game_score (id, matchid, squad, goals, points, time_type) values (716, 156, 359, 0, 0, 1);</v>
      </c>
      <c r="H108" s="4"/>
    </row>
    <row r="109" spans="1:8" x14ac:dyDescent="0.25">
      <c r="A109" s="3">
        <f t="shared" si="9"/>
        <v>717</v>
      </c>
      <c r="B109" s="3">
        <f>B105+1</f>
        <v>157</v>
      </c>
      <c r="C109" s="3">
        <v>359</v>
      </c>
      <c r="D109" s="3">
        <v>0</v>
      </c>
      <c r="E109" s="3">
        <v>0</v>
      </c>
      <c r="F109" s="3">
        <v>2</v>
      </c>
      <c r="G109" s="3" t="str">
        <f t="shared" si="8"/>
        <v>insert into game_score (id, matchid, squad, goals, points, time_type) values (717, 157, 359, 0, 0, 2);</v>
      </c>
      <c r="H109" s="4"/>
    </row>
    <row r="110" spans="1:8" x14ac:dyDescent="0.25">
      <c r="A110" s="3">
        <f t="shared" si="9"/>
        <v>718</v>
      </c>
      <c r="B110" s="3">
        <f>B109</f>
        <v>157</v>
      </c>
      <c r="C110" s="3">
        <v>359</v>
      </c>
      <c r="D110" s="3">
        <v>0</v>
      </c>
      <c r="E110" s="3">
        <v>0</v>
      </c>
      <c r="F110" s="3">
        <v>1</v>
      </c>
      <c r="G110" s="3" t="str">
        <f t="shared" si="8"/>
        <v>insert into game_score (id, matchid, squad, goals, points, time_type) values (718, 157, 359, 0, 0, 1);</v>
      </c>
      <c r="H110" s="4"/>
    </row>
    <row r="111" spans="1:8" x14ac:dyDescent="0.25">
      <c r="A111" s="3">
        <f t="shared" si="9"/>
        <v>719</v>
      </c>
      <c r="B111" s="3">
        <f>B109</f>
        <v>157</v>
      </c>
      <c r="C111" s="3">
        <v>45</v>
      </c>
      <c r="D111" s="3">
        <v>2</v>
      </c>
      <c r="E111" s="3">
        <v>3</v>
      </c>
      <c r="F111" s="3">
        <v>2</v>
      </c>
      <c r="G111" s="3" t="str">
        <f t="shared" si="8"/>
        <v>insert into game_score (id, matchid, squad, goals, points, time_type) values (719, 157, 45, 2, 3, 2);</v>
      </c>
      <c r="H111" s="4"/>
    </row>
    <row r="112" spans="1:8" x14ac:dyDescent="0.25">
      <c r="A112" s="3">
        <f t="shared" si="9"/>
        <v>720</v>
      </c>
      <c r="B112" s="3">
        <f>B109</f>
        <v>157</v>
      </c>
      <c r="C112" s="3">
        <v>45</v>
      </c>
      <c r="D112" s="3">
        <v>1</v>
      </c>
      <c r="E112" s="3">
        <v>0</v>
      </c>
      <c r="F112" s="3">
        <v>1</v>
      </c>
      <c r="G112" s="3" t="str">
        <f t="shared" si="8"/>
        <v>insert into game_score (id, matchid, squad, goals, points, time_type) values (720, 157, 45, 1, 0, 1);</v>
      </c>
      <c r="H112" s="4"/>
    </row>
    <row r="113" spans="1:8" x14ac:dyDescent="0.25">
      <c r="A113" s="4">
        <f t="shared" si="9"/>
        <v>721</v>
      </c>
      <c r="B113" s="4">
        <f>B109+1</f>
        <v>158</v>
      </c>
      <c r="C113" s="4">
        <v>39</v>
      </c>
      <c r="D113" s="4">
        <v>1</v>
      </c>
      <c r="E113" s="4">
        <v>1</v>
      </c>
      <c r="F113" s="4">
        <v>2</v>
      </c>
      <c r="G113" s="4" t="str">
        <f t="shared" si="8"/>
        <v>insert into game_score (id, matchid, squad, goals, points, time_type) values (721, 158, 39, 1, 1, 2);</v>
      </c>
      <c r="H113" s="4"/>
    </row>
    <row r="114" spans="1:8" x14ac:dyDescent="0.25">
      <c r="A114" s="4">
        <f t="shared" si="9"/>
        <v>722</v>
      </c>
      <c r="B114" s="4">
        <f>B113</f>
        <v>158</v>
      </c>
      <c r="C114" s="4">
        <v>39</v>
      </c>
      <c r="D114" s="4">
        <v>1</v>
      </c>
      <c r="E114" s="4">
        <v>0</v>
      </c>
      <c r="F114" s="4">
        <v>1</v>
      </c>
      <c r="G114" s="4" t="str">
        <f t="shared" si="8"/>
        <v>insert into game_score (id, matchid, squad, goals, points, time_type) values (722, 158, 39, 1, 0, 1);</v>
      </c>
      <c r="H114" s="4"/>
    </row>
    <row r="115" spans="1:8" x14ac:dyDescent="0.25">
      <c r="A115" s="4">
        <f t="shared" si="9"/>
        <v>723</v>
      </c>
      <c r="B115" s="4">
        <f>B113</f>
        <v>158</v>
      </c>
      <c r="C115" s="4">
        <v>46</v>
      </c>
      <c r="D115" s="4">
        <v>1</v>
      </c>
      <c r="E115" s="4">
        <v>1</v>
      </c>
      <c r="F115" s="4">
        <v>2</v>
      </c>
      <c r="G115" s="4" t="str">
        <f t="shared" si="8"/>
        <v>insert into game_score (id, matchid, squad, goals, points, time_type) values (723, 158, 46, 1, 1, 2);</v>
      </c>
      <c r="H115" s="4"/>
    </row>
    <row r="116" spans="1:8" x14ac:dyDescent="0.25">
      <c r="A116" s="4">
        <f t="shared" si="9"/>
        <v>724</v>
      </c>
      <c r="B116" s="4">
        <f>B113</f>
        <v>158</v>
      </c>
      <c r="C116" s="4">
        <v>46</v>
      </c>
      <c r="D116" s="4">
        <v>0</v>
      </c>
      <c r="E116" s="4">
        <v>0</v>
      </c>
      <c r="F116" s="4">
        <v>1</v>
      </c>
      <c r="G116" s="4" t="str">
        <f t="shared" si="8"/>
        <v>insert into game_score (id, matchid, squad, goals, points, time_type) values (724, 158, 46, 0, 0, 1);</v>
      </c>
      <c r="H116" s="4"/>
    </row>
    <row r="117" spans="1:8" x14ac:dyDescent="0.25">
      <c r="A117" s="3">
        <f t="shared" si="9"/>
        <v>725</v>
      </c>
      <c r="B117" s="3">
        <f>B113+1</f>
        <v>159</v>
      </c>
      <c r="C117" s="3">
        <v>39</v>
      </c>
      <c r="D117" s="3">
        <v>2</v>
      </c>
      <c r="E117" s="3">
        <v>3</v>
      </c>
      <c r="F117" s="3">
        <v>2</v>
      </c>
      <c r="G117" s="3" t="str">
        <f t="shared" ref="G117:G148" si="10">"insert into game_score (id, matchid, squad, goals, points, time_type) values (" &amp; A117 &amp; ", " &amp; B117 &amp; ", " &amp; C117 &amp; ", " &amp; D117 &amp; ", " &amp; E117 &amp; ", " &amp; F117 &amp; ");"</f>
        <v>insert into game_score (id, matchid, squad, goals, points, time_type) values (725, 159, 39, 2, 3, 2);</v>
      </c>
      <c r="H117" s="4"/>
    </row>
    <row r="118" spans="1:8" x14ac:dyDescent="0.25">
      <c r="A118" s="3">
        <f t="shared" si="9"/>
        <v>726</v>
      </c>
      <c r="B118" s="3">
        <f>B117</f>
        <v>159</v>
      </c>
      <c r="C118" s="3">
        <v>39</v>
      </c>
      <c r="D118" s="3">
        <v>0</v>
      </c>
      <c r="E118" s="3">
        <v>0</v>
      </c>
      <c r="F118" s="3">
        <v>1</v>
      </c>
      <c r="G118" s="3" t="str">
        <f t="shared" si="10"/>
        <v>insert into game_score (id, matchid, squad, goals, points, time_type) values (726, 159, 39, 0, 0, 1);</v>
      </c>
      <c r="H118" s="4"/>
    </row>
    <row r="119" spans="1:8" x14ac:dyDescent="0.25">
      <c r="A119" s="3">
        <f t="shared" ref="A119:A182" si="11">A118+1</f>
        <v>727</v>
      </c>
      <c r="B119" s="3">
        <f>B117</f>
        <v>159</v>
      </c>
      <c r="C119" s="3">
        <v>359</v>
      </c>
      <c r="D119" s="3">
        <v>1</v>
      </c>
      <c r="E119" s="3">
        <v>0</v>
      </c>
      <c r="F119" s="3">
        <v>2</v>
      </c>
      <c r="G119" s="3" t="str">
        <f t="shared" si="10"/>
        <v>insert into game_score (id, matchid, squad, goals, points, time_type) values (727, 159, 359, 1, 0, 2);</v>
      </c>
      <c r="H119" s="4"/>
    </row>
    <row r="120" spans="1:8" x14ac:dyDescent="0.25">
      <c r="A120" s="3">
        <f t="shared" si="11"/>
        <v>728</v>
      </c>
      <c r="B120" s="3">
        <f>B117</f>
        <v>159</v>
      </c>
      <c r="C120" s="3">
        <v>359</v>
      </c>
      <c r="D120" s="3">
        <v>1</v>
      </c>
      <c r="E120" s="3">
        <v>0</v>
      </c>
      <c r="F120" s="3">
        <v>1</v>
      </c>
      <c r="G120" s="3" t="str">
        <f t="shared" si="10"/>
        <v>insert into game_score (id, matchid, squad, goals, points, time_type) values (728, 159, 359, 1, 0, 1);</v>
      </c>
      <c r="H120" s="4"/>
    </row>
    <row r="121" spans="1:8" x14ac:dyDescent="0.25">
      <c r="A121" s="4">
        <f t="shared" si="11"/>
        <v>729</v>
      </c>
      <c r="B121" s="4">
        <f>B117+1</f>
        <v>160</v>
      </c>
      <c r="C121" s="4">
        <v>45</v>
      </c>
      <c r="D121" s="4">
        <v>2</v>
      </c>
      <c r="E121" s="4">
        <v>1</v>
      </c>
      <c r="F121" s="4">
        <v>2</v>
      </c>
      <c r="G121" s="4" t="str">
        <f t="shared" si="10"/>
        <v>insert into game_score (id, matchid, squad, goals, points, time_type) values (729, 160, 45, 2, 1, 2);</v>
      </c>
      <c r="H121" s="4"/>
    </row>
    <row r="122" spans="1:8" x14ac:dyDescent="0.25">
      <c r="A122" s="4">
        <f t="shared" si="11"/>
        <v>730</v>
      </c>
      <c r="B122" s="4">
        <f>B121</f>
        <v>160</v>
      </c>
      <c r="C122" s="4">
        <v>45</v>
      </c>
      <c r="D122" s="4">
        <v>1</v>
      </c>
      <c r="E122" s="4">
        <v>0</v>
      </c>
      <c r="F122" s="4">
        <v>1</v>
      </c>
      <c r="G122" s="4" t="str">
        <f t="shared" si="10"/>
        <v>insert into game_score (id, matchid, squad, goals, points, time_type) values (730, 160, 45, 1, 0, 1);</v>
      </c>
      <c r="H122" s="4"/>
    </row>
    <row r="123" spans="1:8" x14ac:dyDescent="0.25">
      <c r="A123" s="4">
        <f t="shared" si="11"/>
        <v>731</v>
      </c>
      <c r="B123" s="4">
        <f>B121</f>
        <v>160</v>
      </c>
      <c r="C123" s="4">
        <v>46</v>
      </c>
      <c r="D123" s="4">
        <v>2</v>
      </c>
      <c r="E123" s="4">
        <v>1</v>
      </c>
      <c r="F123" s="4">
        <v>2</v>
      </c>
      <c r="G123" s="4" t="str">
        <f t="shared" si="10"/>
        <v>insert into game_score (id, matchid, squad, goals, points, time_type) values (731, 160, 46, 2, 1, 2);</v>
      </c>
      <c r="H123" s="4"/>
    </row>
    <row r="124" spans="1:8" x14ac:dyDescent="0.25">
      <c r="A124" s="4">
        <f t="shared" si="11"/>
        <v>732</v>
      </c>
      <c r="B124" s="4">
        <f>B121</f>
        <v>160</v>
      </c>
      <c r="C124" s="4">
        <v>46</v>
      </c>
      <c r="D124" s="4">
        <v>0</v>
      </c>
      <c r="E124" s="4">
        <v>0</v>
      </c>
      <c r="F124" s="4">
        <v>1</v>
      </c>
      <c r="G124" s="4" t="str">
        <f t="shared" si="10"/>
        <v>insert into game_score (id, matchid, squad, goals, points, time_type) values (732, 160, 46, 0, 0, 1);</v>
      </c>
      <c r="H124" s="4"/>
    </row>
    <row r="125" spans="1:8" x14ac:dyDescent="0.25">
      <c r="A125" s="3">
        <f t="shared" si="11"/>
        <v>733</v>
      </c>
      <c r="B125" s="3">
        <f>B121+1</f>
        <v>161</v>
      </c>
      <c r="C125" s="3">
        <v>420</v>
      </c>
      <c r="D125" s="3">
        <v>2</v>
      </c>
      <c r="E125" s="3">
        <v>3</v>
      </c>
      <c r="F125" s="3">
        <v>2</v>
      </c>
      <c r="G125" s="3" t="str">
        <f t="shared" si="10"/>
        <v>insert into game_score (id, matchid, squad, goals, points, time_type) values (733, 161, 420, 2, 3, 2);</v>
      </c>
      <c r="H125" s="4"/>
    </row>
    <row r="126" spans="1:8" x14ac:dyDescent="0.25">
      <c r="A126" s="3">
        <f t="shared" si="11"/>
        <v>734</v>
      </c>
      <c r="B126" s="3">
        <f>B125</f>
        <v>161</v>
      </c>
      <c r="C126" s="3">
        <v>420</v>
      </c>
      <c r="D126" s="3">
        <v>0</v>
      </c>
      <c r="E126" s="3">
        <v>0</v>
      </c>
      <c r="F126" s="3">
        <v>1</v>
      </c>
      <c r="G126" s="3" t="str">
        <f t="shared" si="10"/>
        <v>insert into game_score (id, matchid, squad, goals, points, time_type) values (734, 161, 420, 0, 0, 1);</v>
      </c>
      <c r="H126" s="4"/>
    </row>
    <row r="127" spans="1:8" x14ac:dyDescent="0.25">
      <c r="A127" s="3">
        <f t="shared" si="11"/>
        <v>735</v>
      </c>
      <c r="B127" s="3">
        <f>B125</f>
        <v>161</v>
      </c>
      <c r="C127" s="3">
        <v>371</v>
      </c>
      <c r="D127" s="3">
        <v>1</v>
      </c>
      <c r="E127" s="3">
        <v>0</v>
      </c>
      <c r="F127" s="3">
        <v>2</v>
      </c>
      <c r="G127" s="3" t="str">
        <f t="shared" si="10"/>
        <v>insert into game_score (id, matchid, squad, goals, points, time_type) values (735, 161, 371, 1, 0, 2);</v>
      </c>
      <c r="H127" s="4"/>
    </row>
    <row r="128" spans="1:8" x14ac:dyDescent="0.25">
      <c r="A128" s="3">
        <f t="shared" si="11"/>
        <v>736</v>
      </c>
      <c r="B128" s="3">
        <f>B125</f>
        <v>161</v>
      </c>
      <c r="C128" s="3">
        <v>371</v>
      </c>
      <c r="D128" s="3">
        <v>1</v>
      </c>
      <c r="E128" s="3">
        <v>0</v>
      </c>
      <c r="F128" s="3">
        <v>1</v>
      </c>
      <c r="G128" s="3" t="str">
        <f t="shared" si="10"/>
        <v>insert into game_score (id, matchid, squad, goals, points, time_type) values (736, 161, 371, 1, 0, 1);</v>
      </c>
      <c r="H128" s="4"/>
    </row>
    <row r="129" spans="1:8" x14ac:dyDescent="0.25">
      <c r="A129" s="4">
        <f t="shared" si="11"/>
        <v>737</v>
      </c>
      <c r="B129" s="4">
        <f>B125+1</f>
        <v>162</v>
      </c>
      <c r="C129" s="4">
        <v>49</v>
      </c>
      <c r="D129" s="4">
        <v>1</v>
      </c>
      <c r="E129" s="4">
        <v>1</v>
      </c>
      <c r="F129" s="4">
        <v>2</v>
      </c>
      <c r="G129" s="4" t="str">
        <f t="shared" si="10"/>
        <v>insert into game_score (id, matchid, squad, goals, points, time_type) values (737, 162, 49, 1, 1, 2);</v>
      </c>
      <c r="H129" s="4"/>
    </row>
    <row r="130" spans="1:8" x14ac:dyDescent="0.25">
      <c r="A130" s="4">
        <f t="shared" si="11"/>
        <v>738</v>
      </c>
      <c r="B130" s="4">
        <f>B129</f>
        <v>162</v>
      </c>
      <c r="C130" s="4">
        <v>49</v>
      </c>
      <c r="D130" s="4">
        <v>1</v>
      </c>
      <c r="E130" s="4">
        <v>0</v>
      </c>
      <c r="F130" s="4">
        <v>1</v>
      </c>
      <c r="G130" s="4" t="str">
        <f t="shared" si="10"/>
        <v>insert into game_score (id, matchid, squad, goals, points, time_type) values (738, 162, 49, 1, 0, 1);</v>
      </c>
      <c r="H130" s="4"/>
    </row>
    <row r="131" spans="1:8" x14ac:dyDescent="0.25">
      <c r="A131" s="4">
        <f t="shared" si="11"/>
        <v>739</v>
      </c>
      <c r="B131" s="4">
        <f>B129</f>
        <v>162</v>
      </c>
      <c r="C131" s="4">
        <v>31</v>
      </c>
      <c r="D131" s="4">
        <v>1</v>
      </c>
      <c r="E131" s="4">
        <v>1</v>
      </c>
      <c r="F131" s="4">
        <v>2</v>
      </c>
      <c r="G131" s="4" t="str">
        <f t="shared" si="10"/>
        <v>insert into game_score (id, matchid, squad, goals, points, time_type) values (739, 162, 31, 1, 1, 2);</v>
      </c>
      <c r="H131" s="4"/>
    </row>
    <row r="132" spans="1:8" x14ac:dyDescent="0.25">
      <c r="A132" s="4">
        <f t="shared" si="11"/>
        <v>740</v>
      </c>
      <c r="B132" s="4">
        <f>B129</f>
        <v>162</v>
      </c>
      <c r="C132" s="4">
        <v>31</v>
      </c>
      <c r="D132" s="4">
        <v>0</v>
      </c>
      <c r="E132" s="4">
        <v>0</v>
      </c>
      <c r="F132" s="4">
        <v>1</v>
      </c>
      <c r="G132" s="4" t="str">
        <f t="shared" si="10"/>
        <v>insert into game_score (id, matchid, squad, goals, points, time_type) values (740, 162, 31, 0, 0, 1);</v>
      </c>
      <c r="H132" s="4"/>
    </row>
    <row r="133" spans="1:8" x14ac:dyDescent="0.25">
      <c r="A133" s="3">
        <f t="shared" si="11"/>
        <v>741</v>
      </c>
      <c r="B133" s="3">
        <f>B129+1</f>
        <v>163</v>
      </c>
      <c r="C133" s="3">
        <v>371</v>
      </c>
      <c r="D133" s="3">
        <v>0</v>
      </c>
      <c r="E133" s="3">
        <v>1</v>
      </c>
      <c r="F133" s="3">
        <v>2</v>
      </c>
      <c r="G133" s="3" t="str">
        <f t="shared" si="10"/>
        <v>insert into game_score (id, matchid, squad, goals, points, time_type) values (741, 163, 371, 0, 1, 2);</v>
      </c>
      <c r="H133" s="4"/>
    </row>
    <row r="134" spans="1:8" x14ac:dyDescent="0.25">
      <c r="A134" s="3">
        <f t="shared" si="11"/>
        <v>742</v>
      </c>
      <c r="B134" s="3">
        <f>B133</f>
        <v>163</v>
      </c>
      <c r="C134" s="3">
        <v>371</v>
      </c>
      <c r="D134" s="3">
        <v>0</v>
      </c>
      <c r="E134" s="3">
        <v>0</v>
      </c>
      <c r="F134" s="3">
        <v>1</v>
      </c>
      <c r="G134" s="3" t="str">
        <f t="shared" si="10"/>
        <v>insert into game_score (id, matchid, squad, goals, points, time_type) values (742, 163, 371, 0, 0, 1);</v>
      </c>
      <c r="H134" s="4"/>
    </row>
    <row r="135" spans="1:8" x14ac:dyDescent="0.25">
      <c r="A135" s="3">
        <f t="shared" si="11"/>
        <v>743</v>
      </c>
      <c r="B135" s="3">
        <f>B133</f>
        <v>163</v>
      </c>
      <c r="C135" s="3">
        <v>49</v>
      </c>
      <c r="D135" s="3">
        <v>0</v>
      </c>
      <c r="E135" s="3">
        <v>1</v>
      </c>
      <c r="F135" s="3">
        <v>2</v>
      </c>
      <c r="G135" s="3" t="str">
        <f t="shared" si="10"/>
        <v>insert into game_score (id, matchid, squad, goals, points, time_type) values (743, 163, 49, 0, 1, 2);</v>
      </c>
      <c r="H135" s="4"/>
    </row>
    <row r="136" spans="1:8" x14ac:dyDescent="0.25">
      <c r="A136" s="3">
        <f t="shared" si="11"/>
        <v>744</v>
      </c>
      <c r="B136" s="3">
        <f>B133</f>
        <v>163</v>
      </c>
      <c r="C136" s="3">
        <v>49</v>
      </c>
      <c r="D136" s="3">
        <v>0</v>
      </c>
      <c r="E136" s="3">
        <v>0</v>
      </c>
      <c r="F136" s="3">
        <v>1</v>
      </c>
      <c r="G136" s="3" t="str">
        <f t="shared" si="10"/>
        <v>insert into game_score (id, matchid, squad, goals, points, time_type) values (744, 163, 49, 0, 0, 1);</v>
      </c>
      <c r="H136" s="4"/>
    </row>
    <row r="137" spans="1:8" x14ac:dyDescent="0.25">
      <c r="A137" s="4">
        <f t="shared" si="11"/>
        <v>745</v>
      </c>
      <c r="B137" s="4">
        <f>B133+1</f>
        <v>164</v>
      </c>
      <c r="C137" s="4">
        <v>31</v>
      </c>
      <c r="D137" s="4">
        <v>2</v>
      </c>
      <c r="E137" s="4">
        <v>0</v>
      </c>
      <c r="F137" s="4">
        <v>2</v>
      </c>
      <c r="G137" s="4" t="str">
        <f t="shared" si="10"/>
        <v>insert into game_score (id, matchid, squad, goals, points, time_type) values (745, 164, 31, 2, 0, 2);</v>
      </c>
      <c r="H137" s="4"/>
    </row>
    <row r="138" spans="1:8" x14ac:dyDescent="0.25">
      <c r="A138" s="4">
        <f t="shared" si="11"/>
        <v>746</v>
      </c>
      <c r="B138" s="4">
        <f>B137</f>
        <v>164</v>
      </c>
      <c r="C138" s="4">
        <v>31</v>
      </c>
      <c r="D138" s="4">
        <v>2</v>
      </c>
      <c r="E138" s="4">
        <v>0</v>
      </c>
      <c r="F138" s="4">
        <v>1</v>
      </c>
      <c r="G138" s="4" t="str">
        <f t="shared" si="10"/>
        <v>insert into game_score (id, matchid, squad, goals, points, time_type) values (746, 164, 31, 2, 0, 1);</v>
      </c>
      <c r="H138" s="4"/>
    </row>
    <row r="139" spans="1:8" x14ac:dyDescent="0.25">
      <c r="A139" s="4">
        <f t="shared" si="11"/>
        <v>747</v>
      </c>
      <c r="B139" s="4">
        <f>B137</f>
        <v>164</v>
      </c>
      <c r="C139" s="4">
        <v>420</v>
      </c>
      <c r="D139" s="4">
        <v>3</v>
      </c>
      <c r="E139" s="4">
        <v>3</v>
      </c>
      <c r="F139" s="4">
        <v>2</v>
      </c>
      <c r="G139" s="4" t="str">
        <f t="shared" si="10"/>
        <v>insert into game_score (id, matchid, squad, goals, points, time_type) values (747, 164, 420, 3, 3, 2);</v>
      </c>
      <c r="H139" s="4"/>
    </row>
    <row r="140" spans="1:8" x14ac:dyDescent="0.25">
      <c r="A140" s="4">
        <f t="shared" si="11"/>
        <v>748</v>
      </c>
      <c r="B140" s="4">
        <f>B137</f>
        <v>164</v>
      </c>
      <c r="C140" s="4">
        <v>420</v>
      </c>
      <c r="D140" s="4">
        <v>1</v>
      </c>
      <c r="E140" s="4">
        <v>0</v>
      </c>
      <c r="F140" s="4">
        <v>1</v>
      </c>
      <c r="G140" s="4" t="str">
        <f t="shared" si="10"/>
        <v>insert into game_score (id, matchid, squad, goals, points, time_type) values (748, 164, 420, 1, 0, 1);</v>
      </c>
      <c r="H140" s="4"/>
    </row>
    <row r="141" spans="1:8" x14ac:dyDescent="0.25">
      <c r="A141" s="3">
        <f t="shared" si="11"/>
        <v>749</v>
      </c>
      <c r="B141" s="3">
        <f>B137+1</f>
        <v>165</v>
      </c>
      <c r="C141" s="3">
        <v>49</v>
      </c>
      <c r="D141" s="3">
        <v>1</v>
      </c>
      <c r="E141" s="3">
        <v>0</v>
      </c>
      <c r="F141" s="3">
        <v>2</v>
      </c>
      <c r="G141" s="3" t="str">
        <f t="shared" si="10"/>
        <v>insert into game_score (id, matchid, squad, goals, points, time_type) values (749, 165, 49, 1, 0, 2);</v>
      </c>
      <c r="H141" s="4"/>
    </row>
    <row r="142" spans="1:8" x14ac:dyDescent="0.25">
      <c r="A142" s="3">
        <f t="shared" si="11"/>
        <v>750</v>
      </c>
      <c r="B142" s="3">
        <f>B141</f>
        <v>165</v>
      </c>
      <c r="C142" s="3">
        <v>49</v>
      </c>
      <c r="D142" s="3">
        <v>1</v>
      </c>
      <c r="E142" s="3">
        <v>0</v>
      </c>
      <c r="F142" s="3">
        <v>1</v>
      </c>
      <c r="G142" s="3" t="str">
        <f t="shared" si="10"/>
        <v>insert into game_score (id, matchid, squad, goals, points, time_type) values (750, 165, 49, 1, 0, 1);</v>
      </c>
      <c r="H142" s="4"/>
    </row>
    <row r="143" spans="1:8" x14ac:dyDescent="0.25">
      <c r="A143" s="3">
        <f t="shared" si="11"/>
        <v>751</v>
      </c>
      <c r="B143" s="3">
        <f>B141</f>
        <v>165</v>
      </c>
      <c r="C143" s="3">
        <v>420</v>
      </c>
      <c r="D143" s="3">
        <v>2</v>
      </c>
      <c r="E143" s="3">
        <v>3</v>
      </c>
      <c r="F143" s="3">
        <v>2</v>
      </c>
      <c r="G143" s="3" t="str">
        <f t="shared" si="10"/>
        <v>insert into game_score (id, matchid, squad, goals, points, time_type) values (751, 165, 420, 2, 3, 2);</v>
      </c>
      <c r="H143" s="4"/>
    </row>
    <row r="144" spans="1:8" x14ac:dyDescent="0.25">
      <c r="A144" s="3">
        <f t="shared" si="11"/>
        <v>752</v>
      </c>
      <c r="B144" s="3">
        <f>B141</f>
        <v>165</v>
      </c>
      <c r="C144" s="3">
        <v>420</v>
      </c>
      <c r="D144" s="3">
        <v>1</v>
      </c>
      <c r="E144" s="3">
        <v>0</v>
      </c>
      <c r="F144" s="3">
        <v>1</v>
      </c>
      <c r="G144" s="3" t="str">
        <f t="shared" si="10"/>
        <v>insert into game_score (id, matchid, squad, goals, points, time_type) values (752, 165, 420, 1, 0, 1);</v>
      </c>
      <c r="H144" s="4"/>
    </row>
    <row r="145" spans="1:8" x14ac:dyDescent="0.25">
      <c r="A145" s="4">
        <f t="shared" si="11"/>
        <v>753</v>
      </c>
      <c r="B145" s="4">
        <f>B141+1</f>
        <v>166</v>
      </c>
      <c r="C145" s="4">
        <v>31</v>
      </c>
      <c r="D145" s="4">
        <v>3</v>
      </c>
      <c r="E145" s="4">
        <v>3</v>
      </c>
      <c r="F145" s="4">
        <v>2</v>
      </c>
      <c r="G145" s="4" t="str">
        <f t="shared" si="10"/>
        <v>insert into game_score (id, matchid, squad, goals, points, time_type) values (753, 166, 31, 3, 3, 2);</v>
      </c>
      <c r="H145" s="4"/>
    </row>
    <row r="146" spans="1:8" x14ac:dyDescent="0.25">
      <c r="A146" s="4">
        <f t="shared" si="11"/>
        <v>754</v>
      </c>
      <c r="B146" s="4">
        <f>B145</f>
        <v>166</v>
      </c>
      <c r="C146" s="4">
        <v>31</v>
      </c>
      <c r="D146" s="4">
        <v>2</v>
      </c>
      <c r="E146" s="4">
        <v>0</v>
      </c>
      <c r="F146" s="4">
        <v>1</v>
      </c>
      <c r="G146" s="4" t="str">
        <f t="shared" si="10"/>
        <v>insert into game_score (id, matchid, squad, goals, points, time_type) values (754, 166, 31, 2, 0, 1);</v>
      </c>
      <c r="H146" s="4"/>
    </row>
    <row r="147" spans="1:8" x14ac:dyDescent="0.25">
      <c r="A147" s="4">
        <f t="shared" si="11"/>
        <v>755</v>
      </c>
      <c r="B147" s="4">
        <f>B145</f>
        <v>166</v>
      </c>
      <c r="C147" s="4">
        <v>371</v>
      </c>
      <c r="D147" s="4">
        <v>0</v>
      </c>
      <c r="E147" s="4">
        <v>0</v>
      </c>
      <c r="F147" s="4">
        <v>2</v>
      </c>
      <c r="G147" s="4" t="str">
        <f t="shared" si="10"/>
        <v>insert into game_score (id, matchid, squad, goals, points, time_type) values (755, 166, 371, 0, 0, 2);</v>
      </c>
      <c r="H147" s="4"/>
    </row>
    <row r="148" spans="1:8" x14ac:dyDescent="0.25">
      <c r="A148" s="4">
        <f t="shared" si="11"/>
        <v>756</v>
      </c>
      <c r="B148" s="4">
        <f>B146</f>
        <v>166</v>
      </c>
      <c r="C148" s="4">
        <v>371</v>
      </c>
      <c r="D148" s="4">
        <v>0</v>
      </c>
      <c r="E148" s="4">
        <v>0</v>
      </c>
      <c r="F148" s="4">
        <v>1</v>
      </c>
      <c r="G148" s="4" t="str">
        <f t="shared" si="10"/>
        <v>insert into game_score (id, matchid, squad, goals, points, time_type) values (756, 166, 371, 0, 0, 1);</v>
      </c>
      <c r="H148" s="4"/>
    </row>
    <row r="149" spans="1:8" x14ac:dyDescent="0.25">
      <c r="A149" s="3">
        <f t="shared" si="11"/>
        <v>757</v>
      </c>
      <c r="B149" s="3">
        <f>B145+1</f>
        <v>167</v>
      </c>
      <c r="C149" s="3">
        <v>351</v>
      </c>
      <c r="D149" s="3">
        <v>1</v>
      </c>
      <c r="E149" s="3">
        <v>0</v>
      </c>
      <c r="F149" s="3">
        <v>2</v>
      </c>
      <c r="G149" s="3" t="str">
        <f t="shared" ref="G149:G152" si="12">"insert into game_score (id, matchid, squad, goals, points, time_type) values (" &amp; A149 &amp; ", " &amp; B149 &amp; ", " &amp; C149 &amp; ", " &amp; D149 &amp; ", " &amp; E149 &amp; ", " &amp; F149 &amp; ");"</f>
        <v>insert into game_score (id, matchid, squad, goals, points, time_type) values (757, 167, 351, 1, 0, 2);</v>
      </c>
    </row>
    <row r="150" spans="1:8" x14ac:dyDescent="0.25">
      <c r="A150" s="3">
        <f t="shared" si="11"/>
        <v>758</v>
      </c>
      <c r="B150" s="3">
        <f>B149</f>
        <v>167</v>
      </c>
      <c r="C150" s="3">
        <v>351</v>
      </c>
      <c r="D150" s="3">
        <v>0</v>
      </c>
      <c r="E150" s="3">
        <v>0</v>
      </c>
      <c r="F150" s="3">
        <v>1</v>
      </c>
      <c r="G150" s="3" t="str">
        <f t="shared" si="12"/>
        <v>insert into game_score (id, matchid, squad, goals, points, time_type) values (758, 167, 351, 0, 0, 1);</v>
      </c>
    </row>
    <row r="151" spans="1:8" x14ac:dyDescent="0.25">
      <c r="A151" s="3">
        <f t="shared" si="11"/>
        <v>759</v>
      </c>
      <c r="B151" s="3">
        <f t="shared" ref="B151:B158" si="13">B149</f>
        <v>167</v>
      </c>
      <c r="C151" s="3">
        <v>4420</v>
      </c>
      <c r="D151" s="3">
        <v>1</v>
      </c>
      <c r="E151" s="3">
        <v>0</v>
      </c>
      <c r="F151" s="3">
        <v>2</v>
      </c>
      <c r="G151" s="3" t="str">
        <f t="shared" si="12"/>
        <v>insert into game_score (id, matchid, squad, goals, points, time_type) values (759, 167, 4420, 1, 0, 2);</v>
      </c>
    </row>
    <row r="152" spans="1:8" x14ac:dyDescent="0.25">
      <c r="A152" s="3">
        <f t="shared" si="11"/>
        <v>760</v>
      </c>
      <c r="B152" s="3">
        <f t="shared" si="13"/>
        <v>167</v>
      </c>
      <c r="C152" s="3">
        <v>4420</v>
      </c>
      <c r="D152" s="3">
        <v>1</v>
      </c>
      <c r="E152" s="3">
        <v>0</v>
      </c>
      <c r="F152" s="3">
        <v>1</v>
      </c>
      <c r="G152" s="3" t="str">
        <f t="shared" si="12"/>
        <v>insert into game_score (id, matchid, squad, goals, points, time_type) values (760, 167, 4420, 1, 0, 1);</v>
      </c>
    </row>
    <row r="153" spans="1:8" x14ac:dyDescent="0.25">
      <c r="A153" s="3">
        <f t="shared" si="11"/>
        <v>761</v>
      </c>
      <c r="B153" s="3">
        <f t="shared" si="13"/>
        <v>167</v>
      </c>
      <c r="C153" s="3">
        <v>351</v>
      </c>
      <c r="D153" s="3">
        <v>2</v>
      </c>
      <c r="E153" s="3">
        <v>1</v>
      </c>
      <c r="F153" s="3">
        <v>4</v>
      </c>
      <c r="G153" s="3" t="str">
        <f t="shared" ref="G153:G156" si="14">"insert into game_score (id, matchid, squad, goals, points, time_type) values (" &amp; A153 &amp; ", " &amp; B153 &amp; ", " &amp; C153 &amp; ", " &amp; D153 &amp; ", " &amp; E153 &amp; ", " &amp; F153 &amp; ");"</f>
        <v>insert into game_score (id, matchid, squad, goals, points, time_type) values (761, 167, 351, 2, 1, 4);</v>
      </c>
    </row>
    <row r="154" spans="1:8" x14ac:dyDescent="0.25">
      <c r="A154" s="3">
        <f t="shared" si="11"/>
        <v>762</v>
      </c>
      <c r="B154" s="3">
        <f t="shared" si="13"/>
        <v>167</v>
      </c>
      <c r="C154" s="3">
        <v>351</v>
      </c>
      <c r="D154" s="3">
        <v>1</v>
      </c>
      <c r="E154" s="3">
        <v>0</v>
      </c>
      <c r="F154" s="3">
        <v>3</v>
      </c>
      <c r="G154" s="3" t="str">
        <f t="shared" si="14"/>
        <v>insert into game_score (id, matchid, squad, goals, points, time_type) values (762, 167, 351, 1, 0, 3);</v>
      </c>
    </row>
    <row r="155" spans="1:8" x14ac:dyDescent="0.25">
      <c r="A155" s="3">
        <f t="shared" si="11"/>
        <v>763</v>
      </c>
      <c r="B155" s="3">
        <f t="shared" si="13"/>
        <v>167</v>
      </c>
      <c r="C155" s="3">
        <v>4420</v>
      </c>
      <c r="D155" s="3">
        <v>2</v>
      </c>
      <c r="E155" s="3">
        <v>1</v>
      </c>
      <c r="F155" s="3">
        <v>4</v>
      </c>
      <c r="G155" s="3" t="str">
        <f t="shared" si="14"/>
        <v>insert into game_score (id, matchid, squad, goals, points, time_type) values (763, 167, 4420, 2, 1, 4);</v>
      </c>
    </row>
    <row r="156" spans="1:8" x14ac:dyDescent="0.25">
      <c r="A156" s="3">
        <f t="shared" si="11"/>
        <v>764</v>
      </c>
      <c r="B156" s="3">
        <f t="shared" si="13"/>
        <v>167</v>
      </c>
      <c r="C156" s="3">
        <v>4420</v>
      </c>
      <c r="D156" s="3">
        <v>1</v>
      </c>
      <c r="E156" s="3">
        <v>0</v>
      </c>
      <c r="F156" s="3">
        <v>3</v>
      </c>
      <c r="G156" s="3" t="str">
        <f t="shared" si="14"/>
        <v>insert into game_score (id, matchid, squad, goals, points, time_type) values (764, 167, 4420, 1, 0, 3);</v>
      </c>
    </row>
    <row r="157" spans="1:8" x14ac:dyDescent="0.25">
      <c r="A157" s="3">
        <f t="shared" si="11"/>
        <v>765</v>
      </c>
      <c r="B157" s="3">
        <f t="shared" si="13"/>
        <v>167</v>
      </c>
      <c r="C157" s="3">
        <v>351</v>
      </c>
      <c r="D157" s="3">
        <v>6</v>
      </c>
      <c r="E157" s="3">
        <v>0</v>
      </c>
      <c r="F157" s="3">
        <v>7</v>
      </c>
      <c r="G157" s="3" t="str">
        <f t="shared" ref="G157:G170" si="15">"insert into game_score (id, matchid, squad, goals, points, time_type) values (" &amp; A157 &amp; ", " &amp; B157 &amp; ", " &amp; C157 &amp; ", " &amp; D157 &amp; ", " &amp; E157 &amp; ", " &amp; F157 &amp; ");"</f>
        <v>insert into game_score (id, matchid, squad, goals, points, time_type) values (765, 167, 351, 6, 0, 7);</v>
      </c>
    </row>
    <row r="158" spans="1:8" x14ac:dyDescent="0.25">
      <c r="A158" s="3">
        <f t="shared" si="11"/>
        <v>766</v>
      </c>
      <c r="B158" s="3">
        <f t="shared" si="13"/>
        <v>167</v>
      </c>
      <c r="C158" s="3">
        <v>4420</v>
      </c>
      <c r="D158" s="3">
        <v>5</v>
      </c>
      <c r="E158" s="3">
        <v>0</v>
      </c>
      <c r="F158" s="3">
        <v>7</v>
      </c>
      <c r="G158" s="3" t="str">
        <f t="shared" si="15"/>
        <v>insert into game_score (id, matchid, squad, goals, points, time_type) values (766, 167, 4420, 5, 0, 7);</v>
      </c>
    </row>
    <row r="159" spans="1:8" x14ac:dyDescent="0.25">
      <c r="A159" s="4">
        <f t="shared" si="11"/>
        <v>767</v>
      </c>
      <c r="B159" s="4">
        <f>B155+1</f>
        <v>168</v>
      </c>
      <c r="C159" s="4">
        <v>33</v>
      </c>
      <c r="D159" s="4">
        <v>0</v>
      </c>
      <c r="E159" s="4">
        <v>0</v>
      </c>
      <c r="F159" s="4">
        <v>2</v>
      </c>
      <c r="G159" s="4" t="str">
        <f t="shared" si="15"/>
        <v>insert into game_score (id, matchid, squad, goals, points, time_type) values (767, 168, 33, 0, 0, 2);</v>
      </c>
    </row>
    <row r="160" spans="1:8" x14ac:dyDescent="0.25">
      <c r="A160" s="4">
        <f t="shared" si="11"/>
        <v>768</v>
      </c>
      <c r="B160" s="4">
        <f>B159</f>
        <v>168</v>
      </c>
      <c r="C160" s="4">
        <v>33</v>
      </c>
      <c r="D160" s="4">
        <v>0</v>
      </c>
      <c r="E160" s="4">
        <v>0</v>
      </c>
      <c r="F160" s="4">
        <v>1</v>
      </c>
      <c r="G160" s="4" t="str">
        <f t="shared" si="15"/>
        <v>insert into game_score (id, matchid, squad, goals, points, time_type) values (768, 168, 33, 0, 0, 1);</v>
      </c>
    </row>
    <row r="161" spans="1:7" x14ac:dyDescent="0.25">
      <c r="A161" s="4">
        <f t="shared" si="11"/>
        <v>769</v>
      </c>
      <c r="B161" s="4">
        <f>B159</f>
        <v>168</v>
      </c>
      <c r="C161" s="4">
        <v>30</v>
      </c>
      <c r="D161" s="4">
        <v>1</v>
      </c>
      <c r="E161" s="4">
        <v>3</v>
      </c>
      <c r="F161" s="4">
        <v>2</v>
      </c>
      <c r="G161" s="4" t="str">
        <f t="shared" si="15"/>
        <v>insert into game_score (id, matchid, squad, goals, points, time_type) values (769, 168, 30, 1, 3, 2);</v>
      </c>
    </row>
    <row r="162" spans="1:7" x14ac:dyDescent="0.25">
      <c r="A162" s="4">
        <f t="shared" si="11"/>
        <v>770</v>
      </c>
      <c r="B162" s="4">
        <f>B160</f>
        <v>168</v>
      </c>
      <c r="C162" s="4">
        <v>30</v>
      </c>
      <c r="D162" s="4">
        <v>0</v>
      </c>
      <c r="E162" s="4">
        <v>0</v>
      </c>
      <c r="F162" s="4">
        <v>1</v>
      </c>
      <c r="G162" s="4" t="str">
        <f t="shared" si="15"/>
        <v>insert into game_score (id, matchid, squad, goals, points, time_type) values (770, 168, 30, 0, 0, 1);</v>
      </c>
    </row>
    <row r="163" spans="1:7" x14ac:dyDescent="0.25">
      <c r="A163" s="3">
        <f t="shared" si="11"/>
        <v>771</v>
      </c>
      <c r="B163" s="3">
        <f>B159+1</f>
        <v>169</v>
      </c>
      <c r="C163" s="3">
        <v>46</v>
      </c>
      <c r="D163" s="3">
        <v>0</v>
      </c>
      <c r="E163" s="3">
        <v>0</v>
      </c>
      <c r="F163" s="3">
        <v>2</v>
      </c>
      <c r="G163" s="3" t="str">
        <f t="shared" si="15"/>
        <v>insert into game_score (id, matchid, squad, goals, points, time_type) values (771, 169, 46, 0, 0, 2);</v>
      </c>
    </row>
    <row r="164" spans="1:7" x14ac:dyDescent="0.25">
      <c r="A164" s="3">
        <f t="shared" si="11"/>
        <v>772</v>
      </c>
      <c r="B164" s="3">
        <f>B163</f>
        <v>169</v>
      </c>
      <c r="C164" s="3">
        <v>46</v>
      </c>
      <c r="D164" s="3">
        <v>0</v>
      </c>
      <c r="E164" s="3">
        <v>0</v>
      </c>
      <c r="F164" s="3">
        <v>1</v>
      </c>
      <c r="G164" s="3" t="str">
        <f t="shared" si="15"/>
        <v>insert into game_score (id, matchid, squad, goals, points, time_type) values (772, 169, 46, 0, 0, 1);</v>
      </c>
    </row>
    <row r="165" spans="1:7" x14ac:dyDescent="0.25">
      <c r="A165" s="3">
        <f t="shared" si="11"/>
        <v>773</v>
      </c>
      <c r="B165" s="3">
        <f t="shared" ref="B165:B172" si="16">B163</f>
        <v>169</v>
      </c>
      <c r="C165" s="3">
        <v>31</v>
      </c>
      <c r="D165" s="3">
        <v>0</v>
      </c>
      <c r="E165" s="3">
        <v>0</v>
      </c>
      <c r="F165" s="3">
        <v>2</v>
      </c>
      <c r="G165" s="3" t="str">
        <f t="shared" si="15"/>
        <v>insert into game_score (id, matchid, squad, goals, points, time_type) values (773, 169, 31, 0, 0, 2);</v>
      </c>
    </row>
    <row r="166" spans="1:7" x14ac:dyDescent="0.25">
      <c r="A166" s="3">
        <f t="shared" si="11"/>
        <v>774</v>
      </c>
      <c r="B166" s="3">
        <f t="shared" si="16"/>
        <v>169</v>
      </c>
      <c r="C166" s="3">
        <v>31</v>
      </c>
      <c r="D166" s="3">
        <v>0</v>
      </c>
      <c r="E166" s="3">
        <v>0</v>
      </c>
      <c r="F166" s="3">
        <v>1</v>
      </c>
      <c r="G166" s="3" t="str">
        <f t="shared" si="15"/>
        <v>insert into game_score (id, matchid, squad, goals, points, time_type) values (774, 169, 31, 0, 0, 1);</v>
      </c>
    </row>
    <row r="167" spans="1:7" x14ac:dyDescent="0.25">
      <c r="A167" s="3">
        <f t="shared" si="11"/>
        <v>775</v>
      </c>
      <c r="B167" s="3">
        <f t="shared" si="16"/>
        <v>169</v>
      </c>
      <c r="C167" s="3">
        <v>46</v>
      </c>
      <c r="D167" s="3">
        <v>0</v>
      </c>
      <c r="E167" s="3">
        <v>1</v>
      </c>
      <c r="F167" s="3">
        <v>4</v>
      </c>
      <c r="G167" s="3" t="str">
        <f t="shared" si="15"/>
        <v>insert into game_score (id, matchid, squad, goals, points, time_type) values (775, 169, 46, 0, 1, 4);</v>
      </c>
    </row>
    <row r="168" spans="1:7" x14ac:dyDescent="0.25">
      <c r="A168" s="3">
        <f t="shared" si="11"/>
        <v>776</v>
      </c>
      <c r="B168" s="3">
        <f t="shared" si="16"/>
        <v>169</v>
      </c>
      <c r="C168" s="3">
        <v>46</v>
      </c>
      <c r="D168" s="3">
        <v>0</v>
      </c>
      <c r="E168" s="3">
        <v>0</v>
      </c>
      <c r="F168" s="3">
        <v>3</v>
      </c>
      <c r="G168" s="3" t="str">
        <f t="shared" si="15"/>
        <v>insert into game_score (id, matchid, squad, goals, points, time_type) values (776, 169, 46, 0, 0, 3);</v>
      </c>
    </row>
    <row r="169" spans="1:7" x14ac:dyDescent="0.25">
      <c r="A169" s="3">
        <f t="shared" si="11"/>
        <v>777</v>
      </c>
      <c r="B169" s="3">
        <f t="shared" si="16"/>
        <v>169</v>
      </c>
      <c r="C169" s="3">
        <v>31</v>
      </c>
      <c r="D169" s="3">
        <v>0</v>
      </c>
      <c r="E169" s="3">
        <v>1</v>
      </c>
      <c r="F169" s="3">
        <v>4</v>
      </c>
      <c r="G169" s="3" t="str">
        <f t="shared" si="15"/>
        <v>insert into game_score (id, matchid, squad, goals, points, time_type) values (777, 169, 31, 0, 1, 4);</v>
      </c>
    </row>
    <row r="170" spans="1:7" x14ac:dyDescent="0.25">
      <c r="A170" s="3">
        <f t="shared" si="11"/>
        <v>778</v>
      </c>
      <c r="B170" s="3">
        <f t="shared" si="16"/>
        <v>169</v>
      </c>
      <c r="C170" s="3">
        <v>31</v>
      </c>
      <c r="D170" s="3">
        <v>0</v>
      </c>
      <c r="E170" s="3">
        <v>0</v>
      </c>
      <c r="F170" s="3">
        <v>3</v>
      </c>
      <c r="G170" s="3" t="str">
        <f t="shared" si="15"/>
        <v>insert into game_score (id, matchid, squad, goals, points, time_type) values (778, 169, 31, 0, 0, 3);</v>
      </c>
    </row>
    <row r="171" spans="1:7" x14ac:dyDescent="0.25">
      <c r="A171" s="3">
        <f t="shared" si="11"/>
        <v>779</v>
      </c>
      <c r="B171" s="3">
        <f t="shared" si="16"/>
        <v>169</v>
      </c>
      <c r="C171" s="3">
        <v>46</v>
      </c>
      <c r="D171" s="3">
        <v>4</v>
      </c>
      <c r="E171" s="3">
        <v>0</v>
      </c>
      <c r="F171" s="3">
        <v>7</v>
      </c>
      <c r="G171" s="3" t="str">
        <f t="shared" ref="G171:G176" si="17">"insert into game_score (id, matchid, squad, goals, points, time_type) values (" &amp; A171 &amp; ", " &amp; B171 &amp; ", " &amp; C171 &amp; ", " &amp; D171 &amp; ", " &amp; E171 &amp; ", " &amp; F171 &amp; ");"</f>
        <v>insert into game_score (id, matchid, squad, goals, points, time_type) values (779, 169, 46, 4, 0, 7);</v>
      </c>
    </row>
    <row r="172" spans="1:7" x14ac:dyDescent="0.25">
      <c r="A172" s="3">
        <f t="shared" si="11"/>
        <v>780</v>
      </c>
      <c r="B172" s="3">
        <f t="shared" si="16"/>
        <v>169</v>
      </c>
      <c r="C172" s="3">
        <v>31</v>
      </c>
      <c r="D172" s="3">
        <v>5</v>
      </c>
      <c r="E172" s="3">
        <v>0</v>
      </c>
      <c r="F172" s="3">
        <v>7</v>
      </c>
      <c r="G172" s="3" t="str">
        <f t="shared" si="17"/>
        <v>insert into game_score (id, matchid, squad, goals, points, time_type) values (780, 169, 31, 5, 0, 7);</v>
      </c>
    </row>
    <row r="173" spans="1:7" x14ac:dyDescent="0.25">
      <c r="A173" s="4">
        <f t="shared" si="11"/>
        <v>781</v>
      </c>
      <c r="B173" s="4">
        <f>B169+1</f>
        <v>170</v>
      </c>
      <c r="C173" s="4">
        <v>420</v>
      </c>
      <c r="D173" s="4">
        <v>3</v>
      </c>
      <c r="E173" s="4">
        <v>3</v>
      </c>
      <c r="F173" s="4">
        <v>2</v>
      </c>
      <c r="G173" s="4" t="str">
        <f t="shared" si="17"/>
        <v>insert into game_score (id, matchid, squad, goals, points, time_type) values (781, 170, 420, 3, 3, 2);</v>
      </c>
    </row>
    <row r="174" spans="1:7" x14ac:dyDescent="0.25">
      <c r="A174" s="4">
        <f t="shared" si="11"/>
        <v>782</v>
      </c>
      <c r="B174" s="4">
        <f>B173</f>
        <v>170</v>
      </c>
      <c r="C174" s="4">
        <v>429</v>
      </c>
      <c r="D174" s="4">
        <v>0</v>
      </c>
      <c r="E174" s="4">
        <v>0</v>
      </c>
      <c r="F174" s="4">
        <v>1</v>
      </c>
      <c r="G174" s="4" t="str">
        <f t="shared" si="17"/>
        <v>insert into game_score (id, matchid, squad, goals, points, time_type) values (782, 170, 429, 0, 0, 1);</v>
      </c>
    </row>
    <row r="175" spans="1:7" x14ac:dyDescent="0.25">
      <c r="A175" s="4">
        <f t="shared" si="11"/>
        <v>783</v>
      </c>
      <c r="B175" s="4">
        <f>B173</f>
        <v>170</v>
      </c>
      <c r="C175" s="4">
        <v>45</v>
      </c>
      <c r="D175" s="4">
        <v>0</v>
      </c>
      <c r="E175" s="4">
        <v>0</v>
      </c>
      <c r="F175" s="4">
        <v>2</v>
      </c>
      <c r="G175" s="4" t="str">
        <f t="shared" si="17"/>
        <v>insert into game_score (id, matchid, squad, goals, points, time_type) values (783, 170, 45, 0, 0, 2);</v>
      </c>
    </row>
    <row r="176" spans="1:7" x14ac:dyDescent="0.25">
      <c r="A176" s="4">
        <f t="shared" si="11"/>
        <v>784</v>
      </c>
      <c r="B176" s="4">
        <f>B174</f>
        <v>170</v>
      </c>
      <c r="C176" s="4">
        <v>45</v>
      </c>
      <c r="D176" s="4">
        <v>0</v>
      </c>
      <c r="E176" s="4">
        <v>0</v>
      </c>
      <c r="F176" s="4">
        <v>1</v>
      </c>
      <c r="G176" s="4" t="str">
        <f t="shared" si="17"/>
        <v>insert into game_score (id, matchid, squad, goals, points, time_type) values (784, 170, 45, 0, 0, 1);</v>
      </c>
    </row>
    <row r="177" spans="1:7" x14ac:dyDescent="0.25">
      <c r="A177" s="3">
        <f t="shared" si="11"/>
        <v>785</v>
      </c>
      <c r="B177" s="3">
        <f>B173+1</f>
        <v>171</v>
      </c>
      <c r="C177" s="3">
        <v>351</v>
      </c>
      <c r="D177" s="3">
        <v>2</v>
      </c>
      <c r="E177" s="3">
        <v>3</v>
      </c>
      <c r="F177" s="3">
        <v>2</v>
      </c>
      <c r="G177" s="3" t="str">
        <f t="shared" ref="G177:G184" si="18">"insert into game_score (id, matchid, squad, goals, points, time_type) values (" &amp; A177 &amp; ", " &amp; B177 &amp; ", " &amp; C177 &amp; ", " &amp; D177 &amp; ", " &amp; E177 &amp; ", " &amp; F177 &amp; ");"</f>
        <v>insert into game_score (id, matchid, squad, goals, points, time_type) values (785, 171, 351, 2, 3, 2);</v>
      </c>
    </row>
    <row r="178" spans="1:7" x14ac:dyDescent="0.25">
      <c r="A178" s="3">
        <f t="shared" si="11"/>
        <v>786</v>
      </c>
      <c r="B178" s="3">
        <f>B177</f>
        <v>171</v>
      </c>
      <c r="C178" s="3">
        <v>351</v>
      </c>
      <c r="D178" s="3">
        <v>1</v>
      </c>
      <c r="E178" s="3">
        <v>0</v>
      </c>
      <c r="F178" s="3">
        <v>1</v>
      </c>
      <c r="G178" s="3" t="str">
        <f t="shared" si="18"/>
        <v>insert into game_score (id, matchid, squad, goals, points, time_type) values (786, 171, 351, 1, 0, 1);</v>
      </c>
    </row>
    <row r="179" spans="1:7" x14ac:dyDescent="0.25">
      <c r="A179" s="3">
        <f t="shared" si="11"/>
        <v>787</v>
      </c>
      <c r="B179" s="3">
        <f>B177</f>
        <v>171</v>
      </c>
      <c r="C179" s="3">
        <v>31</v>
      </c>
      <c r="D179" s="3">
        <v>1</v>
      </c>
      <c r="E179" s="3">
        <v>0</v>
      </c>
      <c r="F179" s="3">
        <v>2</v>
      </c>
      <c r="G179" s="3" t="str">
        <f t="shared" si="18"/>
        <v>insert into game_score (id, matchid, squad, goals, points, time_type) values (787, 171, 31, 1, 0, 2);</v>
      </c>
    </row>
    <row r="180" spans="1:7" x14ac:dyDescent="0.25">
      <c r="A180" s="3">
        <f t="shared" si="11"/>
        <v>788</v>
      </c>
      <c r="B180" s="3">
        <f>B178</f>
        <v>171</v>
      </c>
      <c r="C180" s="3">
        <v>31</v>
      </c>
      <c r="D180" s="3">
        <v>0</v>
      </c>
      <c r="E180" s="3">
        <v>0</v>
      </c>
      <c r="F180" s="3">
        <v>1</v>
      </c>
      <c r="G180" s="3" t="str">
        <f t="shared" si="18"/>
        <v>insert into game_score (id, matchid, squad, goals, points, time_type) values (788, 171, 31, 0, 0, 1);</v>
      </c>
    </row>
    <row r="181" spans="1:7" x14ac:dyDescent="0.25">
      <c r="A181" s="4">
        <f t="shared" si="11"/>
        <v>789</v>
      </c>
      <c r="B181" s="4">
        <f>B177+1</f>
        <v>172</v>
      </c>
      <c r="C181" s="4">
        <v>30</v>
      </c>
      <c r="D181" s="4">
        <v>0</v>
      </c>
      <c r="E181" s="4">
        <v>0</v>
      </c>
      <c r="F181" s="4">
        <v>2</v>
      </c>
      <c r="G181" s="4" t="str">
        <f t="shared" si="18"/>
        <v>insert into game_score (id, matchid, squad, goals, points, time_type) values (789, 172, 30, 0, 0, 2);</v>
      </c>
    </row>
    <row r="182" spans="1:7" x14ac:dyDescent="0.25">
      <c r="A182" s="4">
        <f t="shared" si="11"/>
        <v>790</v>
      </c>
      <c r="B182" s="4">
        <f>B181</f>
        <v>172</v>
      </c>
      <c r="C182" s="4">
        <v>30</v>
      </c>
      <c r="D182" s="4">
        <v>0</v>
      </c>
      <c r="E182" s="4">
        <v>0</v>
      </c>
      <c r="F182" s="4">
        <v>1</v>
      </c>
      <c r="G182" s="4" t="str">
        <f t="shared" si="18"/>
        <v>insert into game_score (id, matchid, squad, goals, points, time_type) values (790, 172, 30, 0, 0, 1);</v>
      </c>
    </row>
    <row r="183" spans="1:7" x14ac:dyDescent="0.25">
      <c r="A183" s="4">
        <f t="shared" ref="A183:A190" si="19">A182+1</f>
        <v>791</v>
      </c>
      <c r="B183" s="4">
        <f>B181</f>
        <v>172</v>
      </c>
      <c r="C183" s="4">
        <v>420</v>
      </c>
      <c r="D183" s="4">
        <v>0</v>
      </c>
      <c r="E183" s="4">
        <v>0</v>
      </c>
      <c r="F183" s="4">
        <v>2</v>
      </c>
      <c r="G183" s="4" t="str">
        <f t="shared" si="18"/>
        <v>insert into game_score (id, matchid, squad, goals, points, time_type) values (791, 172, 420, 0, 0, 2);</v>
      </c>
    </row>
    <row r="184" spans="1:7" x14ac:dyDescent="0.25">
      <c r="A184" s="4">
        <f t="shared" si="19"/>
        <v>792</v>
      </c>
      <c r="B184" s="4">
        <f>B182</f>
        <v>172</v>
      </c>
      <c r="C184" s="4">
        <v>420</v>
      </c>
      <c r="D184" s="4">
        <v>0</v>
      </c>
      <c r="E184" s="4">
        <v>0</v>
      </c>
      <c r="F184" s="4">
        <v>1</v>
      </c>
      <c r="G184" s="4" t="str">
        <f t="shared" si="18"/>
        <v>insert into game_score (id, matchid, squad, goals, points, time_type) values (792, 172, 420, 0, 0, 1);</v>
      </c>
    </row>
    <row r="185" spans="1:7" x14ac:dyDescent="0.25">
      <c r="A185" s="4">
        <f t="shared" si="19"/>
        <v>793</v>
      </c>
      <c r="B185" s="4">
        <f>B183</f>
        <v>172</v>
      </c>
      <c r="C185" s="4">
        <v>30</v>
      </c>
      <c r="D185" s="4">
        <v>1</v>
      </c>
      <c r="E185" s="4">
        <v>3</v>
      </c>
      <c r="F185" s="4">
        <v>3</v>
      </c>
      <c r="G185" s="4" t="str">
        <f t="shared" ref="G185:G190" si="20">"insert into game_score (id, matchid, squad, goals, points, time_type) values (" &amp; A185 &amp; ", " &amp; B185 &amp; ", " &amp; C185 &amp; ", " &amp; D185 &amp; ", " &amp; E185 &amp; ", " &amp; F185 &amp; ");"</f>
        <v>insert into game_score (id, matchid, squad, goals, points, time_type) values (793, 172, 30, 1, 3, 3);</v>
      </c>
    </row>
    <row r="186" spans="1:7" x14ac:dyDescent="0.25">
      <c r="A186" s="4">
        <f t="shared" si="19"/>
        <v>794</v>
      </c>
      <c r="B186" s="4">
        <f>B184</f>
        <v>172</v>
      </c>
      <c r="C186" s="4">
        <v>420</v>
      </c>
      <c r="D186" s="4">
        <v>0</v>
      </c>
      <c r="E186" s="4">
        <v>0</v>
      </c>
      <c r="F186" s="4">
        <v>3</v>
      </c>
      <c r="G186" s="4" t="str">
        <f t="shared" si="20"/>
        <v>insert into game_score (id, matchid, squad, goals, points, time_type) values (794, 172, 420, 0, 0, 3);</v>
      </c>
    </row>
    <row r="187" spans="1:7" x14ac:dyDescent="0.25">
      <c r="A187" s="3">
        <f t="shared" si="19"/>
        <v>795</v>
      </c>
      <c r="B187" s="3">
        <f>B183+1</f>
        <v>173</v>
      </c>
      <c r="C187" s="3">
        <v>351</v>
      </c>
      <c r="D187" s="3">
        <v>0</v>
      </c>
      <c r="E187" s="3">
        <v>0</v>
      </c>
      <c r="F187" s="3">
        <v>2</v>
      </c>
      <c r="G187" s="3" t="str">
        <f t="shared" si="20"/>
        <v>insert into game_score (id, matchid, squad, goals, points, time_type) values (795, 173, 351, 0, 0, 2);</v>
      </c>
    </row>
    <row r="188" spans="1:7" x14ac:dyDescent="0.25">
      <c r="A188" s="3">
        <f t="shared" si="19"/>
        <v>796</v>
      </c>
      <c r="B188" s="3">
        <f>B187</f>
        <v>173</v>
      </c>
      <c r="C188" s="3">
        <v>351</v>
      </c>
      <c r="D188" s="3">
        <v>0</v>
      </c>
      <c r="E188" s="3">
        <v>0</v>
      </c>
      <c r="F188" s="3">
        <v>1</v>
      </c>
      <c r="G188" s="3" t="str">
        <f t="shared" si="20"/>
        <v>insert into game_score (id, matchid, squad, goals, points, time_type) values (796, 173, 351, 0, 0, 1);</v>
      </c>
    </row>
    <row r="189" spans="1:7" x14ac:dyDescent="0.25">
      <c r="A189" s="3">
        <f t="shared" si="19"/>
        <v>797</v>
      </c>
      <c r="B189" s="3">
        <f>B187</f>
        <v>173</v>
      </c>
      <c r="C189" s="3">
        <v>30</v>
      </c>
      <c r="D189" s="3">
        <v>1</v>
      </c>
      <c r="E189" s="3">
        <v>3</v>
      </c>
      <c r="F189" s="3">
        <v>2</v>
      </c>
      <c r="G189" s="3" t="str">
        <f t="shared" si="20"/>
        <v>insert into game_score (id, matchid, squad, goals, points, time_type) values (797, 173, 30, 1, 3, 2);</v>
      </c>
    </row>
    <row r="190" spans="1:7" x14ac:dyDescent="0.25">
      <c r="A190" s="3">
        <f t="shared" si="19"/>
        <v>798</v>
      </c>
      <c r="B190" s="3">
        <f>B188</f>
        <v>173</v>
      </c>
      <c r="C190" s="3">
        <v>30</v>
      </c>
      <c r="D190" s="3">
        <v>0</v>
      </c>
      <c r="E190" s="3">
        <v>0</v>
      </c>
      <c r="F190" s="3">
        <v>1</v>
      </c>
      <c r="G190" s="3" t="str">
        <f t="shared" si="20"/>
        <v>insert into game_score (id, matchid, squad, goals, points, time_type) values (798, 173, 30, 0, 0, 1);</v>
      </c>
    </row>
  </sheetData>
  <pageMargins left="0.7" right="0.7" top="0.75" bottom="0.75" header="0.3" footer="0.3"/>
  <pageSetup orientation="portrait" horizontalDpi="200" verticalDpi="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2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9</v>
      </c>
      <c r="C1" t="s">
        <v>10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'2004'!A17+1</f>
        <v>81</v>
      </c>
      <c r="B2">
        <v>2008</v>
      </c>
      <c r="C2" t="s">
        <v>11</v>
      </c>
      <c r="D2">
        <v>351</v>
      </c>
      <c r="G2" t="str">
        <f t="shared" ref="G2:G17" si="0">"insert into group_stage (id, tournament, group_code, squad) values (" &amp; A2 &amp; ", " &amp; B2 &amp; ", '" &amp; C2 &amp; "', " &amp; D2 &amp;  ");"</f>
        <v>insert into group_stage (id, tournament, group_code, squad) values (81, 2008, 'A', 351);</v>
      </c>
    </row>
    <row r="3" spans="1:7" x14ac:dyDescent="0.25">
      <c r="A3">
        <f>A2+1</f>
        <v>82</v>
      </c>
      <c r="B3">
        <f>B2</f>
        <v>2008</v>
      </c>
      <c r="C3" t="s">
        <v>11</v>
      </c>
      <c r="D3">
        <v>90</v>
      </c>
      <c r="G3" t="str">
        <f t="shared" si="0"/>
        <v>insert into group_stage (id, tournament, group_code, squad) values (82, 2008, 'A', 90);</v>
      </c>
    </row>
    <row r="4" spans="1:7" x14ac:dyDescent="0.25">
      <c r="A4">
        <f t="shared" ref="A4:A5" si="1">A3+1</f>
        <v>83</v>
      </c>
      <c r="B4">
        <f t="shared" ref="B4:B5" si="2">B3</f>
        <v>2008</v>
      </c>
      <c r="C4" t="s">
        <v>11</v>
      </c>
      <c r="D4">
        <v>420</v>
      </c>
      <c r="G4" t="str">
        <f t="shared" si="0"/>
        <v>insert into group_stage (id, tournament, group_code, squad) values (83, 2008, 'A', 420);</v>
      </c>
    </row>
    <row r="5" spans="1:7" x14ac:dyDescent="0.25">
      <c r="A5">
        <f t="shared" si="1"/>
        <v>84</v>
      </c>
      <c r="B5">
        <f t="shared" si="2"/>
        <v>2008</v>
      </c>
      <c r="C5" t="s">
        <v>11</v>
      </c>
      <c r="D5">
        <v>41</v>
      </c>
      <c r="G5" t="str">
        <f t="shared" si="0"/>
        <v>insert into group_stage (id, tournament, group_code, squad) values (84, 2008, 'A', 41);</v>
      </c>
    </row>
    <row r="6" spans="1:7" x14ac:dyDescent="0.25">
      <c r="A6">
        <f>A5+1</f>
        <v>85</v>
      </c>
      <c r="B6">
        <f>B5</f>
        <v>2008</v>
      </c>
      <c r="C6" t="s">
        <v>12</v>
      </c>
      <c r="D6">
        <v>385</v>
      </c>
      <c r="G6" t="str">
        <f t="shared" si="0"/>
        <v>insert into group_stage (id, tournament, group_code, squad) values (85, 2008, 'B', 385);</v>
      </c>
    </row>
    <row r="7" spans="1:7" x14ac:dyDescent="0.25">
      <c r="A7">
        <f>A6+1</f>
        <v>86</v>
      </c>
      <c r="B7">
        <f>B6</f>
        <v>2008</v>
      </c>
      <c r="C7" t="s">
        <v>12</v>
      </c>
      <c r="D7">
        <v>49</v>
      </c>
      <c r="G7" t="str">
        <f t="shared" si="0"/>
        <v>insert into group_stage (id, tournament, group_code, squad) values (86, 2008, 'B', 49);</v>
      </c>
    </row>
    <row r="8" spans="1:7" x14ac:dyDescent="0.25">
      <c r="A8">
        <f>A7+1</f>
        <v>87</v>
      </c>
      <c r="B8">
        <f>B7</f>
        <v>2008</v>
      </c>
      <c r="C8" t="s">
        <v>12</v>
      </c>
      <c r="D8">
        <v>43</v>
      </c>
      <c r="G8" t="str">
        <f t="shared" si="0"/>
        <v>insert into group_stage (id, tournament, group_code, squad) values (87, 2008, 'B', 43);</v>
      </c>
    </row>
    <row r="9" spans="1:7" x14ac:dyDescent="0.25">
      <c r="A9">
        <f>A8+1</f>
        <v>88</v>
      </c>
      <c r="B9">
        <f>B8</f>
        <v>2008</v>
      </c>
      <c r="C9" t="s">
        <v>12</v>
      </c>
      <c r="D9">
        <v>48</v>
      </c>
      <c r="G9" t="str">
        <f t="shared" si="0"/>
        <v>insert into group_stage (id, tournament, group_code, squad) values (88, 2008, 'B', 48);</v>
      </c>
    </row>
    <row r="10" spans="1:7" x14ac:dyDescent="0.25">
      <c r="A10">
        <f t="shared" ref="A10:A17" si="3">A9+1</f>
        <v>89</v>
      </c>
      <c r="B10">
        <f t="shared" ref="B10:B17" si="4">B9</f>
        <v>2008</v>
      </c>
      <c r="C10" t="s">
        <v>13</v>
      </c>
      <c r="D10">
        <v>31</v>
      </c>
      <c r="G10" t="str">
        <f t="shared" si="0"/>
        <v>insert into group_stage (id, tournament, group_code, squad) values (89, 2008, 'C', 31);</v>
      </c>
    </row>
    <row r="11" spans="1:7" x14ac:dyDescent="0.25">
      <c r="A11">
        <f t="shared" si="3"/>
        <v>90</v>
      </c>
      <c r="B11">
        <f t="shared" si="4"/>
        <v>2008</v>
      </c>
      <c r="C11" t="s">
        <v>13</v>
      </c>
      <c r="D11">
        <v>39</v>
      </c>
      <c r="G11" t="str">
        <f t="shared" si="0"/>
        <v>insert into group_stage (id, tournament, group_code, squad) values (90, 2008, 'C', 39);</v>
      </c>
    </row>
    <row r="12" spans="1:7" x14ac:dyDescent="0.25">
      <c r="A12">
        <f t="shared" si="3"/>
        <v>91</v>
      </c>
      <c r="B12">
        <f t="shared" si="4"/>
        <v>2008</v>
      </c>
      <c r="C12" t="s">
        <v>13</v>
      </c>
      <c r="D12">
        <v>40</v>
      </c>
      <c r="G12" t="str">
        <f t="shared" si="0"/>
        <v>insert into group_stage (id, tournament, group_code, squad) values (91, 2008, 'C', 40);</v>
      </c>
    </row>
    <row r="13" spans="1:7" x14ac:dyDescent="0.25">
      <c r="A13">
        <f t="shared" si="3"/>
        <v>92</v>
      </c>
      <c r="B13">
        <f t="shared" si="4"/>
        <v>2008</v>
      </c>
      <c r="C13" t="s">
        <v>13</v>
      </c>
      <c r="D13">
        <v>33</v>
      </c>
      <c r="G13" t="str">
        <f t="shared" si="0"/>
        <v>insert into group_stage (id, tournament, group_code, squad) values (92, 2008, 'C', 33);</v>
      </c>
    </row>
    <row r="14" spans="1:7" x14ac:dyDescent="0.25">
      <c r="A14">
        <f t="shared" si="3"/>
        <v>93</v>
      </c>
      <c r="B14">
        <f t="shared" si="4"/>
        <v>2008</v>
      </c>
      <c r="C14" t="s">
        <v>14</v>
      </c>
      <c r="D14">
        <v>34</v>
      </c>
      <c r="G14" t="str">
        <f t="shared" si="0"/>
        <v>insert into group_stage (id, tournament, group_code, squad) values (93, 2008, 'D', 34);</v>
      </c>
    </row>
    <row r="15" spans="1:7" x14ac:dyDescent="0.25">
      <c r="A15">
        <f t="shared" si="3"/>
        <v>94</v>
      </c>
      <c r="B15">
        <f t="shared" si="4"/>
        <v>2008</v>
      </c>
      <c r="C15" t="s">
        <v>14</v>
      </c>
      <c r="D15">
        <v>7</v>
      </c>
      <c r="G15" t="str">
        <f t="shared" si="0"/>
        <v>insert into group_stage (id, tournament, group_code, squad) values (94, 2008, 'D', 7);</v>
      </c>
    </row>
    <row r="16" spans="1:7" x14ac:dyDescent="0.25">
      <c r="A16">
        <f t="shared" si="3"/>
        <v>95</v>
      </c>
      <c r="B16">
        <f t="shared" si="4"/>
        <v>2008</v>
      </c>
      <c r="C16" t="s">
        <v>14</v>
      </c>
      <c r="D16">
        <v>46</v>
      </c>
      <c r="G16" t="str">
        <f t="shared" si="0"/>
        <v>insert into group_stage (id, tournament, group_code, squad) values (95, 2008, 'D', 46);</v>
      </c>
    </row>
    <row r="17" spans="1:10" x14ac:dyDescent="0.25">
      <c r="A17">
        <f t="shared" si="3"/>
        <v>96</v>
      </c>
      <c r="B17">
        <f t="shared" si="4"/>
        <v>2008</v>
      </c>
      <c r="C17" t="s">
        <v>14</v>
      </c>
      <c r="D17">
        <v>30</v>
      </c>
      <c r="G17" t="str">
        <f t="shared" si="0"/>
        <v>insert into group_stage (id, tournament, group_code, squad) values (96, 2008, 'D', 30);</v>
      </c>
    </row>
    <row r="19" spans="1:10" x14ac:dyDescent="0.25">
      <c r="A19" s="1" t="s">
        <v>1</v>
      </c>
      <c r="B19" s="1" t="s">
        <v>6</v>
      </c>
      <c r="C19" s="1" t="s">
        <v>7</v>
      </c>
      <c r="D19" s="1" t="s">
        <v>8</v>
      </c>
      <c r="G19" t="str">
        <f>"insert into game (matchid, matchdate, game_type, country) values (" &amp; A19 &amp; ", '" &amp; B19 &amp; "', " &amp; C19 &amp; ", " &amp; D19 &amp;  ");"</f>
        <v>insert into game (matchid, matchdate, game_type, country) values (matchid, 'matchdate', game_type, country);</v>
      </c>
    </row>
    <row r="20" spans="1:10" x14ac:dyDescent="0.25">
      <c r="A20" s="4">
        <f>'2004'!A50+1</f>
        <v>174</v>
      </c>
      <c r="B20" s="5" t="str">
        <f>"2008-06-07"</f>
        <v>2008-06-07</v>
      </c>
      <c r="C20" s="4">
        <v>2</v>
      </c>
      <c r="D20" s="4">
        <v>41</v>
      </c>
      <c r="E20" s="4"/>
      <c r="F20" s="4"/>
      <c r="G20" s="4" t="str">
        <f t="shared" ref="G20:G50" si="5">"insert into game (matchid, matchdate, game_type, country) values (" &amp; A20 &amp; ", '" &amp; B20 &amp; "', " &amp; C20 &amp; ", " &amp; D20 &amp;  ");"</f>
        <v>insert into game (matchid, matchdate, game_type, country) values (174, '2008-06-07', 2, 41);</v>
      </c>
    </row>
    <row r="21" spans="1:10" x14ac:dyDescent="0.25">
      <c r="A21" s="4">
        <f>A20+1</f>
        <v>175</v>
      </c>
      <c r="B21" s="5" t="str">
        <f>"2008-06-07"</f>
        <v>2008-06-07</v>
      </c>
      <c r="C21" s="4">
        <v>2</v>
      </c>
      <c r="D21" s="4">
        <v>41</v>
      </c>
      <c r="E21" s="4"/>
      <c r="F21" s="4"/>
      <c r="G21" s="4" t="str">
        <f t="shared" si="5"/>
        <v>insert into game (matchid, matchdate, game_type, country) values (175, '2008-06-07', 2, 41);</v>
      </c>
    </row>
    <row r="22" spans="1:10" x14ac:dyDescent="0.25">
      <c r="A22" s="4">
        <f t="shared" ref="A22:A50" si="6">A21+1</f>
        <v>176</v>
      </c>
      <c r="B22" s="5" t="str">
        <f>"2008-06-11"</f>
        <v>2008-06-11</v>
      </c>
      <c r="C22" s="4">
        <v>2</v>
      </c>
      <c r="D22" s="4">
        <v>41</v>
      </c>
      <c r="E22" s="4"/>
      <c r="F22" s="4"/>
      <c r="G22" s="4" t="str">
        <f t="shared" si="5"/>
        <v>insert into game (matchid, matchdate, game_type, country) values (176, '2008-06-11', 2, 41);</v>
      </c>
    </row>
    <row r="23" spans="1:10" x14ac:dyDescent="0.25">
      <c r="A23" s="4">
        <f t="shared" si="6"/>
        <v>177</v>
      </c>
      <c r="B23" s="5" t="str">
        <f>"2008-06-11"</f>
        <v>2008-06-11</v>
      </c>
      <c r="C23" s="4">
        <v>2</v>
      </c>
      <c r="D23" s="4">
        <v>41</v>
      </c>
      <c r="E23" s="4"/>
      <c r="F23" s="4"/>
      <c r="G23" s="4" t="str">
        <f t="shared" si="5"/>
        <v>insert into game (matchid, matchdate, game_type, country) values (177, '2008-06-11', 2, 41);</v>
      </c>
    </row>
    <row r="24" spans="1:10" x14ac:dyDescent="0.25">
      <c r="A24">
        <f t="shared" si="6"/>
        <v>178</v>
      </c>
      <c r="B24" s="5" t="str">
        <f>"2008-06-15"</f>
        <v>2008-06-15</v>
      </c>
      <c r="C24">
        <v>2</v>
      </c>
      <c r="D24" s="4">
        <v>41</v>
      </c>
      <c r="G24" t="str">
        <f t="shared" si="5"/>
        <v>insert into game (matchid, matchdate, game_type, country) values (178, '2008-06-15', 2, 41);</v>
      </c>
    </row>
    <row r="25" spans="1:10" x14ac:dyDescent="0.25">
      <c r="A25">
        <f t="shared" si="6"/>
        <v>179</v>
      </c>
      <c r="B25" s="5" t="str">
        <f>"2008-06-15"</f>
        <v>2008-06-15</v>
      </c>
      <c r="C25">
        <v>2</v>
      </c>
      <c r="D25" s="4">
        <v>41</v>
      </c>
      <c r="G25" t="str">
        <f t="shared" si="5"/>
        <v>insert into game (matchid, matchdate, game_type, country) values (179, '2008-06-15', 2, 41);</v>
      </c>
    </row>
    <row r="26" spans="1:10" x14ac:dyDescent="0.25">
      <c r="A26">
        <f t="shared" si="6"/>
        <v>180</v>
      </c>
      <c r="B26" s="5" t="str">
        <f>"2008-06-08"</f>
        <v>2008-06-08</v>
      </c>
      <c r="C26">
        <v>2</v>
      </c>
      <c r="D26" s="4">
        <v>43</v>
      </c>
      <c r="G26" t="str">
        <f t="shared" si="5"/>
        <v>insert into game (matchid, matchdate, game_type, country) values (180, '2008-06-08', 2, 43);</v>
      </c>
    </row>
    <row r="27" spans="1:10" x14ac:dyDescent="0.25">
      <c r="A27">
        <f t="shared" si="6"/>
        <v>181</v>
      </c>
      <c r="B27" s="5" t="str">
        <f>"2008-06-08"</f>
        <v>2008-06-08</v>
      </c>
      <c r="C27">
        <v>2</v>
      </c>
      <c r="D27" s="4">
        <v>43</v>
      </c>
      <c r="G27" t="str">
        <f t="shared" si="5"/>
        <v>insert into game (matchid, matchdate, game_type, country) values (181, '2008-06-08', 2, 43);</v>
      </c>
    </row>
    <row r="28" spans="1:10" x14ac:dyDescent="0.25">
      <c r="A28">
        <f t="shared" si="6"/>
        <v>182</v>
      </c>
      <c r="B28" s="5" t="str">
        <f>"2008-06-12"</f>
        <v>2008-06-12</v>
      </c>
      <c r="C28">
        <v>2</v>
      </c>
      <c r="D28" s="4">
        <v>43</v>
      </c>
      <c r="G28" t="str">
        <f t="shared" si="5"/>
        <v>insert into game (matchid, matchdate, game_type, country) values (182, '2008-06-12', 2, 43);</v>
      </c>
      <c r="I28" s="4"/>
      <c r="J28" s="4"/>
    </row>
    <row r="29" spans="1:10" x14ac:dyDescent="0.25">
      <c r="A29">
        <f t="shared" si="6"/>
        <v>183</v>
      </c>
      <c r="B29" s="5" t="str">
        <f>"2008-06-12"</f>
        <v>2008-06-12</v>
      </c>
      <c r="C29">
        <v>2</v>
      </c>
      <c r="D29" s="4">
        <v>43</v>
      </c>
      <c r="G29" t="str">
        <f t="shared" si="5"/>
        <v>insert into game (matchid, matchdate, game_type, country) values (183, '2008-06-12', 2, 43);</v>
      </c>
      <c r="I29" s="4"/>
      <c r="J29" s="4"/>
    </row>
    <row r="30" spans="1:10" x14ac:dyDescent="0.25">
      <c r="A30">
        <f t="shared" si="6"/>
        <v>184</v>
      </c>
      <c r="B30" s="5" t="str">
        <f>"2008-06-16"</f>
        <v>2008-06-16</v>
      </c>
      <c r="C30">
        <v>2</v>
      </c>
      <c r="D30" s="4">
        <v>43</v>
      </c>
      <c r="G30" t="str">
        <f t="shared" si="5"/>
        <v>insert into game (matchid, matchdate, game_type, country) values (184, '2008-06-16', 2, 43);</v>
      </c>
      <c r="I30" s="4"/>
      <c r="J30" s="4"/>
    </row>
    <row r="31" spans="1:10" x14ac:dyDescent="0.25">
      <c r="A31">
        <f t="shared" si="6"/>
        <v>185</v>
      </c>
      <c r="B31" s="5" t="str">
        <f>"2008-06-16"</f>
        <v>2008-06-16</v>
      </c>
      <c r="C31">
        <v>2</v>
      </c>
      <c r="D31" s="4">
        <v>43</v>
      </c>
      <c r="G31" t="str">
        <f t="shared" si="5"/>
        <v>insert into game (matchid, matchdate, game_type, country) values (185, '2008-06-16', 2, 43);</v>
      </c>
      <c r="I31" s="4"/>
      <c r="J31" s="4"/>
    </row>
    <row r="32" spans="1:10" x14ac:dyDescent="0.25">
      <c r="A32">
        <f t="shared" si="6"/>
        <v>186</v>
      </c>
      <c r="B32" s="5" t="str">
        <f>"2008-06-09"</f>
        <v>2008-06-09</v>
      </c>
      <c r="C32">
        <v>2</v>
      </c>
      <c r="D32" s="4">
        <v>41</v>
      </c>
      <c r="G32" t="str">
        <f t="shared" si="5"/>
        <v>insert into game (matchid, matchdate, game_type, country) values (186, '2008-06-09', 2, 41);</v>
      </c>
      <c r="I32" s="4"/>
      <c r="J32" s="4"/>
    </row>
    <row r="33" spans="1:10" x14ac:dyDescent="0.25">
      <c r="A33">
        <f t="shared" si="6"/>
        <v>187</v>
      </c>
      <c r="B33" s="5" t="str">
        <f>"2008-06-09"</f>
        <v>2008-06-09</v>
      </c>
      <c r="C33">
        <v>2</v>
      </c>
      <c r="D33" s="4">
        <v>41</v>
      </c>
      <c r="G33" t="str">
        <f t="shared" si="5"/>
        <v>insert into game (matchid, matchdate, game_type, country) values (187, '2008-06-09', 2, 41);</v>
      </c>
      <c r="I33" s="4"/>
      <c r="J33" s="4"/>
    </row>
    <row r="34" spans="1:10" x14ac:dyDescent="0.25">
      <c r="A34">
        <f t="shared" si="6"/>
        <v>188</v>
      </c>
      <c r="B34" s="5" t="str">
        <f>"2008-06-13"</f>
        <v>2008-06-13</v>
      </c>
      <c r="C34">
        <v>2</v>
      </c>
      <c r="D34" s="4">
        <v>41</v>
      </c>
      <c r="G34" t="str">
        <f t="shared" si="5"/>
        <v>insert into game (matchid, matchdate, game_type, country) values (188, '2008-06-13', 2, 41);</v>
      </c>
      <c r="I34" s="4"/>
      <c r="J34" s="4"/>
    </row>
    <row r="35" spans="1:10" x14ac:dyDescent="0.25">
      <c r="A35">
        <f t="shared" si="6"/>
        <v>189</v>
      </c>
      <c r="B35" s="5" t="str">
        <f>"2008-06-13"</f>
        <v>2008-06-13</v>
      </c>
      <c r="C35">
        <v>2</v>
      </c>
      <c r="D35" s="4">
        <v>41</v>
      </c>
      <c r="G35" t="str">
        <f t="shared" si="5"/>
        <v>insert into game (matchid, matchdate, game_type, country) values (189, '2008-06-13', 2, 41);</v>
      </c>
      <c r="I35" s="4"/>
      <c r="J35" s="4"/>
    </row>
    <row r="36" spans="1:10" x14ac:dyDescent="0.25">
      <c r="A36">
        <f t="shared" si="6"/>
        <v>190</v>
      </c>
      <c r="B36" s="5" t="str">
        <f>"2008-06-17"</f>
        <v>2008-06-17</v>
      </c>
      <c r="C36">
        <v>2</v>
      </c>
      <c r="D36" s="4">
        <v>41</v>
      </c>
      <c r="G36" t="str">
        <f t="shared" si="5"/>
        <v>insert into game (matchid, matchdate, game_type, country) values (190, '2008-06-17', 2, 41);</v>
      </c>
      <c r="I36" s="4"/>
      <c r="J36" s="4"/>
    </row>
    <row r="37" spans="1:10" x14ac:dyDescent="0.25">
      <c r="A37">
        <f t="shared" si="6"/>
        <v>191</v>
      </c>
      <c r="B37" s="5" t="str">
        <f>"2008-06-17"</f>
        <v>2008-06-17</v>
      </c>
      <c r="C37">
        <v>2</v>
      </c>
      <c r="D37" s="4">
        <v>41</v>
      </c>
      <c r="G37" t="str">
        <f t="shared" si="5"/>
        <v>insert into game (matchid, matchdate, game_type, country) values (191, '2008-06-17', 2, 41);</v>
      </c>
      <c r="I37" s="4"/>
      <c r="J37" s="4"/>
    </row>
    <row r="38" spans="1:10" x14ac:dyDescent="0.25">
      <c r="A38">
        <f t="shared" si="6"/>
        <v>192</v>
      </c>
      <c r="B38" s="5" t="str">
        <f>"2008-06-10"</f>
        <v>2008-06-10</v>
      </c>
      <c r="C38">
        <v>2</v>
      </c>
      <c r="D38" s="4">
        <v>43</v>
      </c>
      <c r="G38" t="str">
        <f t="shared" si="5"/>
        <v>insert into game (matchid, matchdate, game_type, country) values (192, '2008-06-10', 2, 43);</v>
      </c>
      <c r="I38" s="4"/>
      <c r="J38" s="4"/>
    </row>
    <row r="39" spans="1:10" x14ac:dyDescent="0.25">
      <c r="A39">
        <f t="shared" si="6"/>
        <v>193</v>
      </c>
      <c r="B39" s="5" t="str">
        <f>"2008-06-10"</f>
        <v>2008-06-10</v>
      </c>
      <c r="C39">
        <v>2</v>
      </c>
      <c r="D39" s="4">
        <v>43</v>
      </c>
      <c r="G39" t="str">
        <f t="shared" si="5"/>
        <v>insert into game (matchid, matchdate, game_type, country) values (193, '2008-06-10', 2, 43);</v>
      </c>
      <c r="I39" s="4"/>
      <c r="J39" s="4"/>
    </row>
    <row r="40" spans="1:10" x14ac:dyDescent="0.25">
      <c r="A40">
        <f t="shared" si="6"/>
        <v>194</v>
      </c>
      <c r="B40" s="5" t="str">
        <f>"2008-06-14"</f>
        <v>2008-06-14</v>
      </c>
      <c r="C40">
        <v>2</v>
      </c>
      <c r="D40" s="4">
        <v>43</v>
      </c>
      <c r="G40" t="str">
        <f t="shared" si="5"/>
        <v>insert into game (matchid, matchdate, game_type, country) values (194, '2008-06-14', 2, 43);</v>
      </c>
      <c r="I40" s="4"/>
      <c r="J40" s="4"/>
    </row>
    <row r="41" spans="1:10" x14ac:dyDescent="0.25">
      <c r="A41">
        <f t="shared" si="6"/>
        <v>195</v>
      </c>
      <c r="B41" s="5" t="str">
        <f>"2008-06-14"</f>
        <v>2008-06-14</v>
      </c>
      <c r="C41">
        <v>2</v>
      </c>
      <c r="D41" s="4">
        <v>43</v>
      </c>
      <c r="G41" t="str">
        <f t="shared" si="5"/>
        <v>insert into game (matchid, matchdate, game_type, country) values (195, '2008-06-14', 2, 43);</v>
      </c>
      <c r="I41" s="4"/>
      <c r="J41" s="4"/>
    </row>
    <row r="42" spans="1:10" x14ac:dyDescent="0.25">
      <c r="A42">
        <f t="shared" si="6"/>
        <v>196</v>
      </c>
      <c r="B42" s="5" t="str">
        <f>"2008-06-18"</f>
        <v>2008-06-18</v>
      </c>
      <c r="C42">
        <v>2</v>
      </c>
      <c r="D42" s="4">
        <v>43</v>
      </c>
      <c r="G42" t="str">
        <f t="shared" si="5"/>
        <v>insert into game (matchid, matchdate, game_type, country) values (196, '2008-06-18', 2, 43);</v>
      </c>
      <c r="I42" s="4"/>
      <c r="J42" s="4"/>
    </row>
    <row r="43" spans="1:10" x14ac:dyDescent="0.25">
      <c r="A43">
        <f t="shared" si="6"/>
        <v>197</v>
      </c>
      <c r="B43" s="5" t="str">
        <f>"2008-06-18"</f>
        <v>2008-06-18</v>
      </c>
      <c r="C43">
        <v>2</v>
      </c>
      <c r="D43" s="4">
        <v>43</v>
      </c>
      <c r="G43" t="str">
        <f t="shared" si="5"/>
        <v>insert into game (matchid, matchdate, game_type, country) values (197, '2008-06-18', 2, 43);</v>
      </c>
      <c r="I43" s="4"/>
      <c r="J43" s="4"/>
    </row>
    <row r="44" spans="1:10" x14ac:dyDescent="0.25">
      <c r="A44">
        <f t="shared" si="6"/>
        <v>198</v>
      </c>
      <c r="B44" s="5" t="str">
        <f>"2008-06-19"</f>
        <v>2008-06-19</v>
      </c>
      <c r="C44">
        <v>3</v>
      </c>
      <c r="D44" s="4">
        <v>43</v>
      </c>
      <c r="G44" t="str">
        <f t="shared" si="5"/>
        <v>insert into game (matchid, matchdate, game_type, country) values (198, '2008-06-19', 3, 43);</v>
      </c>
      <c r="I44" s="4"/>
      <c r="J44" s="4"/>
    </row>
    <row r="45" spans="1:10" x14ac:dyDescent="0.25">
      <c r="A45">
        <f t="shared" si="6"/>
        <v>199</v>
      </c>
      <c r="B45" s="5" t="str">
        <f>"2008-06-20"</f>
        <v>2008-06-20</v>
      </c>
      <c r="C45">
        <v>3</v>
      </c>
      <c r="D45" s="4">
        <v>41</v>
      </c>
      <c r="G45" t="str">
        <f t="shared" si="5"/>
        <v>insert into game (matchid, matchdate, game_type, country) values (199, '2008-06-20', 3, 41);</v>
      </c>
      <c r="I45" s="4"/>
      <c r="J45" s="4"/>
    </row>
    <row r="46" spans="1:10" x14ac:dyDescent="0.25">
      <c r="A46">
        <f t="shared" si="6"/>
        <v>200</v>
      </c>
      <c r="B46" s="5" t="str">
        <f>"2008-06-21"</f>
        <v>2008-06-21</v>
      </c>
      <c r="C46">
        <v>3</v>
      </c>
      <c r="D46" s="4">
        <v>42</v>
      </c>
      <c r="G46" t="str">
        <f t="shared" si="5"/>
        <v>insert into game (matchid, matchdate, game_type, country) values (200, '2008-06-21', 3, 42);</v>
      </c>
      <c r="I46" s="4"/>
      <c r="J46" s="4"/>
    </row>
    <row r="47" spans="1:10" x14ac:dyDescent="0.25">
      <c r="A47">
        <f t="shared" si="6"/>
        <v>201</v>
      </c>
      <c r="B47" s="5" t="str">
        <f>"2008-06-22"</f>
        <v>2008-06-22</v>
      </c>
      <c r="C47">
        <v>3</v>
      </c>
      <c r="D47" s="4">
        <v>43</v>
      </c>
      <c r="G47" t="str">
        <f t="shared" si="5"/>
        <v>insert into game (matchid, matchdate, game_type, country) values (201, '2008-06-22', 3, 43);</v>
      </c>
      <c r="I47" s="4"/>
      <c r="J47" s="4"/>
    </row>
    <row r="48" spans="1:10" x14ac:dyDescent="0.25">
      <c r="A48">
        <f t="shared" si="6"/>
        <v>202</v>
      </c>
      <c r="B48" s="5" t="str">
        <f>"2008-06-25"</f>
        <v>2008-06-25</v>
      </c>
      <c r="C48">
        <v>4</v>
      </c>
      <c r="D48" s="4">
        <v>41</v>
      </c>
      <c r="G48" t="str">
        <f t="shared" si="5"/>
        <v>insert into game (matchid, matchdate, game_type, country) values (202, '2008-06-25', 4, 41);</v>
      </c>
      <c r="I48" s="4"/>
      <c r="J48" s="4"/>
    </row>
    <row r="49" spans="1:10" x14ac:dyDescent="0.25">
      <c r="A49">
        <f t="shared" si="6"/>
        <v>203</v>
      </c>
      <c r="B49" s="5" t="str">
        <f>"2008-06-26"</f>
        <v>2008-06-26</v>
      </c>
      <c r="C49">
        <v>4</v>
      </c>
      <c r="D49" s="4">
        <v>43</v>
      </c>
      <c r="G49" t="str">
        <f t="shared" si="5"/>
        <v>insert into game (matchid, matchdate, game_type, country) values (203, '2008-06-26', 4, 43);</v>
      </c>
      <c r="I49" s="4"/>
      <c r="J49" s="4"/>
    </row>
    <row r="50" spans="1:10" x14ac:dyDescent="0.25">
      <c r="A50">
        <f t="shared" si="6"/>
        <v>204</v>
      </c>
      <c r="B50" s="5" t="str">
        <f>"2008-06-29"</f>
        <v>2008-06-29</v>
      </c>
      <c r="C50">
        <v>6</v>
      </c>
      <c r="D50" s="4">
        <v>43</v>
      </c>
      <c r="G50" t="str">
        <f t="shared" si="5"/>
        <v>insert into game (matchid, matchdate, game_type, country) values (204, '2008-06-29', 6, 43);</v>
      </c>
      <c r="I50" s="4"/>
      <c r="J50" s="4"/>
    </row>
    <row r="51" spans="1:10" x14ac:dyDescent="0.25">
      <c r="I51" s="4"/>
      <c r="J51" s="4"/>
    </row>
    <row r="52" spans="1:10" x14ac:dyDescent="0.25">
      <c r="A52" s="1" t="s">
        <v>0</v>
      </c>
      <c r="B52" s="1" t="s">
        <v>1</v>
      </c>
      <c r="C52" s="1" t="s">
        <v>2</v>
      </c>
      <c r="D52" s="1" t="s">
        <v>3</v>
      </c>
      <c r="E52" s="1" t="s">
        <v>4</v>
      </c>
      <c r="F52" s="1" t="s">
        <v>5</v>
      </c>
      <c r="G52" t="str">
        <f>"insert into game_score (id, matchid, squad, goals, points, time_type) values (" &amp; A52 &amp; ", " &amp; B52 &amp; ", " &amp; C52 &amp; ", " &amp; D52 &amp; ", " &amp; E52 &amp; ", " &amp; F52 &amp; ");"</f>
        <v>insert into game_score (id, matchid, squad, goals, points, time_type) values (id, matchid, squad, goals, points, time_type);</v>
      </c>
      <c r="I52" s="4"/>
      <c r="J52" s="4"/>
    </row>
    <row r="53" spans="1:10" x14ac:dyDescent="0.25">
      <c r="A53" s="3">
        <f>'2004'!A190+1</f>
        <v>799</v>
      </c>
      <c r="B53" s="3">
        <f>A20</f>
        <v>174</v>
      </c>
      <c r="C53" s="3">
        <v>41</v>
      </c>
      <c r="D53" s="3">
        <v>0</v>
      </c>
      <c r="E53" s="3">
        <v>0</v>
      </c>
      <c r="F53" s="3">
        <v>2</v>
      </c>
      <c r="G53" s="3" t="str">
        <f t="shared" ref="G53:G116" si="7">"insert into game_score (id, matchid, squad, goals, points, time_type) values (" &amp; A53 &amp; ", " &amp; B53 &amp; ", " &amp; C53 &amp; ", " &amp; D53 &amp; ", " &amp; E53 &amp; ", " &amp; F53 &amp; ");"</f>
        <v>insert into game_score (id, matchid, squad, goals, points, time_type) values (799, 174, 41, 0, 0, 2);</v>
      </c>
      <c r="H53" s="4"/>
      <c r="I53" s="4"/>
      <c r="J53" s="4"/>
    </row>
    <row r="54" spans="1:10" x14ac:dyDescent="0.25">
      <c r="A54" s="3">
        <f>A53+1</f>
        <v>800</v>
      </c>
      <c r="B54" s="3">
        <f>B53</f>
        <v>174</v>
      </c>
      <c r="C54" s="3">
        <v>41</v>
      </c>
      <c r="D54" s="3">
        <v>0</v>
      </c>
      <c r="E54" s="3">
        <v>0</v>
      </c>
      <c r="F54" s="3">
        <v>1</v>
      </c>
      <c r="G54" s="3" t="str">
        <f t="shared" si="7"/>
        <v>insert into game_score (id, matchid, squad, goals, points, time_type) values (800, 174, 41, 0, 0, 1);</v>
      </c>
      <c r="H54" s="4"/>
      <c r="I54" s="4"/>
      <c r="J54" s="4"/>
    </row>
    <row r="55" spans="1:10" x14ac:dyDescent="0.25">
      <c r="A55" s="3">
        <f t="shared" ref="A55:A118" si="8">A54+1</f>
        <v>801</v>
      </c>
      <c r="B55" s="3">
        <f>B53</f>
        <v>174</v>
      </c>
      <c r="C55" s="3">
        <v>420</v>
      </c>
      <c r="D55" s="3">
        <v>1</v>
      </c>
      <c r="E55" s="3">
        <v>3</v>
      </c>
      <c r="F55" s="3">
        <v>2</v>
      </c>
      <c r="G55" s="3" t="str">
        <f t="shared" si="7"/>
        <v>insert into game_score (id, matchid, squad, goals, points, time_type) values (801, 174, 420, 1, 3, 2);</v>
      </c>
      <c r="H55" s="4"/>
      <c r="I55" s="4"/>
      <c r="J55" s="4"/>
    </row>
    <row r="56" spans="1:10" x14ac:dyDescent="0.25">
      <c r="A56" s="3">
        <f t="shared" si="8"/>
        <v>802</v>
      </c>
      <c r="B56" s="3">
        <f>B53</f>
        <v>174</v>
      </c>
      <c r="C56" s="3">
        <v>420</v>
      </c>
      <c r="D56" s="3">
        <v>0</v>
      </c>
      <c r="E56" s="3">
        <v>0</v>
      </c>
      <c r="F56" s="3">
        <v>1</v>
      </c>
      <c r="G56" s="3" t="str">
        <f t="shared" si="7"/>
        <v>insert into game_score (id, matchid, squad, goals, points, time_type) values (802, 174, 420, 0, 0, 1);</v>
      </c>
      <c r="H56" s="4"/>
      <c r="I56" s="4"/>
      <c r="J56" s="4"/>
    </row>
    <row r="57" spans="1:10" x14ac:dyDescent="0.25">
      <c r="A57" s="4">
        <f t="shared" si="8"/>
        <v>803</v>
      </c>
      <c r="B57" s="4">
        <f>B53+1</f>
        <v>175</v>
      </c>
      <c r="C57" s="4">
        <v>351</v>
      </c>
      <c r="D57" s="4">
        <v>2</v>
      </c>
      <c r="E57" s="4">
        <v>3</v>
      </c>
      <c r="F57" s="4">
        <v>2</v>
      </c>
      <c r="G57" s="4" t="str">
        <f t="shared" si="7"/>
        <v>insert into game_score (id, matchid, squad, goals, points, time_type) values (803, 175, 351, 2, 3, 2);</v>
      </c>
      <c r="H57" s="4"/>
      <c r="I57" s="4"/>
      <c r="J57" s="4"/>
    </row>
    <row r="58" spans="1:10" x14ac:dyDescent="0.25">
      <c r="A58" s="4">
        <f t="shared" si="8"/>
        <v>804</v>
      </c>
      <c r="B58" s="4">
        <f>B57</f>
        <v>175</v>
      </c>
      <c r="C58" s="4">
        <v>351</v>
      </c>
      <c r="D58" s="4">
        <v>0</v>
      </c>
      <c r="E58" s="4">
        <v>0</v>
      </c>
      <c r="F58" s="4">
        <v>1</v>
      </c>
      <c r="G58" s="4" t="str">
        <f t="shared" si="7"/>
        <v>insert into game_score (id, matchid, squad, goals, points, time_type) values (804, 175, 351, 0, 0, 1);</v>
      </c>
      <c r="H58" s="4"/>
      <c r="I58" s="4"/>
      <c r="J58" s="4"/>
    </row>
    <row r="59" spans="1:10" x14ac:dyDescent="0.25">
      <c r="A59" s="4">
        <f t="shared" si="8"/>
        <v>805</v>
      </c>
      <c r="B59" s="4">
        <f>B57</f>
        <v>175</v>
      </c>
      <c r="C59" s="4">
        <v>90</v>
      </c>
      <c r="D59" s="4">
        <v>0</v>
      </c>
      <c r="E59" s="4">
        <v>0</v>
      </c>
      <c r="F59" s="4">
        <v>2</v>
      </c>
      <c r="G59" s="4" t="str">
        <f t="shared" si="7"/>
        <v>insert into game_score (id, matchid, squad, goals, points, time_type) values (805, 175, 90, 0, 0, 2);</v>
      </c>
      <c r="H59" s="4"/>
      <c r="I59" s="4"/>
      <c r="J59" s="4"/>
    </row>
    <row r="60" spans="1:10" x14ac:dyDescent="0.25">
      <c r="A60" s="4">
        <f t="shared" si="8"/>
        <v>806</v>
      </c>
      <c r="B60" s="4">
        <f>B57</f>
        <v>175</v>
      </c>
      <c r="C60" s="4">
        <v>90</v>
      </c>
      <c r="D60" s="4">
        <v>0</v>
      </c>
      <c r="E60" s="4">
        <v>0</v>
      </c>
      <c r="F60" s="4">
        <v>1</v>
      </c>
      <c r="G60" s="4" t="str">
        <f t="shared" si="7"/>
        <v>insert into game_score (id, matchid, squad, goals, points, time_type) values (806, 175, 90, 0, 0, 1);</v>
      </c>
      <c r="H60" s="4"/>
      <c r="I60" s="4"/>
      <c r="J60" s="4"/>
    </row>
    <row r="61" spans="1:10" x14ac:dyDescent="0.25">
      <c r="A61" s="3">
        <f t="shared" si="8"/>
        <v>807</v>
      </c>
      <c r="B61" s="3">
        <f>B57+1</f>
        <v>176</v>
      </c>
      <c r="C61" s="3">
        <v>420</v>
      </c>
      <c r="D61" s="3">
        <v>1</v>
      </c>
      <c r="E61" s="3">
        <v>0</v>
      </c>
      <c r="F61" s="3">
        <v>2</v>
      </c>
      <c r="G61" s="3" t="str">
        <f t="shared" si="7"/>
        <v>insert into game_score (id, matchid, squad, goals, points, time_type) values (807, 176, 420, 1, 0, 2);</v>
      </c>
      <c r="H61" s="4"/>
      <c r="I61" s="4"/>
      <c r="J61" s="4"/>
    </row>
    <row r="62" spans="1:10" x14ac:dyDescent="0.25">
      <c r="A62" s="3">
        <f t="shared" si="8"/>
        <v>808</v>
      </c>
      <c r="B62" s="3">
        <f>B61</f>
        <v>176</v>
      </c>
      <c r="C62" s="3">
        <v>420</v>
      </c>
      <c r="D62" s="3">
        <v>1</v>
      </c>
      <c r="E62" s="3">
        <v>0</v>
      </c>
      <c r="F62" s="3">
        <v>1</v>
      </c>
      <c r="G62" s="3" t="str">
        <f t="shared" si="7"/>
        <v>insert into game_score (id, matchid, squad, goals, points, time_type) values (808, 176, 420, 1, 0, 1);</v>
      </c>
      <c r="H62" s="4"/>
      <c r="I62" s="4"/>
      <c r="J62" s="4"/>
    </row>
    <row r="63" spans="1:10" x14ac:dyDescent="0.25">
      <c r="A63" s="3">
        <f t="shared" si="8"/>
        <v>809</v>
      </c>
      <c r="B63" s="3">
        <f>B61</f>
        <v>176</v>
      </c>
      <c r="C63" s="3">
        <v>351</v>
      </c>
      <c r="D63" s="3">
        <v>3</v>
      </c>
      <c r="E63" s="3">
        <v>3</v>
      </c>
      <c r="F63" s="3">
        <v>2</v>
      </c>
      <c r="G63" s="3" t="str">
        <f t="shared" si="7"/>
        <v>insert into game_score (id, matchid, squad, goals, points, time_type) values (809, 176, 351, 3, 3, 2);</v>
      </c>
      <c r="H63" s="4"/>
      <c r="I63" s="4"/>
      <c r="J63" s="4"/>
    </row>
    <row r="64" spans="1:10" x14ac:dyDescent="0.25">
      <c r="A64" s="3">
        <f t="shared" si="8"/>
        <v>810</v>
      </c>
      <c r="B64" s="3">
        <f>B61</f>
        <v>176</v>
      </c>
      <c r="C64" s="3">
        <v>351</v>
      </c>
      <c r="D64" s="3">
        <v>1</v>
      </c>
      <c r="E64" s="3">
        <v>0</v>
      </c>
      <c r="F64" s="3">
        <v>1</v>
      </c>
      <c r="G64" s="3" t="str">
        <f t="shared" si="7"/>
        <v>insert into game_score (id, matchid, squad, goals, points, time_type) values (810, 176, 351, 1, 0, 1);</v>
      </c>
      <c r="H64" s="4"/>
      <c r="I64" s="4"/>
      <c r="J64" s="4"/>
    </row>
    <row r="65" spans="1:10" x14ac:dyDescent="0.25">
      <c r="A65" s="4">
        <f t="shared" si="8"/>
        <v>811</v>
      </c>
      <c r="B65" s="4">
        <f>B61+1</f>
        <v>177</v>
      </c>
      <c r="C65" s="4">
        <v>41</v>
      </c>
      <c r="D65" s="4">
        <v>1</v>
      </c>
      <c r="E65" s="4">
        <v>0</v>
      </c>
      <c r="F65" s="4">
        <v>2</v>
      </c>
      <c r="G65" s="4" t="str">
        <f t="shared" si="7"/>
        <v>insert into game_score (id, matchid, squad, goals, points, time_type) values (811, 177, 41, 1, 0, 2);</v>
      </c>
      <c r="H65" s="4"/>
      <c r="I65" s="4"/>
      <c r="J65" s="4"/>
    </row>
    <row r="66" spans="1:10" x14ac:dyDescent="0.25">
      <c r="A66" s="4">
        <f t="shared" si="8"/>
        <v>812</v>
      </c>
      <c r="B66" s="4">
        <f>B65</f>
        <v>177</v>
      </c>
      <c r="C66" s="4">
        <v>41</v>
      </c>
      <c r="D66" s="4">
        <v>1</v>
      </c>
      <c r="E66" s="4">
        <v>0</v>
      </c>
      <c r="F66" s="4">
        <v>1</v>
      </c>
      <c r="G66" s="4" t="str">
        <f t="shared" si="7"/>
        <v>insert into game_score (id, matchid, squad, goals, points, time_type) values (812, 177, 41, 1, 0, 1);</v>
      </c>
      <c r="H66" s="4"/>
      <c r="I66" s="4"/>
      <c r="J66" s="4"/>
    </row>
    <row r="67" spans="1:10" x14ac:dyDescent="0.25">
      <c r="A67" s="4">
        <f t="shared" si="8"/>
        <v>813</v>
      </c>
      <c r="B67" s="4">
        <f>B65</f>
        <v>177</v>
      </c>
      <c r="C67" s="4">
        <v>90</v>
      </c>
      <c r="D67" s="4">
        <v>2</v>
      </c>
      <c r="E67" s="4">
        <v>3</v>
      </c>
      <c r="F67" s="4">
        <v>2</v>
      </c>
      <c r="G67" s="4" t="str">
        <f t="shared" si="7"/>
        <v>insert into game_score (id, matchid, squad, goals, points, time_type) values (813, 177, 90, 2, 3, 2);</v>
      </c>
      <c r="H67" s="4"/>
      <c r="I67" s="4"/>
      <c r="J67" s="4"/>
    </row>
    <row r="68" spans="1:10" x14ac:dyDescent="0.25">
      <c r="A68" s="4">
        <f t="shared" si="8"/>
        <v>814</v>
      </c>
      <c r="B68" s="4">
        <f>B65</f>
        <v>177</v>
      </c>
      <c r="C68" s="4">
        <v>90</v>
      </c>
      <c r="D68" s="4">
        <v>0</v>
      </c>
      <c r="E68" s="4">
        <v>0</v>
      </c>
      <c r="F68" s="4">
        <v>1</v>
      </c>
      <c r="G68" s="4" t="str">
        <f t="shared" si="7"/>
        <v>insert into game_score (id, matchid, squad, goals, points, time_type) values (814, 177, 90, 0, 0, 1);</v>
      </c>
      <c r="H68" s="4"/>
      <c r="I68" s="4"/>
      <c r="J68" s="4"/>
    </row>
    <row r="69" spans="1:10" x14ac:dyDescent="0.25">
      <c r="A69" s="3">
        <f t="shared" si="8"/>
        <v>815</v>
      </c>
      <c r="B69" s="3">
        <f>B65+1</f>
        <v>178</v>
      </c>
      <c r="C69" s="3">
        <v>41</v>
      </c>
      <c r="D69" s="3">
        <v>2</v>
      </c>
      <c r="E69" s="3">
        <v>3</v>
      </c>
      <c r="F69" s="3">
        <v>2</v>
      </c>
      <c r="G69" s="3" t="str">
        <f t="shared" si="7"/>
        <v>insert into game_score (id, matchid, squad, goals, points, time_type) values (815, 178, 41, 2, 3, 2);</v>
      </c>
      <c r="H69" s="4"/>
      <c r="I69" s="4"/>
      <c r="J69" s="4"/>
    </row>
    <row r="70" spans="1:10" x14ac:dyDescent="0.25">
      <c r="A70" s="3">
        <f t="shared" si="8"/>
        <v>816</v>
      </c>
      <c r="B70" s="3">
        <f>B69</f>
        <v>178</v>
      </c>
      <c r="C70" s="3">
        <v>41</v>
      </c>
      <c r="D70" s="3">
        <v>0</v>
      </c>
      <c r="E70" s="3">
        <v>0</v>
      </c>
      <c r="F70" s="3">
        <v>1</v>
      </c>
      <c r="G70" s="3" t="str">
        <f t="shared" si="7"/>
        <v>insert into game_score (id, matchid, squad, goals, points, time_type) values (816, 178, 41, 0, 0, 1);</v>
      </c>
      <c r="H70" s="4"/>
      <c r="I70" s="4"/>
      <c r="J70" s="4"/>
    </row>
    <row r="71" spans="1:10" x14ac:dyDescent="0.25">
      <c r="A71" s="3">
        <f t="shared" si="8"/>
        <v>817</v>
      </c>
      <c r="B71" s="3">
        <f>B69</f>
        <v>178</v>
      </c>
      <c r="C71" s="3">
        <v>351</v>
      </c>
      <c r="D71" s="3">
        <v>0</v>
      </c>
      <c r="E71" s="3">
        <v>0</v>
      </c>
      <c r="F71" s="3">
        <v>2</v>
      </c>
      <c r="G71" s="3" t="str">
        <f t="shared" si="7"/>
        <v>insert into game_score (id, matchid, squad, goals, points, time_type) values (817, 178, 351, 0, 0, 2);</v>
      </c>
      <c r="H71" s="4"/>
      <c r="I71" s="4"/>
      <c r="J71" s="4"/>
    </row>
    <row r="72" spans="1:10" x14ac:dyDescent="0.25">
      <c r="A72" s="3">
        <f t="shared" si="8"/>
        <v>818</v>
      </c>
      <c r="B72" s="3">
        <f>B69</f>
        <v>178</v>
      </c>
      <c r="C72" s="3">
        <v>351</v>
      </c>
      <c r="D72" s="3">
        <v>0</v>
      </c>
      <c r="E72" s="3">
        <v>0</v>
      </c>
      <c r="F72" s="3">
        <v>1</v>
      </c>
      <c r="G72" s="3" t="str">
        <f t="shared" si="7"/>
        <v>insert into game_score (id, matchid, squad, goals, points, time_type) values (818, 178, 351, 0, 0, 1);</v>
      </c>
      <c r="H72" s="4"/>
      <c r="I72" s="4"/>
      <c r="J72" s="4"/>
    </row>
    <row r="73" spans="1:10" x14ac:dyDescent="0.25">
      <c r="A73" s="4">
        <f t="shared" si="8"/>
        <v>819</v>
      </c>
      <c r="B73" s="4">
        <f>B69+1</f>
        <v>179</v>
      </c>
      <c r="C73" s="4">
        <v>90</v>
      </c>
      <c r="D73" s="4">
        <v>3</v>
      </c>
      <c r="E73" s="4">
        <v>3</v>
      </c>
      <c r="F73" s="4">
        <v>2</v>
      </c>
      <c r="G73" s="4" t="str">
        <f>"insert into game_score (id, matchid, squad, goals, points, time_type) values (" &amp; A73 &amp; ", " &amp; B73 &amp; ", " &amp; C73 &amp; ", " &amp; D73 &amp; ", " &amp; E73 &amp; ", " &amp; F73 &amp; ");"</f>
        <v>insert into game_score (id, matchid, squad, goals, points, time_type) values (819, 179, 90, 3, 3, 2);</v>
      </c>
      <c r="H73" s="4"/>
      <c r="I73" s="4"/>
      <c r="J73" s="4"/>
    </row>
    <row r="74" spans="1:10" x14ac:dyDescent="0.25">
      <c r="A74" s="4">
        <f t="shared" si="8"/>
        <v>820</v>
      </c>
      <c r="B74" s="4">
        <f>B73</f>
        <v>179</v>
      </c>
      <c r="C74" s="4">
        <v>90</v>
      </c>
      <c r="D74" s="4">
        <v>0</v>
      </c>
      <c r="E74" s="4">
        <v>0</v>
      </c>
      <c r="F74" s="4">
        <v>1</v>
      </c>
      <c r="G74" s="4" t="str">
        <f>"insert into game_score (id, matchid, squad, goals, points, time_type) values (" &amp; A74 &amp; ", " &amp; B74 &amp; ", " &amp; C74 &amp; ", " &amp; D74 &amp; ", " &amp; E74 &amp; ", " &amp; F74 &amp; ");"</f>
        <v>insert into game_score (id, matchid, squad, goals, points, time_type) values (820, 179, 90, 0, 0, 1);</v>
      </c>
      <c r="H74" s="4"/>
      <c r="I74" s="4"/>
      <c r="J74" s="4"/>
    </row>
    <row r="75" spans="1:10" x14ac:dyDescent="0.25">
      <c r="A75" s="4">
        <f t="shared" si="8"/>
        <v>821</v>
      </c>
      <c r="B75" s="4">
        <f>B73</f>
        <v>179</v>
      </c>
      <c r="C75" s="4">
        <v>420</v>
      </c>
      <c r="D75" s="4">
        <v>2</v>
      </c>
      <c r="E75" s="4">
        <v>0</v>
      </c>
      <c r="F75" s="4">
        <v>2</v>
      </c>
      <c r="G75" s="4" t="str">
        <f>"insert into game_score (id, matchid, squad, goals, points, time_type) values (" &amp; A75 &amp; ", " &amp; B75 &amp; ", " &amp; C75 &amp; ", " &amp; D75 &amp; ", " &amp; E75 &amp; ", " &amp; F75 &amp; ");"</f>
        <v>insert into game_score (id, matchid, squad, goals, points, time_type) values (821, 179, 420, 2, 0, 2);</v>
      </c>
      <c r="H75" s="4"/>
      <c r="I75" s="4"/>
      <c r="J75" s="4"/>
    </row>
    <row r="76" spans="1:10" x14ac:dyDescent="0.25">
      <c r="A76" s="4">
        <f t="shared" si="8"/>
        <v>822</v>
      </c>
      <c r="B76" s="4">
        <f>B73</f>
        <v>179</v>
      </c>
      <c r="C76" s="4">
        <v>420</v>
      </c>
      <c r="D76" s="4">
        <v>1</v>
      </c>
      <c r="E76" s="4">
        <v>0</v>
      </c>
      <c r="F76" s="4">
        <v>1</v>
      </c>
      <c r="G76" s="4" t="str">
        <f>"insert into game_score (id, matchid, squad, goals, points, time_type) values (" &amp; A76 &amp; ", " &amp; B76 &amp; ", " &amp; C76 &amp; ", " &amp; D76 &amp; ", " &amp; E76 &amp; ", " &amp; F76 &amp; ");"</f>
        <v>insert into game_score (id, matchid, squad, goals, points, time_type) values (822, 179, 420, 1, 0, 1);</v>
      </c>
      <c r="H76" s="4"/>
    </row>
    <row r="77" spans="1:10" x14ac:dyDescent="0.25">
      <c r="A77" s="3">
        <f t="shared" si="8"/>
        <v>823</v>
      </c>
      <c r="B77" s="3">
        <f>B73+1</f>
        <v>180</v>
      </c>
      <c r="C77" s="3">
        <v>43</v>
      </c>
      <c r="D77" s="3">
        <v>0</v>
      </c>
      <c r="E77" s="3">
        <v>0</v>
      </c>
      <c r="F77" s="3">
        <v>2</v>
      </c>
      <c r="G77" s="3" t="str">
        <f t="shared" si="7"/>
        <v>insert into game_score (id, matchid, squad, goals, points, time_type) values (823, 180, 43, 0, 0, 2);</v>
      </c>
      <c r="H77" s="4"/>
    </row>
    <row r="78" spans="1:10" x14ac:dyDescent="0.25">
      <c r="A78" s="3">
        <f t="shared" si="8"/>
        <v>824</v>
      </c>
      <c r="B78" s="3">
        <f>B77</f>
        <v>180</v>
      </c>
      <c r="C78" s="3">
        <v>43</v>
      </c>
      <c r="D78" s="3">
        <v>0</v>
      </c>
      <c r="E78" s="3">
        <v>0</v>
      </c>
      <c r="F78" s="3">
        <v>1</v>
      </c>
      <c r="G78" s="3" t="str">
        <f t="shared" si="7"/>
        <v>insert into game_score (id, matchid, squad, goals, points, time_type) values (824, 180, 43, 0, 0, 1);</v>
      </c>
      <c r="H78" s="4"/>
    </row>
    <row r="79" spans="1:10" x14ac:dyDescent="0.25">
      <c r="A79" s="3">
        <f t="shared" si="8"/>
        <v>825</v>
      </c>
      <c r="B79" s="3">
        <f>B77</f>
        <v>180</v>
      </c>
      <c r="C79" s="3">
        <v>385</v>
      </c>
      <c r="D79" s="3">
        <v>1</v>
      </c>
      <c r="E79" s="3">
        <v>3</v>
      </c>
      <c r="F79" s="3">
        <v>2</v>
      </c>
      <c r="G79" s="3" t="str">
        <f t="shared" si="7"/>
        <v>insert into game_score (id, matchid, squad, goals, points, time_type) values (825, 180, 385, 1, 3, 2);</v>
      </c>
      <c r="H79" s="4"/>
    </row>
    <row r="80" spans="1:10" x14ac:dyDescent="0.25">
      <c r="A80" s="3">
        <f t="shared" si="8"/>
        <v>826</v>
      </c>
      <c r="B80" s="3">
        <f>B77</f>
        <v>180</v>
      </c>
      <c r="C80" s="3">
        <v>385</v>
      </c>
      <c r="D80" s="3">
        <v>1</v>
      </c>
      <c r="E80" s="3">
        <v>0</v>
      </c>
      <c r="F80" s="3">
        <v>1</v>
      </c>
      <c r="G80" s="3" t="str">
        <f t="shared" si="7"/>
        <v>insert into game_score (id, matchid, squad, goals, points, time_type) values (826, 180, 385, 1, 0, 1);</v>
      </c>
      <c r="H80" s="4"/>
    </row>
    <row r="81" spans="1:8" x14ac:dyDescent="0.25">
      <c r="A81" s="4">
        <f t="shared" si="8"/>
        <v>827</v>
      </c>
      <c r="B81" s="4">
        <f>B77+1</f>
        <v>181</v>
      </c>
      <c r="C81" s="4">
        <v>49</v>
      </c>
      <c r="D81" s="4">
        <v>2</v>
      </c>
      <c r="E81" s="4">
        <v>3</v>
      </c>
      <c r="F81" s="4">
        <v>2</v>
      </c>
      <c r="G81" s="4" t="str">
        <f t="shared" si="7"/>
        <v>insert into game_score (id, matchid, squad, goals, points, time_type) values (827, 181, 49, 2, 3, 2);</v>
      </c>
      <c r="H81" s="4"/>
    </row>
    <row r="82" spans="1:8" x14ac:dyDescent="0.25">
      <c r="A82" s="4">
        <f t="shared" si="8"/>
        <v>828</v>
      </c>
      <c r="B82" s="4">
        <f>B81</f>
        <v>181</v>
      </c>
      <c r="C82" s="4">
        <v>49</v>
      </c>
      <c r="D82" s="4">
        <v>1</v>
      </c>
      <c r="E82" s="4">
        <v>0</v>
      </c>
      <c r="F82" s="4">
        <v>1</v>
      </c>
      <c r="G82" s="4" t="str">
        <f t="shared" si="7"/>
        <v>insert into game_score (id, matchid, squad, goals, points, time_type) values (828, 181, 49, 1, 0, 1);</v>
      </c>
      <c r="H82" s="4"/>
    </row>
    <row r="83" spans="1:8" x14ac:dyDescent="0.25">
      <c r="A83" s="4">
        <f t="shared" si="8"/>
        <v>829</v>
      </c>
      <c r="B83" s="4">
        <f>B81</f>
        <v>181</v>
      </c>
      <c r="C83" s="4">
        <v>48</v>
      </c>
      <c r="D83" s="4">
        <v>0</v>
      </c>
      <c r="E83" s="4">
        <v>0</v>
      </c>
      <c r="F83" s="4">
        <v>2</v>
      </c>
      <c r="G83" s="4" t="str">
        <f t="shared" si="7"/>
        <v>insert into game_score (id, matchid, squad, goals, points, time_type) values (829, 181, 48, 0, 0, 2);</v>
      </c>
      <c r="H83" s="4"/>
    </row>
    <row r="84" spans="1:8" x14ac:dyDescent="0.25">
      <c r="A84" s="4">
        <f t="shared" si="8"/>
        <v>830</v>
      </c>
      <c r="B84" s="4">
        <f>B81</f>
        <v>181</v>
      </c>
      <c r="C84" s="4">
        <v>48</v>
      </c>
      <c r="D84" s="4">
        <v>0</v>
      </c>
      <c r="E84" s="4">
        <v>0</v>
      </c>
      <c r="F84" s="4">
        <v>1</v>
      </c>
      <c r="G84" s="4" t="str">
        <f t="shared" si="7"/>
        <v>insert into game_score (id, matchid, squad, goals, points, time_type) values (830, 181, 48, 0, 0, 1);</v>
      </c>
      <c r="H84" s="4"/>
    </row>
    <row r="85" spans="1:8" x14ac:dyDescent="0.25">
      <c r="A85" s="3">
        <f t="shared" si="8"/>
        <v>831</v>
      </c>
      <c r="B85" s="3">
        <f>B81+1</f>
        <v>182</v>
      </c>
      <c r="C85" s="3">
        <v>385</v>
      </c>
      <c r="D85" s="3">
        <v>2</v>
      </c>
      <c r="E85" s="3">
        <v>3</v>
      </c>
      <c r="F85" s="3">
        <v>2</v>
      </c>
      <c r="G85" s="3" t="str">
        <f t="shared" si="7"/>
        <v>insert into game_score (id, matchid, squad, goals, points, time_type) values (831, 182, 385, 2, 3, 2);</v>
      </c>
      <c r="H85" s="4"/>
    </row>
    <row r="86" spans="1:8" x14ac:dyDescent="0.25">
      <c r="A86" s="3">
        <f t="shared" si="8"/>
        <v>832</v>
      </c>
      <c r="B86" s="3">
        <f>B85</f>
        <v>182</v>
      </c>
      <c r="C86" s="3">
        <v>385</v>
      </c>
      <c r="D86" s="3">
        <v>1</v>
      </c>
      <c r="E86" s="3">
        <v>0</v>
      </c>
      <c r="F86" s="3">
        <v>1</v>
      </c>
      <c r="G86" s="3" t="str">
        <f t="shared" si="7"/>
        <v>insert into game_score (id, matchid, squad, goals, points, time_type) values (832, 182, 385, 1, 0, 1);</v>
      </c>
      <c r="H86" s="4"/>
    </row>
    <row r="87" spans="1:8" x14ac:dyDescent="0.25">
      <c r="A87" s="3">
        <f t="shared" si="8"/>
        <v>833</v>
      </c>
      <c r="B87" s="3">
        <f>B85</f>
        <v>182</v>
      </c>
      <c r="C87" s="3">
        <v>49</v>
      </c>
      <c r="D87" s="3">
        <v>1</v>
      </c>
      <c r="E87" s="3">
        <v>0</v>
      </c>
      <c r="F87" s="3">
        <v>2</v>
      </c>
      <c r="G87" s="3" t="str">
        <f t="shared" si="7"/>
        <v>insert into game_score (id, matchid, squad, goals, points, time_type) values (833, 182, 49, 1, 0, 2);</v>
      </c>
      <c r="H87" s="4"/>
    </row>
    <row r="88" spans="1:8" x14ac:dyDescent="0.25">
      <c r="A88" s="3">
        <f t="shared" si="8"/>
        <v>834</v>
      </c>
      <c r="B88" s="3">
        <f>B85</f>
        <v>182</v>
      </c>
      <c r="C88" s="3">
        <v>49</v>
      </c>
      <c r="D88" s="3">
        <v>0</v>
      </c>
      <c r="E88" s="3">
        <v>0</v>
      </c>
      <c r="F88" s="3">
        <v>1</v>
      </c>
      <c r="G88" s="3" t="str">
        <f t="shared" si="7"/>
        <v>insert into game_score (id, matchid, squad, goals, points, time_type) values (834, 182, 49, 0, 0, 1);</v>
      </c>
      <c r="H88" s="4"/>
    </row>
    <row r="89" spans="1:8" x14ac:dyDescent="0.25">
      <c r="A89" s="4">
        <f t="shared" si="8"/>
        <v>835</v>
      </c>
      <c r="B89" s="4">
        <f>B85+1</f>
        <v>183</v>
      </c>
      <c r="C89" s="4">
        <v>43</v>
      </c>
      <c r="D89" s="4">
        <v>1</v>
      </c>
      <c r="E89" s="4">
        <v>1</v>
      </c>
      <c r="F89" s="4">
        <v>2</v>
      </c>
      <c r="G89" s="4" t="str">
        <f t="shared" si="7"/>
        <v>insert into game_score (id, matchid, squad, goals, points, time_type) values (835, 183, 43, 1, 1, 2);</v>
      </c>
      <c r="H89" s="4"/>
    </row>
    <row r="90" spans="1:8" x14ac:dyDescent="0.25">
      <c r="A90" s="4">
        <f t="shared" si="8"/>
        <v>836</v>
      </c>
      <c r="B90" s="4">
        <f>B89</f>
        <v>183</v>
      </c>
      <c r="C90" s="4">
        <v>43</v>
      </c>
      <c r="D90" s="4">
        <v>0</v>
      </c>
      <c r="E90" s="4">
        <v>0</v>
      </c>
      <c r="F90" s="4">
        <v>1</v>
      </c>
      <c r="G90" s="4" t="str">
        <f t="shared" si="7"/>
        <v>insert into game_score (id, matchid, squad, goals, points, time_type) values (836, 183, 43, 0, 0, 1);</v>
      </c>
      <c r="H90" s="4"/>
    </row>
    <row r="91" spans="1:8" x14ac:dyDescent="0.25">
      <c r="A91" s="4">
        <f t="shared" si="8"/>
        <v>837</v>
      </c>
      <c r="B91" s="4">
        <f>B89</f>
        <v>183</v>
      </c>
      <c r="C91" s="4">
        <v>48</v>
      </c>
      <c r="D91" s="4">
        <v>1</v>
      </c>
      <c r="E91" s="4">
        <v>1</v>
      </c>
      <c r="F91" s="4">
        <v>2</v>
      </c>
      <c r="G91" s="4" t="str">
        <f t="shared" si="7"/>
        <v>insert into game_score (id, matchid, squad, goals, points, time_type) values (837, 183, 48, 1, 1, 2);</v>
      </c>
      <c r="H91" s="4"/>
    </row>
    <row r="92" spans="1:8" x14ac:dyDescent="0.25">
      <c r="A92" s="4">
        <f t="shared" si="8"/>
        <v>838</v>
      </c>
      <c r="B92" s="4">
        <f>B89</f>
        <v>183</v>
      </c>
      <c r="C92" s="4">
        <v>48</v>
      </c>
      <c r="D92" s="4">
        <v>1</v>
      </c>
      <c r="E92" s="4">
        <v>0</v>
      </c>
      <c r="F92" s="4">
        <v>1</v>
      </c>
      <c r="G92" s="4" t="str">
        <f t="shared" si="7"/>
        <v>insert into game_score (id, matchid, squad, goals, points, time_type) values (838, 183, 48, 1, 0, 1);</v>
      </c>
      <c r="H92" s="4"/>
    </row>
    <row r="93" spans="1:8" x14ac:dyDescent="0.25">
      <c r="A93" s="3">
        <f t="shared" si="8"/>
        <v>839</v>
      </c>
      <c r="B93" s="3">
        <f>B89+1</f>
        <v>184</v>
      </c>
      <c r="C93" s="3">
        <v>43</v>
      </c>
      <c r="D93" s="3">
        <v>0</v>
      </c>
      <c r="E93" s="3">
        <v>0</v>
      </c>
      <c r="F93" s="3">
        <v>2</v>
      </c>
      <c r="G93" s="3" t="str">
        <f t="shared" si="7"/>
        <v>insert into game_score (id, matchid, squad, goals, points, time_type) values (839, 184, 43, 0, 0, 2);</v>
      </c>
      <c r="H93" s="4"/>
    </row>
    <row r="94" spans="1:8" x14ac:dyDescent="0.25">
      <c r="A94" s="3">
        <f t="shared" si="8"/>
        <v>840</v>
      </c>
      <c r="B94" s="3">
        <f>B93</f>
        <v>184</v>
      </c>
      <c r="C94" s="3">
        <v>43</v>
      </c>
      <c r="D94" s="3">
        <v>0</v>
      </c>
      <c r="E94" s="3">
        <v>0</v>
      </c>
      <c r="F94" s="3">
        <v>1</v>
      </c>
      <c r="G94" s="3" t="str">
        <f t="shared" si="7"/>
        <v>insert into game_score (id, matchid, squad, goals, points, time_type) values (840, 184, 43, 0, 0, 1);</v>
      </c>
      <c r="H94" s="4"/>
    </row>
    <row r="95" spans="1:8" x14ac:dyDescent="0.25">
      <c r="A95" s="3">
        <f t="shared" si="8"/>
        <v>841</v>
      </c>
      <c r="B95" s="3">
        <f>B93</f>
        <v>184</v>
      </c>
      <c r="C95" s="3">
        <v>49</v>
      </c>
      <c r="D95" s="3">
        <v>1</v>
      </c>
      <c r="E95" s="3">
        <v>3</v>
      </c>
      <c r="F95" s="3">
        <v>2</v>
      </c>
      <c r="G95" s="3" t="str">
        <f t="shared" si="7"/>
        <v>insert into game_score (id, matchid, squad, goals, points, time_type) values (841, 184, 49, 1, 3, 2);</v>
      </c>
      <c r="H95" s="4"/>
    </row>
    <row r="96" spans="1:8" x14ac:dyDescent="0.25">
      <c r="A96" s="3">
        <f t="shared" si="8"/>
        <v>842</v>
      </c>
      <c r="B96" s="3">
        <f>B93</f>
        <v>184</v>
      </c>
      <c r="C96" s="3">
        <v>49</v>
      </c>
      <c r="D96" s="3">
        <v>0</v>
      </c>
      <c r="E96" s="3">
        <v>0</v>
      </c>
      <c r="F96" s="3">
        <v>1</v>
      </c>
      <c r="G96" s="3" t="str">
        <f t="shared" si="7"/>
        <v>insert into game_score (id, matchid, squad, goals, points, time_type) values (842, 184, 49, 0, 0, 1);</v>
      </c>
      <c r="H96" s="4"/>
    </row>
    <row r="97" spans="1:8" x14ac:dyDescent="0.25">
      <c r="A97" s="4">
        <f t="shared" si="8"/>
        <v>843</v>
      </c>
      <c r="B97" s="4">
        <f>B93+1</f>
        <v>185</v>
      </c>
      <c r="C97" s="4">
        <v>48</v>
      </c>
      <c r="D97" s="4">
        <v>0</v>
      </c>
      <c r="E97" s="4">
        <v>0</v>
      </c>
      <c r="F97" s="4">
        <v>2</v>
      </c>
      <c r="G97" s="4" t="str">
        <f t="shared" si="7"/>
        <v>insert into game_score (id, matchid, squad, goals, points, time_type) values (843, 185, 48, 0, 0, 2);</v>
      </c>
      <c r="H97" s="4"/>
    </row>
    <row r="98" spans="1:8" x14ac:dyDescent="0.25">
      <c r="A98" s="4">
        <f t="shared" si="8"/>
        <v>844</v>
      </c>
      <c r="B98" s="4">
        <f>B97</f>
        <v>185</v>
      </c>
      <c r="C98" s="4">
        <v>48</v>
      </c>
      <c r="D98" s="4">
        <v>0</v>
      </c>
      <c r="E98" s="4">
        <v>0</v>
      </c>
      <c r="F98" s="4">
        <v>1</v>
      </c>
      <c r="G98" s="4" t="str">
        <f t="shared" si="7"/>
        <v>insert into game_score (id, matchid, squad, goals, points, time_type) values (844, 185, 48, 0, 0, 1);</v>
      </c>
      <c r="H98" s="4"/>
    </row>
    <row r="99" spans="1:8" x14ac:dyDescent="0.25">
      <c r="A99" s="4">
        <f t="shared" si="8"/>
        <v>845</v>
      </c>
      <c r="B99" s="4">
        <f>B97</f>
        <v>185</v>
      </c>
      <c r="C99" s="4">
        <v>385</v>
      </c>
      <c r="D99" s="4">
        <v>1</v>
      </c>
      <c r="E99" s="4">
        <v>3</v>
      </c>
      <c r="F99" s="4">
        <v>2</v>
      </c>
      <c r="G99" s="4" t="str">
        <f t="shared" si="7"/>
        <v>insert into game_score (id, matchid, squad, goals, points, time_type) values (845, 185, 385, 1, 3, 2);</v>
      </c>
      <c r="H99" s="4"/>
    </row>
    <row r="100" spans="1:8" x14ac:dyDescent="0.25">
      <c r="A100" s="4">
        <f t="shared" si="8"/>
        <v>846</v>
      </c>
      <c r="B100" s="4">
        <f>B97</f>
        <v>185</v>
      </c>
      <c r="C100" s="4">
        <v>385</v>
      </c>
      <c r="D100" s="4">
        <v>0</v>
      </c>
      <c r="E100" s="4">
        <v>0</v>
      </c>
      <c r="F100" s="4">
        <v>1</v>
      </c>
      <c r="G100" s="4" t="str">
        <f t="shared" si="7"/>
        <v>insert into game_score (id, matchid, squad, goals, points, time_type) values (846, 185, 385, 0, 0, 1);</v>
      </c>
      <c r="H100" s="4"/>
    </row>
    <row r="101" spans="1:8" x14ac:dyDescent="0.25">
      <c r="A101" s="3">
        <f t="shared" si="8"/>
        <v>847</v>
      </c>
      <c r="B101" s="3">
        <f>B97+1</f>
        <v>186</v>
      </c>
      <c r="C101" s="3">
        <v>40</v>
      </c>
      <c r="D101" s="3">
        <v>0</v>
      </c>
      <c r="E101" s="3">
        <v>1</v>
      </c>
      <c r="F101" s="3">
        <v>2</v>
      </c>
      <c r="G101" s="3" t="str">
        <f t="shared" si="7"/>
        <v>insert into game_score (id, matchid, squad, goals, points, time_type) values (847, 186, 40, 0, 1, 2);</v>
      </c>
      <c r="H101" s="4"/>
    </row>
    <row r="102" spans="1:8" x14ac:dyDescent="0.25">
      <c r="A102" s="3">
        <f t="shared" si="8"/>
        <v>848</v>
      </c>
      <c r="B102" s="3">
        <f>B101</f>
        <v>186</v>
      </c>
      <c r="C102" s="3">
        <v>40</v>
      </c>
      <c r="D102" s="3">
        <v>0</v>
      </c>
      <c r="E102" s="3">
        <v>0</v>
      </c>
      <c r="F102" s="3">
        <v>1</v>
      </c>
      <c r="G102" s="3" t="str">
        <f t="shared" si="7"/>
        <v>insert into game_score (id, matchid, squad, goals, points, time_type) values (848, 186, 40, 0, 0, 1);</v>
      </c>
      <c r="H102" s="4"/>
    </row>
    <row r="103" spans="1:8" x14ac:dyDescent="0.25">
      <c r="A103" s="3">
        <f t="shared" si="8"/>
        <v>849</v>
      </c>
      <c r="B103" s="3">
        <f>B101</f>
        <v>186</v>
      </c>
      <c r="C103" s="3">
        <v>33</v>
      </c>
      <c r="D103" s="3">
        <v>0</v>
      </c>
      <c r="E103" s="3">
        <v>1</v>
      </c>
      <c r="F103" s="3">
        <v>2</v>
      </c>
      <c r="G103" s="3" t="str">
        <f t="shared" si="7"/>
        <v>insert into game_score (id, matchid, squad, goals, points, time_type) values (849, 186, 33, 0, 1, 2);</v>
      </c>
      <c r="H103" s="4"/>
    </row>
    <row r="104" spans="1:8" x14ac:dyDescent="0.25">
      <c r="A104" s="3">
        <f t="shared" si="8"/>
        <v>850</v>
      </c>
      <c r="B104" s="3">
        <f>B101</f>
        <v>186</v>
      </c>
      <c r="C104" s="3">
        <v>33</v>
      </c>
      <c r="D104" s="3">
        <v>0</v>
      </c>
      <c r="E104" s="3">
        <v>0</v>
      </c>
      <c r="F104" s="3">
        <v>1</v>
      </c>
      <c r="G104" s="3" t="str">
        <f t="shared" si="7"/>
        <v>insert into game_score (id, matchid, squad, goals, points, time_type) values (850, 186, 33, 0, 0, 1);</v>
      </c>
      <c r="H104" s="4"/>
    </row>
    <row r="105" spans="1:8" x14ac:dyDescent="0.25">
      <c r="A105" s="4">
        <f t="shared" si="8"/>
        <v>851</v>
      </c>
      <c r="B105" s="4">
        <f>B101+1</f>
        <v>187</v>
      </c>
      <c r="C105" s="4">
        <v>31</v>
      </c>
      <c r="D105" s="4">
        <v>3</v>
      </c>
      <c r="E105" s="4">
        <v>3</v>
      </c>
      <c r="F105" s="4">
        <v>2</v>
      </c>
      <c r="G105" s="4" t="str">
        <f t="shared" si="7"/>
        <v>insert into game_score (id, matchid, squad, goals, points, time_type) values (851, 187, 31, 3, 3, 2);</v>
      </c>
      <c r="H105" s="4"/>
    </row>
    <row r="106" spans="1:8" x14ac:dyDescent="0.25">
      <c r="A106" s="4">
        <f t="shared" si="8"/>
        <v>852</v>
      </c>
      <c r="B106" s="4">
        <f>B105</f>
        <v>187</v>
      </c>
      <c r="C106" s="4">
        <v>31</v>
      </c>
      <c r="D106" s="4">
        <v>2</v>
      </c>
      <c r="E106" s="4">
        <v>0</v>
      </c>
      <c r="F106" s="4">
        <v>1</v>
      </c>
      <c r="G106" s="4" t="str">
        <f t="shared" si="7"/>
        <v>insert into game_score (id, matchid, squad, goals, points, time_type) values (852, 187, 31, 2, 0, 1);</v>
      </c>
      <c r="H106" s="4"/>
    </row>
    <row r="107" spans="1:8" x14ac:dyDescent="0.25">
      <c r="A107" s="4">
        <f t="shared" si="8"/>
        <v>853</v>
      </c>
      <c r="B107" s="4">
        <f>B105</f>
        <v>187</v>
      </c>
      <c r="C107" s="4">
        <v>39</v>
      </c>
      <c r="D107" s="4">
        <v>0</v>
      </c>
      <c r="E107" s="4">
        <v>0</v>
      </c>
      <c r="F107" s="4">
        <v>2</v>
      </c>
      <c r="G107" s="4" t="str">
        <f t="shared" si="7"/>
        <v>insert into game_score (id, matchid, squad, goals, points, time_type) values (853, 187, 39, 0, 0, 2);</v>
      </c>
      <c r="H107" s="4"/>
    </row>
    <row r="108" spans="1:8" x14ac:dyDescent="0.25">
      <c r="A108" s="4">
        <f t="shared" si="8"/>
        <v>854</v>
      </c>
      <c r="B108" s="4">
        <f>B105</f>
        <v>187</v>
      </c>
      <c r="C108" s="4">
        <v>39</v>
      </c>
      <c r="D108" s="4">
        <v>0</v>
      </c>
      <c r="E108" s="4">
        <v>0</v>
      </c>
      <c r="F108" s="4">
        <v>1</v>
      </c>
      <c r="G108" s="4" t="str">
        <f t="shared" si="7"/>
        <v>insert into game_score (id, matchid, squad, goals, points, time_type) values (854, 187, 39, 0, 0, 1);</v>
      </c>
      <c r="H108" s="4"/>
    </row>
    <row r="109" spans="1:8" x14ac:dyDescent="0.25">
      <c r="A109" s="3">
        <f t="shared" si="8"/>
        <v>855</v>
      </c>
      <c r="B109" s="3">
        <f>B105+1</f>
        <v>188</v>
      </c>
      <c r="C109" s="3">
        <v>39</v>
      </c>
      <c r="D109" s="3">
        <v>1</v>
      </c>
      <c r="E109" s="3">
        <v>1</v>
      </c>
      <c r="F109" s="3">
        <v>2</v>
      </c>
      <c r="G109" s="3" t="str">
        <f t="shared" si="7"/>
        <v>insert into game_score (id, matchid, squad, goals, points, time_type) values (855, 188, 39, 1, 1, 2);</v>
      </c>
      <c r="H109" s="4"/>
    </row>
    <row r="110" spans="1:8" x14ac:dyDescent="0.25">
      <c r="A110" s="3">
        <f t="shared" si="8"/>
        <v>856</v>
      </c>
      <c r="B110" s="3">
        <f>B109</f>
        <v>188</v>
      </c>
      <c r="C110" s="3">
        <v>39</v>
      </c>
      <c r="D110" s="3">
        <v>0</v>
      </c>
      <c r="E110" s="3">
        <v>0</v>
      </c>
      <c r="F110" s="3">
        <v>1</v>
      </c>
      <c r="G110" s="3" t="str">
        <f t="shared" si="7"/>
        <v>insert into game_score (id, matchid, squad, goals, points, time_type) values (856, 188, 39, 0, 0, 1);</v>
      </c>
      <c r="H110" s="4"/>
    </row>
    <row r="111" spans="1:8" x14ac:dyDescent="0.25">
      <c r="A111" s="3">
        <f t="shared" si="8"/>
        <v>857</v>
      </c>
      <c r="B111" s="3">
        <f>B109</f>
        <v>188</v>
      </c>
      <c r="C111" s="3">
        <v>40</v>
      </c>
      <c r="D111" s="3">
        <v>1</v>
      </c>
      <c r="E111" s="3">
        <v>1</v>
      </c>
      <c r="F111" s="3">
        <v>2</v>
      </c>
      <c r="G111" s="3" t="str">
        <f t="shared" si="7"/>
        <v>insert into game_score (id, matchid, squad, goals, points, time_type) values (857, 188, 40, 1, 1, 2);</v>
      </c>
      <c r="H111" s="4"/>
    </row>
    <row r="112" spans="1:8" x14ac:dyDescent="0.25">
      <c r="A112" s="3">
        <f t="shared" si="8"/>
        <v>858</v>
      </c>
      <c r="B112" s="3">
        <f>B109</f>
        <v>188</v>
      </c>
      <c r="C112" s="3">
        <v>40</v>
      </c>
      <c r="D112" s="3">
        <v>0</v>
      </c>
      <c r="E112" s="3">
        <v>0</v>
      </c>
      <c r="F112" s="3">
        <v>1</v>
      </c>
      <c r="G112" s="3" t="str">
        <f t="shared" si="7"/>
        <v>insert into game_score (id, matchid, squad, goals, points, time_type) values (858, 188, 40, 0, 0, 1);</v>
      </c>
      <c r="H112" s="4"/>
    </row>
    <row r="113" spans="1:8" x14ac:dyDescent="0.25">
      <c r="A113" s="4">
        <f t="shared" si="8"/>
        <v>859</v>
      </c>
      <c r="B113" s="4">
        <f>B109+1</f>
        <v>189</v>
      </c>
      <c r="C113" s="4">
        <v>31</v>
      </c>
      <c r="D113" s="4">
        <v>4</v>
      </c>
      <c r="E113" s="4">
        <v>3</v>
      </c>
      <c r="F113" s="4">
        <v>2</v>
      </c>
      <c r="G113" s="4" t="str">
        <f t="shared" si="7"/>
        <v>insert into game_score (id, matchid, squad, goals, points, time_type) values (859, 189, 31, 4, 3, 2);</v>
      </c>
      <c r="H113" s="4"/>
    </row>
    <row r="114" spans="1:8" x14ac:dyDescent="0.25">
      <c r="A114" s="4">
        <f t="shared" si="8"/>
        <v>860</v>
      </c>
      <c r="B114" s="4">
        <f>B113</f>
        <v>189</v>
      </c>
      <c r="C114" s="4">
        <v>31</v>
      </c>
      <c r="D114" s="4">
        <v>1</v>
      </c>
      <c r="E114" s="4">
        <v>0</v>
      </c>
      <c r="F114" s="4">
        <v>1</v>
      </c>
      <c r="G114" s="4" t="str">
        <f t="shared" si="7"/>
        <v>insert into game_score (id, matchid, squad, goals, points, time_type) values (860, 189, 31, 1, 0, 1);</v>
      </c>
      <c r="H114" s="4"/>
    </row>
    <row r="115" spans="1:8" x14ac:dyDescent="0.25">
      <c r="A115" s="4">
        <f t="shared" si="8"/>
        <v>861</v>
      </c>
      <c r="B115" s="4">
        <f>B113</f>
        <v>189</v>
      </c>
      <c r="C115" s="4">
        <v>33</v>
      </c>
      <c r="D115" s="4">
        <v>1</v>
      </c>
      <c r="E115" s="4">
        <v>0</v>
      </c>
      <c r="F115" s="4">
        <v>2</v>
      </c>
      <c r="G115" s="4" t="str">
        <f t="shared" si="7"/>
        <v>insert into game_score (id, matchid, squad, goals, points, time_type) values (861, 189, 33, 1, 0, 2);</v>
      </c>
      <c r="H115" s="4"/>
    </row>
    <row r="116" spans="1:8" x14ac:dyDescent="0.25">
      <c r="A116" s="4">
        <f t="shared" si="8"/>
        <v>862</v>
      </c>
      <c r="B116" s="4">
        <f>B113</f>
        <v>189</v>
      </c>
      <c r="C116" s="4">
        <v>33</v>
      </c>
      <c r="D116" s="4">
        <v>0</v>
      </c>
      <c r="E116" s="4">
        <v>0</v>
      </c>
      <c r="F116" s="4">
        <v>1</v>
      </c>
      <c r="G116" s="4" t="str">
        <f t="shared" si="7"/>
        <v>insert into game_score (id, matchid, squad, goals, points, time_type) values (862, 189, 33, 0, 0, 1);</v>
      </c>
      <c r="H116" s="4"/>
    </row>
    <row r="117" spans="1:8" x14ac:dyDescent="0.25">
      <c r="A117" s="3">
        <f t="shared" si="8"/>
        <v>863</v>
      </c>
      <c r="B117" s="3">
        <f>B113+1</f>
        <v>190</v>
      </c>
      <c r="C117" s="3">
        <v>31</v>
      </c>
      <c r="D117" s="3">
        <v>2</v>
      </c>
      <c r="E117" s="3">
        <v>3</v>
      </c>
      <c r="F117" s="3">
        <v>2</v>
      </c>
      <c r="G117" s="3" t="str">
        <f t="shared" ref="G117:G148" si="9">"insert into game_score (id, matchid, squad, goals, points, time_type) values (" &amp; A117 &amp; ", " &amp; B117 &amp; ", " &amp; C117 &amp; ", " &amp; D117 &amp; ", " &amp; E117 &amp; ", " &amp; F117 &amp; ");"</f>
        <v>insert into game_score (id, matchid, squad, goals, points, time_type) values (863, 190, 31, 2, 3, 2);</v>
      </c>
      <c r="H117" s="4"/>
    </row>
    <row r="118" spans="1:8" x14ac:dyDescent="0.25">
      <c r="A118" s="3">
        <f t="shared" si="8"/>
        <v>864</v>
      </c>
      <c r="B118" s="3">
        <f>B117</f>
        <v>190</v>
      </c>
      <c r="C118" s="3">
        <v>31</v>
      </c>
      <c r="D118" s="3">
        <v>0</v>
      </c>
      <c r="E118" s="3">
        <v>0</v>
      </c>
      <c r="F118" s="3">
        <v>1</v>
      </c>
      <c r="G118" s="3" t="str">
        <f t="shared" si="9"/>
        <v>insert into game_score (id, matchid, squad, goals, points, time_type) values (864, 190, 31, 0, 0, 1);</v>
      </c>
      <c r="H118" s="4"/>
    </row>
    <row r="119" spans="1:8" x14ac:dyDescent="0.25">
      <c r="A119" s="3">
        <f t="shared" ref="A119:A182" si="10">A118+1</f>
        <v>865</v>
      </c>
      <c r="B119" s="3">
        <f>B117</f>
        <v>190</v>
      </c>
      <c r="C119" s="3">
        <v>40</v>
      </c>
      <c r="D119" s="3">
        <v>0</v>
      </c>
      <c r="E119" s="3">
        <v>0</v>
      </c>
      <c r="F119" s="3">
        <v>2</v>
      </c>
      <c r="G119" s="3" t="str">
        <f t="shared" si="9"/>
        <v>insert into game_score (id, matchid, squad, goals, points, time_type) values (865, 190, 40, 0, 0, 2);</v>
      </c>
      <c r="H119" s="4"/>
    </row>
    <row r="120" spans="1:8" x14ac:dyDescent="0.25">
      <c r="A120" s="3">
        <f t="shared" si="10"/>
        <v>866</v>
      </c>
      <c r="B120" s="3">
        <f>B117</f>
        <v>190</v>
      </c>
      <c r="C120" s="3">
        <v>40</v>
      </c>
      <c r="D120" s="3">
        <v>0</v>
      </c>
      <c r="E120" s="3">
        <v>0</v>
      </c>
      <c r="F120" s="3">
        <v>1</v>
      </c>
      <c r="G120" s="3" t="str">
        <f t="shared" si="9"/>
        <v>insert into game_score (id, matchid, squad, goals, points, time_type) values (866, 190, 40, 0, 0, 1);</v>
      </c>
      <c r="H120" s="4"/>
    </row>
    <row r="121" spans="1:8" x14ac:dyDescent="0.25">
      <c r="A121" s="4">
        <f t="shared" si="10"/>
        <v>867</v>
      </c>
      <c r="B121" s="4">
        <f>B117+1</f>
        <v>191</v>
      </c>
      <c r="C121" s="4">
        <v>33</v>
      </c>
      <c r="D121" s="4">
        <v>0</v>
      </c>
      <c r="E121" s="4">
        <v>0</v>
      </c>
      <c r="F121" s="4">
        <v>2</v>
      </c>
      <c r="G121" s="4" t="str">
        <f t="shared" si="9"/>
        <v>insert into game_score (id, matchid, squad, goals, points, time_type) values (867, 191, 33, 0, 0, 2);</v>
      </c>
      <c r="H121" s="4"/>
    </row>
    <row r="122" spans="1:8" x14ac:dyDescent="0.25">
      <c r="A122" s="4">
        <f t="shared" si="10"/>
        <v>868</v>
      </c>
      <c r="B122" s="4">
        <f>B121</f>
        <v>191</v>
      </c>
      <c r="C122" s="4">
        <v>33</v>
      </c>
      <c r="D122" s="4">
        <v>0</v>
      </c>
      <c r="E122" s="4">
        <v>0</v>
      </c>
      <c r="F122" s="4">
        <v>1</v>
      </c>
      <c r="G122" s="4" t="str">
        <f t="shared" si="9"/>
        <v>insert into game_score (id, matchid, squad, goals, points, time_type) values (868, 191, 33, 0, 0, 1);</v>
      </c>
      <c r="H122" s="4"/>
    </row>
    <row r="123" spans="1:8" x14ac:dyDescent="0.25">
      <c r="A123" s="4">
        <f t="shared" si="10"/>
        <v>869</v>
      </c>
      <c r="B123" s="4">
        <f>B121</f>
        <v>191</v>
      </c>
      <c r="C123" s="4">
        <v>39</v>
      </c>
      <c r="D123" s="4">
        <v>2</v>
      </c>
      <c r="E123" s="4">
        <v>3</v>
      </c>
      <c r="F123" s="4">
        <v>2</v>
      </c>
      <c r="G123" s="4" t="str">
        <f t="shared" si="9"/>
        <v>insert into game_score (id, matchid, squad, goals, points, time_type) values (869, 191, 39, 2, 3, 2);</v>
      </c>
      <c r="H123" s="4"/>
    </row>
    <row r="124" spans="1:8" x14ac:dyDescent="0.25">
      <c r="A124" s="4">
        <f t="shared" si="10"/>
        <v>870</v>
      </c>
      <c r="B124" s="4">
        <f>B121</f>
        <v>191</v>
      </c>
      <c r="C124" s="4">
        <v>39</v>
      </c>
      <c r="D124" s="4">
        <v>1</v>
      </c>
      <c r="E124" s="4">
        <v>0</v>
      </c>
      <c r="F124" s="4">
        <v>1</v>
      </c>
      <c r="G124" s="4" t="str">
        <f t="shared" si="9"/>
        <v>insert into game_score (id, matchid, squad, goals, points, time_type) values (870, 191, 39, 1, 0, 1);</v>
      </c>
      <c r="H124" s="4"/>
    </row>
    <row r="125" spans="1:8" x14ac:dyDescent="0.25">
      <c r="A125" s="3">
        <f t="shared" si="10"/>
        <v>871</v>
      </c>
      <c r="B125" s="3">
        <f>B121+1</f>
        <v>192</v>
      </c>
      <c r="C125" s="3">
        <v>34</v>
      </c>
      <c r="D125" s="3">
        <v>4</v>
      </c>
      <c r="E125" s="3">
        <v>3</v>
      </c>
      <c r="F125" s="3">
        <v>2</v>
      </c>
      <c r="G125" s="3" t="str">
        <f t="shared" si="9"/>
        <v>insert into game_score (id, matchid, squad, goals, points, time_type) values (871, 192, 34, 4, 3, 2);</v>
      </c>
      <c r="H125" s="4"/>
    </row>
    <row r="126" spans="1:8" x14ac:dyDescent="0.25">
      <c r="A126" s="3">
        <f t="shared" si="10"/>
        <v>872</v>
      </c>
      <c r="B126" s="3">
        <f>B125</f>
        <v>192</v>
      </c>
      <c r="C126" s="3">
        <v>34</v>
      </c>
      <c r="D126" s="3">
        <v>2</v>
      </c>
      <c r="E126" s="3">
        <v>0</v>
      </c>
      <c r="F126" s="3">
        <v>1</v>
      </c>
      <c r="G126" s="3" t="str">
        <f t="shared" si="9"/>
        <v>insert into game_score (id, matchid, squad, goals, points, time_type) values (872, 192, 34, 2, 0, 1);</v>
      </c>
      <c r="H126" s="4"/>
    </row>
    <row r="127" spans="1:8" x14ac:dyDescent="0.25">
      <c r="A127" s="3">
        <f t="shared" si="10"/>
        <v>873</v>
      </c>
      <c r="B127" s="3">
        <f>B125</f>
        <v>192</v>
      </c>
      <c r="C127" s="3">
        <v>7</v>
      </c>
      <c r="D127" s="3">
        <v>1</v>
      </c>
      <c r="E127" s="3">
        <v>0</v>
      </c>
      <c r="F127" s="3">
        <v>2</v>
      </c>
      <c r="G127" s="3" t="str">
        <f t="shared" si="9"/>
        <v>insert into game_score (id, matchid, squad, goals, points, time_type) values (873, 192, 7, 1, 0, 2);</v>
      </c>
      <c r="H127" s="4"/>
    </row>
    <row r="128" spans="1:8" x14ac:dyDescent="0.25">
      <c r="A128" s="3">
        <f t="shared" si="10"/>
        <v>874</v>
      </c>
      <c r="B128" s="3">
        <f>B125</f>
        <v>192</v>
      </c>
      <c r="C128" s="3">
        <v>7</v>
      </c>
      <c r="D128" s="3">
        <v>0</v>
      </c>
      <c r="E128" s="3">
        <v>0</v>
      </c>
      <c r="F128" s="3">
        <v>1</v>
      </c>
      <c r="G128" s="3" t="str">
        <f t="shared" si="9"/>
        <v>insert into game_score (id, matchid, squad, goals, points, time_type) values (874, 192, 7, 0, 0, 1);</v>
      </c>
      <c r="H128" s="4"/>
    </row>
    <row r="129" spans="1:8" x14ac:dyDescent="0.25">
      <c r="A129" s="4">
        <f t="shared" si="10"/>
        <v>875</v>
      </c>
      <c r="B129" s="4">
        <f>B125+1</f>
        <v>193</v>
      </c>
      <c r="C129" s="4">
        <v>30</v>
      </c>
      <c r="D129" s="4">
        <v>0</v>
      </c>
      <c r="E129" s="4">
        <v>0</v>
      </c>
      <c r="F129" s="4">
        <v>2</v>
      </c>
      <c r="G129" s="4" t="str">
        <f t="shared" si="9"/>
        <v>insert into game_score (id, matchid, squad, goals, points, time_type) values (875, 193, 30, 0, 0, 2);</v>
      </c>
      <c r="H129" s="4"/>
    </row>
    <row r="130" spans="1:8" x14ac:dyDescent="0.25">
      <c r="A130" s="4">
        <f t="shared" si="10"/>
        <v>876</v>
      </c>
      <c r="B130" s="4">
        <f>B129</f>
        <v>193</v>
      </c>
      <c r="C130" s="4">
        <v>30</v>
      </c>
      <c r="D130" s="4">
        <v>0</v>
      </c>
      <c r="E130" s="4">
        <v>0</v>
      </c>
      <c r="F130" s="4">
        <v>1</v>
      </c>
      <c r="G130" s="4" t="str">
        <f t="shared" si="9"/>
        <v>insert into game_score (id, matchid, squad, goals, points, time_type) values (876, 193, 30, 0, 0, 1);</v>
      </c>
      <c r="H130" s="4"/>
    </row>
    <row r="131" spans="1:8" x14ac:dyDescent="0.25">
      <c r="A131" s="4">
        <f t="shared" si="10"/>
        <v>877</v>
      </c>
      <c r="B131" s="4">
        <f>B129</f>
        <v>193</v>
      </c>
      <c r="C131" s="4">
        <v>46</v>
      </c>
      <c r="D131" s="4">
        <v>2</v>
      </c>
      <c r="E131" s="4">
        <v>3</v>
      </c>
      <c r="F131" s="4">
        <v>2</v>
      </c>
      <c r="G131" s="4" t="str">
        <f t="shared" si="9"/>
        <v>insert into game_score (id, matchid, squad, goals, points, time_type) values (877, 193, 46, 2, 3, 2);</v>
      </c>
      <c r="H131" s="4"/>
    </row>
    <row r="132" spans="1:8" x14ac:dyDescent="0.25">
      <c r="A132" s="4">
        <f t="shared" si="10"/>
        <v>878</v>
      </c>
      <c r="B132" s="4">
        <f>B129</f>
        <v>193</v>
      </c>
      <c r="C132" s="4">
        <v>46</v>
      </c>
      <c r="D132" s="4">
        <v>0</v>
      </c>
      <c r="E132" s="4">
        <v>0</v>
      </c>
      <c r="F132" s="4">
        <v>1</v>
      </c>
      <c r="G132" s="4" t="str">
        <f t="shared" si="9"/>
        <v>insert into game_score (id, matchid, squad, goals, points, time_type) values (878, 193, 46, 0, 0, 1);</v>
      </c>
      <c r="H132" s="4"/>
    </row>
    <row r="133" spans="1:8" x14ac:dyDescent="0.25">
      <c r="A133" s="3">
        <f t="shared" si="10"/>
        <v>879</v>
      </c>
      <c r="B133" s="3">
        <f>B129+1</f>
        <v>194</v>
      </c>
      <c r="C133" s="3">
        <v>46</v>
      </c>
      <c r="D133" s="3">
        <v>1</v>
      </c>
      <c r="E133" s="3">
        <v>0</v>
      </c>
      <c r="F133" s="3">
        <v>2</v>
      </c>
      <c r="G133" s="3" t="str">
        <f t="shared" si="9"/>
        <v>insert into game_score (id, matchid, squad, goals, points, time_type) values (879, 194, 46, 1, 0, 2);</v>
      </c>
      <c r="H133" s="4"/>
    </row>
    <row r="134" spans="1:8" x14ac:dyDescent="0.25">
      <c r="A134" s="3">
        <f t="shared" si="10"/>
        <v>880</v>
      </c>
      <c r="B134" s="3">
        <f>B133</f>
        <v>194</v>
      </c>
      <c r="C134" s="3">
        <v>46</v>
      </c>
      <c r="D134" s="3">
        <v>1</v>
      </c>
      <c r="E134" s="3">
        <v>0</v>
      </c>
      <c r="F134" s="3">
        <v>1</v>
      </c>
      <c r="G134" s="3" t="str">
        <f t="shared" si="9"/>
        <v>insert into game_score (id, matchid, squad, goals, points, time_type) values (880, 194, 46, 1, 0, 1);</v>
      </c>
      <c r="H134" s="4"/>
    </row>
    <row r="135" spans="1:8" x14ac:dyDescent="0.25">
      <c r="A135" s="3">
        <f t="shared" si="10"/>
        <v>881</v>
      </c>
      <c r="B135" s="3">
        <f>B133</f>
        <v>194</v>
      </c>
      <c r="C135" s="3">
        <v>34</v>
      </c>
      <c r="D135" s="3">
        <v>2</v>
      </c>
      <c r="E135" s="3">
        <v>3</v>
      </c>
      <c r="F135" s="3">
        <v>2</v>
      </c>
      <c r="G135" s="3" t="str">
        <f t="shared" si="9"/>
        <v>insert into game_score (id, matchid, squad, goals, points, time_type) values (881, 194, 34, 2, 3, 2);</v>
      </c>
      <c r="H135" s="4"/>
    </row>
    <row r="136" spans="1:8" x14ac:dyDescent="0.25">
      <c r="A136" s="3">
        <f t="shared" si="10"/>
        <v>882</v>
      </c>
      <c r="B136" s="3">
        <f>B133</f>
        <v>194</v>
      </c>
      <c r="C136" s="3">
        <v>34</v>
      </c>
      <c r="D136" s="3">
        <v>1</v>
      </c>
      <c r="E136" s="3">
        <v>0</v>
      </c>
      <c r="F136" s="3">
        <v>1</v>
      </c>
      <c r="G136" s="3" t="str">
        <f t="shared" si="9"/>
        <v>insert into game_score (id, matchid, squad, goals, points, time_type) values (882, 194, 34, 1, 0, 1);</v>
      </c>
      <c r="H136" s="4"/>
    </row>
    <row r="137" spans="1:8" x14ac:dyDescent="0.25">
      <c r="A137" s="4">
        <f t="shared" si="10"/>
        <v>883</v>
      </c>
      <c r="B137" s="4">
        <f>B133+1</f>
        <v>195</v>
      </c>
      <c r="C137" s="4">
        <v>30</v>
      </c>
      <c r="D137" s="4">
        <v>0</v>
      </c>
      <c r="E137" s="4">
        <v>0</v>
      </c>
      <c r="F137" s="4">
        <v>2</v>
      </c>
      <c r="G137" s="4" t="str">
        <f t="shared" si="9"/>
        <v>insert into game_score (id, matchid, squad, goals, points, time_type) values (883, 195, 30, 0, 0, 2);</v>
      </c>
      <c r="H137" s="4"/>
    </row>
    <row r="138" spans="1:8" x14ac:dyDescent="0.25">
      <c r="A138" s="4">
        <f t="shared" si="10"/>
        <v>884</v>
      </c>
      <c r="B138" s="4">
        <f>B137</f>
        <v>195</v>
      </c>
      <c r="C138" s="4">
        <v>30</v>
      </c>
      <c r="D138" s="4">
        <v>0</v>
      </c>
      <c r="E138" s="4">
        <v>0</v>
      </c>
      <c r="F138" s="4">
        <v>1</v>
      </c>
      <c r="G138" s="4" t="str">
        <f t="shared" si="9"/>
        <v>insert into game_score (id, matchid, squad, goals, points, time_type) values (884, 195, 30, 0, 0, 1);</v>
      </c>
      <c r="H138" s="4"/>
    </row>
    <row r="139" spans="1:8" x14ac:dyDescent="0.25">
      <c r="A139" s="4">
        <f t="shared" si="10"/>
        <v>885</v>
      </c>
      <c r="B139" s="4">
        <f>B137</f>
        <v>195</v>
      </c>
      <c r="C139" s="4">
        <v>7</v>
      </c>
      <c r="D139" s="4">
        <v>1</v>
      </c>
      <c r="E139" s="4">
        <v>3</v>
      </c>
      <c r="F139" s="4">
        <v>2</v>
      </c>
      <c r="G139" s="4" t="str">
        <f t="shared" si="9"/>
        <v>insert into game_score (id, matchid, squad, goals, points, time_type) values (885, 195, 7, 1, 3, 2);</v>
      </c>
      <c r="H139" s="4"/>
    </row>
    <row r="140" spans="1:8" x14ac:dyDescent="0.25">
      <c r="A140" s="4">
        <f t="shared" si="10"/>
        <v>886</v>
      </c>
      <c r="B140" s="4">
        <f>B137</f>
        <v>195</v>
      </c>
      <c r="C140" s="4">
        <v>7</v>
      </c>
      <c r="D140" s="4">
        <v>1</v>
      </c>
      <c r="E140" s="4">
        <v>0</v>
      </c>
      <c r="F140" s="4">
        <v>1</v>
      </c>
      <c r="G140" s="4" t="str">
        <f t="shared" si="9"/>
        <v>insert into game_score (id, matchid, squad, goals, points, time_type) values (886, 195, 7, 1, 0, 1);</v>
      </c>
      <c r="H140" s="4"/>
    </row>
    <row r="141" spans="1:8" x14ac:dyDescent="0.25">
      <c r="A141" s="3">
        <f t="shared" si="10"/>
        <v>887</v>
      </c>
      <c r="B141" s="3">
        <f>B137+1</f>
        <v>196</v>
      </c>
      <c r="C141" s="3">
        <v>30</v>
      </c>
      <c r="D141" s="3">
        <v>1</v>
      </c>
      <c r="E141" s="3">
        <v>0</v>
      </c>
      <c r="F141" s="3">
        <v>2</v>
      </c>
      <c r="G141" s="3" t="str">
        <f t="shared" si="9"/>
        <v>insert into game_score (id, matchid, squad, goals, points, time_type) values (887, 196, 30, 1, 0, 2);</v>
      </c>
      <c r="H141" s="4"/>
    </row>
    <row r="142" spans="1:8" x14ac:dyDescent="0.25">
      <c r="A142" s="3">
        <f t="shared" si="10"/>
        <v>888</v>
      </c>
      <c r="B142" s="3">
        <f>B141</f>
        <v>196</v>
      </c>
      <c r="C142" s="3">
        <v>30</v>
      </c>
      <c r="D142" s="3">
        <v>1</v>
      </c>
      <c r="E142" s="3">
        <v>0</v>
      </c>
      <c r="F142" s="3">
        <v>1</v>
      </c>
      <c r="G142" s="3" t="str">
        <f t="shared" si="9"/>
        <v>insert into game_score (id, matchid, squad, goals, points, time_type) values (888, 196, 30, 1, 0, 1);</v>
      </c>
      <c r="H142" s="4"/>
    </row>
    <row r="143" spans="1:8" x14ac:dyDescent="0.25">
      <c r="A143" s="3">
        <f t="shared" si="10"/>
        <v>889</v>
      </c>
      <c r="B143" s="3">
        <f>B141</f>
        <v>196</v>
      </c>
      <c r="C143" s="3">
        <v>34</v>
      </c>
      <c r="D143" s="3">
        <v>2</v>
      </c>
      <c r="E143" s="3">
        <v>3</v>
      </c>
      <c r="F143" s="3">
        <v>2</v>
      </c>
      <c r="G143" s="3" t="str">
        <f t="shared" si="9"/>
        <v>insert into game_score (id, matchid, squad, goals, points, time_type) values (889, 196, 34, 2, 3, 2);</v>
      </c>
      <c r="H143" s="4"/>
    </row>
    <row r="144" spans="1:8" x14ac:dyDescent="0.25">
      <c r="A144" s="3">
        <f t="shared" si="10"/>
        <v>890</v>
      </c>
      <c r="B144" s="3">
        <f>B141</f>
        <v>196</v>
      </c>
      <c r="C144" s="3">
        <v>34</v>
      </c>
      <c r="D144" s="3">
        <v>0</v>
      </c>
      <c r="E144" s="3">
        <v>0</v>
      </c>
      <c r="F144" s="3">
        <v>1</v>
      </c>
      <c r="G144" s="3" t="str">
        <f t="shared" si="9"/>
        <v>insert into game_score (id, matchid, squad, goals, points, time_type) values (890, 196, 34, 0, 0, 1);</v>
      </c>
      <c r="H144" s="4"/>
    </row>
    <row r="145" spans="1:8" x14ac:dyDescent="0.25">
      <c r="A145" s="4">
        <f t="shared" si="10"/>
        <v>891</v>
      </c>
      <c r="B145" s="4">
        <f>B141+1</f>
        <v>197</v>
      </c>
      <c r="C145" s="4">
        <v>7</v>
      </c>
      <c r="D145" s="4">
        <v>2</v>
      </c>
      <c r="E145" s="4">
        <v>3</v>
      </c>
      <c r="F145" s="4">
        <v>2</v>
      </c>
      <c r="G145" s="4" t="str">
        <f t="shared" si="9"/>
        <v>insert into game_score (id, matchid, squad, goals, points, time_type) values (891, 197, 7, 2, 3, 2);</v>
      </c>
      <c r="H145" s="4"/>
    </row>
    <row r="146" spans="1:8" x14ac:dyDescent="0.25">
      <c r="A146" s="4">
        <f t="shared" si="10"/>
        <v>892</v>
      </c>
      <c r="B146" s="4">
        <f>B145</f>
        <v>197</v>
      </c>
      <c r="C146" s="4">
        <v>7</v>
      </c>
      <c r="D146" s="4">
        <v>1</v>
      </c>
      <c r="E146" s="4">
        <v>0</v>
      </c>
      <c r="F146" s="4">
        <v>1</v>
      </c>
      <c r="G146" s="4" t="str">
        <f t="shared" si="9"/>
        <v>insert into game_score (id, matchid, squad, goals, points, time_type) values (892, 197, 7, 1, 0, 1);</v>
      </c>
      <c r="H146" s="4"/>
    </row>
    <row r="147" spans="1:8" x14ac:dyDescent="0.25">
      <c r="A147" s="4">
        <f t="shared" si="10"/>
        <v>893</v>
      </c>
      <c r="B147" s="4">
        <f>B145</f>
        <v>197</v>
      </c>
      <c r="C147" s="4">
        <v>46</v>
      </c>
      <c r="D147" s="4">
        <v>0</v>
      </c>
      <c r="E147" s="4">
        <v>0</v>
      </c>
      <c r="F147" s="4">
        <v>2</v>
      </c>
      <c r="G147" s="4" t="str">
        <f t="shared" si="9"/>
        <v>insert into game_score (id, matchid, squad, goals, points, time_type) values (893, 197, 46, 0, 0, 2);</v>
      </c>
      <c r="H147" s="4"/>
    </row>
    <row r="148" spans="1:8" x14ac:dyDescent="0.25">
      <c r="A148" s="4">
        <f t="shared" si="10"/>
        <v>894</v>
      </c>
      <c r="B148" s="4">
        <f>B146</f>
        <v>197</v>
      </c>
      <c r="C148" s="4">
        <v>46</v>
      </c>
      <c r="D148" s="4">
        <v>0</v>
      </c>
      <c r="E148" s="4">
        <v>0</v>
      </c>
      <c r="F148" s="4">
        <v>1</v>
      </c>
      <c r="G148" s="4" t="str">
        <f t="shared" si="9"/>
        <v>insert into game_score (id, matchid, squad, goals, points, time_type) values (894, 197, 46, 0, 0, 1);</v>
      </c>
      <c r="H148" s="4"/>
    </row>
    <row r="149" spans="1:8" x14ac:dyDescent="0.25">
      <c r="A149" s="3">
        <f>A148+1</f>
        <v>895</v>
      </c>
      <c r="B149" s="3">
        <f>B145+1</f>
        <v>198</v>
      </c>
      <c r="C149" s="3">
        <v>351</v>
      </c>
      <c r="D149" s="3">
        <v>2</v>
      </c>
      <c r="E149" s="3">
        <v>0</v>
      </c>
      <c r="F149" s="3">
        <v>2</v>
      </c>
      <c r="G149" s="3" t="str">
        <f t="shared" ref="G149:G156" si="11">"insert into game_score (id, matchid, squad, goals, points, time_type) values (" &amp; A149 &amp; ", " &amp; B149 &amp; ", " &amp; C149 &amp; ", " &amp; D149 &amp; ", " &amp; E149 &amp; ", " &amp; F149 &amp; ");"</f>
        <v>insert into game_score (id, matchid, squad, goals, points, time_type) values (895, 198, 351, 2, 0, 2);</v>
      </c>
    </row>
    <row r="150" spans="1:8" x14ac:dyDescent="0.25">
      <c r="A150" s="3">
        <f t="shared" si="10"/>
        <v>896</v>
      </c>
      <c r="B150" s="3">
        <f>B149</f>
        <v>198</v>
      </c>
      <c r="C150" s="3">
        <v>351</v>
      </c>
      <c r="D150" s="3">
        <v>1</v>
      </c>
      <c r="E150" s="3">
        <v>0</v>
      </c>
      <c r="F150" s="3">
        <v>1</v>
      </c>
      <c r="G150" s="3" t="str">
        <f t="shared" si="11"/>
        <v>insert into game_score (id, matchid, squad, goals, points, time_type) values (896, 198, 351, 1, 0, 1);</v>
      </c>
    </row>
    <row r="151" spans="1:8" x14ac:dyDescent="0.25">
      <c r="A151" s="3">
        <f t="shared" si="10"/>
        <v>897</v>
      </c>
      <c r="B151" s="3">
        <f>B149</f>
        <v>198</v>
      </c>
      <c r="C151" s="3">
        <v>49</v>
      </c>
      <c r="D151" s="3">
        <v>3</v>
      </c>
      <c r="E151" s="3">
        <v>3</v>
      </c>
      <c r="F151" s="3">
        <v>2</v>
      </c>
      <c r="G151" s="3" t="str">
        <f t="shared" si="11"/>
        <v>insert into game_score (id, matchid, squad, goals, points, time_type) values (897, 198, 49, 3, 3, 2);</v>
      </c>
    </row>
    <row r="152" spans="1:8" x14ac:dyDescent="0.25">
      <c r="A152" s="3">
        <f t="shared" si="10"/>
        <v>898</v>
      </c>
      <c r="B152" s="3">
        <f>B150</f>
        <v>198</v>
      </c>
      <c r="C152" s="3">
        <v>49</v>
      </c>
      <c r="D152" s="3">
        <v>2</v>
      </c>
      <c r="E152" s="3">
        <v>0</v>
      </c>
      <c r="F152" s="3">
        <v>1</v>
      </c>
      <c r="G152" s="3" t="str">
        <f t="shared" si="11"/>
        <v>insert into game_score (id, matchid, squad, goals, points, time_type) values (898, 198, 49, 2, 0, 1);</v>
      </c>
    </row>
    <row r="153" spans="1:8" x14ac:dyDescent="0.25">
      <c r="A153" s="4">
        <f t="shared" si="10"/>
        <v>899</v>
      </c>
      <c r="B153" s="4">
        <f>B149+1</f>
        <v>199</v>
      </c>
      <c r="C153" s="4">
        <v>385</v>
      </c>
      <c r="D153" s="4">
        <v>0</v>
      </c>
      <c r="E153" s="4">
        <v>0</v>
      </c>
      <c r="F153" s="4">
        <v>2</v>
      </c>
      <c r="G153" s="4" t="str">
        <f t="shared" si="11"/>
        <v>insert into game_score (id, matchid, squad, goals, points, time_type) values (899, 199, 385, 0, 0, 2);</v>
      </c>
    </row>
    <row r="154" spans="1:8" x14ac:dyDescent="0.25">
      <c r="A154" s="4">
        <f t="shared" si="10"/>
        <v>900</v>
      </c>
      <c r="B154" s="4">
        <f>B153</f>
        <v>199</v>
      </c>
      <c r="C154" s="4">
        <v>385</v>
      </c>
      <c r="D154" s="4">
        <v>0</v>
      </c>
      <c r="E154" s="4">
        <v>0</v>
      </c>
      <c r="F154" s="4">
        <v>1</v>
      </c>
      <c r="G154" s="4" t="str">
        <f t="shared" si="11"/>
        <v>insert into game_score (id, matchid, squad, goals, points, time_type) values (900, 199, 385, 0, 0, 1);</v>
      </c>
    </row>
    <row r="155" spans="1:8" x14ac:dyDescent="0.25">
      <c r="A155" s="4">
        <f t="shared" si="10"/>
        <v>901</v>
      </c>
      <c r="B155" s="4">
        <f t="shared" ref="B155:B162" si="12">B153</f>
        <v>199</v>
      </c>
      <c r="C155" s="4">
        <v>90</v>
      </c>
      <c r="D155" s="4">
        <v>0</v>
      </c>
      <c r="E155" s="4">
        <v>0</v>
      </c>
      <c r="F155" s="4">
        <v>2</v>
      </c>
      <c r="G155" s="4" t="str">
        <f t="shared" si="11"/>
        <v>insert into game_score (id, matchid, squad, goals, points, time_type) values (901, 199, 90, 0, 0, 2);</v>
      </c>
    </row>
    <row r="156" spans="1:8" x14ac:dyDescent="0.25">
      <c r="A156" s="4">
        <f t="shared" si="10"/>
        <v>902</v>
      </c>
      <c r="B156" s="4">
        <f t="shared" si="12"/>
        <v>199</v>
      </c>
      <c r="C156" s="4">
        <v>90</v>
      </c>
      <c r="D156" s="4">
        <v>0</v>
      </c>
      <c r="E156" s="4">
        <v>0</v>
      </c>
      <c r="F156" s="4">
        <v>1</v>
      </c>
      <c r="G156" s="4" t="str">
        <f t="shared" si="11"/>
        <v>insert into game_score (id, matchid, squad, goals, points, time_type) values (902, 199, 90, 0, 0, 1);</v>
      </c>
    </row>
    <row r="157" spans="1:8" x14ac:dyDescent="0.25">
      <c r="A157" s="4">
        <f t="shared" si="10"/>
        <v>903</v>
      </c>
      <c r="B157" s="4">
        <f t="shared" si="12"/>
        <v>199</v>
      </c>
      <c r="C157" s="4">
        <v>385</v>
      </c>
      <c r="D157" s="4">
        <v>1</v>
      </c>
      <c r="E157" s="4">
        <v>1</v>
      </c>
      <c r="F157" s="4">
        <v>4</v>
      </c>
      <c r="G157" s="4" t="str">
        <f t="shared" ref="G157:G166" si="13">"insert into game_score (id, matchid, squad, goals, points, time_type) values (" &amp; A157 &amp; ", " &amp; B157 &amp; ", " &amp; C157 &amp; ", " &amp; D157 &amp; ", " &amp; E157 &amp; ", " &amp; F157 &amp; ");"</f>
        <v>insert into game_score (id, matchid, squad, goals, points, time_type) values (903, 199, 385, 1, 1, 4);</v>
      </c>
    </row>
    <row r="158" spans="1:8" x14ac:dyDescent="0.25">
      <c r="A158" s="4">
        <f t="shared" si="10"/>
        <v>904</v>
      </c>
      <c r="B158" s="4">
        <f t="shared" si="12"/>
        <v>199</v>
      </c>
      <c r="C158" s="4">
        <v>385</v>
      </c>
      <c r="D158" s="4">
        <v>0</v>
      </c>
      <c r="E158" s="4">
        <v>0</v>
      </c>
      <c r="F158" s="4">
        <v>3</v>
      </c>
      <c r="G158" s="4" t="str">
        <f t="shared" si="13"/>
        <v>insert into game_score (id, matchid, squad, goals, points, time_type) values (904, 199, 385, 0, 0, 3);</v>
      </c>
    </row>
    <row r="159" spans="1:8" x14ac:dyDescent="0.25">
      <c r="A159" s="4">
        <f t="shared" si="10"/>
        <v>905</v>
      </c>
      <c r="B159" s="4">
        <f t="shared" si="12"/>
        <v>199</v>
      </c>
      <c r="C159" s="4">
        <v>90</v>
      </c>
      <c r="D159" s="4">
        <v>1</v>
      </c>
      <c r="E159" s="4">
        <v>1</v>
      </c>
      <c r="F159" s="4">
        <v>4</v>
      </c>
      <c r="G159" s="4" t="str">
        <f t="shared" si="13"/>
        <v>insert into game_score (id, matchid, squad, goals, points, time_type) values (905, 199, 90, 1, 1, 4);</v>
      </c>
    </row>
    <row r="160" spans="1:8" x14ac:dyDescent="0.25">
      <c r="A160" s="4">
        <f t="shared" si="10"/>
        <v>906</v>
      </c>
      <c r="B160" s="4">
        <f t="shared" si="12"/>
        <v>199</v>
      </c>
      <c r="C160" s="4">
        <v>90</v>
      </c>
      <c r="D160" s="4">
        <v>0</v>
      </c>
      <c r="E160" s="4">
        <v>0</v>
      </c>
      <c r="F160" s="4">
        <v>3</v>
      </c>
      <c r="G160" s="4" t="str">
        <f t="shared" si="13"/>
        <v>insert into game_score (id, matchid, squad, goals, points, time_type) values (906, 199, 90, 0, 0, 3);</v>
      </c>
    </row>
    <row r="161" spans="1:7" x14ac:dyDescent="0.25">
      <c r="A161" s="4">
        <f t="shared" si="10"/>
        <v>907</v>
      </c>
      <c r="B161" s="4">
        <f t="shared" si="12"/>
        <v>199</v>
      </c>
      <c r="C161" s="4">
        <v>385</v>
      </c>
      <c r="D161" s="4">
        <v>1</v>
      </c>
      <c r="E161" s="4">
        <v>0</v>
      </c>
      <c r="F161" s="4">
        <v>7</v>
      </c>
      <c r="G161" s="4" t="str">
        <f t="shared" si="13"/>
        <v>insert into game_score (id, matchid, squad, goals, points, time_type) values (907, 199, 385, 1, 0, 7);</v>
      </c>
    </row>
    <row r="162" spans="1:7" x14ac:dyDescent="0.25">
      <c r="A162" s="4">
        <f t="shared" si="10"/>
        <v>908</v>
      </c>
      <c r="B162" s="4">
        <f t="shared" si="12"/>
        <v>199</v>
      </c>
      <c r="C162" s="4">
        <v>90</v>
      </c>
      <c r="D162" s="4">
        <v>3</v>
      </c>
      <c r="E162" s="4">
        <v>0</v>
      </c>
      <c r="F162" s="4">
        <v>7</v>
      </c>
      <c r="G162" s="4" t="str">
        <f t="shared" si="13"/>
        <v>insert into game_score (id, matchid, squad, goals, points, time_type) values (908, 199, 90, 3, 0, 7);</v>
      </c>
    </row>
    <row r="163" spans="1:7" x14ac:dyDescent="0.25">
      <c r="A163" s="3">
        <f t="shared" si="10"/>
        <v>909</v>
      </c>
      <c r="B163" s="3">
        <f>B159+1</f>
        <v>200</v>
      </c>
      <c r="C163" s="3">
        <v>31</v>
      </c>
      <c r="D163" s="3">
        <v>1</v>
      </c>
      <c r="E163" s="3">
        <v>0</v>
      </c>
      <c r="F163" s="3">
        <v>2</v>
      </c>
      <c r="G163" s="3" t="str">
        <f t="shared" si="13"/>
        <v>insert into game_score (id, matchid, squad, goals, points, time_type) values (909, 200, 31, 1, 0, 2);</v>
      </c>
    </row>
    <row r="164" spans="1:7" x14ac:dyDescent="0.25">
      <c r="A164" s="3">
        <f t="shared" si="10"/>
        <v>910</v>
      </c>
      <c r="B164" s="3">
        <f>B163</f>
        <v>200</v>
      </c>
      <c r="C164" s="3">
        <v>31</v>
      </c>
      <c r="D164" s="3">
        <v>0</v>
      </c>
      <c r="E164" s="3">
        <v>0</v>
      </c>
      <c r="F164" s="3">
        <v>1</v>
      </c>
      <c r="G164" s="3" t="str">
        <f t="shared" si="13"/>
        <v>insert into game_score (id, matchid, squad, goals, points, time_type) values (910, 200, 31, 0, 0, 1);</v>
      </c>
    </row>
    <row r="165" spans="1:7" x14ac:dyDescent="0.25">
      <c r="A165" s="3">
        <f t="shared" si="10"/>
        <v>911</v>
      </c>
      <c r="B165" s="3">
        <f t="shared" ref="B165:B170" si="14">B163</f>
        <v>200</v>
      </c>
      <c r="C165" s="3">
        <v>7</v>
      </c>
      <c r="D165" s="3">
        <v>1</v>
      </c>
      <c r="E165" s="3">
        <v>0</v>
      </c>
      <c r="F165" s="3">
        <v>2</v>
      </c>
      <c r="G165" s="3" t="str">
        <f t="shared" si="13"/>
        <v>insert into game_score (id, matchid, squad, goals, points, time_type) values (911, 200, 7, 1, 0, 2);</v>
      </c>
    </row>
    <row r="166" spans="1:7" x14ac:dyDescent="0.25">
      <c r="A166" s="3">
        <f t="shared" si="10"/>
        <v>912</v>
      </c>
      <c r="B166" s="3">
        <f t="shared" si="14"/>
        <v>200</v>
      </c>
      <c r="C166" s="3">
        <v>7</v>
      </c>
      <c r="D166" s="3">
        <v>0</v>
      </c>
      <c r="E166" s="3">
        <v>0</v>
      </c>
      <c r="F166" s="3">
        <v>1</v>
      </c>
      <c r="G166" s="3" t="str">
        <f t="shared" si="13"/>
        <v>insert into game_score (id, matchid, squad, goals, points, time_type) values (912, 200, 7, 0, 0, 1);</v>
      </c>
    </row>
    <row r="167" spans="1:7" x14ac:dyDescent="0.25">
      <c r="A167" s="3">
        <f t="shared" si="10"/>
        <v>913</v>
      </c>
      <c r="B167" s="3">
        <f t="shared" si="14"/>
        <v>200</v>
      </c>
      <c r="C167" s="3">
        <v>31</v>
      </c>
      <c r="D167" s="3">
        <v>1</v>
      </c>
      <c r="E167" s="3">
        <v>0</v>
      </c>
      <c r="F167" s="3">
        <v>4</v>
      </c>
      <c r="G167" s="3" t="str">
        <f t="shared" ref="G167:G178" si="15">"insert into game_score (id, matchid, squad, goals, points, time_type) values (" &amp; A167 &amp; ", " &amp; B167 &amp; ", " &amp; C167 &amp; ", " &amp; D167 &amp; ", " &amp; E167 &amp; ", " &amp; F167 &amp; ");"</f>
        <v>insert into game_score (id, matchid, squad, goals, points, time_type) values (913, 200, 31, 1, 0, 4);</v>
      </c>
    </row>
    <row r="168" spans="1:7" x14ac:dyDescent="0.25">
      <c r="A168" s="3">
        <f t="shared" si="10"/>
        <v>914</v>
      </c>
      <c r="B168" s="3">
        <f t="shared" si="14"/>
        <v>200</v>
      </c>
      <c r="C168" s="3">
        <v>31</v>
      </c>
      <c r="D168" s="3">
        <v>1</v>
      </c>
      <c r="E168" s="3">
        <v>0</v>
      </c>
      <c r="F168" s="3">
        <v>3</v>
      </c>
      <c r="G168" s="3" t="str">
        <f t="shared" si="15"/>
        <v>insert into game_score (id, matchid, squad, goals, points, time_type) values (914, 200, 31, 1, 0, 3);</v>
      </c>
    </row>
    <row r="169" spans="1:7" x14ac:dyDescent="0.25">
      <c r="A169" s="3">
        <f t="shared" si="10"/>
        <v>915</v>
      </c>
      <c r="B169" s="3">
        <f t="shared" si="14"/>
        <v>200</v>
      </c>
      <c r="C169" s="3">
        <v>7</v>
      </c>
      <c r="D169" s="3">
        <v>3</v>
      </c>
      <c r="E169" s="3">
        <v>3</v>
      </c>
      <c r="F169" s="3">
        <v>4</v>
      </c>
      <c r="G169" s="3" t="str">
        <f t="shared" si="15"/>
        <v>insert into game_score (id, matchid, squad, goals, points, time_type) values (915, 200, 7, 3, 3, 4);</v>
      </c>
    </row>
    <row r="170" spans="1:7" x14ac:dyDescent="0.25">
      <c r="A170" s="3">
        <f t="shared" si="10"/>
        <v>916</v>
      </c>
      <c r="B170" s="3">
        <f t="shared" si="14"/>
        <v>200</v>
      </c>
      <c r="C170" s="3">
        <v>7</v>
      </c>
      <c r="D170" s="3">
        <v>1</v>
      </c>
      <c r="E170" s="3">
        <v>0</v>
      </c>
      <c r="F170" s="3">
        <v>3</v>
      </c>
      <c r="G170" s="3" t="str">
        <f t="shared" si="15"/>
        <v>insert into game_score (id, matchid, squad, goals, points, time_type) values (916, 200, 7, 1, 0, 3);</v>
      </c>
    </row>
    <row r="171" spans="1:7" x14ac:dyDescent="0.25">
      <c r="A171" s="4">
        <f t="shared" si="10"/>
        <v>917</v>
      </c>
      <c r="B171" s="4">
        <f>B167+1</f>
        <v>201</v>
      </c>
      <c r="C171" s="4">
        <v>34</v>
      </c>
      <c r="D171" s="4">
        <v>0</v>
      </c>
      <c r="E171" s="4">
        <v>0</v>
      </c>
      <c r="F171" s="4">
        <v>2</v>
      </c>
      <c r="G171" s="4" t="str">
        <f t="shared" si="15"/>
        <v>insert into game_score (id, matchid, squad, goals, points, time_type) values (917, 201, 34, 0, 0, 2);</v>
      </c>
    </row>
    <row r="172" spans="1:7" x14ac:dyDescent="0.25">
      <c r="A172" s="4">
        <f t="shared" si="10"/>
        <v>918</v>
      </c>
      <c r="B172" s="4">
        <f>B171</f>
        <v>201</v>
      </c>
      <c r="C172" s="4">
        <v>34</v>
      </c>
      <c r="D172" s="4">
        <v>0</v>
      </c>
      <c r="E172" s="4">
        <v>0</v>
      </c>
      <c r="F172" s="4">
        <v>1</v>
      </c>
      <c r="G172" s="4" t="str">
        <f t="shared" si="15"/>
        <v>insert into game_score (id, matchid, squad, goals, points, time_type) values (918, 201, 34, 0, 0, 1);</v>
      </c>
    </row>
    <row r="173" spans="1:7" x14ac:dyDescent="0.25">
      <c r="A173" s="4">
        <f t="shared" si="10"/>
        <v>919</v>
      </c>
      <c r="B173" s="4">
        <f t="shared" ref="B173:B180" si="16">B171</f>
        <v>201</v>
      </c>
      <c r="C173" s="4">
        <v>39</v>
      </c>
      <c r="D173" s="4">
        <v>0</v>
      </c>
      <c r="E173" s="4">
        <v>0</v>
      </c>
      <c r="F173" s="4">
        <v>2</v>
      </c>
      <c r="G173" s="4" t="str">
        <f t="shared" si="15"/>
        <v>insert into game_score (id, matchid, squad, goals, points, time_type) values (919, 201, 39, 0, 0, 2);</v>
      </c>
    </row>
    <row r="174" spans="1:7" x14ac:dyDescent="0.25">
      <c r="A174" s="4">
        <f t="shared" si="10"/>
        <v>920</v>
      </c>
      <c r="B174" s="4">
        <f t="shared" si="16"/>
        <v>201</v>
      </c>
      <c r="C174" s="4">
        <v>39</v>
      </c>
      <c r="D174" s="4">
        <v>0</v>
      </c>
      <c r="E174" s="4">
        <v>0</v>
      </c>
      <c r="F174" s="4">
        <v>1</v>
      </c>
      <c r="G174" s="4" t="str">
        <f t="shared" si="15"/>
        <v>insert into game_score (id, matchid, squad, goals, points, time_type) values (920, 201, 39, 0, 0, 1);</v>
      </c>
    </row>
    <row r="175" spans="1:7" x14ac:dyDescent="0.25">
      <c r="A175" s="4">
        <f t="shared" si="10"/>
        <v>921</v>
      </c>
      <c r="B175" s="4">
        <f t="shared" si="16"/>
        <v>201</v>
      </c>
      <c r="C175" s="4">
        <v>34</v>
      </c>
      <c r="D175" s="4">
        <v>0</v>
      </c>
      <c r="E175" s="4">
        <v>1</v>
      </c>
      <c r="F175" s="4">
        <v>4</v>
      </c>
      <c r="G175" s="4" t="str">
        <f t="shared" si="15"/>
        <v>insert into game_score (id, matchid, squad, goals, points, time_type) values (921, 201, 34, 0, 1, 4);</v>
      </c>
    </row>
    <row r="176" spans="1:7" x14ac:dyDescent="0.25">
      <c r="A176" s="4">
        <f t="shared" si="10"/>
        <v>922</v>
      </c>
      <c r="B176" s="4">
        <f t="shared" si="16"/>
        <v>201</v>
      </c>
      <c r="C176" s="4">
        <v>34</v>
      </c>
      <c r="D176" s="4">
        <v>0</v>
      </c>
      <c r="E176" s="4">
        <v>0</v>
      </c>
      <c r="F176" s="4">
        <v>3</v>
      </c>
      <c r="G176" s="4" t="str">
        <f t="shared" si="15"/>
        <v>insert into game_score (id, matchid, squad, goals, points, time_type) values (922, 201, 34, 0, 0, 3);</v>
      </c>
    </row>
    <row r="177" spans="1:7" x14ac:dyDescent="0.25">
      <c r="A177" s="4">
        <f t="shared" si="10"/>
        <v>923</v>
      </c>
      <c r="B177" s="4">
        <f t="shared" si="16"/>
        <v>201</v>
      </c>
      <c r="C177" s="4">
        <v>39</v>
      </c>
      <c r="D177" s="4">
        <v>0</v>
      </c>
      <c r="E177" s="4">
        <v>1</v>
      </c>
      <c r="F177" s="4">
        <v>4</v>
      </c>
      <c r="G177" s="4" t="str">
        <f t="shared" si="15"/>
        <v>insert into game_score (id, matchid, squad, goals, points, time_type) values (923, 201, 39, 0, 1, 4);</v>
      </c>
    </row>
    <row r="178" spans="1:7" x14ac:dyDescent="0.25">
      <c r="A178" s="4">
        <f t="shared" si="10"/>
        <v>924</v>
      </c>
      <c r="B178" s="4">
        <f t="shared" si="16"/>
        <v>201</v>
      </c>
      <c r="C178" s="4">
        <v>39</v>
      </c>
      <c r="D178" s="4">
        <v>0</v>
      </c>
      <c r="E178" s="4">
        <v>0</v>
      </c>
      <c r="F178" s="4">
        <v>3</v>
      </c>
      <c r="G178" s="4" t="str">
        <f t="shared" si="15"/>
        <v>insert into game_score (id, matchid, squad, goals, points, time_type) values (924, 201, 39, 0, 0, 3);</v>
      </c>
    </row>
    <row r="179" spans="1:7" x14ac:dyDescent="0.25">
      <c r="A179" s="4">
        <f t="shared" si="10"/>
        <v>925</v>
      </c>
      <c r="B179" s="4">
        <f t="shared" si="16"/>
        <v>201</v>
      </c>
      <c r="C179" s="4">
        <v>34</v>
      </c>
      <c r="D179" s="4">
        <v>4</v>
      </c>
      <c r="E179" s="4">
        <v>0</v>
      </c>
      <c r="F179" s="4">
        <v>7</v>
      </c>
      <c r="G179" s="4" t="str">
        <f t="shared" ref="G179:G192" si="17">"insert into game_score (id, matchid, squad, goals, points, time_type) values (" &amp; A179 &amp; ", " &amp; B179 &amp; ", " &amp; C179 &amp; ", " &amp; D179 &amp; ", " &amp; E179 &amp; ", " &amp; F179 &amp; ");"</f>
        <v>insert into game_score (id, matchid, squad, goals, points, time_type) values (925, 201, 34, 4, 0, 7);</v>
      </c>
    </row>
    <row r="180" spans="1:7" x14ac:dyDescent="0.25">
      <c r="A180" s="4">
        <f t="shared" si="10"/>
        <v>926</v>
      </c>
      <c r="B180" s="4">
        <f t="shared" si="16"/>
        <v>201</v>
      </c>
      <c r="C180" s="4">
        <v>39</v>
      </c>
      <c r="D180" s="4">
        <v>2</v>
      </c>
      <c r="E180" s="4">
        <v>0</v>
      </c>
      <c r="F180" s="4">
        <v>7</v>
      </c>
      <c r="G180" s="4" t="str">
        <f t="shared" si="17"/>
        <v>insert into game_score (id, matchid, squad, goals, points, time_type) values (926, 201, 39, 2, 0, 7);</v>
      </c>
    </row>
    <row r="181" spans="1:7" x14ac:dyDescent="0.25">
      <c r="A181" s="3">
        <f t="shared" si="10"/>
        <v>927</v>
      </c>
      <c r="B181" s="3">
        <f>B177+1</f>
        <v>202</v>
      </c>
      <c r="C181" s="3">
        <v>49</v>
      </c>
      <c r="D181" s="3">
        <v>3</v>
      </c>
      <c r="E181" s="3">
        <v>3</v>
      </c>
      <c r="F181" s="3">
        <v>2</v>
      </c>
      <c r="G181" s="3" t="str">
        <f t="shared" si="17"/>
        <v>insert into game_score (id, matchid, squad, goals, points, time_type) values (927, 202, 49, 3, 3, 2);</v>
      </c>
    </row>
    <row r="182" spans="1:7" x14ac:dyDescent="0.25">
      <c r="A182" s="3">
        <f t="shared" si="10"/>
        <v>928</v>
      </c>
      <c r="B182" s="3">
        <f>B181</f>
        <v>202</v>
      </c>
      <c r="C182" s="3">
        <v>49</v>
      </c>
      <c r="D182" s="3">
        <v>1</v>
      </c>
      <c r="E182" s="3">
        <v>0</v>
      </c>
      <c r="F182" s="3">
        <v>1</v>
      </c>
      <c r="G182" s="3" t="str">
        <f t="shared" si="17"/>
        <v>insert into game_score (id, matchid, squad, goals, points, time_type) values (928, 202, 49, 1, 0, 1);</v>
      </c>
    </row>
    <row r="183" spans="1:7" x14ac:dyDescent="0.25">
      <c r="A183" s="3">
        <f t="shared" ref="A183:A192" si="18">A182+1</f>
        <v>929</v>
      </c>
      <c r="B183" s="3">
        <f>B181</f>
        <v>202</v>
      </c>
      <c r="C183" s="3">
        <v>90</v>
      </c>
      <c r="D183" s="3">
        <v>2</v>
      </c>
      <c r="E183" s="3">
        <v>0</v>
      </c>
      <c r="F183" s="3">
        <v>2</v>
      </c>
      <c r="G183" s="3" t="str">
        <f t="shared" si="17"/>
        <v>insert into game_score (id, matchid, squad, goals, points, time_type) values (929, 202, 90, 2, 0, 2);</v>
      </c>
    </row>
    <row r="184" spans="1:7" x14ac:dyDescent="0.25">
      <c r="A184" s="3">
        <f t="shared" si="18"/>
        <v>930</v>
      </c>
      <c r="B184" s="3">
        <f>B182</f>
        <v>202</v>
      </c>
      <c r="C184" s="3">
        <v>90</v>
      </c>
      <c r="D184" s="3">
        <v>1</v>
      </c>
      <c r="E184" s="3">
        <v>0</v>
      </c>
      <c r="F184" s="3">
        <v>1</v>
      </c>
      <c r="G184" s="3" t="str">
        <f t="shared" si="17"/>
        <v>insert into game_score (id, matchid, squad, goals, points, time_type) values (930, 202, 90, 1, 0, 1);</v>
      </c>
    </row>
    <row r="185" spans="1:7" x14ac:dyDescent="0.25">
      <c r="A185" s="4">
        <f t="shared" si="18"/>
        <v>931</v>
      </c>
      <c r="B185" s="4">
        <f>B181+1</f>
        <v>203</v>
      </c>
      <c r="C185" s="4">
        <v>7</v>
      </c>
      <c r="D185" s="4">
        <v>0</v>
      </c>
      <c r="E185" s="4">
        <v>0</v>
      </c>
      <c r="F185" s="4">
        <v>2</v>
      </c>
      <c r="G185" s="4" t="str">
        <f t="shared" si="17"/>
        <v>insert into game_score (id, matchid, squad, goals, points, time_type) values (931, 203, 7, 0, 0, 2);</v>
      </c>
    </row>
    <row r="186" spans="1:7" x14ac:dyDescent="0.25">
      <c r="A186" s="4">
        <f t="shared" si="18"/>
        <v>932</v>
      </c>
      <c r="B186" s="4">
        <f>B185</f>
        <v>203</v>
      </c>
      <c r="C186" s="4">
        <v>7</v>
      </c>
      <c r="D186" s="4">
        <v>0</v>
      </c>
      <c r="E186" s="4">
        <v>0</v>
      </c>
      <c r="F186" s="4">
        <v>1</v>
      </c>
      <c r="G186" s="4" t="str">
        <f t="shared" si="17"/>
        <v>insert into game_score (id, matchid, squad, goals, points, time_type) values (932, 203, 7, 0, 0, 1);</v>
      </c>
    </row>
    <row r="187" spans="1:7" x14ac:dyDescent="0.25">
      <c r="A187" s="4">
        <f t="shared" si="18"/>
        <v>933</v>
      </c>
      <c r="B187" s="4">
        <f>B185</f>
        <v>203</v>
      </c>
      <c r="C187" s="4">
        <v>34</v>
      </c>
      <c r="D187" s="4">
        <v>3</v>
      </c>
      <c r="E187" s="4">
        <v>3</v>
      </c>
      <c r="F187" s="4">
        <v>2</v>
      </c>
      <c r="G187" s="4" t="str">
        <f t="shared" si="17"/>
        <v>insert into game_score (id, matchid, squad, goals, points, time_type) values (933, 203, 34, 3, 3, 2);</v>
      </c>
    </row>
    <row r="188" spans="1:7" x14ac:dyDescent="0.25">
      <c r="A188" s="4">
        <f t="shared" si="18"/>
        <v>934</v>
      </c>
      <c r="B188" s="4">
        <f>B186</f>
        <v>203</v>
      </c>
      <c r="C188" s="4">
        <v>34</v>
      </c>
      <c r="D188" s="4">
        <v>0</v>
      </c>
      <c r="E188" s="4">
        <v>0</v>
      </c>
      <c r="F188" s="4">
        <v>1</v>
      </c>
      <c r="G188" s="4" t="str">
        <f t="shared" si="17"/>
        <v>insert into game_score (id, matchid, squad, goals, points, time_type) values (934, 203, 34, 0, 0, 1);</v>
      </c>
    </row>
    <row r="189" spans="1:7" x14ac:dyDescent="0.25">
      <c r="A189" s="3">
        <f t="shared" si="18"/>
        <v>935</v>
      </c>
      <c r="B189" s="3">
        <f>B185+1</f>
        <v>204</v>
      </c>
      <c r="C189" s="3">
        <v>49</v>
      </c>
      <c r="D189" s="3">
        <v>0</v>
      </c>
      <c r="E189" s="3">
        <v>0</v>
      </c>
      <c r="F189" s="3">
        <v>2</v>
      </c>
      <c r="G189" s="3" t="str">
        <f t="shared" si="17"/>
        <v>insert into game_score (id, matchid, squad, goals, points, time_type) values (935, 204, 49, 0, 0, 2);</v>
      </c>
    </row>
    <row r="190" spans="1:7" x14ac:dyDescent="0.25">
      <c r="A190" s="3">
        <f t="shared" si="18"/>
        <v>936</v>
      </c>
      <c r="B190" s="3">
        <f>B189</f>
        <v>204</v>
      </c>
      <c r="C190" s="3">
        <v>49</v>
      </c>
      <c r="D190" s="3">
        <v>0</v>
      </c>
      <c r="E190" s="3">
        <v>0</v>
      </c>
      <c r="F190" s="3">
        <v>1</v>
      </c>
      <c r="G190" s="3" t="str">
        <f t="shared" si="17"/>
        <v>insert into game_score (id, matchid, squad, goals, points, time_type) values (936, 204, 49, 0, 0, 1);</v>
      </c>
    </row>
    <row r="191" spans="1:7" x14ac:dyDescent="0.25">
      <c r="A191" s="3">
        <f t="shared" si="18"/>
        <v>937</v>
      </c>
      <c r="B191" s="3">
        <f>B189</f>
        <v>204</v>
      </c>
      <c r="C191" s="3">
        <v>34</v>
      </c>
      <c r="D191" s="3">
        <v>1</v>
      </c>
      <c r="E191" s="3">
        <v>3</v>
      </c>
      <c r="F191" s="3">
        <v>2</v>
      </c>
      <c r="G191" s="3" t="str">
        <f t="shared" si="17"/>
        <v>insert into game_score (id, matchid, squad, goals, points, time_type) values (937, 204, 34, 1, 3, 2);</v>
      </c>
    </row>
    <row r="192" spans="1:7" x14ac:dyDescent="0.25">
      <c r="A192" s="3">
        <f t="shared" si="18"/>
        <v>938</v>
      </c>
      <c r="B192" s="3">
        <f>B190</f>
        <v>204</v>
      </c>
      <c r="C192" s="3">
        <v>34</v>
      </c>
      <c r="D192" s="3">
        <v>1</v>
      </c>
      <c r="E192" s="3">
        <v>0</v>
      </c>
      <c r="F192" s="3">
        <v>1</v>
      </c>
      <c r="G192" s="3" t="str">
        <f t="shared" si="17"/>
        <v>insert into game_score (id, matchid, squad, goals, points, time_type) values (938, 204, 34, 1, 0, 1);</v>
      </c>
    </row>
  </sheetData>
  <pageMargins left="0.7" right="0.7" top="0.75" bottom="0.75" header="0.3" footer="0.3"/>
  <pageSetup orientation="portrait" horizontalDpi="200" verticalDpi="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8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9</v>
      </c>
      <c r="C1" t="s">
        <v>10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'2008'!A17+1</f>
        <v>97</v>
      </c>
      <c r="B2">
        <v>2012</v>
      </c>
      <c r="C2" t="s">
        <v>11</v>
      </c>
      <c r="D2">
        <v>420</v>
      </c>
      <c r="G2" t="str">
        <f t="shared" ref="G2:G17" si="0">"insert into group_stage (id, tournament, group_code, squad) values (" &amp; A2 &amp; ", " &amp; B2 &amp; ", '" &amp; C2 &amp; "', " &amp; D2 &amp;  ");"</f>
        <v>insert into group_stage (id, tournament, group_code, squad) values (97, 2012, 'A', 420);</v>
      </c>
    </row>
    <row r="3" spans="1:7" x14ac:dyDescent="0.25">
      <c r="A3">
        <f>A2+1</f>
        <v>98</v>
      </c>
      <c r="B3">
        <f>B2</f>
        <v>2012</v>
      </c>
      <c r="C3" t="s">
        <v>11</v>
      </c>
      <c r="D3">
        <v>30</v>
      </c>
      <c r="G3" t="str">
        <f t="shared" si="0"/>
        <v>insert into group_stage (id, tournament, group_code, squad) values (98, 2012, 'A', 30);</v>
      </c>
    </row>
    <row r="4" spans="1:7" x14ac:dyDescent="0.25">
      <c r="A4">
        <f t="shared" ref="A4:A5" si="1">A3+1</f>
        <v>99</v>
      </c>
      <c r="B4">
        <f t="shared" ref="B4:B5" si="2">B3</f>
        <v>2012</v>
      </c>
      <c r="C4" t="s">
        <v>11</v>
      </c>
      <c r="D4">
        <v>7</v>
      </c>
      <c r="G4" t="str">
        <f t="shared" si="0"/>
        <v>insert into group_stage (id, tournament, group_code, squad) values (99, 2012, 'A', 7);</v>
      </c>
    </row>
    <row r="5" spans="1:7" x14ac:dyDescent="0.25">
      <c r="A5">
        <f t="shared" si="1"/>
        <v>100</v>
      </c>
      <c r="B5">
        <f t="shared" si="2"/>
        <v>2012</v>
      </c>
      <c r="C5" t="s">
        <v>11</v>
      </c>
      <c r="D5">
        <v>48</v>
      </c>
      <c r="G5" t="str">
        <f t="shared" si="0"/>
        <v>insert into group_stage (id, tournament, group_code, squad) values (100, 2012, 'A', 48);</v>
      </c>
    </row>
    <row r="6" spans="1:7" x14ac:dyDescent="0.25">
      <c r="A6">
        <f>A5+1</f>
        <v>101</v>
      </c>
      <c r="B6">
        <f>B5</f>
        <v>2012</v>
      </c>
      <c r="C6" t="s">
        <v>12</v>
      </c>
      <c r="D6">
        <v>49</v>
      </c>
      <c r="G6" t="str">
        <f t="shared" si="0"/>
        <v>insert into group_stage (id, tournament, group_code, squad) values (101, 2012, 'B', 49);</v>
      </c>
    </row>
    <row r="7" spans="1:7" x14ac:dyDescent="0.25">
      <c r="A7">
        <f>A6+1</f>
        <v>102</v>
      </c>
      <c r="B7">
        <f>B6</f>
        <v>2012</v>
      </c>
      <c r="C7" t="s">
        <v>12</v>
      </c>
      <c r="D7">
        <v>351</v>
      </c>
      <c r="G7" t="str">
        <f t="shared" si="0"/>
        <v>insert into group_stage (id, tournament, group_code, squad) values (102, 2012, 'B', 351);</v>
      </c>
    </row>
    <row r="8" spans="1:7" x14ac:dyDescent="0.25">
      <c r="A8">
        <f>A7+1</f>
        <v>103</v>
      </c>
      <c r="B8">
        <f>B7</f>
        <v>2012</v>
      </c>
      <c r="C8" t="s">
        <v>12</v>
      </c>
      <c r="D8">
        <v>45</v>
      </c>
      <c r="G8" t="str">
        <f t="shared" si="0"/>
        <v>insert into group_stage (id, tournament, group_code, squad) values (103, 2012, 'B', 45);</v>
      </c>
    </row>
    <row r="9" spans="1:7" x14ac:dyDescent="0.25">
      <c r="A9">
        <f>A8+1</f>
        <v>104</v>
      </c>
      <c r="B9">
        <f>B8</f>
        <v>2012</v>
      </c>
      <c r="C9" t="s">
        <v>12</v>
      </c>
      <c r="D9">
        <v>31</v>
      </c>
      <c r="G9" t="str">
        <f t="shared" si="0"/>
        <v>insert into group_stage (id, tournament, group_code, squad) values (104, 2012, 'B', 31);</v>
      </c>
    </row>
    <row r="10" spans="1:7" x14ac:dyDescent="0.25">
      <c r="A10">
        <f t="shared" ref="A10:A17" si="3">A9+1</f>
        <v>105</v>
      </c>
      <c r="B10">
        <f t="shared" ref="B10:B17" si="4">B9</f>
        <v>2012</v>
      </c>
      <c r="C10" t="s">
        <v>13</v>
      </c>
      <c r="D10">
        <v>34</v>
      </c>
      <c r="G10" t="str">
        <f t="shared" si="0"/>
        <v>insert into group_stage (id, tournament, group_code, squad) values (105, 2012, 'C', 34);</v>
      </c>
    </row>
    <row r="11" spans="1:7" x14ac:dyDescent="0.25">
      <c r="A11">
        <f t="shared" si="3"/>
        <v>106</v>
      </c>
      <c r="B11">
        <f t="shared" si="4"/>
        <v>2012</v>
      </c>
      <c r="C11" t="s">
        <v>13</v>
      </c>
      <c r="D11">
        <v>39</v>
      </c>
      <c r="G11" t="str">
        <f t="shared" si="0"/>
        <v>insert into group_stage (id, tournament, group_code, squad) values (106, 2012, 'C', 39);</v>
      </c>
    </row>
    <row r="12" spans="1:7" x14ac:dyDescent="0.25">
      <c r="A12">
        <f t="shared" si="3"/>
        <v>107</v>
      </c>
      <c r="B12">
        <f t="shared" si="4"/>
        <v>2012</v>
      </c>
      <c r="C12" t="s">
        <v>13</v>
      </c>
      <c r="D12">
        <v>385</v>
      </c>
      <c r="G12" t="str">
        <f t="shared" si="0"/>
        <v>insert into group_stage (id, tournament, group_code, squad) values (107, 2012, 'C', 385);</v>
      </c>
    </row>
    <row r="13" spans="1:7" x14ac:dyDescent="0.25">
      <c r="A13">
        <f t="shared" si="3"/>
        <v>108</v>
      </c>
      <c r="B13">
        <f t="shared" si="4"/>
        <v>2012</v>
      </c>
      <c r="C13" t="s">
        <v>13</v>
      </c>
      <c r="D13">
        <v>353</v>
      </c>
      <c r="G13" t="str">
        <f t="shared" si="0"/>
        <v>insert into group_stage (id, tournament, group_code, squad) values (108, 2012, 'C', 353);</v>
      </c>
    </row>
    <row r="14" spans="1:7" x14ac:dyDescent="0.25">
      <c r="A14">
        <f t="shared" si="3"/>
        <v>109</v>
      </c>
      <c r="B14">
        <f t="shared" si="4"/>
        <v>2012</v>
      </c>
      <c r="C14" t="s">
        <v>14</v>
      </c>
      <c r="D14">
        <v>4420</v>
      </c>
      <c r="G14" t="str">
        <f t="shared" si="0"/>
        <v>insert into group_stage (id, tournament, group_code, squad) values (109, 2012, 'D', 4420);</v>
      </c>
    </row>
    <row r="15" spans="1:7" x14ac:dyDescent="0.25">
      <c r="A15">
        <f t="shared" si="3"/>
        <v>110</v>
      </c>
      <c r="B15">
        <f t="shared" si="4"/>
        <v>2012</v>
      </c>
      <c r="C15" t="s">
        <v>14</v>
      </c>
      <c r="D15">
        <v>33</v>
      </c>
      <c r="G15" t="str">
        <f t="shared" si="0"/>
        <v>insert into group_stage (id, tournament, group_code, squad) values (110, 2012, 'D', 33);</v>
      </c>
    </row>
    <row r="16" spans="1:7" x14ac:dyDescent="0.25">
      <c r="A16">
        <f t="shared" si="3"/>
        <v>111</v>
      </c>
      <c r="B16">
        <f t="shared" si="4"/>
        <v>2012</v>
      </c>
      <c r="C16" t="s">
        <v>14</v>
      </c>
      <c r="D16">
        <v>380</v>
      </c>
      <c r="G16" t="str">
        <f t="shared" si="0"/>
        <v>insert into group_stage (id, tournament, group_code, squad) values (111, 2012, 'D', 380);</v>
      </c>
    </row>
    <row r="17" spans="1:10" x14ac:dyDescent="0.25">
      <c r="A17">
        <f t="shared" si="3"/>
        <v>112</v>
      </c>
      <c r="B17">
        <f t="shared" si="4"/>
        <v>2012</v>
      </c>
      <c r="C17" t="s">
        <v>14</v>
      </c>
      <c r="D17">
        <v>46</v>
      </c>
      <c r="G17" t="str">
        <f t="shared" si="0"/>
        <v>insert into group_stage (id, tournament, group_code, squad) values (112, 2012, 'D', 46);</v>
      </c>
    </row>
    <row r="19" spans="1:10" x14ac:dyDescent="0.25">
      <c r="A19" s="1" t="s">
        <v>1</v>
      </c>
      <c r="B19" s="1" t="s">
        <v>6</v>
      </c>
      <c r="C19" s="1" t="s">
        <v>7</v>
      </c>
      <c r="D19" s="1" t="s">
        <v>8</v>
      </c>
      <c r="G19" t="str">
        <f>"insert into game (matchid, matchdate, game_type, country) values (" &amp; A19 &amp; ", '" &amp; B19 &amp; "', " &amp; C19 &amp; ", " &amp; D19 &amp;  ");"</f>
        <v>insert into game (matchid, matchdate, game_type, country) values (matchid, 'matchdate', game_type, country);</v>
      </c>
    </row>
    <row r="20" spans="1:10" x14ac:dyDescent="0.25">
      <c r="A20" s="4">
        <f>'2008'!A50+1</f>
        <v>205</v>
      </c>
      <c r="B20" s="5" t="str">
        <f>"2012-06-08"</f>
        <v>2012-06-08</v>
      </c>
      <c r="C20" s="4">
        <v>2</v>
      </c>
      <c r="D20" s="4">
        <v>48</v>
      </c>
      <c r="E20" s="4"/>
      <c r="F20" s="4"/>
      <c r="G20" s="4" t="str">
        <f t="shared" ref="G20:G50" si="5">"insert into game (matchid, matchdate, game_type, country) values (" &amp; A20 &amp; ", '" &amp; B20 &amp; "', " &amp; C20 &amp; ", " &amp; D20 &amp;  ");"</f>
        <v>insert into game (matchid, matchdate, game_type, country) values (205, '2012-06-08', 2, 48);</v>
      </c>
    </row>
    <row r="21" spans="1:10" x14ac:dyDescent="0.25">
      <c r="A21" s="4">
        <f>A20+1</f>
        <v>206</v>
      </c>
      <c r="B21" s="5" t="str">
        <f>"2012-06-08"</f>
        <v>2012-06-08</v>
      </c>
      <c r="C21" s="4">
        <v>2</v>
      </c>
      <c r="D21" s="4">
        <v>48</v>
      </c>
      <c r="E21" s="4"/>
      <c r="F21" s="4"/>
      <c r="G21" s="4" t="str">
        <f t="shared" si="5"/>
        <v>insert into game (matchid, matchdate, game_type, country) values (206, '2012-06-08', 2, 48);</v>
      </c>
    </row>
    <row r="22" spans="1:10" x14ac:dyDescent="0.25">
      <c r="A22" s="4">
        <f t="shared" ref="A22:A50" si="6">A21+1</f>
        <v>207</v>
      </c>
      <c r="B22" s="5" t="str">
        <f>"2012-06-12"</f>
        <v>2012-06-12</v>
      </c>
      <c r="C22" s="4">
        <v>2</v>
      </c>
      <c r="D22" s="4">
        <v>48</v>
      </c>
      <c r="E22" s="4"/>
      <c r="F22" s="4"/>
      <c r="G22" s="4" t="str">
        <f t="shared" si="5"/>
        <v>insert into game (matchid, matchdate, game_type, country) values (207, '2012-06-12', 2, 48);</v>
      </c>
    </row>
    <row r="23" spans="1:10" x14ac:dyDescent="0.25">
      <c r="A23" s="4">
        <f t="shared" si="6"/>
        <v>208</v>
      </c>
      <c r="B23" s="5" t="str">
        <f>"2012-06-12"</f>
        <v>2012-06-12</v>
      </c>
      <c r="C23" s="4">
        <v>2</v>
      </c>
      <c r="D23" s="4">
        <v>48</v>
      </c>
      <c r="E23" s="4"/>
      <c r="F23" s="4"/>
      <c r="G23" s="4" t="str">
        <f t="shared" si="5"/>
        <v>insert into game (matchid, matchdate, game_type, country) values (208, '2012-06-12', 2, 48);</v>
      </c>
    </row>
    <row r="24" spans="1:10" x14ac:dyDescent="0.25">
      <c r="A24">
        <f t="shared" si="6"/>
        <v>209</v>
      </c>
      <c r="B24" s="5" t="str">
        <f>"2012-06-16"</f>
        <v>2012-06-16</v>
      </c>
      <c r="C24">
        <v>2</v>
      </c>
      <c r="D24" s="4">
        <v>48</v>
      </c>
      <c r="G24" t="str">
        <f t="shared" si="5"/>
        <v>insert into game (matchid, matchdate, game_type, country) values (209, '2012-06-16', 2, 48);</v>
      </c>
    </row>
    <row r="25" spans="1:10" x14ac:dyDescent="0.25">
      <c r="A25">
        <f t="shared" si="6"/>
        <v>210</v>
      </c>
      <c r="B25" s="5" t="str">
        <f>"2012-06-16"</f>
        <v>2012-06-16</v>
      </c>
      <c r="C25">
        <v>2</v>
      </c>
      <c r="D25" s="4">
        <v>48</v>
      </c>
      <c r="G25" t="str">
        <f t="shared" si="5"/>
        <v>insert into game (matchid, matchdate, game_type, country) values (210, '2012-06-16', 2, 48);</v>
      </c>
    </row>
    <row r="26" spans="1:10" x14ac:dyDescent="0.25">
      <c r="A26">
        <f t="shared" si="6"/>
        <v>211</v>
      </c>
      <c r="B26" s="5" t="str">
        <f>"2012-06-09"</f>
        <v>2012-06-09</v>
      </c>
      <c r="C26">
        <v>2</v>
      </c>
      <c r="D26" s="4">
        <v>380</v>
      </c>
      <c r="G26" t="str">
        <f t="shared" si="5"/>
        <v>insert into game (matchid, matchdate, game_type, country) values (211, '2012-06-09', 2, 380);</v>
      </c>
    </row>
    <row r="27" spans="1:10" x14ac:dyDescent="0.25">
      <c r="A27">
        <f t="shared" si="6"/>
        <v>212</v>
      </c>
      <c r="B27" s="5" t="str">
        <f>"2012-06-09"</f>
        <v>2012-06-09</v>
      </c>
      <c r="C27">
        <v>2</v>
      </c>
      <c r="D27" s="4">
        <v>380</v>
      </c>
      <c r="G27" t="str">
        <f t="shared" si="5"/>
        <v>insert into game (matchid, matchdate, game_type, country) values (212, '2012-06-09', 2, 380);</v>
      </c>
    </row>
    <row r="28" spans="1:10" x14ac:dyDescent="0.25">
      <c r="A28">
        <f t="shared" si="6"/>
        <v>213</v>
      </c>
      <c r="B28" s="5" t="str">
        <f>"2012-06-13"</f>
        <v>2012-06-13</v>
      </c>
      <c r="C28">
        <v>2</v>
      </c>
      <c r="D28" s="4">
        <v>380</v>
      </c>
      <c r="G28" t="str">
        <f t="shared" si="5"/>
        <v>insert into game (matchid, matchdate, game_type, country) values (213, '2012-06-13', 2, 380);</v>
      </c>
      <c r="I28" s="4"/>
      <c r="J28" s="4"/>
    </row>
    <row r="29" spans="1:10" x14ac:dyDescent="0.25">
      <c r="A29">
        <f t="shared" si="6"/>
        <v>214</v>
      </c>
      <c r="B29" s="5" t="str">
        <f>"2012-06-13"</f>
        <v>2012-06-13</v>
      </c>
      <c r="C29">
        <v>2</v>
      </c>
      <c r="D29" s="4">
        <v>380</v>
      </c>
      <c r="G29" t="str">
        <f t="shared" si="5"/>
        <v>insert into game (matchid, matchdate, game_type, country) values (214, '2012-06-13', 2, 380);</v>
      </c>
      <c r="I29" s="4"/>
      <c r="J29" s="4"/>
    </row>
    <row r="30" spans="1:10" x14ac:dyDescent="0.25">
      <c r="A30">
        <f t="shared" si="6"/>
        <v>215</v>
      </c>
      <c r="B30" s="5" t="str">
        <f>"2012-06-17"</f>
        <v>2012-06-17</v>
      </c>
      <c r="C30">
        <v>2</v>
      </c>
      <c r="D30" s="4">
        <v>380</v>
      </c>
      <c r="G30" t="str">
        <f t="shared" si="5"/>
        <v>insert into game (matchid, matchdate, game_type, country) values (215, '2012-06-17', 2, 380);</v>
      </c>
      <c r="I30" s="4"/>
      <c r="J30" s="4"/>
    </row>
    <row r="31" spans="1:10" x14ac:dyDescent="0.25">
      <c r="A31">
        <f t="shared" si="6"/>
        <v>216</v>
      </c>
      <c r="B31" s="5" t="str">
        <f>"2012-06-17"</f>
        <v>2012-06-17</v>
      </c>
      <c r="C31">
        <v>2</v>
      </c>
      <c r="D31" s="4">
        <v>380</v>
      </c>
      <c r="G31" t="str">
        <f t="shared" si="5"/>
        <v>insert into game (matchid, matchdate, game_type, country) values (216, '2012-06-17', 2, 380);</v>
      </c>
      <c r="I31" s="4"/>
      <c r="J31" s="4"/>
    </row>
    <row r="32" spans="1:10" x14ac:dyDescent="0.25">
      <c r="A32">
        <f t="shared" si="6"/>
        <v>217</v>
      </c>
      <c r="B32" s="5" t="str">
        <f>"2012-06-10"</f>
        <v>2012-06-10</v>
      </c>
      <c r="C32">
        <v>2</v>
      </c>
      <c r="D32" s="4">
        <v>48</v>
      </c>
      <c r="G32" t="str">
        <f t="shared" si="5"/>
        <v>insert into game (matchid, matchdate, game_type, country) values (217, '2012-06-10', 2, 48);</v>
      </c>
      <c r="I32" s="4"/>
      <c r="J32" s="4"/>
    </row>
    <row r="33" spans="1:10" x14ac:dyDescent="0.25">
      <c r="A33">
        <f t="shared" si="6"/>
        <v>218</v>
      </c>
      <c r="B33" s="5" t="str">
        <f>"2012-06-10"</f>
        <v>2012-06-10</v>
      </c>
      <c r="C33">
        <v>2</v>
      </c>
      <c r="D33" s="4">
        <v>48</v>
      </c>
      <c r="G33" t="str">
        <f t="shared" si="5"/>
        <v>insert into game (matchid, matchdate, game_type, country) values (218, '2012-06-10', 2, 48);</v>
      </c>
      <c r="I33" s="4"/>
      <c r="J33" s="4"/>
    </row>
    <row r="34" spans="1:10" x14ac:dyDescent="0.25">
      <c r="A34">
        <f t="shared" si="6"/>
        <v>219</v>
      </c>
      <c r="B34" s="5" t="str">
        <f>"2012-06-14"</f>
        <v>2012-06-14</v>
      </c>
      <c r="C34">
        <v>2</v>
      </c>
      <c r="D34" s="4">
        <v>48</v>
      </c>
      <c r="G34" t="str">
        <f t="shared" si="5"/>
        <v>insert into game (matchid, matchdate, game_type, country) values (219, '2012-06-14', 2, 48);</v>
      </c>
      <c r="I34" s="4"/>
      <c r="J34" s="4"/>
    </row>
    <row r="35" spans="1:10" x14ac:dyDescent="0.25">
      <c r="A35">
        <f t="shared" si="6"/>
        <v>220</v>
      </c>
      <c r="B35" s="5" t="str">
        <f>"2012-06-14"</f>
        <v>2012-06-14</v>
      </c>
      <c r="C35">
        <v>2</v>
      </c>
      <c r="D35" s="4">
        <v>48</v>
      </c>
      <c r="G35" t="str">
        <f t="shared" si="5"/>
        <v>insert into game (matchid, matchdate, game_type, country) values (220, '2012-06-14', 2, 48);</v>
      </c>
      <c r="I35" s="4"/>
      <c r="J35" s="4"/>
    </row>
    <row r="36" spans="1:10" x14ac:dyDescent="0.25">
      <c r="A36">
        <f t="shared" si="6"/>
        <v>221</v>
      </c>
      <c r="B36" s="5" t="str">
        <f>"2012-06-18"</f>
        <v>2012-06-18</v>
      </c>
      <c r="C36">
        <v>2</v>
      </c>
      <c r="D36" s="4">
        <v>48</v>
      </c>
      <c r="G36" t="str">
        <f t="shared" si="5"/>
        <v>insert into game (matchid, matchdate, game_type, country) values (221, '2012-06-18', 2, 48);</v>
      </c>
      <c r="I36" s="4"/>
      <c r="J36" s="4"/>
    </row>
    <row r="37" spans="1:10" x14ac:dyDescent="0.25">
      <c r="A37">
        <f t="shared" si="6"/>
        <v>222</v>
      </c>
      <c r="B37" s="5" t="str">
        <f>"2012-06-18"</f>
        <v>2012-06-18</v>
      </c>
      <c r="C37">
        <v>2</v>
      </c>
      <c r="D37" s="4">
        <v>48</v>
      </c>
      <c r="G37" t="str">
        <f t="shared" si="5"/>
        <v>insert into game (matchid, matchdate, game_type, country) values (222, '2012-06-18', 2, 48);</v>
      </c>
      <c r="I37" s="4"/>
      <c r="J37" s="4"/>
    </row>
    <row r="38" spans="1:10" x14ac:dyDescent="0.25">
      <c r="A38">
        <f t="shared" si="6"/>
        <v>223</v>
      </c>
      <c r="B38" s="5" t="str">
        <f>"2012-06-11"</f>
        <v>2012-06-11</v>
      </c>
      <c r="C38">
        <v>2</v>
      </c>
      <c r="D38" s="4">
        <v>380</v>
      </c>
      <c r="G38" t="str">
        <f t="shared" si="5"/>
        <v>insert into game (matchid, matchdate, game_type, country) values (223, '2012-06-11', 2, 380);</v>
      </c>
      <c r="I38" s="4"/>
      <c r="J38" s="4"/>
    </row>
    <row r="39" spans="1:10" x14ac:dyDescent="0.25">
      <c r="A39">
        <f t="shared" si="6"/>
        <v>224</v>
      </c>
      <c r="B39" s="5" t="str">
        <f>"2012-06-11"</f>
        <v>2012-06-11</v>
      </c>
      <c r="C39">
        <v>2</v>
      </c>
      <c r="D39" s="4">
        <v>380</v>
      </c>
      <c r="G39" t="str">
        <f t="shared" si="5"/>
        <v>insert into game (matchid, matchdate, game_type, country) values (224, '2012-06-11', 2, 380);</v>
      </c>
      <c r="I39" s="4"/>
      <c r="J39" s="4"/>
    </row>
    <row r="40" spans="1:10" x14ac:dyDescent="0.25">
      <c r="A40">
        <f t="shared" si="6"/>
        <v>225</v>
      </c>
      <c r="B40" s="5" t="str">
        <f>"2012-06-15"</f>
        <v>2012-06-15</v>
      </c>
      <c r="C40">
        <v>2</v>
      </c>
      <c r="D40" s="4">
        <v>380</v>
      </c>
      <c r="G40" t="str">
        <f t="shared" si="5"/>
        <v>insert into game (matchid, matchdate, game_type, country) values (225, '2012-06-15', 2, 380);</v>
      </c>
      <c r="I40" s="4"/>
      <c r="J40" s="4"/>
    </row>
    <row r="41" spans="1:10" x14ac:dyDescent="0.25">
      <c r="A41">
        <f t="shared" si="6"/>
        <v>226</v>
      </c>
      <c r="B41" s="5" t="str">
        <f>"2012-06-15"</f>
        <v>2012-06-15</v>
      </c>
      <c r="C41">
        <v>2</v>
      </c>
      <c r="D41" s="4">
        <v>380</v>
      </c>
      <c r="G41" t="str">
        <f t="shared" si="5"/>
        <v>insert into game (matchid, matchdate, game_type, country) values (226, '2012-06-15', 2, 380);</v>
      </c>
      <c r="I41" s="4"/>
      <c r="J41" s="4"/>
    </row>
    <row r="42" spans="1:10" x14ac:dyDescent="0.25">
      <c r="A42">
        <f t="shared" si="6"/>
        <v>227</v>
      </c>
      <c r="B42" s="5" t="str">
        <f>"2012-06-19"</f>
        <v>2012-06-19</v>
      </c>
      <c r="C42">
        <v>2</v>
      </c>
      <c r="D42" s="4">
        <v>380</v>
      </c>
      <c r="G42" t="str">
        <f t="shared" si="5"/>
        <v>insert into game (matchid, matchdate, game_type, country) values (227, '2012-06-19', 2, 380);</v>
      </c>
      <c r="I42" s="4"/>
      <c r="J42" s="4"/>
    </row>
    <row r="43" spans="1:10" x14ac:dyDescent="0.25">
      <c r="A43">
        <f t="shared" si="6"/>
        <v>228</v>
      </c>
      <c r="B43" s="5" t="str">
        <f>"2012-06-19"</f>
        <v>2012-06-19</v>
      </c>
      <c r="C43">
        <v>2</v>
      </c>
      <c r="D43" s="4">
        <v>380</v>
      </c>
      <c r="G43" t="str">
        <f t="shared" si="5"/>
        <v>insert into game (matchid, matchdate, game_type, country) values (228, '2012-06-19', 2, 380);</v>
      </c>
      <c r="I43" s="4"/>
      <c r="J43" s="4"/>
    </row>
    <row r="44" spans="1:10" x14ac:dyDescent="0.25">
      <c r="A44">
        <f t="shared" si="6"/>
        <v>229</v>
      </c>
      <c r="B44" s="5" t="str">
        <f>"2012-06-21"</f>
        <v>2012-06-21</v>
      </c>
      <c r="C44">
        <v>3</v>
      </c>
      <c r="D44" s="4">
        <v>48</v>
      </c>
      <c r="G44" t="str">
        <f t="shared" si="5"/>
        <v>insert into game (matchid, matchdate, game_type, country) values (229, '2012-06-21', 3, 48);</v>
      </c>
      <c r="I44" s="4"/>
      <c r="J44" s="4"/>
    </row>
    <row r="45" spans="1:10" x14ac:dyDescent="0.25">
      <c r="A45">
        <f t="shared" si="6"/>
        <v>230</v>
      </c>
      <c r="B45" s="5" t="str">
        <f>"2012-06-22"</f>
        <v>2012-06-22</v>
      </c>
      <c r="C45">
        <v>3</v>
      </c>
      <c r="D45" s="4">
        <v>48</v>
      </c>
      <c r="G45" t="str">
        <f t="shared" si="5"/>
        <v>insert into game (matchid, matchdate, game_type, country) values (230, '2012-06-22', 3, 48);</v>
      </c>
      <c r="I45" s="4"/>
      <c r="J45" s="4"/>
    </row>
    <row r="46" spans="1:10" x14ac:dyDescent="0.25">
      <c r="A46">
        <f t="shared" si="6"/>
        <v>231</v>
      </c>
      <c r="B46" s="5" t="str">
        <f>"2012-06-23"</f>
        <v>2012-06-23</v>
      </c>
      <c r="C46">
        <v>3</v>
      </c>
      <c r="D46" s="4">
        <v>380</v>
      </c>
      <c r="G46" t="str">
        <f t="shared" si="5"/>
        <v>insert into game (matchid, matchdate, game_type, country) values (231, '2012-06-23', 3, 380);</v>
      </c>
      <c r="I46" s="4"/>
      <c r="J46" s="4"/>
    </row>
    <row r="47" spans="1:10" x14ac:dyDescent="0.25">
      <c r="A47">
        <f t="shared" si="6"/>
        <v>232</v>
      </c>
      <c r="B47" s="5" t="str">
        <f>"2012-06-24"</f>
        <v>2012-06-24</v>
      </c>
      <c r="C47">
        <v>3</v>
      </c>
      <c r="D47" s="4">
        <v>380</v>
      </c>
      <c r="G47" t="str">
        <f t="shared" si="5"/>
        <v>insert into game (matchid, matchdate, game_type, country) values (232, '2012-06-24', 3, 380);</v>
      </c>
      <c r="I47" s="4"/>
      <c r="J47" s="4"/>
    </row>
    <row r="48" spans="1:10" x14ac:dyDescent="0.25">
      <c r="A48">
        <f t="shared" si="6"/>
        <v>233</v>
      </c>
      <c r="B48" s="5" t="str">
        <f>"2012-06-27"</f>
        <v>2012-06-27</v>
      </c>
      <c r="C48">
        <v>4</v>
      </c>
      <c r="D48" s="4">
        <v>380</v>
      </c>
      <c r="G48" t="str">
        <f t="shared" si="5"/>
        <v>insert into game (matchid, matchdate, game_type, country) values (233, '2012-06-27', 4, 380);</v>
      </c>
      <c r="I48" s="4"/>
      <c r="J48" s="4"/>
    </row>
    <row r="49" spans="1:10" x14ac:dyDescent="0.25">
      <c r="A49">
        <f t="shared" si="6"/>
        <v>234</v>
      </c>
      <c r="B49" s="5" t="str">
        <f>"2012-06-28"</f>
        <v>2012-06-28</v>
      </c>
      <c r="C49">
        <v>4</v>
      </c>
      <c r="D49" s="4">
        <v>48</v>
      </c>
      <c r="G49" t="str">
        <f t="shared" si="5"/>
        <v>insert into game (matchid, matchdate, game_type, country) values (234, '2012-06-28', 4, 48);</v>
      </c>
      <c r="I49" s="4"/>
      <c r="J49" s="4"/>
    </row>
    <row r="50" spans="1:10" x14ac:dyDescent="0.25">
      <c r="A50">
        <f t="shared" si="6"/>
        <v>235</v>
      </c>
      <c r="B50" s="5" t="str">
        <f>"2012-07-01"</f>
        <v>2012-07-01</v>
      </c>
      <c r="C50">
        <v>6</v>
      </c>
      <c r="D50" s="4">
        <v>380</v>
      </c>
      <c r="G50" t="str">
        <f t="shared" si="5"/>
        <v>insert into game (matchid, matchdate, game_type, country) values (235, '2012-07-01', 6, 380);</v>
      </c>
      <c r="I50" s="4"/>
      <c r="J50" s="4"/>
    </row>
    <row r="51" spans="1:10" x14ac:dyDescent="0.25">
      <c r="I51" s="4"/>
      <c r="J51" s="4"/>
    </row>
    <row r="52" spans="1:10" x14ac:dyDescent="0.25">
      <c r="A52" s="1" t="s">
        <v>0</v>
      </c>
      <c r="B52" s="1" t="s">
        <v>1</v>
      </c>
      <c r="C52" s="1" t="s">
        <v>2</v>
      </c>
      <c r="D52" s="1" t="s">
        <v>3</v>
      </c>
      <c r="E52" s="1" t="s">
        <v>4</v>
      </c>
      <c r="F52" s="1" t="s">
        <v>5</v>
      </c>
      <c r="G52" t="str">
        <f>"insert into game_score (id, matchid, squad, goals, points, time_type) values (" &amp; A52 &amp; ", " &amp; B52 &amp; ", " &amp; C52 &amp; ", " &amp; D52 &amp; ", " &amp; E52 &amp; ", " &amp; F52 &amp; ");"</f>
        <v>insert into game_score (id, matchid, squad, goals, points, time_type) values (id, matchid, squad, goals, points, time_type);</v>
      </c>
      <c r="I52" s="4"/>
      <c r="J52" s="4"/>
    </row>
    <row r="53" spans="1:10" x14ac:dyDescent="0.25">
      <c r="A53" s="4">
        <f>'2008'!A192+1</f>
        <v>939</v>
      </c>
      <c r="B53" s="4">
        <f>A20</f>
        <v>205</v>
      </c>
      <c r="C53" s="4">
        <v>48</v>
      </c>
      <c r="D53" s="4">
        <v>1</v>
      </c>
      <c r="E53" s="4">
        <v>1</v>
      </c>
      <c r="F53" s="4">
        <v>2</v>
      </c>
      <c r="G53" s="4" t="str">
        <f t="shared" ref="G53:G116" si="7">"insert into game_score (id, matchid, squad, goals, points, time_type) values (" &amp; A53 &amp; ", " &amp; B53 &amp; ", " &amp; C53 &amp; ", " &amp; D53 &amp; ", " &amp; E53 &amp; ", " &amp; F53 &amp; ");"</f>
        <v>insert into game_score (id, matchid, squad, goals, points, time_type) values (939, 205, 48, 1, 1, 2);</v>
      </c>
      <c r="H53" s="4"/>
      <c r="I53" s="4"/>
      <c r="J53" s="4"/>
    </row>
    <row r="54" spans="1:10" x14ac:dyDescent="0.25">
      <c r="A54" s="4">
        <f>A53+1</f>
        <v>940</v>
      </c>
      <c r="B54" s="4">
        <f>B53</f>
        <v>205</v>
      </c>
      <c r="C54" s="4">
        <v>48</v>
      </c>
      <c r="D54" s="4">
        <v>1</v>
      </c>
      <c r="E54" s="4">
        <v>0</v>
      </c>
      <c r="F54" s="4">
        <v>1</v>
      </c>
      <c r="G54" s="4" t="str">
        <f t="shared" si="7"/>
        <v>insert into game_score (id, matchid, squad, goals, points, time_type) values (940, 205, 48, 1, 0, 1);</v>
      </c>
      <c r="H54" s="4"/>
      <c r="I54" s="4"/>
      <c r="J54" s="4"/>
    </row>
    <row r="55" spans="1:10" x14ac:dyDescent="0.25">
      <c r="A55" s="4">
        <f t="shared" ref="A55:A118" si="8">A54+1</f>
        <v>941</v>
      </c>
      <c r="B55" s="4">
        <f>B53</f>
        <v>205</v>
      </c>
      <c r="C55" s="4">
        <v>30</v>
      </c>
      <c r="D55" s="4">
        <v>1</v>
      </c>
      <c r="E55" s="4">
        <v>1</v>
      </c>
      <c r="F55" s="4">
        <v>2</v>
      </c>
      <c r="G55" s="4" t="str">
        <f t="shared" si="7"/>
        <v>insert into game_score (id, matchid, squad, goals, points, time_type) values (941, 205, 30, 1, 1, 2);</v>
      </c>
      <c r="H55" s="4"/>
      <c r="I55" s="4"/>
      <c r="J55" s="4"/>
    </row>
    <row r="56" spans="1:10" x14ac:dyDescent="0.25">
      <c r="A56" s="4">
        <f t="shared" si="8"/>
        <v>942</v>
      </c>
      <c r="B56" s="4">
        <f>B53</f>
        <v>205</v>
      </c>
      <c r="C56" s="4">
        <v>30</v>
      </c>
      <c r="D56" s="4">
        <v>0</v>
      </c>
      <c r="E56" s="4">
        <v>0</v>
      </c>
      <c r="F56" s="4">
        <v>1</v>
      </c>
      <c r="G56" s="4" t="str">
        <f t="shared" si="7"/>
        <v>insert into game_score (id, matchid, squad, goals, points, time_type) values (942, 205, 30, 0, 0, 1);</v>
      </c>
      <c r="H56" s="4"/>
      <c r="I56" s="4"/>
      <c r="J56" s="4"/>
    </row>
    <row r="57" spans="1:10" x14ac:dyDescent="0.25">
      <c r="A57" s="4">
        <f t="shared" si="8"/>
        <v>943</v>
      </c>
      <c r="B57" s="4">
        <f>B53+1</f>
        <v>206</v>
      </c>
      <c r="C57" s="4">
        <v>7</v>
      </c>
      <c r="D57" s="4">
        <v>4</v>
      </c>
      <c r="E57" s="4">
        <v>3</v>
      </c>
      <c r="F57" s="4">
        <v>2</v>
      </c>
      <c r="G57" s="4" t="str">
        <f t="shared" si="7"/>
        <v>insert into game_score (id, matchid, squad, goals, points, time_type) values (943, 206, 7, 4, 3, 2);</v>
      </c>
      <c r="H57" s="4"/>
      <c r="I57" s="4"/>
      <c r="J57" s="4"/>
    </row>
    <row r="58" spans="1:10" x14ac:dyDescent="0.25">
      <c r="A58" s="4">
        <f t="shared" si="8"/>
        <v>944</v>
      </c>
      <c r="B58" s="4">
        <f>B57</f>
        <v>206</v>
      </c>
      <c r="C58" s="4">
        <v>7</v>
      </c>
      <c r="D58" s="4">
        <v>2</v>
      </c>
      <c r="E58" s="4">
        <v>0</v>
      </c>
      <c r="F58" s="4">
        <v>1</v>
      </c>
      <c r="G58" s="4" t="str">
        <f t="shared" si="7"/>
        <v>insert into game_score (id, matchid, squad, goals, points, time_type) values (944, 206, 7, 2, 0, 1);</v>
      </c>
      <c r="H58" s="4"/>
      <c r="I58" s="4"/>
      <c r="J58" s="4"/>
    </row>
    <row r="59" spans="1:10" x14ac:dyDescent="0.25">
      <c r="A59" s="4">
        <f t="shared" si="8"/>
        <v>945</v>
      </c>
      <c r="B59" s="4">
        <f>B57</f>
        <v>206</v>
      </c>
      <c r="C59" s="4">
        <v>420</v>
      </c>
      <c r="D59" s="4">
        <v>1</v>
      </c>
      <c r="E59" s="4">
        <v>0</v>
      </c>
      <c r="F59" s="4">
        <v>2</v>
      </c>
      <c r="G59" s="4" t="str">
        <f t="shared" si="7"/>
        <v>insert into game_score (id, matchid, squad, goals, points, time_type) values (945, 206, 420, 1, 0, 2);</v>
      </c>
      <c r="H59" s="4"/>
      <c r="I59" s="4"/>
      <c r="J59" s="4"/>
    </row>
    <row r="60" spans="1:10" x14ac:dyDescent="0.25">
      <c r="A60" s="4">
        <f t="shared" si="8"/>
        <v>946</v>
      </c>
      <c r="B60" s="4">
        <f>B57</f>
        <v>206</v>
      </c>
      <c r="C60" s="4">
        <v>420</v>
      </c>
      <c r="D60" s="4">
        <v>0</v>
      </c>
      <c r="E60" s="4">
        <v>0</v>
      </c>
      <c r="F60" s="4">
        <v>1</v>
      </c>
      <c r="G60" s="4" t="str">
        <f t="shared" si="7"/>
        <v>insert into game_score (id, matchid, squad, goals, points, time_type) values (946, 206, 420, 0, 0, 1);</v>
      </c>
      <c r="H60" s="4"/>
      <c r="I60" s="4"/>
      <c r="J60" s="4"/>
    </row>
    <row r="61" spans="1:10" x14ac:dyDescent="0.25">
      <c r="A61" s="4">
        <f t="shared" si="8"/>
        <v>947</v>
      </c>
      <c r="B61" s="4">
        <f>B57+1</f>
        <v>207</v>
      </c>
      <c r="C61" s="4">
        <v>30</v>
      </c>
      <c r="D61" s="4">
        <v>1</v>
      </c>
      <c r="E61" s="4">
        <v>0</v>
      </c>
      <c r="F61" s="4">
        <v>2</v>
      </c>
      <c r="G61" s="4" t="str">
        <f t="shared" si="7"/>
        <v>insert into game_score (id, matchid, squad, goals, points, time_type) values (947, 207, 30, 1, 0, 2);</v>
      </c>
      <c r="H61" s="4"/>
      <c r="I61" s="4"/>
      <c r="J61" s="4"/>
    </row>
    <row r="62" spans="1:10" x14ac:dyDescent="0.25">
      <c r="A62" s="4">
        <f t="shared" si="8"/>
        <v>948</v>
      </c>
      <c r="B62" s="4">
        <f>B61</f>
        <v>207</v>
      </c>
      <c r="C62" s="4">
        <v>30</v>
      </c>
      <c r="D62" s="4">
        <v>0</v>
      </c>
      <c r="E62" s="4">
        <v>0</v>
      </c>
      <c r="F62" s="4">
        <v>1</v>
      </c>
      <c r="G62" s="4" t="str">
        <f t="shared" si="7"/>
        <v>insert into game_score (id, matchid, squad, goals, points, time_type) values (948, 207, 30, 0, 0, 1);</v>
      </c>
      <c r="H62" s="4"/>
      <c r="I62" s="4"/>
      <c r="J62" s="4"/>
    </row>
    <row r="63" spans="1:10" x14ac:dyDescent="0.25">
      <c r="A63" s="4">
        <f t="shared" si="8"/>
        <v>949</v>
      </c>
      <c r="B63" s="4">
        <f>B61</f>
        <v>207</v>
      </c>
      <c r="C63" s="4">
        <v>420</v>
      </c>
      <c r="D63" s="4">
        <v>2</v>
      </c>
      <c r="E63" s="4">
        <v>3</v>
      </c>
      <c r="F63" s="4">
        <v>2</v>
      </c>
      <c r="G63" s="4" t="str">
        <f t="shared" si="7"/>
        <v>insert into game_score (id, matchid, squad, goals, points, time_type) values (949, 207, 420, 2, 3, 2);</v>
      </c>
      <c r="H63" s="4"/>
      <c r="I63" s="4"/>
      <c r="J63" s="4"/>
    </row>
    <row r="64" spans="1:10" x14ac:dyDescent="0.25">
      <c r="A64" s="4">
        <f t="shared" si="8"/>
        <v>950</v>
      </c>
      <c r="B64" s="4">
        <f>B61</f>
        <v>207</v>
      </c>
      <c r="C64" s="4">
        <v>420</v>
      </c>
      <c r="D64" s="4">
        <v>2</v>
      </c>
      <c r="E64" s="4">
        <v>0</v>
      </c>
      <c r="F64" s="4">
        <v>1</v>
      </c>
      <c r="G64" s="4" t="str">
        <f t="shared" si="7"/>
        <v>insert into game_score (id, matchid, squad, goals, points, time_type) values (950, 207, 420, 2, 0, 1);</v>
      </c>
      <c r="H64" s="4"/>
      <c r="I64" s="4"/>
      <c r="J64" s="4"/>
    </row>
    <row r="65" spans="1:10" x14ac:dyDescent="0.25">
      <c r="A65" s="4">
        <f t="shared" si="8"/>
        <v>951</v>
      </c>
      <c r="B65" s="4">
        <f>B61+1</f>
        <v>208</v>
      </c>
      <c r="C65" s="4">
        <v>48</v>
      </c>
      <c r="D65" s="4">
        <v>1</v>
      </c>
      <c r="E65" s="4">
        <v>1</v>
      </c>
      <c r="F65" s="4">
        <v>2</v>
      </c>
      <c r="G65" s="4" t="str">
        <f t="shared" si="7"/>
        <v>insert into game_score (id, matchid, squad, goals, points, time_type) values (951, 208, 48, 1, 1, 2);</v>
      </c>
      <c r="H65" s="4"/>
      <c r="I65" s="4"/>
      <c r="J65" s="4"/>
    </row>
    <row r="66" spans="1:10" x14ac:dyDescent="0.25">
      <c r="A66" s="4">
        <f t="shared" si="8"/>
        <v>952</v>
      </c>
      <c r="B66" s="4">
        <f>B65</f>
        <v>208</v>
      </c>
      <c r="C66" s="4">
        <v>48</v>
      </c>
      <c r="D66" s="4">
        <v>0</v>
      </c>
      <c r="E66" s="4">
        <v>0</v>
      </c>
      <c r="F66" s="4">
        <v>1</v>
      </c>
      <c r="G66" s="4" t="str">
        <f t="shared" si="7"/>
        <v>insert into game_score (id, matchid, squad, goals, points, time_type) values (952, 208, 48, 0, 0, 1);</v>
      </c>
      <c r="H66" s="4"/>
      <c r="I66" s="4"/>
      <c r="J66" s="4"/>
    </row>
    <row r="67" spans="1:10" x14ac:dyDescent="0.25">
      <c r="A67" s="4">
        <f t="shared" si="8"/>
        <v>953</v>
      </c>
      <c r="B67" s="4">
        <f>B65</f>
        <v>208</v>
      </c>
      <c r="C67" s="4">
        <v>7</v>
      </c>
      <c r="D67" s="4">
        <v>1</v>
      </c>
      <c r="E67" s="4">
        <v>1</v>
      </c>
      <c r="F67" s="4">
        <v>2</v>
      </c>
      <c r="G67" s="4" t="str">
        <f t="shared" si="7"/>
        <v>insert into game_score (id, matchid, squad, goals, points, time_type) values (953, 208, 7, 1, 1, 2);</v>
      </c>
      <c r="H67" s="4"/>
      <c r="I67" s="4"/>
      <c r="J67" s="4"/>
    </row>
    <row r="68" spans="1:10" x14ac:dyDescent="0.25">
      <c r="A68" s="4">
        <f t="shared" si="8"/>
        <v>954</v>
      </c>
      <c r="B68" s="4">
        <f>B65</f>
        <v>208</v>
      </c>
      <c r="C68" s="4">
        <v>7</v>
      </c>
      <c r="D68" s="4">
        <v>1</v>
      </c>
      <c r="E68" s="4">
        <v>0</v>
      </c>
      <c r="F68" s="4">
        <v>1</v>
      </c>
      <c r="G68" s="4" t="str">
        <f t="shared" si="7"/>
        <v>insert into game_score (id, matchid, squad, goals, points, time_type) values (954, 208, 7, 1, 0, 1);</v>
      </c>
      <c r="H68" s="4"/>
      <c r="I68" s="4"/>
      <c r="J68" s="4"/>
    </row>
    <row r="69" spans="1:10" x14ac:dyDescent="0.25">
      <c r="A69" s="4">
        <f t="shared" si="8"/>
        <v>955</v>
      </c>
      <c r="B69" s="4">
        <f>B65+1</f>
        <v>209</v>
      </c>
      <c r="C69" s="4">
        <v>30</v>
      </c>
      <c r="D69" s="4">
        <v>1</v>
      </c>
      <c r="E69" s="4">
        <v>3</v>
      </c>
      <c r="F69" s="4">
        <v>2</v>
      </c>
      <c r="G69" s="4" t="str">
        <f t="shared" si="7"/>
        <v>insert into game_score (id, matchid, squad, goals, points, time_type) values (955, 209, 30, 1, 3, 2);</v>
      </c>
      <c r="H69" s="4"/>
      <c r="I69" s="4"/>
      <c r="J69" s="4"/>
    </row>
    <row r="70" spans="1:10" x14ac:dyDescent="0.25">
      <c r="A70" s="4">
        <f t="shared" si="8"/>
        <v>956</v>
      </c>
      <c r="B70" s="4">
        <f>B69</f>
        <v>209</v>
      </c>
      <c r="C70" s="4">
        <v>30</v>
      </c>
      <c r="D70" s="4">
        <v>0</v>
      </c>
      <c r="E70" s="4">
        <v>0</v>
      </c>
      <c r="F70" s="4">
        <v>1</v>
      </c>
      <c r="G70" s="4" t="str">
        <f t="shared" si="7"/>
        <v>insert into game_score (id, matchid, squad, goals, points, time_type) values (956, 209, 30, 0, 0, 1);</v>
      </c>
      <c r="H70" s="4"/>
      <c r="I70" s="4"/>
      <c r="J70" s="4"/>
    </row>
    <row r="71" spans="1:10" x14ac:dyDescent="0.25">
      <c r="A71" s="4">
        <f t="shared" si="8"/>
        <v>957</v>
      </c>
      <c r="B71" s="4">
        <f>B69</f>
        <v>209</v>
      </c>
      <c r="C71" s="4">
        <v>7</v>
      </c>
      <c r="D71" s="4">
        <v>0</v>
      </c>
      <c r="E71" s="4">
        <v>0</v>
      </c>
      <c r="F71" s="4">
        <v>2</v>
      </c>
      <c r="G71" s="4" t="str">
        <f t="shared" si="7"/>
        <v>insert into game_score (id, matchid, squad, goals, points, time_type) values (957, 209, 7, 0, 0, 2);</v>
      </c>
      <c r="H71" s="4"/>
      <c r="I71" s="4"/>
      <c r="J71" s="4"/>
    </row>
    <row r="72" spans="1:10" x14ac:dyDescent="0.25">
      <c r="A72" s="4">
        <f t="shared" si="8"/>
        <v>958</v>
      </c>
      <c r="B72" s="4">
        <f>B69</f>
        <v>209</v>
      </c>
      <c r="C72" s="4">
        <v>7</v>
      </c>
      <c r="D72" s="4">
        <v>0</v>
      </c>
      <c r="E72" s="4">
        <v>0</v>
      </c>
      <c r="F72" s="4">
        <v>1</v>
      </c>
      <c r="G72" s="4" t="str">
        <f t="shared" si="7"/>
        <v>insert into game_score (id, matchid, squad, goals, points, time_type) values (958, 209, 7, 0, 0, 1);</v>
      </c>
      <c r="H72" s="4"/>
      <c r="I72" s="4"/>
      <c r="J72" s="4"/>
    </row>
    <row r="73" spans="1:10" x14ac:dyDescent="0.25">
      <c r="A73" s="4">
        <f t="shared" si="8"/>
        <v>959</v>
      </c>
      <c r="B73" s="4">
        <f>B69+1</f>
        <v>210</v>
      </c>
      <c r="C73" s="4">
        <v>420</v>
      </c>
      <c r="D73" s="4">
        <v>1</v>
      </c>
      <c r="E73" s="4">
        <v>3</v>
      </c>
      <c r="F73" s="4">
        <v>2</v>
      </c>
      <c r="G73" s="4" t="str">
        <f>"insert into game_score (id, matchid, squad, goals, points, time_type) values (" &amp; A73 &amp; ", " &amp; B73 &amp; ", " &amp; C73 &amp; ", " &amp; D73 &amp; ", " &amp; E73 &amp; ", " &amp; F73 &amp; ");"</f>
        <v>insert into game_score (id, matchid, squad, goals, points, time_type) values (959, 210, 420, 1, 3, 2);</v>
      </c>
      <c r="H73" s="4"/>
      <c r="I73" s="4"/>
      <c r="J73" s="4"/>
    </row>
    <row r="74" spans="1:10" x14ac:dyDescent="0.25">
      <c r="A74" s="4">
        <f t="shared" si="8"/>
        <v>960</v>
      </c>
      <c r="B74" s="4">
        <f>B73</f>
        <v>210</v>
      </c>
      <c r="C74" s="4">
        <v>420</v>
      </c>
      <c r="D74" s="4">
        <v>0</v>
      </c>
      <c r="E74" s="4">
        <v>0</v>
      </c>
      <c r="F74" s="4">
        <v>1</v>
      </c>
      <c r="G74" s="4" t="str">
        <f>"insert into game_score (id, matchid, squad, goals, points, time_type) values (" &amp; A74 &amp; ", " &amp; B74 &amp; ", " &amp; C74 &amp; ", " &amp; D74 &amp; ", " &amp; E74 &amp; ", " &amp; F74 &amp; ");"</f>
        <v>insert into game_score (id, matchid, squad, goals, points, time_type) values (960, 210, 420, 0, 0, 1);</v>
      </c>
      <c r="H74" s="4"/>
      <c r="I74" s="4"/>
      <c r="J74" s="4"/>
    </row>
    <row r="75" spans="1:10" x14ac:dyDescent="0.25">
      <c r="A75" s="4">
        <f t="shared" si="8"/>
        <v>961</v>
      </c>
      <c r="B75" s="4">
        <f>B73</f>
        <v>210</v>
      </c>
      <c r="C75" s="4">
        <v>48</v>
      </c>
      <c r="D75" s="4">
        <v>0</v>
      </c>
      <c r="E75" s="4">
        <v>0</v>
      </c>
      <c r="F75" s="4">
        <v>2</v>
      </c>
      <c r="G75" s="4" t="str">
        <f>"insert into game_score (id, matchid, squad, goals, points, time_type) values (" &amp; A75 &amp; ", " &amp; B75 &amp; ", " &amp; C75 &amp; ", " &amp; D75 &amp; ", " &amp; E75 &amp; ", " &amp; F75 &amp; ");"</f>
        <v>insert into game_score (id, matchid, squad, goals, points, time_type) values (961, 210, 48, 0, 0, 2);</v>
      </c>
      <c r="H75" s="4"/>
      <c r="I75" s="4"/>
      <c r="J75" s="4"/>
    </row>
    <row r="76" spans="1:10" x14ac:dyDescent="0.25">
      <c r="A76" s="4">
        <f t="shared" si="8"/>
        <v>962</v>
      </c>
      <c r="B76" s="4">
        <f>B73</f>
        <v>210</v>
      </c>
      <c r="C76" s="4">
        <v>48</v>
      </c>
      <c r="D76" s="4">
        <v>0</v>
      </c>
      <c r="E76" s="4">
        <v>0</v>
      </c>
      <c r="F76" s="4">
        <v>1</v>
      </c>
      <c r="G76" s="4" t="str">
        <f>"insert into game_score (id, matchid, squad, goals, points, time_type) values (" &amp; A76 &amp; ", " &amp; B76 &amp; ", " &amp; C76 &amp; ", " &amp; D76 &amp; ", " &amp; E76 &amp; ", " &amp; F76 &amp; ");"</f>
        <v>insert into game_score (id, matchid, squad, goals, points, time_type) values (962, 210, 48, 0, 0, 1);</v>
      </c>
      <c r="H76" s="4"/>
    </row>
    <row r="77" spans="1:10" x14ac:dyDescent="0.25">
      <c r="A77" s="4">
        <f t="shared" si="8"/>
        <v>963</v>
      </c>
      <c r="B77" s="4">
        <f>B73+1</f>
        <v>211</v>
      </c>
      <c r="C77" s="4">
        <v>31</v>
      </c>
      <c r="D77" s="4">
        <v>0</v>
      </c>
      <c r="E77" s="4">
        <v>0</v>
      </c>
      <c r="F77" s="4">
        <v>2</v>
      </c>
      <c r="G77" s="4" t="str">
        <f t="shared" si="7"/>
        <v>insert into game_score (id, matchid, squad, goals, points, time_type) values (963, 211, 31, 0, 0, 2);</v>
      </c>
      <c r="H77" s="4"/>
    </row>
    <row r="78" spans="1:10" x14ac:dyDescent="0.25">
      <c r="A78" s="4">
        <f t="shared" si="8"/>
        <v>964</v>
      </c>
      <c r="B78" s="4">
        <f>B77</f>
        <v>211</v>
      </c>
      <c r="C78" s="4">
        <v>31</v>
      </c>
      <c r="D78" s="4">
        <v>0</v>
      </c>
      <c r="E78" s="4">
        <v>0</v>
      </c>
      <c r="F78" s="4">
        <v>1</v>
      </c>
      <c r="G78" s="4" t="str">
        <f t="shared" si="7"/>
        <v>insert into game_score (id, matchid, squad, goals, points, time_type) values (964, 211, 31, 0, 0, 1);</v>
      </c>
      <c r="H78" s="4"/>
    </row>
    <row r="79" spans="1:10" x14ac:dyDescent="0.25">
      <c r="A79" s="4">
        <f t="shared" si="8"/>
        <v>965</v>
      </c>
      <c r="B79" s="4">
        <f>B77</f>
        <v>211</v>
      </c>
      <c r="C79" s="4">
        <v>45</v>
      </c>
      <c r="D79" s="4">
        <v>1</v>
      </c>
      <c r="E79" s="4">
        <v>3</v>
      </c>
      <c r="F79" s="4">
        <v>2</v>
      </c>
      <c r="G79" s="4" t="str">
        <f t="shared" si="7"/>
        <v>insert into game_score (id, matchid, squad, goals, points, time_type) values (965, 211, 45, 1, 3, 2);</v>
      </c>
      <c r="H79" s="4"/>
    </row>
    <row r="80" spans="1:10" x14ac:dyDescent="0.25">
      <c r="A80" s="4">
        <f t="shared" si="8"/>
        <v>966</v>
      </c>
      <c r="B80" s="4">
        <f>B77</f>
        <v>211</v>
      </c>
      <c r="C80" s="4">
        <v>45</v>
      </c>
      <c r="D80" s="4">
        <v>1</v>
      </c>
      <c r="E80" s="4">
        <v>0</v>
      </c>
      <c r="F80" s="4">
        <v>1</v>
      </c>
      <c r="G80" s="4" t="str">
        <f t="shared" si="7"/>
        <v>insert into game_score (id, matchid, squad, goals, points, time_type) values (966, 211, 45, 1, 0, 1);</v>
      </c>
      <c r="H80" s="4"/>
    </row>
    <row r="81" spans="1:8" x14ac:dyDescent="0.25">
      <c r="A81" s="4">
        <f t="shared" si="8"/>
        <v>967</v>
      </c>
      <c r="B81" s="4">
        <f>B77+1</f>
        <v>212</v>
      </c>
      <c r="C81" s="4">
        <v>49</v>
      </c>
      <c r="D81" s="4">
        <v>1</v>
      </c>
      <c r="E81" s="4">
        <v>3</v>
      </c>
      <c r="F81" s="4">
        <v>2</v>
      </c>
      <c r="G81" s="4" t="str">
        <f t="shared" si="7"/>
        <v>insert into game_score (id, matchid, squad, goals, points, time_type) values (967, 212, 49, 1, 3, 2);</v>
      </c>
      <c r="H81" s="4"/>
    </row>
    <row r="82" spans="1:8" x14ac:dyDescent="0.25">
      <c r="A82" s="4">
        <f t="shared" si="8"/>
        <v>968</v>
      </c>
      <c r="B82" s="4">
        <f>B81</f>
        <v>212</v>
      </c>
      <c r="C82" s="4">
        <v>49</v>
      </c>
      <c r="D82" s="4">
        <v>0</v>
      </c>
      <c r="E82" s="4">
        <v>0</v>
      </c>
      <c r="F82" s="4">
        <v>1</v>
      </c>
      <c r="G82" s="4" t="str">
        <f t="shared" si="7"/>
        <v>insert into game_score (id, matchid, squad, goals, points, time_type) values (968, 212, 49, 0, 0, 1);</v>
      </c>
      <c r="H82" s="4"/>
    </row>
    <row r="83" spans="1:8" x14ac:dyDescent="0.25">
      <c r="A83" s="4">
        <f t="shared" si="8"/>
        <v>969</v>
      </c>
      <c r="B83" s="4">
        <f>B81</f>
        <v>212</v>
      </c>
      <c r="C83" s="4">
        <v>351</v>
      </c>
      <c r="D83" s="4">
        <v>0</v>
      </c>
      <c r="E83" s="4">
        <v>0</v>
      </c>
      <c r="F83" s="4">
        <v>2</v>
      </c>
      <c r="G83" s="4" t="str">
        <f t="shared" si="7"/>
        <v>insert into game_score (id, matchid, squad, goals, points, time_type) values (969, 212, 351, 0, 0, 2);</v>
      </c>
      <c r="H83" s="4"/>
    </row>
    <row r="84" spans="1:8" x14ac:dyDescent="0.25">
      <c r="A84" s="4">
        <f t="shared" si="8"/>
        <v>970</v>
      </c>
      <c r="B84" s="4">
        <f>B81</f>
        <v>212</v>
      </c>
      <c r="C84" s="4">
        <v>351</v>
      </c>
      <c r="D84" s="4">
        <v>0</v>
      </c>
      <c r="E84" s="4">
        <v>0</v>
      </c>
      <c r="F84" s="4">
        <v>1</v>
      </c>
      <c r="G84" s="4" t="str">
        <f t="shared" si="7"/>
        <v>insert into game_score (id, matchid, squad, goals, points, time_type) values (970, 212, 351, 0, 0, 1);</v>
      </c>
      <c r="H84" s="4"/>
    </row>
    <row r="85" spans="1:8" x14ac:dyDescent="0.25">
      <c r="A85" s="4">
        <f t="shared" si="8"/>
        <v>971</v>
      </c>
      <c r="B85" s="4">
        <f>B81+1</f>
        <v>213</v>
      </c>
      <c r="C85" s="4">
        <v>45</v>
      </c>
      <c r="D85" s="4">
        <v>2</v>
      </c>
      <c r="E85" s="4">
        <v>0</v>
      </c>
      <c r="F85" s="4">
        <v>2</v>
      </c>
      <c r="G85" s="4" t="str">
        <f t="shared" si="7"/>
        <v>insert into game_score (id, matchid, squad, goals, points, time_type) values (971, 213, 45, 2, 0, 2);</v>
      </c>
      <c r="H85" s="4"/>
    </row>
    <row r="86" spans="1:8" x14ac:dyDescent="0.25">
      <c r="A86" s="4">
        <f t="shared" si="8"/>
        <v>972</v>
      </c>
      <c r="B86" s="4">
        <f>B85</f>
        <v>213</v>
      </c>
      <c r="C86" s="4">
        <v>45</v>
      </c>
      <c r="D86" s="4">
        <v>1</v>
      </c>
      <c r="E86" s="4">
        <v>0</v>
      </c>
      <c r="F86" s="4">
        <v>1</v>
      </c>
      <c r="G86" s="4" t="str">
        <f t="shared" si="7"/>
        <v>insert into game_score (id, matchid, squad, goals, points, time_type) values (972, 213, 45, 1, 0, 1);</v>
      </c>
      <c r="H86" s="4"/>
    </row>
    <row r="87" spans="1:8" x14ac:dyDescent="0.25">
      <c r="A87" s="4">
        <f t="shared" si="8"/>
        <v>973</v>
      </c>
      <c r="B87" s="4">
        <f>B85</f>
        <v>213</v>
      </c>
      <c r="C87" s="4">
        <v>351</v>
      </c>
      <c r="D87" s="4">
        <v>3</v>
      </c>
      <c r="E87" s="4">
        <v>3</v>
      </c>
      <c r="F87" s="4">
        <v>2</v>
      </c>
      <c r="G87" s="4" t="str">
        <f t="shared" si="7"/>
        <v>insert into game_score (id, matchid, squad, goals, points, time_type) values (973, 213, 351, 3, 3, 2);</v>
      </c>
      <c r="H87" s="4"/>
    </row>
    <row r="88" spans="1:8" x14ac:dyDescent="0.25">
      <c r="A88" s="4">
        <f t="shared" si="8"/>
        <v>974</v>
      </c>
      <c r="B88" s="4">
        <f>B85</f>
        <v>213</v>
      </c>
      <c r="C88" s="4">
        <v>351</v>
      </c>
      <c r="D88" s="4">
        <v>2</v>
      </c>
      <c r="E88" s="4">
        <v>0</v>
      </c>
      <c r="F88" s="4">
        <v>1</v>
      </c>
      <c r="G88" s="4" t="str">
        <f t="shared" si="7"/>
        <v>insert into game_score (id, matchid, squad, goals, points, time_type) values (974, 213, 351, 2, 0, 1);</v>
      </c>
      <c r="H88" s="4"/>
    </row>
    <row r="89" spans="1:8" x14ac:dyDescent="0.25">
      <c r="A89" s="4">
        <f t="shared" si="8"/>
        <v>975</v>
      </c>
      <c r="B89" s="4">
        <f>B85+1</f>
        <v>214</v>
      </c>
      <c r="C89" s="4">
        <v>31</v>
      </c>
      <c r="D89" s="4">
        <v>1</v>
      </c>
      <c r="E89" s="4">
        <v>0</v>
      </c>
      <c r="F89" s="4">
        <v>2</v>
      </c>
      <c r="G89" s="4" t="str">
        <f t="shared" si="7"/>
        <v>insert into game_score (id, matchid, squad, goals, points, time_type) values (975, 214, 31, 1, 0, 2);</v>
      </c>
      <c r="H89" s="4"/>
    </row>
    <row r="90" spans="1:8" x14ac:dyDescent="0.25">
      <c r="A90" s="4">
        <f t="shared" si="8"/>
        <v>976</v>
      </c>
      <c r="B90" s="4">
        <f>B89</f>
        <v>214</v>
      </c>
      <c r="C90" s="4">
        <v>31</v>
      </c>
      <c r="D90" s="4">
        <v>0</v>
      </c>
      <c r="E90" s="4">
        <v>0</v>
      </c>
      <c r="F90" s="4">
        <v>1</v>
      </c>
      <c r="G90" s="4" t="str">
        <f t="shared" si="7"/>
        <v>insert into game_score (id, matchid, squad, goals, points, time_type) values (976, 214, 31, 0, 0, 1);</v>
      </c>
      <c r="H90" s="4"/>
    </row>
    <row r="91" spans="1:8" x14ac:dyDescent="0.25">
      <c r="A91" s="4">
        <f t="shared" si="8"/>
        <v>977</v>
      </c>
      <c r="B91" s="4">
        <f>B89</f>
        <v>214</v>
      </c>
      <c r="C91" s="4">
        <v>49</v>
      </c>
      <c r="D91" s="4">
        <v>2</v>
      </c>
      <c r="E91" s="4">
        <v>3</v>
      </c>
      <c r="F91" s="4">
        <v>2</v>
      </c>
      <c r="G91" s="4" t="str">
        <f t="shared" si="7"/>
        <v>insert into game_score (id, matchid, squad, goals, points, time_type) values (977, 214, 49, 2, 3, 2);</v>
      </c>
      <c r="H91" s="4"/>
    </row>
    <row r="92" spans="1:8" x14ac:dyDescent="0.25">
      <c r="A92" s="4">
        <f t="shared" si="8"/>
        <v>978</v>
      </c>
      <c r="B92" s="4">
        <f>B89</f>
        <v>214</v>
      </c>
      <c r="C92" s="4">
        <v>49</v>
      </c>
      <c r="D92" s="4">
        <v>2</v>
      </c>
      <c r="E92" s="4">
        <v>0</v>
      </c>
      <c r="F92" s="4">
        <v>1</v>
      </c>
      <c r="G92" s="4" t="str">
        <f t="shared" si="7"/>
        <v>insert into game_score (id, matchid, squad, goals, points, time_type) values (978, 214, 49, 2, 0, 1);</v>
      </c>
      <c r="H92" s="4"/>
    </row>
    <row r="93" spans="1:8" x14ac:dyDescent="0.25">
      <c r="A93" s="4">
        <f t="shared" si="8"/>
        <v>979</v>
      </c>
      <c r="B93" s="4">
        <f>B89+1</f>
        <v>215</v>
      </c>
      <c r="C93" s="4">
        <v>351</v>
      </c>
      <c r="D93" s="4">
        <v>2</v>
      </c>
      <c r="E93" s="4">
        <v>3</v>
      </c>
      <c r="F93" s="4">
        <v>2</v>
      </c>
      <c r="G93" s="4" t="str">
        <f t="shared" si="7"/>
        <v>insert into game_score (id, matchid, squad, goals, points, time_type) values (979, 215, 351, 2, 3, 2);</v>
      </c>
      <c r="H93" s="4"/>
    </row>
    <row r="94" spans="1:8" x14ac:dyDescent="0.25">
      <c r="A94" s="4">
        <f t="shared" si="8"/>
        <v>980</v>
      </c>
      <c r="B94" s="4">
        <f>B93</f>
        <v>215</v>
      </c>
      <c r="C94" s="4">
        <v>351</v>
      </c>
      <c r="D94" s="4">
        <v>1</v>
      </c>
      <c r="E94" s="4">
        <v>0</v>
      </c>
      <c r="F94" s="4">
        <v>1</v>
      </c>
      <c r="G94" s="4" t="str">
        <f t="shared" si="7"/>
        <v>insert into game_score (id, matchid, squad, goals, points, time_type) values (980, 215, 351, 1, 0, 1);</v>
      </c>
      <c r="H94" s="4"/>
    </row>
    <row r="95" spans="1:8" x14ac:dyDescent="0.25">
      <c r="A95" s="4">
        <f t="shared" si="8"/>
        <v>981</v>
      </c>
      <c r="B95" s="4">
        <f>B93</f>
        <v>215</v>
      </c>
      <c r="C95" s="4">
        <v>31</v>
      </c>
      <c r="D95" s="4">
        <v>1</v>
      </c>
      <c r="E95" s="4">
        <v>0</v>
      </c>
      <c r="F95" s="4">
        <v>2</v>
      </c>
      <c r="G95" s="4" t="str">
        <f t="shared" si="7"/>
        <v>insert into game_score (id, matchid, squad, goals, points, time_type) values (981, 215, 31, 1, 0, 2);</v>
      </c>
      <c r="H95" s="4"/>
    </row>
    <row r="96" spans="1:8" x14ac:dyDescent="0.25">
      <c r="A96" s="4">
        <f t="shared" si="8"/>
        <v>982</v>
      </c>
      <c r="B96" s="4">
        <f>B93</f>
        <v>215</v>
      </c>
      <c r="C96" s="4">
        <v>31</v>
      </c>
      <c r="D96" s="4">
        <v>1</v>
      </c>
      <c r="E96" s="4">
        <v>0</v>
      </c>
      <c r="F96" s="4">
        <v>1</v>
      </c>
      <c r="G96" s="4" t="str">
        <f t="shared" si="7"/>
        <v>insert into game_score (id, matchid, squad, goals, points, time_type) values (982, 215, 31, 1, 0, 1);</v>
      </c>
      <c r="H96" s="4"/>
    </row>
    <row r="97" spans="1:8" x14ac:dyDescent="0.25">
      <c r="A97" s="4">
        <f t="shared" si="8"/>
        <v>983</v>
      </c>
      <c r="B97" s="4">
        <f>B93+1</f>
        <v>216</v>
      </c>
      <c r="C97" s="4">
        <v>45</v>
      </c>
      <c r="D97" s="4">
        <v>1</v>
      </c>
      <c r="E97" s="4">
        <v>0</v>
      </c>
      <c r="F97" s="4">
        <v>2</v>
      </c>
      <c r="G97" s="4" t="str">
        <f t="shared" si="7"/>
        <v>insert into game_score (id, matchid, squad, goals, points, time_type) values (983, 216, 45, 1, 0, 2);</v>
      </c>
      <c r="H97" s="4"/>
    </row>
    <row r="98" spans="1:8" x14ac:dyDescent="0.25">
      <c r="A98" s="4">
        <f t="shared" si="8"/>
        <v>984</v>
      </c>
      <c r="B98" s="4">
        <f>B97</f>
        <v>216</v>
      </c>
      <c r="C98" s="4">
        <v>45</v>
      </c>
      <c r="D98" s="4">
        <v>1</v>
      </c>
      <c r="E98" s="4">
        <v>0</v>
      </c>
      <c r="F98" s="4">
        <v>1</v>
      </c>
      <c r="G98" s="4" t="str">
        <f t="shared" si="7"/>
        <v>insert into game_score (id, matchid, squad, goals, points, time_type) values (984, 216, 45, 1, 0, 1);</v>
      </c>
      <c r="H98" s="4"/>
    </row>
    <row r="99" spans="1:8" x14ac:dyDescent="0.25">
      <c r="A99" s="4">
        <f t="shared" si="8"/>
        <v>985</v>
      </c>
      <c r="B99" s="4">
        <f>B97</f>
        <v>216</v>
      </c>
      <c r="C99" s="4">
        <v>49</v>
      </c>
      <c r="D99" s="4">
        <v>2</v>
      </c>
      <c r="E99" s="4">
        <v>3</v>
      </c>
      <c r="F99" s="4">
        <v>2</v>
      </c>
      <c r="G99" s="4" t="str">
        <f t="shared" si="7"/>
        <v>insert into game_score (id, matchid, squad, goals, points, time_type) values (985, 216, 49, 2, 3, 2);</v>
      </c>
      <c r="H99" s="4"/>
    </row>
    <row r="100" spans="1:8" x14ac:dyDescent="0.25">
      <c r="A100" s="4">
        <f t="shared" si="8"/>
        <v>986</v>
      </c>
      <c r="B100" s="4">
        <f>B97</f>
        <v>216</v>
      </c>
      <c r="C100" s="4">
        <v>49</v>
      </c>
      <c r="D100" s="4">
        <v>1</v>
      </c>
      <c r="E100" s="4">
        <v>0</v>
      </c>
      <c r="F100" s="4">
        <v>1</v>
      </c>
      <c r="G100" s="4" t="str">
        <f t="shared" si="7"/>
        <v>insert into game_score (id, matchid, squad, goals, points, time_type) values (986, 216, 49, 1, 0, 1);</v>
      </c>
      <c r="H100" s="4"/>
    </row>
    <row r="101" spans="1:8" x14ac:dyDescent="0.25">
      <c r="A101" s="4">
        <f t="shared" si="8"/>
        <v>987</v>
      </c>
      <c r="B101" s="4">
        <f>B97+1</f>
        <v>217</v>
      </c>
      <c r="C101" s="4">
        <v>34</v>
      </c>
      <c r="D101" s="4">
        <v>1</v>
      </c>
      <c r="E101" s="4">
        <v>1</v>
      </c>
      <c r="F101" s="4">
        <v>2</v>
      </c>
      <c r="G101" s="4" t="str">
        <f t="shared" si="7"/>
        <v>insert into game_score (id, matchid, squad, goals, points, time_type) values (987, 217, 34, 1, 1, 2);</v>
      </c>
      <c r="H101" s="4"/>
    </row>
    <row r="102" spans="1:8" x14ac:dyDescent="0.25">
      <c r="A102" s="4">
        <f t="shared" si="8"/>
        <v>988</v>
      </c>
      <c r="B102" s="4">
        <f>B101</f>
        <v>217</v>
      </c>
      <c r="C102" s="4">
        <v>34</v>
      </c>
      <c r="D102" s="4">
        <v>0</v>
      </c>
      <c r="E102" s="4">
        <v>0</v>
      </c>
      <c r="F102" s="4">
        <v>1</v>
      </c>
      <c r="G102" s="4" t="str">
        <f t="shared" si="7"/>
        <v>insert into game_score (id, matchid, squad, goals, points, time_type) values (988, 217, 34, 0, 0, 1);</v>
      </c>
      <c r="H102" s="4"/>
    </row>
    <row r="103" spans="1:8" x14ac:dyDescent="0.25">
      <c r="A103" s="4">
        <f t="shared" si="8"/>
        <v>989</v>
      </c>
      <c r="B103" s="4">
        <f>B101</f>
        <v>217</v>
      </c>
      <c r="C103" s="4">
        <v>39</v>
      </c>
      <c r="D103" s="4">
        <v>1</v>
      </c>
      <c r="E103" s="4">
        <v>1</v>
      </c>
      <c r="F103" s="4">
        <v>2</v>
      </c>
      <c r="G103" s="4" t="str">
        <f t="shared" si="7"/>
        <v>insert into game_score (id, matchid, squad, goals, points, time_type) values (989, 217, 39, 1, 1, 2);</v>
      </c>
      <c r="H103" s="4"/>
    </row>
    <row r="104" spans="1:8" x14ac:dyDescent="0.25">
      <c r="A104" s="4">
        <f t="shared" si="8"/>
        <v>990</v>
      </c>
      <c r="B104" s="4">
        <f>B101</f>
        <v>217</v>
      </c>
      <c r="C104" s="4">
        <v>39</v>
      </c>
      <c r="D104" s="4">
        <v>0</v>
      </c>
      <c r="E104" s="4">
        <v>0</v>
      </c>
      <c r="F104" s="4">
        <v>1</v>
      </c>
      <c r="G104" s="4" t="str">
        <f t="shared" si="7"/>
        <v>insert into game_score (id, matchid, squad, goals, points, time_type) values (990, 217, 39, 0, 0, 1);</v>
      </c>
      <c r="H104" s="4"/>
    </row>
    <row r="105" spans="1:8" x14ac:dyDescent="0.25">
      <c r="A105" s="4">
        <f t="shared" si="8"/>
        <v>991</v>
      </c>
      <c r="B105" s="4">
        <f>B101+1</f>
        <v>218</v>
      </c>
      <c r="C105" s="4">
        <v>353</v>
      </c>
      <c r="D105" s="4">
        <v>1</v>
      </c>
      <c r="E105" s="4">
        <v>0</v>
      </c>
      <c r="F105" s="4">
        <v>2</v>
      </c>
      <c r="G105" s="4" t="str">
        <f t="shared" si="7"/>
        <v>insert into game_score (id, matchid, squad, goals, points, time_type) values (991, 218, 353, 1, 0, 2);</v>
      </c>
      <c r="H105" s="4"/>
    </row>
    <row r="106" spans="1:8" x14ac:dyDescent="0.25">
      <c r="A106" s="4">
        <f t="shared" si="8"/>
        <v>992</v>
      </c>
      <c r="B106" s="4">
        <f>B105</f>
        <v>218</v>
      </c>
      <c r="C106" s="4">
        <v>353</v>
      </c>
      <c r="D106" s="4">
        <v>1</v>
      </c>
      <c r="E106" s="4">
        <v>0</v>
      </c>
      <c r="F106" s="4">
        <v>1</v>
      </c>
      <c r="G106" s="4" t="str">
        <f t="shared" si="7"/>
        <v>insert into game_score (id, matchid, squad, goals, points, time_type) values (992, 218, 353, 1, 0, 1);</v>
      </c>
      <c r="H106" s="4"/>
    </row>
    <row r="107" spans="1:8" x14ac:dyDescent="0.25">
      <c r="A107" s="4">
        <f t="shared" si="8"/>
        <v>993</v>
      </c>
      <c r="B107" s="4">
        <f>B105</f>
        <v>218</v>
      </c>
      <c r="C107" s="4">
        <v>385</v>
      </c>
      <c r="D107" s="4">
        <v>3</v>
      </c>
      <c r="E107" s="4">
        <v>3</v>
      </c>
      <c r="F107" s="4">
        <v>2</v>
      </c>
      <c r="G107" s="4" t="str">
        <f t="shared" si="7"/>
        <v>insert into game_score (id, matchid, squad, goals, points, time_type) values (993, 218, 385, 3, 3, 2);</v>
      </c>
      <c r="H107" s="4"/>
    </row>
    <row r="108" spans="1:8" x14ac:dyDescent="0.25">
      <c r="A108" s="4">
        <f t="shared" si="8"/>
        <v>994</v>
      </c>
      <c r="B108" s="4">
        <f>B105</f>
        <v>218</v>
      </c>
      <c r="C108" s="4">
        <v>385</v>
      </c>
      <c r="D108" s="4">
        <v>2</v>
      </c>
      <c r="E108" s="4">
        <v>0</v>
      </c>
      <c r="F108" s="4">
        <v>1</v>
      </c>
      <c r="G108" s="4" t="str">
        <f t="shared" si="7"/>
        <v>insert into game_score (id, matchid, squad, goals, points, time_type) values (994, 218, 385, 2, 0, 1);</v>
      </c>
      <c r="H108" s="4"/>
    </row>
    <row r="109" spans="1:8" x14ac:dyDescent="0.25">
      <c r="A109" s="4">
        <f t="shared" si="8"/>
        <v>995</v>
      </c>
      <c r="B109" s="4">
        <f>B105+1</f>
        <v>219</v>
      </c>
      <c r="C109" s="4">
        <v>39</v>
      </c>
      <c r="D109" s="4">
        <v>1</v>
      </c>
      <c r="E109" s="4">
        <v>1</v>
      </c>
      <c r="F109" s="4">
        <v>2</v>
      </c>
      <c r="G109" s="4" t="str">
        <f t="shared" si="7"/>
        <v>insert into game_score (id, matchid, squad, goals, points, time_type) values (995, 219, 39, 1, 1, 2);</v>
      </c>
      <c r="H109" s="4"/>
    </row>
    <row r="110" spans="1:8" x14ac:dyDescent="0.25">
      <c r="A110" s="4">
        <f t="shared" si="8"/>
        <v>996</v>
      </c>
      <c r="B110" s="4">
        <f>B109</f>
        <v>219</v>
      </c>
      <c r="C110" s="4">
        <v>39</v>
      </c>
      <c r="D110" s="4">
        <v>1</v>
      </c>
      <c r="E110" s="4">
        <v>0</v>
      </c>
      <c r="F110" s="4">
        <v>1</v>
      </c>
      <c r="G110" s="4" t="str">
        <f t="shared" si="7"/>
        <v>insert into game_score (id, matchid, squad, goals, points, time_type) values (996, 219, 39, 1, 0, 1);</v>
      </c>
      <c r="H110" s="4"/>
    </row>
    <row r="111" spans="1:8" x14ac:dyDescent="0.25">
      <c r="A111" s="4">
        <f t="shared" si="8"/>
        <v>997</v>
      </c>
      <c r="B111" s="4">
        <f>B109</f>
        <v>219</v>
      </c>
      <c r="C111" s="4">
        <v>385</v>
      </c>
      <c r="D111" s="4">
        <v>1</v>
      </c>
      <c r="E111" s="4">
        <v>1</v>
      </c>
      <c r="F111" s="4">
        <v>2</v>
      </c>
      <c r="G111" s="4" t="str">
        <f t="shared" si="7"/>
        <v>insert into game_score (id, matchid, squad, goals, points, time_type) values (997, 219, 385, 1, 1, 2);</v>
      </c>
      <c r="H111" s="4"/>
    </row>
    <row r="112" spans="1:8" x14ac:dyDescent="0.25">
      <c r="A112" s="4">
        <f t="shared" si="8"/>
        <v>998</v>
      </c>
      <c r="B112" s="4">
        <f>B109</f>
        <v>219</v>
      </c>
      <c r="C112" s="4">
        <v>385</v>
      </c>
      <c r="D112" s="4">
        <v>0</v>
      </c>
      <c r="E112" s="4">
        <v>0</v>
      </c>
      <c r="F112" s="4">
        <v>1</v>
      </c>
      <c r="G112" s="4" t="str">
        <f t="shared" si="7"/>
        <v>insert into game_score (id, matchid, squad, goals, points, time_type) values (998, 219, 385, 0, 0, 1);</v>
      </c>
      <c r="H112" s="4"/>
    </row>
    <row r="113" spans="1:8" x14ac:dyDescent="0.25">
      <c r="A113" s="4">
        <f t="shared" si="8"/>
        <v>999</v>
      </c>
      <c r="B113" s="4">
        <f>B109+1</f>
        <v>220</v>
      </c>
      <c r="C113" s="4">
        <v>34</v>
      </c>
      <c r="D113" s="4">
        <v>4</v>
      </c>
      <c r="E113" s="4">
        <v>3</v>
      </c>
      <c r="F113" s="4">
        <v>2</v>
      </c>
      <c r="G113" s="4" t="str">
        <f t="shared" si="7"/>
        <v>insert into game_score (id, matchid, squad, goals, points, time_type) values (999, 220, 34, 4, 3, 2);</v>
      </c>
      <c r="H113" s="4"/>
    </row>
    <row r="114" spans="1:8" x14ac:dyDescent="0.25">
      <c r="A114" s="4">
        <f t="shared" si="8"/>
        <v>1000</v>
      </c>
      <c r="B114" s="4">
        <f>B113</f>
        <v>220</v>
      </c>
      <c r="C114" s="4">
        <v>34</v>
      </c>
      <c r="D114" s="4">
        <v>1</v>
      </c>
      <c r="E114" s="4">
        <v>0</v>
      </c>
      <c r="F114" s="4">
        <v>1</v>
      </c>
      <c r="G114" s="4" t="str">
        <f t="shared" si="7"/>
        <v>insert into game_score (id, matchid, squad, goals, points, time_type) values (1000, 220, 34, 1, 0, 1);</v>
      </c>
      <c r="H114" s="4"/>
    </row>
    <row r="115" spans="1:8" x14ac:dyDescent="0.25">
      <c r="A115" s="4">
        <f t="shared" si="8"/>
        <v>1001</v>
      </c>
      <c r="B115" s="4">
        <f>B113</f>
        <v>220</v>
      </c>
      <c r="C115" s="4">
        <v>353</v>
      </c>
      <c r="D115" s="4">
        <v>0</v>
      </c>
      <c r="E115" s="4">
        <v>0</v>
      </c>
      <c r="F115" s="4">
        <v>2</v>
      </c>
      <c r="G115" s="4" t="str">
        <f t="shared" si="7"/>
        <v>insert into game_score (id, matchid, squad, goals, points, time_type) values (1001, 220, 353, 0, 0, 2);</v>
      </c>
      <c r="H115" s="4"/>
    </row>
    <row r="116" spans="1:8" x14ac:dyDescent="0.25">
      <c r="A116" s="4">
        <f t="shared" si="8"/>
        <v>1002</v>
      </c>
      <c r="B116" s="4">
        <f>B113</f>
        <v>220</v>
      </c>
      <c r="C116" s="4">
        <v>353</v>
      </c>
      <c r="D116" s="4">
        <v>0</v>
      </c>
      <c r="E116" s="4">
        <v>0</v>
      </c>
      <c r="F116" s="4">
        <v>1</v>
      </c>
      <c r="G116" s="4" t="str">
        <f t="shared" si="7"/>
        <v>insert into game_score (id, matchid, squad, goals, points, time_type) values (1002, 220, 353, 0, 0, 1);</v>
      </c>
      <c r="H116" s="4"/>
    </row>
    <row r="117" spans="1:8" x14ac:dyDescent="0.25">
      <c r="A117" s="4">
        <f t="shared" si="8"/>
        <v>1003</v>
      </c>
      <c r="B117" s="4">
        <f>B113+1</f>
        <v>221</v>
      </c>
      <c r="C117" s="4">
        <v>385</v>
      </c>
      <c r="D117" s="4">
        <v>0</v>
      </c>
      <c r="E117" s="4">
        <v>0</v>
      </c>
      <c r="F117" s="4">
        <v>2</v>
      </c>
      <c r="G117" s="4" t="str">
        <f t="shared" ref="G117:G148" si="9">"insert into game_score (id, matchid, squad, goals, points, time_type) values (" &amp; A117 &amp; ", " &amp; B117 &amp; ", " &amp; C117 &amp; ", " &amp; D117 &amp; ", " &amp; E117 &amp; ", " &amp; F117 &amp; ");"</f>
        <v>insert into game_score (id, matchid, squad, goals, points, time_type) values (1003, 221, 385, 0, 0, 2);</v>
      </c>
      <c r="H117" s="4"/>
    </row>
    <row r="118" spans="1:8" x14ac:dyDescent="0.25">
      <c r="A118" s="4">
        <f t="shared" si="8"/>
        <v>1004</v>
      </c>
      <c r="B118" s="4">
        <f>B117</f>
        <v>221</v>
      </c>
      <c r="C118" s="4">
        <v>385</v>
      </c>
      <c r="D118" s="4">
        <v>0</v>
      </c>
      <c r="E118" s="4">
        <v>0</v>
      </c>
      <c r="F118" s="4">
        <v>1</v>
      </c>
      <c r="G118" s="4" t="str">
        <f t="shared" si="9"/>
        <v>insert into game_score (id, matchid, squad, goals, points, time_type) values (1004, 221, 385, 0, 0, 1);</v>
      </c>
      <c r="H118" s="4"/>
    </row>
    <row r="119" spans="1:8" x14ac:dyDescent="0.25">
      <c r="A119" s="4">
        <f t="shared" ref="A119:A182" si="10">A118+1</f>
        <v>1005</v>
      </c>
      <c r="B119" s="4">
        <f>B117</f>
        <v>221</v>
      </c>
      <c r="C119" s="4">
        <v>34</v>
      </c>
      <c r="D119" s="4">
        <v>1</v>
      </c>
      <c r="E119" s="4">
        <v>3</v>
      </c>
      <c r="F119" s="4">
        <v>2</v>
      </c>
      <c r="G119" s="4" t="str">
        <f t="shared" si="9"/>
        <v>insert into game_score (id, matchid, squad, goals, points, time_type) values (1005, 221, 34, 1, 3, 2);</v>
      </c>
      <c r="H119" s="4"/>
    </row>
    <row r="120" spans="1:8" x14ac:dyDescent="0.25">
      <c r="A120" s="4">
        <f t="shared" si="10"/>
        <v>1006</v>
      </c>
      <c r="B120" s="4">
        <f>B117</f>
        <v>221</v>
      </c>
      <c r="C120" s="4">
        <v>34</v>
      </c>
      <c r="D120" s="4">
        <v>0</v>
      </c>
      <c r="E120" s="4">
        <v>0</v>
      </c>
      <c r="F120" s="4">
        <v>1</v>
      </c>
      <c r="G120" s="4" t="str">
        <f t="shared" si="9"/>
        <v>insert into game_score (id, matchid, squad, goals, points, time_type) values (1006, 221, 34, 0, 0, 1);</v>
      </c>
      <c r="H120" s="4"/>
    </row>
    <row r="121" spans="1:8" x14ac:dyDescent="0.25">
      <c r="A121" s="4">
        <f t="shared" si="10"/>
        <v>1007</v>
      </c>
      <c r="B121" s="4">
        <f>B117+1</f>
        <v>222</v>
      </c>
      <c r="C121" s="4">
        <v>39</v>
      </c>
      <c r="D121" s="4">
        <v>2</v>
      </c>
      <c r="E121" s="4">
        <v>3</v>
      </c>
      <c r="F121" s="4">
        <v>2</v>
      </c>
      <c r="G121" s="4" t="str">
        <f t="shared" si="9"/>
        <v>insert into game_score (id, matchid, squad, goals, points, time_type) values (1007, 222, 39, 2, 3, 2);</v>
      </c>
      <c r="H121" s="4"/>
    </row>
    <row r="122" spans="1:8" x14ac:dyDescent="0.25">
      <c r="A122" s="4">
        <f t="shared" si="10"/>
        <v>1008</v>
      </c>
      <c r="B122" s="4">
        <f>B121</f>
        <v>222</v>
      </c>
      <c r="C122" s="4">
        <v>39</v>
      </c>
      <c r="D122" s="4">
        <v>1</v>
      </c>
      <c r="E122" s="4">
        <v>0</v>
      </c>
      <c r="F122" s="4">
        <v>1</v>
      </c>
      <c r="G122" s="4" t="str">
        <f t="shared" si="9"/>
        <v>insert into game_score (id, matchid, squad, goals, points, time_type) values (1008, 222, 39, 1, 0, 1);</v>
      </c>
      <c r="H122" s="4"/>
    </row>
    <row r="123" spans="1:8" x14ac:dyDescent="0.25">
      <c r="A123" s="4">
        <f t="shared" si="10"/>
        <v>1009</v>
      </c>
      <c r="B123" s="4">
        <f>B121</f>
        <v>222</v>
      </c>
      <c r="C123" s="4">
        <v>353</v>
      </c>
      <c r="D123" s="4">
        <v>0</v>
      </c>
      <c r="E123" s="4">
        <v>0</v>
      </c>
      <c r="F123" s="4">
        <v>2</v>
      </c>
      <c r="G123" s="4" t="str">
        <f t="shared" si="9"/>
        <v>insert into game_score (id, matchid, squad, goals, points, time_type) values (1009, 222, 353, 0, 0, 2);</v>
      </c>
      <c r="H123" s="4"/>
    </row>
    <row r="124" spans="1:8" x14ac:dyDescent="0.25">
      <c r="A124" s="4">
        <f t="shared" si="10"/>
        <v>1010</v>
      </c>
      <c r="B124" s="4">
        <f>B121</f>
        <v>222</v>
      </c>
      <c r="C124" s="4">
        <v>353</v>
      </c>
      <c r="D124" s="4">
        <v>0</v>
      </c>
      <c r="E124" s="4">
        <v>0</v>
      </c>
      <c r="F124" s="4">
        <v>1</v>
      </c>
      <c r="G124" s="4" t="str">
        <f t="shared" si="9"/>
        <v>insert into game_score (id, matchid, squad, goals, points, time_type) values (1010, 222, 353, 0, 0, 1);</v>
      </c>
      <c r="H124" s="4"/>
    </row>
    <row r="125" spans="1:8" x14ac:dyDescent="0.25">
      <c r="A125" s="4">
        <f t="shared" si="10"/>
        <v>1011</v>
      </c>
      <c r="B125" s="4">
        <f>B121+1</f>
        <v>223</v>
      </c>
      <c r="C125" s="4">
        <v>33</v>
      </c>
      <c r="D125" s="4">
        <v>1</v>
      </c>
      <c r="E125" s="4">
        <v>1</v>
      </c>
      <c r="F125" s="4">
        <v>2</v>
      </c>
      <c r="G125" s="4" t="str">
        <f t="shared" si="9"/>
        <v>insert into game_score (id, matchid, squad, goals, points, time_type) values (1011, 223, 33, 1, 1, 2);</v>
      </c>
      <c r="H125" s="4"/>
    </row>
    <row r="126" spans="1:8" x14ac:dyDescent="0.25">
      <c r="A126" s="4">
        <f t="shared" si="10"/>
        <v>1012</v>
      </c>
      <c r="B126" s="4">
        <f>B125</f>
        <v>223</v>
      </c>
      <c r="C126" s="4">
        <v>33</v>
      </c>
      <c r="D126" s="4">
        <v>1</v>
      </c>
      <c r="E126" s="4">
        <v>0</v>
      </c>
      <c r="F126" s="4">
        <v>1</v>
      </c>
      <c r="G126" s="4" t="str">
        <f t="shared" si="9"/>
        <v>insert into game_score (id, matchid, squad, goals, points, time_type) values (1012, 223, 33, 1, 0, 1);</v>
      </c>
      <c r="H126" s="4"/>
    </row>
    <row r="127" spans="1:8" x14ac:dyDescent="0.25">
      <c r="A127" s="4">
        <f t="shared" si="10"/>
        <v>1013</v>
      </c>
      <c r="B127" s="4">
        <f>B125</f>
        <v>223</v>
      </c>
      <c r="C127" s="4">
        <v>4420</v>
      </c>
      <c r="D127" s="4">
        <v>1</v>
      </c>
      <c r="E127" s="4">
        <v>1</v>
      </c>
      <c r="F127" s="4">
        <v>2</v>
      </c>
      <c r="G127" s="4" t="str">
        <f t="shared" si="9"/>
        <v>insert into game_score (id, matchid, squad, goals, points, time_type) values (1013, 223, 4420, 1, 1, 2);</v>
      </c>
      <c r="H127" s="4"/>
    </row>
    <row r="128" spans="1:8" x14ac:dyDescent="0.25">
      <c r="A128" s="4">
        <f t="shared" si="10"/>
        <v>1014</v>
      </c>
      <c r="B128" s="4">
        <f>B125</f>
        <v>223</v>
      </c>
      <c r="C128" s="4">
        <v>4420</v>
      </c>
      <c r="D128" s="4">
        <v>1</v>
      </c>
      <c r="E128" s="4">
        <v>0</v>
      </c>
      <c r="F128" s="4">
        <v>1</v>
      </c>
      <c r="G128" s="4" t="str">
        <f t="shared" si="9"/>
        <v>insert into game_score (id, matchid, squad, goals, points, time_type) values (1014, 223, 4420, 1, 0, 1);</v>
      </c>
      <c r="H128" s="4"/>
    </row>
    <row r="129" spans="1:8" x14ac:dyDescent="0.25">
      <c r="A129" s="4">
        <f t="shared" si="10"/>
        <v>1015</v>
      </c>
      <c r="B129" s="4">
        <f>B125+1</f>
        <v>224</v>
      </c>
      <c r="C129" s="4">
        <v>380</v>
      </c>
      <c r="D129" s="4">
        <v>2</v>
      </c>
      <c r="E129" s="4">
        <v>3</v>
      </c>
      <c r="F129" s="4">
        <v>2</v>
      </c>
      <c r="G129" s="4" t="str">
        <f t="shared" si="9"/>
        <v>insert into game_score (id, matchid, squad, goals, points, time_type) values (1015, 224, 380, 2, 3, 2);</v>
      </c>
      <c r="H129" s="4"/>
    </row>
    <row r="130" spans="1:8" x14ac:dyDescent="0.25">
      <c r="A130" s="4">
        <f t="shared" si="10"/>
        <v>1016</v>
      </c>
      <c r="B130" s="4">
        <f>B129</f>
        <v>224</v>
      </c>
      <c r="C130" s="4">
        <v>380</v>
      </c>
      <c r="D130" s="4">
        <v>0</v>
      </c>
      <c r="E130" s="4">
        <v>0</v>
      </c>
      <c r="F130" s="4">
        <v>1</v>
      </c>
      <c r="G130" s="4" t="str">
        <f t="shared" si="9"/>
        <v>insert into game_score (id, matchid, squad, goals, points, time_type) values (1016, 224, 380, 0, 0, 1);</v>
      </c>
      <c r="H130" s="4"/>
    </row>
    <row r="131" spans="1:8" x14ac:dyDescent="0.25">
      <c r="A131" s="4">
        <f t="shared" si="10"/>
        <v>1017</v>
      </c>
      <c r="B131" s="4">
        <f>B129</f>
        <v>224</v>
      </c>
      <c r="C131" s="4">
        <v>46</v>
      </c>
      <c r="D131" s="4">
        <v>1</v>
      </c>
      <c r="E131" s="4">
        <v>0</v>
      </c>
      <c r="F131" s="4">
        <v>2</v>
      </c>
      <c r="G131" s="4" t="str">
        <f t="shared" si="9"/>
        <v>insert into game_score (id, matchid, squad, goals, points, time_type) values (1017, 224, 46, 1, 0, 2);</v>
      </c>
      <c r="H131" s="4"/>
    </row>
    <row r="132" spans="1:8" x14ac:dyDescent="0.25">
      <c r="A132" s="4">
        <f t="shared" si="10"/>
        <v>1018</v>
      </c>
      <c r="B132" s="4">
        <f>B129</f>
        <v>224</v>
      </c>
      <c r="C132" s="4">
        <v>46</v>
      </c>
      <c r="D132" s="4">
        <v>0</v>
      </c>
      <c r="E132" s="4">
        <v>0</v>
      </c>
      <c r="F132" s="4">
        <v>1</v>
      </c>
      <c r="G132" s="4" t="str">
        <f t="shared" si="9"/>
        <v>insert into game_score (id, matchid, squad, goals, points, time_type) values (1018, 224, 46, 0, 0, 1);</v>
      </c>
      <c r="H132" s="4"/>
    </row>
    <row r="133" spans="1:8" x14ac:dyDescent="0.25">
      <c r="A133" s="4">
        <f t="shared" si="10"/>
        <v>1019</v>
      </c>
      <c r="B133" s="4">
        <f>B129+1</f>
        <v>225</v>
      </c>
      <c r="C133" s="4">
        <v>380</v>
      </c>
      <c r="D133" s="4">
        <v>0</v>
      </c>
      <c r="E133" s="4">
        <v>0</v>
      </c>
      <c r="F133" s="4">
        <v>2</v>
      </c>
      <c r="G133" s="4" t="str">
        <f t="shared" si="9"/>
        <v>insert into game_score (id, matchid, squad, goals, points, time_type) values (1019, 225, 380, 0, 0, 2);</v>
      </c>
      <c r="H133" s="4"/>
    </row>
    <row r="134" spans="1:8" x14ac:dyDescent="0.25">
      <c r="A134" s="4">
        <f t="shared" si="10"/>
        <v>1020</v>
      </c>
      <c r="B134" s="4">
        <f>B133</f>
        <v>225</v>
      </c>
      <c r="C134" s="4">
        <v>380</v>
      </c>
      <c r="D134" s="4">
        <v>0</v>
      </c>
      <c r="E134" s="4">
        <v>0</v>
      </c>
      <c r="F134" s="4">
        <v>1</v>
      </c>
      <c r="G134" s="4" t="str">
        <f t="shared" si="9"/>
        <v>insert into game_score (id, matchid, squad, goals, points, time_type) values (1020, 225, 380, 0, 0, 1);</v>
      </c>
      <c r="H134" s="4"/>
    </row>
    <row r="135" spans="1:8" x14ac:dyDescent="0.25">
      <c r="A135" s="4">
        <f t="shared" si="10"/>
        <v>1021</v>
      </c>
      <c r="B135" s="4">
        <f>B133</f>
        <v>225</v>
      </c>
      <c r="C135" s="4">
        <v>33</v>
      </c>
      <c r="D135" s="4">
        <v>2</v>
      </c>
      <c r="E135" s="4">
        <v>3</v>
      </c>
      <c r="F135" s="4">
        <v>2</v>
      </c>
      <c r="G135" s="4" t="str">
        <f t="shared" si="9"/>
        <v>insert into game_score (id, matchid, squad, goals, points, time_type) values (1021, 225, 33, 2, 3, 2);</v>
      </c>
      <c r="H135" s="4"/>
    </row>
    <row r="136" spans="1:8" x14ac:dyDescent="0.25">
      <c r="A136" s="4">
        <f t="shared" si="10"/>
        <v>1022</v>
      </c>
      <c r="B136" s="4">
        <f>B133</f>
        <v>225</v>
      </c>
      <c r="C136" s="4">
        <v>33</v>
      </c>
      <c r="D136" s="4">
        <v>0</v>
      </c>
      <c r="E136" s="4">
        <v>0</v>
      </c>
      <c r="F136" s="4">
        <v>1</v>
      </c>
      <c r="G136" s="4" t="str">
        <f t="shared" si="9"/>
        <v>insert into game_score (id, matchid, squad, goals, points, time_type) values (1022, 225, 33, 0, 0, 1);</v>
      </c>
      <c r="H136" s="4"/>
    </row>
    <row r="137" spans="1:8" x14ac:dyDescent="0.25">
      <c r="A137" s="4">
        <f t="shared" si="10"/>
        <v>1023</v>
      </c>
      <c r="B137" s="4">
        <f>B133+1</f>
        <v>226</v>
      </c>
      <c r="C137" s="4">
        <v>46</v>
      </c>
      <c r="D137" s="4">
        <v>2</v>
      </c>
      <c r="E137" s="4">
        <v>0</v>
      </c>
      <c r="F137" s="4">
        <v>2</v>
      </c>
      <c r="G137" s="4" t="str">
        <f t="shared" si="9"/>
        <v>insert into game_score (id, matchid, squad, goals, points, time_type) values (1023, 226, 46, 2, 0, 2);</v>
      </c>
      <c r="H137" s="4"/>
    </row>
    <row r="138" spans="1:8" x14ac:dyDescent="0.25">
      <c r="A138" s="4">
        <f t="shared" si="10"/>
        <v>1024</v>
      </c>
      <c r="B138" s="4">
        <f>B137</f>
        <v>226</v>
      </c>
      <c r="C138" s="4">
        <v>46</v>
      </c>
      <c r="D138" s="4">
        <v>0</v>
      </c>
      <c r="E138" s="4">
        <v>0</v>
      </c>
      <c r="F138" s="4">
        <v>1</v>
      </c>
      <c r="G138" s="4" t="str">
        <f t="shared" si="9"/>
        <v>insert into game_score (id, matchid, squad, goals, points, time_type) values (1024, 226, 46, 0, 0, 1);</v>
      </c>
      <c r="H138" s="4"/>
    </row>
    <row r="139" spans="1:8" x14ac:dyDescent="0.25">
      <c r="A139" s="4">
        <f t="shared" si="10"/>
        <v>1025</v>
      </c>
      <c r="B139" s="4">
        <f>B137</f>
        <v>226</v>
      </c>
      <c r="C139" s="4">
        <v>4420</v>
      </c>
      <c r="D139" s="4">
        <v>3</v>
      </c>
      <c r="E139" s="4">
        <v>3</v>
      </c>
      <c r="F139" s="4">
        <v>2</v>
      </c>
      <c r="G139" s="4" t="str">
        <f t="shared" si="9"/>
        <v>insert into game_score (id, matchid, squad, goals, points, time_type) values (1025, 226, 4420, 3, 3, 2);</v>
      </c>
      <c r="H139" s="4"/>
    </row>
    <row r="140" spans="1:8" x14ac:dyDescent="0.25">
      <c r="A140" s="4">
        <f t="shared" si="10"/>
        <v>1026</v>
      </c>
      <c r="B140" s="4">
        <f>B137</f>
        <v>226</v>
      </c>
      <c r="C140" s="4">
        <v>4420</v>
      </c>
      <c r="D140" s="4">
        <v>1</v>
      </c>
      <c r="E140" s="4">
        <v>0</v>
      </c>
      <c r="F140" s="4">
        <v>1</v>
      </c>
      <c r="G140" s="4" t="str">
        <f t="shared" si="9"/>
        <v>insert into game_score (id, matchid, squad, goals, points, time_type) values (1026, 226, 4420, 1, 0, 1);</v>
      </c>
      <c r="H140" s="4"/>
    </row>
    <row r="141" spans="1:8" x14ac:dyDescent="0.25">
      <c r="A141" s="4">
        <f t="shared" si="10"/>
        <v>1027</v>
      </c>
      <c r="B141" s="4">
        <f>B137+1</f>
        <v>227</v>
      </c>
      <c r="C141" s="4">
        <v>46</v>
      </c>
      <c r="D141" s="4">
        <v>2</v>
      </c>
      <c r="E141" s="4">
        <v>3</v>
      </c>
      <c r="F141" s="4">
        <v>2</v>
      </c>
      <c r="G141" s="4" t="str">
        <f t="shared" si="9"/>
        <v>insert into game_score (id, matchid, squad, goals, points, time_type) values (1027, 227, 46, 2, 3, 2);</v>
      </c>
      <c r="H141" s="4"/>
    </row>
    <row r="142" spans="1:8" x14ac:dyDescent="0.25">
      <c r="A142" s="4">
        <f t="shared" si="10"/>
        <v>1028</v>
      </c>
      <c r="B142" s="4">
        <f>B141</f>
        <v>227</v>
      </c>
      <c r="C142" s="4">
        <v>46</v>
      </c>
      <c r="D142" s="4">
        <v>0</v>
      </c>
      <c r="E142" s="4">
        <v>0</v>
      </c>
      <c r="F142" s="4">
        <v>1</v>
      </c>
      <c r="G142" s="4" t="str">
        <f t="shared" si="9"/>
        <v>insert into game_score (id, matchid, squad, goals, points, time_type) values (1028, 227, 46, 0, 0, 1);</v>
      </c>
      <c r="H142" s="4"/>
    </row>
    <row r="143" spans="1:8" x14ac:dyDescent="0.25">
      <c r="A143" s="4">
        <f t="shared" si="10"/>
        <v>1029</v>
      </c>
      <c r="B143" s="4">
        <f>B141</f>
        <v>227</v>
      </c>
      <c r="C143" s="4">
        <v>33</v>
      </c>
      <c r="D143" s="4">
        <v>0</v>
      </c>
      <c r="E143" s="4">
        <v>0</v>
      </c>
      <c r="F143" s="4">
        <v>2</v>
      </c>
      <c r="G143" s="4" t="str">
        <f t="shared" si="9"/>
        <v>insert into game_score (id, matchid, squad, goals, points, time_type) values (1029, 227, 33, 0, 0, 2);</v>
      </c>
      <c r="H143" s="4"/>
    </row>
    <row r="144" spans="1:8" x14ac:dyDescent="0.25">
      <c r="A144" s="4">
        <f t="shared" si="10"/>
        <v>1030</v>
      </c>
      <c r="B144" s="4">
        <f>B141</f>
        <v>227</v>
      </c>
      <c r="C144" s="4">
        <v>33</v>
      </c>
      <c r="D144" s="4">
        <v>0</v>
      </c>
      <c r="E144" s="4">
        <v>0</v>
      </c>
      <c r="F144" s="4">
        <v>1</v>
      </c>
      <c r="G144" s="4" t="str">
        <f t="shared" si="9"/>
        <v>insert into game_score (id, matchid, squad, goals, points, time_type) values (1030, 227, 33, 0, 0, 1);</v>
      </c>
      <c r="H144" s="4"/>
    </row>
    <row r="145" spans="1:8" x14ac:dyDescent="0.25">
      <c r="A145" s="4">
        <f t="shared" si="10"/>
        <v>1031</v>
      </c>
      <c r="B145" s="4">
        <f>B141+1</f>
        <v>228</v>
      </c>
      <c r="C145" s="4">
        <v>4420</v>
      </c>
      <c r="D145" s="4">
        <v>1</v>
      </c>
      <c r="E145" s="4">
        <v>3</v>
      </c>
      <c r="F145" s="4">
        <v>2</v>
      </c>
      <c r="G145" s="4" t="str">
        <f t="shared" si="9"/>
        <v>insert into game_score (id, matchid, squad, goals, points, time_type) values (1031, 228, 4420, 1, 3, 2);</v>
      </c>
      <c r="H145" s="4"/>
    </row>
    <row r="146" spans="1:8" x14ac:dyDescent="0.25">
      <c r="A146" s="4">
        <f t="shared" si="10"/>
        <v>1032</v>
      </c>
      <c r="B146" s="4">
        <f>B145</f>
        <v>228</v>
      </c>
      <c r="C146" s="4">
        <v>4420</v>
      </c>
      <c r="D146" s="4">
        <v>0</v>
      </c>
      <c r="E146" s="4">
        <v>0</v>
      </c>
      <c r="F146" s="4">
        <v>1</v>
      </c>
      <c r="G146" s="4" t="str">
        <f t="shared" si="9"/>
        <v>insert into game_score (id, matchid, squad, goals, points, time_type) values (1032, 228, 4420, 0, 0, 1);</v>
      </c>
      <c r="H146" s="4"/>
    </row>
    <row r="147" spans="1:8" x14ac:dyDescent="0.25">
      <c r="A147" s="4">
        <f t="shared" si="10"/>
        <v>1033</v>
      </c>
      <c r="B147" s="4">
        <f>B145</f>
        <v>228</v>
      </c>
      <c r="C147" s="4">
        <v>380</v>
      </c>
      <c r="D147" s="4">
        <v>0</v>
      </c>
      <c r="E147" s="4">
        <v>0</v>
      </c>
      <c r="F147" s="4">
        <v>2</v>
      </c>
      <c r="G147" s="4" t="str">
        <f t="shared" si="9"/>
        <v>insert into game_score (id, matchid, squad, goals, points, time_type) values (1033, 228, 380, 0, 0, 2);</v>
      </c>
      <c r="H147" s="4"/>
    </row>
    <row r="148" spans="1:8" x14ac:dyDescent="0.25">
      <c r="A148" s="4">
        <f t="shared" si="10"/>
        <v>1034</v>
      </c>
      <c r="B148" s="4">
        <f>B146</f>
        <v>228</v>
      </c>
      <c r="C148" s="4">
        <v>380</v>
      </c>
      <c r="D148" s="4">
        <v>0</v>
      </c>
      <c r="E148" s="4">
        <v>0</v>
      </c>
      <c r="F148" s="4">
        <v>1</v>
      </c>
      <c r="G148" s="4" t="str">
        <f t="shared" si="9"/>
        <v>insert into game_score (id, matchid, squad, goals, points, time_type) values (1034, 228, 380, 0, 0, 1);</v>
      </c>
      <c r="H148" s="4"/>
    </row>
    <row r="149" spans="1:8" x14ac:dyDescent="0.25">
      <c r="A149" s="4">
        <f t="shared" si="10"/>
        <v>1035</v>
      </c>
      <c r="B149" s="4">
        <f>B145+1</f>
        <v>229</v>
      </c>
      <c r="C149" s="4">
        <v>420</v>
      </c>
      <c r="D149" s="4">
        <v>0</v>
      </c>
      <c r="E149" s="4">
        <v>0</v>
      </c>
      <c r="F149" s="4">
        <v>2</v>
      </c>
      <c r="G149" s="4" t="str">
        <f t="shared" ref="G149:G164" si="11">"insert into game_score (id, matchid, squad, goals, points, time_type) values (" &amp; A149 &amp; ", " &amp; B149 &amp; ", " &amp; C149 &amp; ", " &amp; D149 &amp; ", " &amp; E149 &amp; ", " &amp; F149 &amp; ");"</f>
        <v>insert into game_score (id, matchid, squad, goals, points, time_type) values (1035, 229, 420, 0, 0, 2);</v>
      </c>
    </row>
    <row r="150" spans="1:8" x14ac:dyDescent="0.25">
      <c r="A150" s="4">
        <f t="shared" si="10"/>
        <v>1036</v>
      </c>
      <c r="B150" s="4">
        <f>B149</f>
        <v>229</v>
      </c>
      <c r="C150" s="4">
        <v>420</v>
      </c>
      <c r="D150" s="4">
        <v>0</v>
      </c>
      <c r="E150" s="4">
        <v>0</v>
      </c>
      <c r="F150" s="4">
        <v>1</v>
      </c>
      <c r="G150" s="4" t="str">
        <f t="shared" si="11"/>
        <v>insert into game_score (id, matchid, squad, goals, points, time_type) values (1036, 229, 420, 0, 0, 1);</v>
      </c>
    </row>
    <row r="151" spans="1:8" x14ac:dyDescent="0.25">
      <c r="A151" s="4">
        <f t="shared" si="10"/>
        <v>1037</v>
      </c>
      <c r="B151" s="4">
        <f>B149</f>
        <v>229</v>
      </c>
      <c r="C151" s="4">
        <v>351</v>
      </c>
      <c r="D151" s="4">
        <v>1</v>
      </c>
      <c r="E151" s="4">
        <v>3</v>
      </c>
      <c r="F151" s="4">
        <v>2</v>
      </c>
      <c r="G151" s="4" t="str">
        <f t="shared" si="11"/>
        <v>insert into game_score (id, matchid, squad, goals, points, time_type) values (1037, 229, 351, 1, 3, 2);</v>
      </c>
    </row>
    <row r="152" spans="1:8" x14ac:dyDescent="0.25">
      <c r="A152" s="4">
        <f t="shared" si="10"/>
        <v>1038</v>
      </c>
      <c r="B152" s="4">
        <f>B150</f>
        <v>229</v>
      </c>
      <c r="C152" s="4">
        <v>351</v>
      </c>
      <c r="D152" s="4">
        <v>0</v>
      </c>
      <c r="E152" s="4">
        <v>0</v>
      </c>
      <c r="F152" s="4">
        <v>1</v>
      </c>
      <c r="G152" s="4" t="str">
        <f t="shared" si="11"/>
        <v>insert into game_score (id, matchid, squad, goals, points, time_type) values (1038, 229, 351, 0, 0, 1);</v>
      </c>
    </row>
    <row r="153" spans="1:8" x14ac:dyDescent="0.25">
      <c r="A153" s="4">
        <f t="shared" si="10"/>
        <v>1039</v>
      </c>
      <c r="B153" s="4">
        <f>B149+1</f>
        <v>230</v>
      </c>
      <c r="C153" s="4">
        <v>49</v>
      </c>
      <c r="D153" s="4">
        <v>4</v>
      </c>
      <c r="E153" s="4">
        <v>3</v>
      </c>
      <c r="F153" s="4">
        <v>2</v>
      </c>
      <c r="G153" s="4" t="str">
        <f t="shared" si="11"/>
        <v>insert into game_score (id, matchid, squad, goals, points, time_type) values (1039, 230, 49, 4, 3, 2);</v>
      </c>
    </row>
    <row r="154" spans="1:8" x14ac:dyDescent="0.25">
      <c r="A154" s="4">
        <f t="shared" si="10"/>
        <v>1040</v>
      </c>
      <c r="B154" s="4">
        <f>B153</f>
        <v>230</v>
      </c>
      <c r="C154" s="4">
        <v>49</v>
      </c>
      <c r="D154" s="4">
        <v>1</v>
      </c>
      <c r="E154" s="4">
        <v>0</v>
      </c>
      <c r="F154" s="4">
        <v>1</v>
      </c>
      <c r="G154" s="4" t="str">
        <f t="shared" si="11"/>
        <v>insert into game_score (id, matchid, squad, goals, points, time_type) values (1040, 230, 49, 1, 0, 1);</v>
      </c>
    </row>
    <row r="155" spans="1:8" x14ac:dyDescent="0.25">
      <c r="A155" s="4">
        <f t="shared" si="10"/>
        <v>1041</v>
      </c>
      <c r="B155" s="4">
        <f>B153</f>
        <v>230</v>
      </c>
      <c r="C155" s="4">
        <v>30</v>
      </c>
      <c r="D155" s="4">
        <v>2</v>
      </c>
      <c r="E155" s="4">
        <v>0</v>
      </c>
      <c r="F155" s="4">
        <v>2</v>
      </c>
      <c r="G155" s="4" t="str">
        <f t="shared" si="11"/>
        <v>insert into game_score (id, matchid, squad, goals, points, time_type) values (1041, 230, 30, 2, 0, 2);</v>
      </c>
    </row>
    <row r="156" spans="1:8" x14ac:dyDescent="0.25">
      <c r="A156" s="4">
        <f t="shared" si="10"/>
        <v>1042</v>
      </c>
      <c r="B156" s="4">
        <f>B154</f>
        <v>230</v>
      </c>
      <c r="C156" s="4">
        <v>30</v>
      </c>
      <c r="D156" s="4">
        <v>0</v>
      </c>
      <c r="E156" s="4">
        <v>0</v>
      </c>
      <c r="F156" s="4">
        <v>1</v>
      </c>
      <c r="G156" s="4" t="str">
        <f t="shared" si="11"/>
        <v>insert into game_score (id, matchid, squad, goals, points, time_type) values (1042, 230, 30, 0, 0, 1);</v>
      </c>
    </row>
    <row r="157" spans="1:8" x14ac:dyDescent="0.25">
      <c r="A157" s="4">
        <f t="shared" si="10"/>
        <v>1043</v>
      </c>
      <c r="B157" s="4">
        <f>B153+1</f>
        <v>231</v>
      </c>
      <c r="C157" s="4">
        <v>34</v>
      </c>
      <c r="D157" s="4">
        <v>2</v>
      </c>
      <c r="E157" s="4">
        <v>3</v>
      </c>
      <c r="F157" s="4">
        <v>2</v>
      </c>
      <c r="G157" s="4" t="str">
        <f t="shared" si="11"/>
        <v>insert into game_score (id, matchid, squad, goals, points, time_type) values (1043, 231, 34, 2, 3, 2);</v>
      </c>
    </row>
    <row r="158" spans="1:8" x14ac:dyDescent="0.25">
      <c r="A158" s="4">
        <f t="shared" si="10"/>
        <v>1044</v>
      </c>
      <c r="B158" s="4">
        <f>B157</f>
        <v>231</v>
      </c>
      <c r="C158" s="4">
        <v>34</v>
      </c>
      <c r="D158" s="4">
        <v>1</v>
      </c>
      <c r="E158" s="4">
        <v>0</v>
      </c>
      <c r="F158" s="4">
        <v>1</v>
      </c>
      <c r="G158" s="4" t="str">
        <f t="shared" si="11"/>
        <v>insert into game_score (id, matchid, squad, goals, points, time_type) values (1044, 231, 34, 1, 0, 1);</v>
      </c>
    </row>
    <row r="159" spans="1:8" x14ac:dyDescent="0.25">
      <c r="A159" s="4">
        <f t="shared" si="10"/>
        <v>1045</v>
      </c>
      <c r="B159" s="4">
        <f>B157</f>
        <v>231</v>
      </c>
      <c r="C159" s="4">
        <v>33</v>
      </c>
      <c r="D159" s="4">
        <v>0</v>
      </c>
      <c r="E159" s="4">
        <v>0</v>
      </c>
      <c r="F159" s="4">
        <v>2</v>
      </c>
      <c r="G159" s="4" t="str">
        <f t="shared" si="11"/>
        <v>insert into game_score (id, matchid, squad, goals, points, time_type) values (1045, 231, 33, 0, 0, 2);</v>
      </c>
    </row>
    <row r="160" spans="1:8" x14ac:dyDescent="0.25">
      <c r="A160" s="4">
        <f t="shared" si="10"/>
        <v>1046</v>
      </c>
      <c r="B160" s="4">
        <f>B158</f>
        <v>231</v>
      </c>
      <c r="C160" s="4">
        <v>33</v>
      </c>
      <c r="D160" s="4">
        <v>0</v>
      </c>
      <c r="E160" s="4">
        <v>0</v>
      </c>
      <c r="F160" s="4">
        <v>1</v>
      </c>
      <c r="G160" s="4" t="str">
        <f t="shared" si="11"/>
        <v>insert into game_score (id, matchid, squad, goals, points, time_type) values (1046, 231, 33, 0, 0, 1);</v>
      </c>
    </row>
    <row r="161" spans="1:7" x14ac:dyDescent="0.25">
      <c r="A161" s="4">
        <f t="shared" si="10"/>
        <v>1047</v>
      </c>
      <c r="B161" s="4">
        <f>B157+1</f>
        <v>232</v>
      </c>
      <c r="C161" s="4">
        <v>4420</v>
      </c>
      <c r="D161" s="4">
        <v>0</v>
      </c>
      <c r="E161" s="4">
        <v>0</v>
      </c>
      <c r="F161" s="4">
        <v>2</v>
      </c>
      <c r="G161" s="4" t="str">
        <f t="shared" si="11"/>
        <v>insert into game_score (id, matchid, squad, goals, points, time_type) values (1047, 232, 4420, 0, 0, 2);</v>
      </c>
    </row>
    <row r="162" spans="1:7" x14ac:dyDescent="0.25">
      <c r="A162" s="4">
        <f t="shared" si="10"/>
        <v>1048</v>
      </c>
      <c r="B162" s="4">
        <f>B161</f>
        <v>232</v>
      </c>
      <c r="C162" s="4">
        <v>4420</v>
      </c>
      <c r="D162" s="4">
        <v>0</v>
      </c>
      <c r="E162" s="4">
        <v>0</v>
      </c>
      <c r="F162" s="4">
        <v>1</v>
      </c>
      <c r="G162" s="4" t="str">
        <f t="shared" si="11"/>
        <v>insert into game_score (id, matchid, squad, goals, points, time_type) values (1048, 232, 4420, 0, 0, 1);</v>
      </c>
    </row>
    <row r="163" spans="1:7" x14ac:dyDescent="0.25">
      <c r="A163" s="4">
        <f t="shared" si="10"/>
        <v>1049</v>
      </c>
      <c r="B163" s="4">
        <f t="shared" ref="B163:B170" si="12">B161</f>
        <v>232</v>
      </c>
      <c r="C163" s="4">
        <v>39</v>
      </c>
      <c r="D163" s="4">
        <v>0</v>
      </c>
      <c r="E163" s="4">
        <v>0</v>
      </c>
      <c r="F163" s="4">
        <v>2</v>
      </c>
      <c r="G163" s="4" t="str">
        <f t="shared" si="11"/>
        <v>insert into game_score (id, matchid, squad, goals, points, time_type) values (1049, 232, 39, 0, 0, 2);</v>
      </c>
    </row>
    <row r="164" spans="1:7" x14ac:dyDescent="0.25">
      <c r="A164" s="4">
        <f t="shared" si="10"/>
        <v>1050</v>
      </c>
      <c r="B164" s="4">
        <f t="shared" si="12"/>
        <v>232</v>
      </c>
      <c r="C164" s="4">
        <v>39</v>
      </c>
      <c r="D164" s="4">
        <v>0</v>
      </c>
      <c r="E164" s="4">
        <v>0</v>
      </c>
      <c r="F164" s="4">
        <v>1</v>
      </c>
      <c r="G164" s="4" t="str">
        <f t="shared" si="11"/>
        <v>insert into game_score (id, matchid, squad, goals, points, time_type) values (1050, 232, 39, 0, 0, 1);</v>
      </c>
    </row>
    <row r="165" spans="1:7" x14ac:dyDescent="0.25">
      <c r="A165" s="4">
        <f t="shared" si="10"/>
        <v>1051</v>
      </c>
      <c r="B165" s="4">
        <f t="shared" si="12"/>
        <v>232</v>
      </c>
      <c r="C165" s="4">
        <v>4420</v>
      </c>
      <c r="D165" s="4">
        <v>0</v>
      </c>
      <c r="E165" s="4">
        <v>1</v>
      </c>
      <c r="F165" s="4">
        <v>4</v>
      </c>
      <c r="G165" s="4" t="str">
        <f t="shared" ref="G165:G174" si="13">"insert into game_score (id, matchid, squad, goals, points, time_type) values (" &amp; A165 &amp; ", " &amp; B165 &amp; ", " &amp; C165 &amp; ", " &amp; D165 &amp; ", " &amp; E165 &amp; ", " &amp; F165 &amp; ");"</f>
        <v>insert into game_score (id, matchid, squad, goals, points, time_type) values (1051, 232, 4420, 0, 1, 4);</v>
      </c>
    </row>
    <row r="166" spans="1:7" x14ac:dyDescent="0.25">
      <c r="A166" s="4">
        <f t="shared" si="10"/>
        <v>1052</v>
      </c>
      <c r="B166" s="4">
        <f t="shared" si="12"/>
        <v>232</v>
      </c>
      <c r="C166" s="4">
        <v>4420</v>
      </c>
      <c r="D166" s="4">
        <v>0</v>
      </c>
      <c r="E166" s="4">
        <v>0</v>
      </c>
      <c r="F166" s="4">
        <v>3</v>
      </c>
      <c r="G166" s="4" t="str">
        <f t="shared" si="13"/>
        <v>insert into game_score (id, matchid, squad, goals, points, time_type) values (1052, 232, 4420, 0, 0, 3);</v>
      </c>
    </row>
    <row r="167" spans="1:7" x14ac:dyDescent="0.25">
      <c r="A167" s="4">
        <f t="shared" si="10"/>
        <v>1053</v>
      </c>
      <c r="B167" s="4">
        <f t="shared" si="12"/>
        <v>232</v>
      </c>
      <c r="C167" s="4">
        <v>39</v>
      </c>
      <c r="D167" s="4">
        <v>0</v>
      </c>
      <c r="E167" s="4">
        <v>1</v>
      </c>
      <c r="F167" s="4">
        <v>4</v>
      </c>
      <c r="G167" s="4" t="str">
        <f t="shared" si="13"/>
        <v>insert into game_score (id, matchid, squad, goals, points, time_type) values (1053, 232, 39, 0, 1, 4);</v>
      </c>
    </row>
    <row r="168" spans="1:7" x14ac:dyDescent="0.25">
      <c r="A168" s="4">
        <f t="shared" si="10"/>
        <v>1054</v>
      </c>
      <c r="B168" s="4">
        <f t="shared" si="12"/>
        <v>232</v>
      </c>
      <c r="C168" s="4">
        <v>39</v>
      </c>
      <c r="D168" s="4">
        <v>0</v>
      </c>
      <c r="E168" s="4">
        <v>0</v>
      </c>
      <c r="F168" s="4">
        <v>3</v>
      </c>
      <c r="G168" s="4" t="str">
        <f t="shared" si="13"/>
        <v>insert into game_score (id, matchid, squad, goals, points, time_type) values (1054, 232, 39, 0, 0, 3);</v>
      </c>
    </row>
    <row r="169" spans="1:7" x14ac:dyDescent="0.25">
      <c r="A169" s="4">
        <f t="shared" si="10"/>
        <v>1055</v>
      </c>
      <c r="B169" s="4">
        <f t="shared" si="12"/>
        <v>232</v>
      </c>
      <c r="C169" s="4">
        <v>4420</v>
      </c>
      <c r="D169" s="4">
        <v>2</v>
      </c>
      <c r="E169" s="4">
        <v>0</v>
      </c>
      <c r="F169" s="4">
        <v>7</v>
      </c>
      <c r="G169" s="4" t="str">
        <f t="shared" si="13"/>
        <v>insert into game_score (id, matchid, squad, goals, points, time_type) values (1055, 232, 4420, 2, 0, 7);</v>
      </c>
    </row>
    <row r="170" spans="1:7" x14ac:dyDescent="0.25">
      <c r="A170" s="4">
        <f t="shared" si="10"/>
        <v>1056</v>
      </c>
      <c r="B170" s="4">
        <f t="shared" si="12"/>
        <v>232</v>
      </c>
      <c r="C170" s="4">
        <v>39</v>
      </c>
      <c r="D170" s="4">
        <v>4</v>
      </c>
      <c r="E170" s="4">
        <v>0</v>
      </c>
      <c r="F170" s="4">
        <v>7</v>
      </c>
      <c r="G170" s="4" t="str">
        <f t="shared" si="13"/>
        <v>insert into game_score (id, matchid, squad, goals, points, time_type) values (1056, 232, 39, 4, 0, 7);</v>
      </c>
    </row>
    <row r="171" spans="1:7" x14ac:dyDescent="0.25">
      <c r="A171" s="4">
        <f t="shared" si="10"/>
        <v>1057</v>
      </c>
      <c r="B171" s="4">
        <f>B167+1</f>
        <v>233</v>
      </c>
      <c r="C171" s="4">
        <v>351</v>
      </c>
      <c r="D171" s="4">
        <v>0</v>
      </c>
      <c r="E171" s="4">
        <v>0</v>
      </c>
      <c r="F171" s="4">
        <v>2</v>
      </c>
      <c r="G171" s="4" t="str">
        <f t="shared" si="13"/>
        <v>insert into game_score (id, matchid, squad, goals, points, time_type) values (1057, 233, 351, 0, 0, 2);</v>
      </c>
    </row>
    <row r="172" spans="1:7" x14ac:dyDescent="0.25">
      <c r="A172" s="4">
        <f t="shared" si="10"/>
        <v>1058</v>
      </c>
      <c r="B172" s="4">
        <f>B171</f>
        <v>233</v>
      </c>
      <c r="C172" s="4">
        <v>351</v>
      </c>
      <c r="D172" s="4">
        <v>0</v>
      </c>
      <c r="E172" s="4">
        <v>0</v>
      </c>
      <c r="F172" s="4">
        <v>1</v>
      </c>
      <c r="G172" s="4" t="str">
        <f t="shared" si="13"/>
        <v>insert into game_score (id, matchid, squad, goals, points, time_type) values (1058, 233, 351, 0, 0, 1);</v>
      </c>
    </row>
    <row r="173" spans="1:7" x14ac:dyDescent="0.25">
      <c r="A173" s="4">
        <f t="shared" si="10"/>
        <v>1059</v>
      </c>
      <c r="B173" s="4">
        <f t="shared" ref="B173:B180" si="14">B171</f>
        <v>233</v>
      </c>
      <c r="C173" s="4">
        <v>34</v>
      </c>
      <c r="D173" s="4">
        <v>0</v>
      </c>
      <c r="E173" s="4">
        <v>0</v>
      </c>
      <c r="F173" s="4">
        <v>2</v>
      </c>
      <c r="G173" s="4" t="str">
        <f t="shared" si="13"/>
        <v>insert into game_score (id, matchid, squad, goals, points, time_type) values (1059, 233, 34, 0, 0, 2);</v>
      </c>
    </row>
    <row r="174" spans="1:7" x14ac:dyDescent="0.25">
      <c r="A174" s="4">
        <f t="shared" si="10"/>
        <v>1060</v>
      </c>
      <c r="B174" s="4">
        <f t="shared" si="14"/>
        <v>233</v>
      </c>
      <c r="C174" s="4">
        <v>34</v>
      </c>
      <c r="D174" s="4">
        <v>0</v>
      </c>
      <c r="E174" s="4">
        <v>0</v>
      </c>
      <c r="F174" s="4">
        <v>1</v>
      </c>
      <c r="G174" s="4" t="str">
        <f t="shared" si="13"/>
        <v>insert into game_score (id, matchid, squad, goals, points, time_type) values (1060, 233, 34, 0, 0, 1);</v>
      </c>
    </row>
    <row r="175" spans="1:7" x14ac:dyDescent="0.25">
      <c r="A175" s="4">
        <f t="shared" si="10"/>
        <v>1061</v>
      </c>
      <c r="B175" s="4">
        <f t="shared" si="14"/>
        <v>233</v>
      </c>
      <c r="C175" s="4">
        <v>351</v>
      </c>
      <c r="D175" s="4">
        <v>0</v>
      </c>
      <c r="E175" s="4">
        <v>1</v>
      </c>
      <c r="F175" s="4">
        <v>4</v>
      </c>
      <c r="G175" s="4" t="str">
        <f t="shared" ref="G175:G188" si="15">"insert into game_score (id, matchid, squad, goals, points, time_type) values (" &amp; A175 &amp; ", " &amp; B175 &amp; ", " &amp; C175 &amp; ", " &amp; D175 &amp; ", " &amp; E175 &amp; ", " &amp; F175 &amp; ");"</f>
        <v>insert into game_score (id, matchid, squad, goals, points, time_type) values (1061, 233, 351, 0, 1, 4);</v>
      </c>
    </row>
    <row r="176" spans="1:7" x14ac:dyDescent="0.25">
      <c r="A176" s="4">
        <f t="shared" si="10"/>
        <v>1062</v>
      </c>
      <c r="B176" s="4">
        <f t="shared" si="14"/>
        <v>233</v>
      </c>
      <c r="C176" s="4">
        <v>351</v>
      </c>
      <c r="D176" s="4">
        <v>0</v>
      </c>
      <c r="E176" s="4">
        <v>0</v>
      </c>
      <c r="F176" s="4">
        <v>3</v>
      </c>
      <c r="G176" s="4" t="str">
        <f t="shared" si="15"/>
        <v>insert into game_score (id, matchid, squad, goals, points, time_type) values (1062, 233, 351, 0, 0, 3);</v>
      </c>
    </row>
    <row r="177" spans="1:7" x14ac:dyDescent="0.25">
      <c r="A177" s="4">
        <f t="shared" si="10"/>
        <v>1063</v>
      </c>
      <c r="B177" s="4">
        <f t="shared" si="14"/>
        <v>233</v>
      </c>
      <c r="C177" s="4">
        <v>34</v>
      </c>
      <c r="D177" s="4">
        <v>0</v>
      </c>
      <c r="E177" s="4">
        <v>1</v>
      </c>
      <c r="F177" s="4">
        <v>4</v>
      </c>
      <c r="G177" s="4" t="str">
        <f t="shared" si="15"/>
        <v>insert into game_score (id, matchid, squad, goals, points, time_type) values (1063, 233, 34, 0, 1, 4);</v>
      </c>
    </row>
    <row r="178" spans="1:7" x14ac:dyDescent="0.25">
      <c r="A178" s="4">
        <f t="shared" si="10"/>
        <v>1064</v>
      </c>
      <c r="B178" s="4">
        <f t="shared" si="14"/>
        <v>233</v>
      </c>
      <c r="C178" s="4">
        <v>34</v>
      </c>
      <c r="D178" s="4">
        <v>0</v>
      </c>
      <c r="E178" s="4">
        <v>0</v>
      </c>
      <c r="F178" s="4">
        <v>3</v>
      </c>
      <c r="G178" s="4" t="str">
        <f t="shared" si="15"/>
        <v>insert into game_score (id, matchid, squad, goals, points, time_type) values (1064, 233, 34, 0, 0, 3);</v>
      </c>
    </row>
    <row r="179" spans="1:7" x14ac:dyDescent="0.25">
      <c r="A179" s="4">
        <f t="shared" si="10"/>
        <v>1065</v>
      </c>
      <c r="B179" s="4">
        <f t="shared" si="14"/>
        <v>233</v>
      </c>
      <c r="C179" s="4">
        <v>351</v>
      </c>
      <c r="D179" s="4">
        <v>2</v>
      </c>
      <c r="E179" s="4">
        <v>0</v>
      </c>
      <c r="F179" s="4">
        <v>7</v>
      </c>
      <c r="G179" s="4" t="str">
        <f t="shared" si="15"/>
        <v>insert into game_score (id, matchid, squad, goals, points, time_type) values (1065, 233, 351, 2, 0, 7);</v>
      </c>
    </row>
    <row r="180" spans="1:7" x14ac:dyDescent="0.25">
      <c r="A180" s="4">
        <f t="shared" si="10"/>
        <v>1066</v>
      </c>
      <c r="B180" s="4">
        <f t="shared" si="14"/>
        <v>233</v>
      </c>
      <c r="C180" s="4">
        <v>34</v>
      </c>
      <c r="D180" s="4">
        <v>4</v>
      </c>
      <c r="E180" s="4">
        <v>0</v>
      </c>
      <c r="F180" s="4">
        <v>7</v>
      </c>
      <c r="G180" s="4" t="str">
        <f t="shared" si="15"/>
        <v>insert into game_score (id, matchid, squad, goals, points, time_type) values (1066, 233, 34, 4, 0, 7);</v>
      </c>
    </row>
    <row r="181" spans="1:7" x14ac:dyDescent="0.25">
      <c r="A181" s="4">
        <f t="shared" si="10"/>
        <v>1067</v>
      </c>
      <c r="B181" s="4">
        <f>B177+1</f>
        <v>234</v>
      </c>
      <c r="C181" s="4">
        <v>49</v>
      </c>
      <c r="D181" s="4">
        <v>1</v>
      </c>
      <c r="E181" s="4">
        <v>0</v>
      </c>
      <c r="F181" s="4">
        <v>2</v>
      </c>
      <c r="G181" s="4" t="str">
        <f t="shared" si="15"/>
        <v>insert into game_score (id, matchid, squad, goals, points, time_type) values (1067, 234, 49, 1, 0, 2);</v>
      </c>
    </row>
    <row r="182" spans="1:7" x14ac:dyDescent="0.25">
      <c r="A182" s="4">
        <f t="shared" si="10"/>
        <v>1068</v>
      </c>
      <c r="B182" s="4">
        <f>B181</f>
        <v>234</v>
      </c>
      <c r="C182" s="4">
        <v>49</v>
      </c>
      <c r="D182" s="4">
        <v>0</v>
      </c>
      <c r="E182" s="4">
        <v>0</v>
      </c>
      <c r="F182" s="4">
        <v>1</v>
      </c>
      <c r="G182" s="4" t="str">
        <f t="shared" si="15"/>
        <v>insert into game_score (id, matchid, squad, goals, points, time_type) values (1068, 234, 49, 0, 0, 1);</v>
      </c>
    </row>
    <row r="183" spans="1:7" x14ac:dyDescent="0.25">
      <c r="A183" s="4">
        <f t="shared" ref="A183:A188" si="16">A182+1</f>
        <v>1069</v>
      </c>
      <c r="B183" s="4">
        <f>B181</f>
        <v>234</v>
      </c>
      <c r="C183" s="4">
        <v>39</v>
      </c>
      <c r="D183" s="4">
        <v>2</v>
      </c>
      <c r="E183" s="4">
        <v>3</v>
      </c>
      <c r="F183" s="4">
        <v>2</v>
      </c>
      <c r="G183" s="4" t="str">
        <f t="shared" si="15"/>
        <v>insert into game_score (id, matchid, squad, goals, points, time_type) values (1069, 234, 39, 2, 3, 2);</v>
      </c>
    </row>
    <row r="184" spans="1:7" x14ac:dyDescent="0.25">
      <c r="A184" s="4">
        <f t="shared" si="16"/>
        <v>1070</v>
      </c>
      <c r="B184" s="4">
        <f>B182</f>
        <v>234</v>
      </c>
      <c r="C184" s="4">
        <v>39</v>
      </c>
      <c r="D184" s="4">
        <v>2</v>
      </c>
      <c r="E184" s="4">
        <v>0</v>
      </c>
      <c r="F184" s="4">
        <v>1</v>
      </c>
      <c r="G184" s="4" t="str">
        <f t="shared" si="15"/>
        <v>insert into game_score (id, matchid, squad, goals, points, time_type) values (1070, 234, 39, 2, 0, 1);</v>
      </c>
    </row>
    <row r="185" spans="1:7" x14ac:dyDescent="0.25">
      <c r="A185" s="4">
        <f t="shared" si="16"/>
        <v>1071</v>
      </c>
      <c r="B185" s="4">
        <f>B181+1</f>
        <v>235</v>
      </c>
      <c r="C185" s="4">
        <v>34</v>
      </c>
      <c r="D185" s="4">
        <v>4</v>
      </c>
      <c r="E185" s="4">
        <v>3</v>
      </c>
      <c r="F185" s="4">
        <v>2</v>
      </c>
      <c r="G185" s="4" t="str">
        <f t="shared" si="15"/>
        <v>insert into game_score (id, matchid, squad, goals, points, time_type) values (1071, 235, 34, 4, 3, 2);</v>
      </c>
    </row>
    <row r="186" spans="1:7" x14ac:dyDescent="0.25">
      <c r="A186" s="4">
        <f t="shared" si="16"/>
        <v>1072</v>
      </c>
      <c r="B186" s="4">
        <f>B185</f>
        <v>235</v>
      </c>
      <c r="C186" s="4">
        <v>34</v>
      </c>
      <c r="D186" s="4">
        <v>2</v>
      </c>
      <c r="E186" s="4">
        <v>0</v>
      </c>
      <c r="F186" s="4">
        <v>1</v>
      </c>
      <c r="G186" s="4" t="str">
        <f t="shared" si="15"/>
        <v>insert into game_score (id, matchid, squad, goals, points, time_type) values (1072, 235, 34, 2, 0, 1);</v>
      </c>
    </row>
    <row r="187" spans="1:7" x14ac:dyDescent="0.25">
      <c r="A187" s="4">
        <f t="shared" si="16"/>
        <v>1073</v>
      </c>
      <c r="B187" s="4">
        <f>B185</f>
        <v>235</v>
      </c>
      <c r="C187" s="4">
        <v>39</v>
      </c>
      <c r="D187" s="4">
        <v>0</v>
      </c>
      <c r="E187" s="4">
        <v>0</v>
      </c>
      <c r="F187" s="4">
        <v>2</v>
      </c>
      <c r="G187" s="4" t="str">
        <f t="shared" si="15"/>
        <v>insert into game_score (id, matchid, squad, goals, points, time_type) values (1073, 235, 39, 0, 0, 2);</v>
      </c>
    </row>
    <row r="188" spans="1:7" x14ac:dyDescent="0.25">
      <c r="A188" s="4">
        <f t="shared" si="16"/>
        <v>1074</v>
      </c>
      <c r="B188" s="4">
        <f>B186</f>
        <v>235</v>
      </c>
      <c r="C188" s="4">
        <v>39</v>
      </c>
      <c r="D188" s="4">
        <v>0</v>
      </c>
      <c r="E188" s="4">
        <v>0</v>
      </c>
      <c r="F188" s="4">
        <v>1</v>
      </c>
      <c r="G188" s="4" t="str">
        <f t="shared" si="15"/>
        <v>insert into game_score (id, matchid, squad, goals, points, time_type) values (1074, 235, 39, 0, 0, 1);</v>
      </c>
    </row>
  </sheetData>
  <pageMargins left="0.7" right="0.7" top="0.75" bottom="0.75" header="0.3" footer="0.3"/>
  <pageSetup orientation="portrait" horizontalDpi="200" verticalDpi="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4"/>
  <sheetViews>
    <sheetView tabSelected="1" topLeftCell="B1" zoomScale="110" zoomScaleNormal="110" workbookViewId="0">
      <selection activeCell="B1" sqref="B1"/>
    </sheetView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14.42578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9</v>
      </c>
      <c r="C1" t="s">
        <v>10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'2012'!A17+1</f>
        <v>113</v>
      </c>
      <c r="B2">
        <v>2016</v>
      </c>
      <c r="C2" t="s">
        <v>11</v>
      </c>
      <c r="D2">
        <v>33</v>
      </c>
      <c r="G2" t="str">
        <f t="shared" ref="G2:G17" si="0">"insert into group_stage (id, tournament, group_code, squad) values (" &amp; A2 &amp; ", " &amp; B2 &amp; ", '" &amp; C2 &amp; "', " &amp; D2 &amp;  ");"</f>
        <v>insert into group_stage (id, tournament, group_code, squad) values (113, 2016, 'A', 33);</v>
      </c>
    </row>
    <row r="3" spans="1:7" x14ac:dyDescent="0.25">
      <c r="A3">
        <f>A2+1</f>
        <v>114</v>
      </c>
      <c r="B3">
        <f>B2</f>
        <v>2016</v>
      </c>
      <c r="C3" t="s">
        <v>11</v>
      </c>
      <c r="D3">
        <v>40</v>
      </c>
      <c r="G3" t="str">
        <f t="shared" si="0"/>
        <v>insert into group_stage (id, tournament, group_code, squad) values (114, 2016, 'A', 40);</v>
      </c>
    </row>
    <row r="4" spans="1:7" x14ac:dyDescent="0.25">
      <c r="A4">
        <f t="shared" ref="A4:A5" si="1">A3+1</f>
        <v>115</v>
      </c>
      <c r="B4">
        <f t="shared" ref="B4:B5" si="2">B3</f>
        <v>2016</v>
      </c>
      <c r="C4" t="s">
        <v>11</v>
      </c>
      <c r="D4">
        <v>355</v>
      </c>
      <c r="G4" t="str">
        <f t="shared" si="0"/>
        <v>insert into group_stage (id, tournament, group_code, squad) values (115, 2016, 'A', 355);</v>
      </c>
    </row>
    <row r="5" spans="1:7" x14ac:dyDescent="0.25">
      <c r="A5">
        <f t="shared" si="1"/>
        <v>116</v>
      </c>
      <c r="B5">
        <f t="shared" si="2"/>
        <v>2016</v>
      </c>
      <c r="C5" t="s">
        <v>11</v>
      </c>
      <c r="D5">
        <v>41</v>
      </c>
      <c r="G5" t="str">
        <f t="shared" si="0"/>
        <v>insert into group_stage (id, tournament, group_code, squad) values (116, 2016, 'A', 41);</v>
      </c>
    </row>
    <row r="6" spans="1:7" x14ac:dyDescent="0.25">
      <c r="A6">
        <f>A5+1</f>
        <v>117</v>
      </c>
      <c r="B6">
        <f>B5</f>
        <v>2016</v>
      </c>
      <c r="C6" t="s">
        <v>12</v>
      </c>
      <c r="D6">
        <v>4420</v>
      </c>
      <c r="G6" t="str">
        <f t="shared" si="0"/>
        <v>insert into group_stage (id, tournament, group_code, squad) values (117, 2016, 'B', 4420);</v>
      </c>
    </row>
    <row r="7" spans="1:7" x14ac:dyDescent="0.25">
      <c r="A7">
        <f>A6+1</f>
        <v>118</v>
      </c>
      <c r="B7">
        <f>B6</f>
        <v>2016</v>
      </c>
      <c r="C7" t="s">
        <v>12</v>
      </c>
      <c r="D7">
        <v>7</v>
      </c>
      <c r="G7" t="str">
        <f t="shared" si="0"/>
        <v>insert into group_stage (id, tournament, group_code, squad) values (118, 2016, 'B', 7);</v>
      </c>
    </row>
    <row r="8" spans="1:7" x14ac:dyDescent="0.25">
      <c r="A8">
        <f>A7+1</f>
        <v>119</v>
      </c>
      <c r="B8">
        <f>B7</f>
        <v>2016</v>
      </c>
      <c r="C8" t="s">
        <v>12</v>
      </c>
      <c r="D8">
        <v>4429</v>
      </c>
      <c r="G8" t="str">
        <f t="shared" si="0"/>
        <v>insert into group_stage (id, tournament, group_code, squad) values (119, 2016, 'B', 4429);</v>
      </c>
    </row>
    <row r="9" spans="1:7" x14ac:dyDescent="0.25">
      <c r="A9">
        <f>A8+1</f>
        <v>120</v>
      </c>
      <c r="B9">
        <f>B8</f>
        <v>2016</v>
      </c>
      <c r="C9" t="s">
        <v>12</v>
      </c>
      <c r="D9">
        <v>421</v>
      </c>
      <c r="G9" t="str">
        <f t="shared" si="0"/>
        <v>insert into group_stage (id, tournament, group_code, squad) values (120, 2016, 'B', 421);</v>
      </c>
    </row>
    <row r="10" spans="1:7" x14ac:dyDescent="0.25">
      <c r="A10">
        <f t="shared" ref="A10:A25" si="3">A9+1</f>
        <v>121</v>
      </c>
      <c r="B10">
        <f t="shared" ref="B10:B25" si="4">B9</f>
        <v>2016</v>
      </c>
      <c r="C10" t="s">
        <v>13</v>
      </c>
      <c r="D10">
        <v>49</v>
      </c>
      <c r="G10" t="str">
        <f t="shared" si="0"/>
        <v>insert into group_stage (id, tournament, group_code, squad) values (121, 2016, 'C', 49);</v>
      </c>
    </row>
    <row r="11" spans="1:7" x14ac:dyDescent="0.25">
      <c r="A11">
        <f t="shared" si="3"/>
        <v>122</v>
      </c>
      <c r="B11">
        <f t="shared" si="4"/>
        <v>2016</v>
      </c>
      <c r="C11" t="s">
        <v>13</v>
      </c>
      <c r="D11">
        <v>380</v>
      </c>
      <c r="G11" t="str">
        <f t="shared" si="0"/>
        <v>insert into group_stage (id, tournament, group_code, squad) values (122, 2016, 'C', 380);</v>
      </c>
    </row>
    <row r="12" spans="1:7" x14ac:dyDescent="0.25">
      <c r="A12">
        <f t="shared" si="3"/>
        <v>123</v>
      </c>
      <c r="B12">
        <f t="shared" si="4"/>
        <v>2016</v>
      </c>
      <c r="C12" t="s">
        <v>13</v>
      </c>
      <c r="D12">
        <v>48</v>
      </c>
      <c r="G12" t="str">
        <f t="shared" si="0"/>
        <v>insert into group_stage (id, tournament, group_code, squad) values (123, 2016, 'C', 48);</v>
      </c>
    </row>
    <row r="13" spans="1:7" x14ac:dyDescent="0.25">
      <c r="A13">
        <f t="shared" si="3"/>
        <v>124</v>
      </c>
      <c r="B13">
        <f t="shared" si="4"/>
        <v>2016</v>
      </c>
      <c r="C13" t="s">
        <v>13</v>
      </c>
      <c r="D13">
        <v>4428</v>
      </c>
      <c r="G13" t="str">
        <f t="shared" si="0"/>
        <v>insert into group_stage (id, tournament, group_code, squad) values (124, 2016, 'C', 4428);</v>
      </c>
    </row>
    <row r="14" spans="1:7" x14ac:dyDescent="0.25">
      <c r="A14">
        <f t="shared" si="3"/>
        <v>125</v>
      </c>
      <c r="B14">
        <f t="shared" si="4"/>
        <v>2016</v>
      </c>
      <c r="C14" t="s">
        <v>14</v>
      </c>
      <c r="D14">
        <v>34</v>
      </c>
      <c r="G14" t="str">
        <f t="shared" si="0"/>
        <v>insert into group_stage (id, tournament, group_code, squad) values (125, 2016, 'D', 34);</v>
      </c>
    </row>
    <row r="15" spans="1:7" x14ac:dyDescent="0.25">
      <c r="A15">
        <f t="shared" si="3"/>
        <v>126</v>
      </c>
      <c r="B15">
        <f t="shared" si="4"/>
        <v>2016</v>
      </c>
      <c r="C15" t="s">
        <v>14</v>
      </c>
      <c r="D15">
        <v>420</v>
      </c>
      <c r="G15" t="str">
        <f t="shared" si="0"/>
        <v>insert into group_stage (id, tournament, group_code, squad) values (126, 2016, 'D', 420);</v>
      </c>
    </row>
    <row r="16" spans="1:7" x14ac:dyDescent="0.25">
      <c r="A16">
        <f t="shared" si="3"/>
        <v>127</v>
      </c>
      <c r="B16">
        <f t="shared" si="4"/>
        <v>2016</v>
      </c>
      <c r="C16" t="s">
        <v>14</v>
      </c>
      <c r="D16">
        <v>90</v>
      </c>
      <c r="G16" t="str">
        <f t="shared" si="0"/>
        <v>insert into group_stage (id, tournament, group_code, squad) values (127, 2016, 'D', 90);</v>
      </c>
    </row>
    <row r="17" spans="1:10" x14ac:dyDescent="0.25">
      <c r="A17">
        <f t="shared" si="3"/>
        <v>128</v>
      </c>
      <c r="B17">
        <f t="shared" si="4"/>
        <v>2016</v>
      </c>
      <c r="C17" t="s">
        <v>14</v>
      </c>
      <c r="D17">
        <v>385</v>
      </c>
      <c r="G17" t="str">
        <f t="shared" si="0"/>
        <v>insert into group_stage (id, tournament, group_code, squad) values (128, 2016, 'D', 385);</v>
      </c>
    </row>
    <row r="18" spans="1:10" x14ac:dyDescent="0.25">
      <c r="A18">
        <f t="shared" si="3"/>
        <v>129</v>
      </c>
      <c r="B18">
        <f t="shared" si="4"/>
        <v>2016</v>
      </c>
      <c r="C18" t="s">
        <v>15</v>
      </c>
      <c r="D18">
        <v>32</v>
      </c>
      <c r="G18" t="str">
        <f t="shared" ref="G18:G25" si="5">"insert into group_stage (id, tournament, group_code, squad) values (" &amp; A18 &amp; ", " &amp; B18 &amp; ", '" &amp; C18 &amp; "', " &amp; D18 &amp;  ");"</f>
        <v>insert into group_stage (id, tournament, group_code, squad) values (129, 2016, 'E', 32);</v>
      </c>
    </row>
    <row r="19" spans="1:10" x14ac:dyDescent="0.25">
      <c r="A19">
        <f t="shared" si="3"/>
        <v>130</v>
      </c>
      <c r="B19">
        <f t="shared" si="4"/>
        <v>2016</v>
      </c>
      <c r="C19" t="s">
        <v>15</v>
      </c>
      <c r="D19">
        <v>39</v>
      </c>
      <c r="G19" t="str">
        <f t="shared" si="5"/>
        <v>insert into group_stage (id, tournament, group_code, squad) values (130, 2016, 'E', 39);</v>
      </c>
    </row>
    <row r="20" spans="1:10" x14ac:dyDescent="0.25">
      <c r="A20">
        <f t="shared" si="3"/>
        <v>131</v>
      </c>
      <c r="B20">
        <f t="shared" si="4"/>
        <v>2016</v>
      </c>
      <c r="C20" t="s">
        <v>15</v>
      </c>
      <c r="D20">
        <v>353</v>
      </c>
      <c r="G20" t="str">
        <f t="shared" si="5"/>
        <v>insert into group_stage (id, tournament, group_code, squad) values (131, 2016, 'E', 353);</v>
      </c>
    </row>
    <row r="21" spans="1:10" x14ac:dyDescent="0.25">
      <c r="A21">
        <f t="shared" si="3"/>
        <v>132</v>
      </c>
      <c r="B21">
        <f t="shared" si="4"/>
        <v>2016</v>
      </c>
      <c r="C21" t="s">
        <v>15</v>
      </c>
      <c r="D21">
        <v>46</v>
      </c>
      <c r="G21" t="str">
        <f t="shared" si="5"/>
        <v>insert into group_stage (id, tournament, group_code, squad) values (132, 2016, 'E', 46);</v>
      </c>
    </row>
    <row r="22" spans="1:10" x14ac:dyDescent="0.25">
      <c r="A22">
        <f t="shared" si="3"/>
        <v>133</v>
      </c>
      <c r="B22">
        <f t="shared" si="4"/>
        <v>2016</v>
      </c>
      <c r="C22" t="s">
        <v>16</v>
      </c>
      <c r="D22">
        <v>351</v>
      </c>
      <c r="G22" t="str">
        <f t="shared" si="5"/>
        <v>insert into group_stage (id, tournament, group_code, squad) values (133, 2016, 'F', 351);</v>
      </c>
    </row>
    <row r="23" spans="1:10" x14ac:dyDescent="0.25">
      <c r="A23">
        <f t="shared" si="3"/>
        <v>134</v>
      </c>
      <c r="B23">
        <f t="shared" si="4"/>
        <v>2016</v>
      </c>
      <c r="C23" t="s">
        <v>16</v>
      </c>
      <c r="D23">
        <v>354</v>
      </c>
      <c r="G23" t="str">
        <f t="shared" si="5"/>
        <v>insert into group_stage (id, tournament, group_code, squad) values (134, 2016, 'F', 354);</v>
      </c>
    </row>
    <row r="24" spans="1:10" x14ac:dyDescent="0.25">
      <c r="A24">
        <f t="shared" si="3"/>
        <v>135</v>
      </c>
      <c r="B24">
        <f t="shared" si="4"/>
        <v>2016</v>
      </c>
      <c r="C24" t="s">
        <v>16</v>
      </c>
      <c r="D24">
        <v>43</v>
      </c>
      <c r="G24" t="str">
        <f t="shared" si="5"/>
        <v>insert into group_stage (id, tournament, group_code, squad) values (135, 2016, 'F', 43);</v>
      </c>
    </row>
    <row r="25" spans="1:10" x14ac:dyDescent="0.25">
      <c r="A25">
        <f t="shared" si="3"/>
        <v>136</v>
      </c>
      <c r="B25">
        <f t="shared" si="4"/>
        <v>2016</v>
      </c>
      <c r="C25" t="s">
        <v>16</v>
      </c>
      <c r="D25">
        <v>36</v>
      </c>
      <c r="G25" t="str">
        <f t="shared" si="5"/>
        <v>insert into group_stage (id, tournament, group_code, squad) values (136, 2016, 'F', 36);</v>
      </c>
    </row>
    <row r="27" spans="1:10" x14ac:dyDescent="0.25">
      <c r="A27" s="1" t="s">
        <v>1</v>
      </c>
      <c r="B27" s="1" t="s">
        <v>6</v>
      </c>
      <c r="C27" s="1" t="s">
        <v>7</v>
      </c>
      <c r="D27" s="1" t="s">
        <v>8</v>
      </c>
      <c r="E27" s="1" t="s">
        <v>18</v>
      </c>
      <c r="G27" t="str">
        <f>"insert into game (matchid, matchdate, game_type, country) values (" &amp; A27 &amp; ", '" &amp; B27 &amp; "', " &amp; C27 &amp; ", " &amp; D27 &amp;  ");"</f>
        <v>insert into game (matchid, matchdate, game_type, country) values (matchid, 'matchdate', game_type, country);</v>
      </c>
    </row>
    <row r="28" spans="1:10" x14ac:dyDescent="0.25">
      <c r="A28" s="4">
        <f>'2012'!A50+1</f>
        <v>236</v>
      </c>
      <c r="B28" s="5" t="str">
        <f>"2016-06-10"</f>
        <v>2016-06-10</v>
      </c>
      <c r="C28" s="4">
        <v>2</v>
      </c>
      <c r="D28" s="4">
        <v>33</v>
      </c>
      <c r="E28" s="4">
        <v>1</v>
      </c>
      <c r="F28" s="4"/>
      <c r="G28" s="4" t="str">
        <f t="shared" ref="G28:G78" si="6">"insert into game (matchid, matchdate, game_type, country) values (" &amp; A28 &amp; ", '" &amp; B28 &amp; "', " &amp; C28 &amp; ", " &amp; D28 &amp;  ");"</f>
        <v>insert into game (matchid, matchdate, game_type, country) values (236, '2016-06-10', 2, 33);</v>
      </c>
      <c r="I28" s="4"/>
      <c r="J28" s="4"/>
    </row>
    <row r="29" spans="1:10" x14ac:dyDescent="0.25">
      <c r="A29" s="4">
        <f>A28+1</f>
        <v>237</v>
      </c>
      <c r="B29" s="5" t="str">
        <f>"2016-06-11"</f>
        <v>2016-06-11</v>
      </c>
      <c r="C29" s="4">
        <v>2</v>
      </c>
      <c r="D29" s="4">
        <f>D28</f>
        <v>33</v>
      </c>
      <c r="E29" s="4">
        <v>2</v>
      </c>
      <c r="F29" s="4"/>
      <c r="G29" s="4" t="str">
        <f t="shared" si="6"/>
        <v>insert into game (matchid, matchdate, game_type, country) values (237, '2016-06-11', 2, 33);</v>
      </c>
      <c r="I29" s="4"/>
      <c r="J29" s="4"/>
    </row>
    <row r="30" spans="1:10" x14ac:dyDescent="0.25">
      <c r="A30" s="4">
        <f t="shared" ref="A30:A78" si="7">A29+1</f>
        <v>238</v>
      </c>
      <c r="B30" s="5" t="str">
        <f>"2016-06-15"</f>
        <v>2016-06-15</v>
      </c>
      <c r="C30" s="4">
        <v>2</v>
      </c>
      <c r="D30" s="4">
        <f t="shared" ref="D30:D51" si="8">D29</f>
        <v>33</v>
      </c>
      <c r="E30" s="4">
        <v>14</v>
      </c>
      <c r="F30" s="4"/>
      <c r="G30" s="4" t="str">
        <f t="shared" si="6"/>
        <v>insert into game (matchid, matchdate, game_type, country) values (238, '2016-06-15', 2, 33);</v>
      </c>
      <c r="I30" s="4"/>
      <c r="J30" s="4"/>
    </row>
    <row r="31" spans="1:10" x14ac:dyDescent="0.25">
      <c r="A31" s="4">
        <f t="shared" si="7"/>
        <v>239</v>
      </c>
      <c r="B31" s="5" t="str">
        <f>"2016-06-15"</f>
        <v>2016-06-15</v>
      </c>
      <c r="C31" s="4">
        <v>2</v>
      </c>
      <c r="D31" s="4">
        <f t="shared" si="8"/>
        <v>33</v>
      </c>
      <c r="E31" s="4">
        <v>15</v>
      </c>
      <c r="F31" s="4"/>
      <c r="G31" s="4" t="str">
        <f t="shared" si="6"/>
        <v>insert into game (matchid, matchdate, game_type, country) values (239, '2016-06-15', 2, 33);</v>
      </c>
      <c r="I31" s="4"/>
      <c r="J31" s="4"/>
    </row>
    <row r="32" spans="1:10" x14ac:dyDescent="0.25">
      <c r="A32">
        <f t="shared" si="7"/>
        <v>240</v>
      </c>
      <c r="B32" s="5" t="str">
        <f>"2016-06-19"</f>
        <v>2016-06-19</v>
      </c>
      <c r="C32">
        <v>2</v>
      </c>
      <c r="D32" s="4">
        <f t="shared" si="8"/>
        <v>33</v>
      </c>
      <c r="E32" s="4">
        <v>25</v>
      </c>
      <c r="G32" t="str">
        <f t="shared" si="6"/>
        <v>insert into game (matchid, matchdate, game_type, country) values (240, '2016-06-19', 2, 33);</v>
      </c>
      <c r="I32" s="4"/>
      <c r="J32" s="4"/>
    </row>
    <row r="33" spans="1:10" x14ac:dyDescent="0.25">
      <c r="A33">
        <f t="shared" si="7"/>
        <v>241</v>
      </c>
      <c r="B33" s="5" t="str">
        <f>"2016-06-19"</f>
        <v>2016-06-19</v>
      </c>
      <c r="C33">
        <v>2</v>
      </c>
      <c r="D33" s="4">
        <f t="shared" si="8"/>
        <v>33</v>
      </c>
      <c r="E33" s="4">
        <v>26</v>
      </c>
      <c r="G33" t="str">
        <f t="shared" si="6"/>
        <v>insert into game (matchid, matchdate, game_type, country) values (241, '2016-06-19', 2, 33);</v>
      </c>
      <c r="I33" s="4"/>
      <c r="J33" s="4"/>
    </row>
    <row r="34" spans="1:10" x14ac:dyDescent="0.25">
      <c r="A34">
        <f t="shared" si="7"/>
        <v>242</v>
      </c>
      <c r="B34" s="5" t="str">
        <f>"2016-06-11"</f>
        <v>2016-06-11</v>
      </c>
      <c r="C34">
        <v>2</v>
      </c>
      <c r="D34" s="4">
        <f t="shared" si="8"/>
        <v>33</v>
      </c>
      <c r="E34" s="4">
        <v>3</v>
      </c>
      <c r="G34" t="str">
        <f t="shared" si="6"/>
        <v>insert into game (matchid, matchdate, game_type, country) values (242, '2016-06-11', 2, 33);</v>
      </c>
      <c r="I34" s="4"/>
      <c r="J34" s="4"/>
    </row>
    <row r="35" spans="1:10" x14ac:dyDescent="0.25">
      <c r="A35">
        <f t="shared" si="7"/>
        <v>243</v>
      </c>
      <c r="B35" s="5" t="str">
        <f>"2016-06-11"</f>
        <v>2016-06-11</v>
      </c>
      <c r="C35">
        <v>2</v>
      </c>
      <c r="D35" s="4">
        <f t="shared" si="8"/>
        <v>33</v>
      </c>
      <c r="E35" s="4">
        <v>4</v>
      </c>
      <c r="G35" t="str">
        <f t="shared" si="6"/>
        <v>insert into game (matchid, matchdate, game_type, country) values (243, '2016-06-11', 2, 33);</v>
      </c>
      <c r="I35" s="4"/>
      <c r="J35" s="4"/>
    </row>
    <row r="36" spans="1:10" x14ac:dyDescent="0.25">
      <c r="A36">
        <f t="shared" si="7"/>
        <v>244</v>
      </c>
      <c r="B36" s="5" t="str">
        <f>"2016-06-15"</f>
        <v>2016-06-15</v>
      </c>
      <c r="C36">
        <v>2</v>
      </c>
      <c r="D36" s="4">
        <f t="shared" si="8"/>
        <v>33</v>
      </c>
      <c r="E36" s="4">
        <v>13</v>
      </c>
      <c r="G36" t="str">
        <f t="shared" si="6"/>
        <v>insert into game (matchid, matchdate, game_type, country) values (244, '2016-06-15', 2, 33);</v>
      </c>
      <c r="I36" s="4"/>
      <c r="J36" s="4"/>
    </row>
    <row r="37" spans="1:10" x14ac:dyDescent="0.25">
      <c r="A37">
        <f t="shared" si="7"/>
        <v>245</v>
      </c>
      <c r="B37" s="5" t="str">
        <f>"2016-06-16"</f>
        <v>2016-06-16</v>
      </c>
      <c r="C37">
        <v>2</v>
      </c>
      <c r="D37" s="4">
        <f t="shared" si="8"/>
        <v>33</v>
      </c>
      <c r="E37" s="4">
        <v>16</v>
      </c>
      <c r="G37" t="str">
        <f t="shared" si="6"/>
        <v>insert into game (matchid, matchdate, game_type, country) values (245, '2016-06-16', 2, 33);</v>
      </c>
      <c r="I37" s="4"/>
      <c r="J37" s="4"/>
    </row>
    <row r="38" spans="1:10" x14ac:dyDescent="0.25">
      <c r="A38">
        <f t="shared" si="7"/>
        <v>246</v>
      </c>
      <c r="B38" s="5" t="str">
        <f>"2016-06-20"</f>
        <v>2016-06-20</v>
      </c>
      <c r="C38">
        <v>2</v>
      </c>
      <c r="D38" s="4">
        <f t="shared" si="8"/>
        <v>33</v>
      </c>
      <c r="E38" s="4">
        <v>27</v>
      </c>
      <c r="G38" t="str">
        <f t="shared" si="6"/>
        <v>insert into game (matchid, matchdate, game_type, country) values (246, '2016-06-20', 2, 33);</v>
      </c>
      <c r="I38" s="4"/>
      <c r="J38" s="4"/>
    </row>
    <row r="39" spans="1:10" x14ac:dyDescent="0.25">
      <c r="A39">
        <f t="shared" si="7"/>
        <v>247</v>
      </c>
      <c r="B39" s="5" t="str">
        <f>"2016-06-20"</f>
        <v>2016-06-20</v>
      </c>
      <c r="C39">
        <v>2</v>
      </c>
      <c r="D39" s="4">
        <f t="shared" si="8"/>
        <v>33</v>
      </c>
      <c r="E39" s="4">
        <v>28</v>
      </c>
      <c r="G39" t="str">
        <f t="shared" si="6"/>
        <v>insert into game (matchid, matchdate, game_type, country) values (247, '2016-06-20', 2, 33);</v>
      </c>
      <c r="I39" s="4"/>
      <c r="J39" s="4"/>
    </row>
    <row r="40" spans="1:10" x14ac:dyDescent="0.25">
      <c r="A40">
        <f t="shared" si="7"/>
        <v>248</v>
      </c>
      <c r="B40" s="5" t="str">
        <f>"2016-06-12"</f>
        <v>2016-06-12</v>
      </c>
      <c r="C40">
        <v>2</v>
      </c>
      <c r="D40" s="4">
        <f t="shared" si="8"/>
        <v>33</v>
      </c>
      <c r="E40" s="4">
        <v>6</v>
      </c>
      <c r="G40" t="str">
        <f t="shared" si="6"/>
        <v>insert into game (matchid, matchdate, game_type, country) values (248, '2016-06-12', 2, 33);</v>
      </c>
      <c r="I40" s="4"/>
      <c r="J40" s="4"/>
    </row>
    <row r="41" spans="1:10" x14ac:dyDescent="0.25">
      <c r="A41">
        <f t="shared" si="7"/>
        <v>249</v>
      </c>
      <c r="B41" s="5" t="str">
        <f>"2016-06-12"</f>
        <v>2016-06-12</v>
      </c>
      <c r="C41">
        <v>2</v>
      </c>
      <c r="D41" s="4">
        <f t="shared" si="8"/>
        <v>33</v>
      </c>
      <c r="E41" s="4">
        <v>7</v>
      </c>
      <c r="G41" t="str">
        <f t="shared" si="6"/>
        <v>insert into game (matchid, matchdate, game_type, country) values (249, '2016-06-12', 2, 33);</v>
      </c>
      <c r="I41" s="4"/>
      <c r="J41" s="4"/>
    </row>
    <row r="42" spans="1:10" x14ac:dyDescent="0.25">
      <c r="A42">
        <f t="shared" si="7"/>
        <v>250</v>
      </c>
      <c r="B42" s="5" t="str">
        <f>"2016-06-16"</f>
        <v>2016-06-16</v>
      </c>
      <c r="C42">
        <v>2</v>
      </c>
      <c r="D42" s="4">
        <f t="shared" si="8"/>
        <v>33</v>
      </c>
      <c r="E42" s="4">
        <v>17</v>
      </c>
      <c r="G42" t="str">
        <f t="shared" si="6"/>
        <v>insert into game (matchid, matchdate, game_type, country) values (250, '2016-06-16', 2, 33);</v>
      </c>
      <c r="I42" s="4"/>
      <c r="J42" s="4"/>
    </row>
    <row r="43" spans="1:10" x14ac:dyDescent="0.25">
      <c r="A43">
        <f t="shared" si="7"/>
        <v>251</v>
      </c>
      <c r="B43" s="5" t="str">
        <f>"2016-06-16"</f>
        <v>2016-06-16</v>
      </c>
      <c r="C43">
        <v>2</v>
      </c>
      <c r="D43" s="4">
        <f t="shared" si="8"/>
        <v>33</v>
      </c>
      <c r="E43" s="4">
        <v>18</v>
      </c>
      <c r="G43" t="str">
        <f t="shared" si="6"/>
        <v>insert into game (matchid, matchdate, game_type, country) values (251, '2016-06-16', 2, 33);</v>
      </c>
      <c r="I43" s="4"/>
      <c r="J43" s="4"/>
    </row>
    <row r="44" spans="1:10" x14ac:dyDescent="0.25">
      <c r="A44">
        <f t="shared" si="7"/>
        <v>252</v>
      </c>
      <c r="B44" s="5" t="str">
        <f>"2016-06-21"</f>
        <v>2016-06-21</v>
      </c>
      <c r="C44">
        <v>2</v>
      </c>
      <c r="D44" s="4">
        <f t="shared" si="8"/>
        <v>33</v>
      </c>
      <c r="E44" s="4">
        <v>29</v>
      </c>
      <c r="G44" t="str">
        <f t="shared" si="6"/>
        <v>insert into game (matchid, matchdate, game_type, country) values (252, '2016-06-21', 2, 33);</v>
      </c>
      <c r="I44" s="4"/>
      <c r="J44" s="4"/>
    </row>
    <row r="45" spans="1:10" x14ac:dyDescent="0.25">
      <c r="A45">
        <f t="shared" si="7"/>
        <v>253</v>
      </c>
      <c r="B45" s="5" t="str">
        <f>"2016-06-21"</f>
        <v>2016-06-21</v>
      </c>
      <c r="C45">
        <v>2</v>
      </c>
      <c r="D45" s="4">
        <f t="shared" si="8"/>
        <v>33</v>
      </c>
      <c r="E45" s="4">
        <v>30</v>
      </c>
      <c r="G45" t="str">
        <f t="shared" si="6"/>
        <v>insert into game (matchid, matchdate, game_type, country) values (253, '2016-06-21', 2, 33);</v>
      </c>
      <c r="I45" s="4"/>
      <c r="J45" s="4"/>
    </row>
    <row r="46" spans="1:10" x14ac:dyDescent="0.25">
      <c r="A46">
        <f t="shared" si="7"/>
        <v>254</v>
      </c>
      <c r="B46" s="5" t="str">
        <f>"2016-06-12"</f>
        <v>2016-06-12</v>
      </c>
      <c r="C46">
        <v>2</v>
      </c>
      <c r="D46" s="4">
        <f t="shared" si="8"/>
        <v>33</v>
      </c>
      <c r="E46" s="4">
        <v>5</v>
      </c>
      <c r="G46" t="str">
        <f t="shared" si="6"/>
        <v>insert into game (matchid, matchdate, game_type, country) values (254, '2016-06-12', 2, 33);</v>
      </c>
      <c r="I46" s="4"/>
      <c r="J46" s="4"/>
    </row>
    <row r="47" spans="1:10" x14ac:dyDescent="0.25">
      <c r="A47">
        <f t="shared" si="7"/>
        <v>255</v>
      </c>
      <c r="B47" s="5" t="str">
        <f>"2016-06-13"</f>
        <v>2016-06-13</v>
      </c>
      <c r="C47">
        <v>2</v>
      </c>
      <c r="D47" s="4">
        <f t="shared" si="8"/>
        <v>33</v>
      </c>
      <c r="E47" s="4">
        <v>8</v>
      </c>
      <c r="G47" t="str">
        <f t="shared" si="6"/>
        <v>insert into game (matchid, matchdate, game_type, country) values (255, '2016-06-13', 2, 33);</v>
      </c>
      <c r="I47" s="4"/>
      <c r="J47" s="4"/>
    </row>
    <row r="48" spans="1:10" x14ac:dyDescent="0.25">
      <c r="A48">
        <f t="shared" si="7"/>
        <v>256</v>
      </c>
      <c r="B48" s="5" t="str">
        <f>"2016-06-17"</f>
        <v>2016-06-17</v>
      </c>
      <c r="C48">
        <v>2</v>
      </c>
      <c r="D48" s="4">
        <f t="shared" si="8"/>
        <v>33</v>
      </c>
      <c r="E48" s="4">
        <v>20</v>
      </c>
      <c r="G48" t="str">
        <f t="shared" si="6"/>
        <v>insert into game (matchid, matchdate, game_type, country) values (256, '2016-06-17', 2, 33);</v>
      </c>
      <c r="I48" s="4"/>
      <c r="J48" s="4"/>
    </row>
    <row r="49" spans="1:10" x14ac:dyDescent="0.25">
      <c r="A49">
        <f t="shared" si="7"/>
        <v>257</v>
      </c>
      <c r="B49" s="5" t="str">
        <f>"2016-06-17"</f>
        <v>2016-06-17</v>
      </c>
      <c r="C49">
        <v>2</v>
      </c>
      <c r="D49" s="4">
        <f t="shared" si="8"/>
        <v>33</v>
      </c>
      <c r="E49" s="4">
        <v>21</v>
      </c>
      <c r="G49" t="str">
        <f t="shared" si="6"/>
        <v>insert into game (matchid, matchdate, game_type, country) values (257, '2016-06-17', 2, 33);</v>
      </c>
      <c r="I49" s="4"/>
      <c r="J49" s="4"/>
    </row>
    <row r="50" spans="1:10" x14ac:dyDescent="0.25">
      <c r="A50">
        <f t="shared" si="7"/>
        <v>258</v>
      </c>
      <c r="B50" s="5" t="str">
        <f>"2016-06-21"</f>
        <v>2016-06-21</v>
      </c>
      <c r="C50">
        <v>2</v>
      </c>
      <c r="D50" s="4">
        <f t="shared" si="8"/>
        <v>33</v>
      </c>
      <c r="E50" s="4">
        <v>31</v>
      </c>
      <c r="G50" t="str">
        <f t="shared" si="6"/>
        <v>insert into game (matchid, matchdate, game_type, country) values (258, '2016-06-21', 2, 33);</v>
      </c>
      <c r="I50" s="4"/>
      <c r="J50" s="4"/>
    </row>
    <row r="51" spans="1:10" x14ac:dyDescent="0.25">
      <c r="A51">
        <f t="shared" si="7"/>
        <v>259</v>
      </c>
      <c r="B51" s="5" t="str">
        <f>"2016-06-21"</f>
        <v>2016-06-21</v>
      </c>
      <c r="C51">
        <v>2</v>
      </c>
      <c r="D51" s="4">
        <f t="shared" si="8"/>
        <v>33</v>
      </c>
      <c r="E51" s="4">
        <v>32</v>
      </c>
      <c r="G51" t="str">
        <f t="shared" si="6"/>
        <v>insert into game (matchid, matchdate, game_type, country) values (259, '2016-06-21', 2, 33);</v>
      </c>
      <c r="I51" s="4"/>
      <c r="J51" s="4"/>
    </row>
    <row r="52" spans="1:10" x14ac:dyDescent="0.25">
      <c r="A52">
        <f t="shared" si="7"/>
        <v>260</v>
      </c>
      <c r="B52" s="5" t="str">
        <f>"2016-06-13"</f>
        <v>2016-06-13</v>
      </c>
      <c r="C52">
        <v>2</v>
      </c>
      <c r="D52" s="4">
        <f t="shared" ref="D52:D78" si="9">D51</f>
        <v>33</v>
      </c>
      <c r="E52" s="4">
        <v>9</v>
      </c>
      <c r="G52" t="str">
        <f t="shared" si="6"/>
        <v>insert into game (matchid, matchdate, game_type, country) values (260, '2016-06-13', 2, 33);</v>
      </c>
      <c r="I52" s="4"/>
      <c r="J52" s="4"/>
    </row>
    <row r="53" spans="1:10" x14ac:dyDescent="0.25">
      <c r="A53">
        <f t="shared" si="7"/>
        <v>261</v>
      </c>
      <c r="B53" s="5" t="str">
        <f>"2016-06-13"</f>
        <v>2016-06-13</v>
      </c>
      <c r="C53">
        <v>2</v>
      </c>
      <c r="D53" s="4">
        <f t="shared" si="9"/>
        <v>33</v>
      </c>
      <c r="E53" s="4">
        <v>10</v>
      </c>
      <c r="G53" t="str">
        <f t="shared" si="6"/>
        <v>insert into game (matchid, matchdate, game_type, country) values (261, '2016-06-13', 2, 33);</v>
      </c>
      <c r="H53" s="4"/>
      <c r="I53" s="4"/>
      <c r="J53" s="4"/>
    </row>
    <row r="54" spans="1:10" x14ac:dyDescent="0.25">
      <c r="A54">
        <f t="shared" si="7"/>
        <v>262</v>
      </c>
      <c r="B54" s="5" t="str">
        <f>"2016-06-17"</f>
        <v>2016-06-17</v>
      </c>
      <c r="C54">
        <v>2</v>
      </c>
      <c r="D54" s="4">
        <f t="shared" si="9"/>
        <v>33</v>
      </c>
      <c r="E54" s="4">
        <v>19</v>
      </c>
      <c r="G54" t="str">
        <f t="shared" si="6"/>
        <v>insert into game (matchid, matchdate, game_type, country) values (262, '2016-06-17', 2, 33);</v>
      </c>
      <c r="H54" s="4"/>
      <c r="I54" s="4"/>
      <c r="J54" s="4"/>
    </row>
    <row r="55" spans="1:10" x14ac:dyDescent="0.25">
      <c r="A55">
        <f t="shared" si="7"/>
        <v>263</v>
      </c>
      <c r="B55" s="5" t="str">
        <f>"2016-06-18"</f>
        <v>2016-06-18</v>
      </c>
      <c r="C55">
        <v>2</v>
      </c>
      <c r="D55" s="4">
        <f t="shared" si="9"/>
        <v>33</v>
      </c>
      <c r="E55" s="4">
        <v>22</v>
      </c>
      <c r="G55" t="str">
        <f t="shared" si="6"/>
        <v>insert into game (matchid, matchdate, game_type, country) values (263, '2016-06-18', 2, 33);</v>
      </c>
      <c r="H55" s="4"/>
      <c r="I55" s="4"/>
      <c r="J55" s="4"/>
    </row>
    <row r="56" spans="1:10" x14ac:dyDescent="0.25">
      <c r="A56">
        <f t="shared" si="7"/>
        <v>264</v>
      </c>
      <c r="B56" s="5" t="str">
        <f>"2016-06-22"</f>
        <v>2016-06-22</v>
      </c>
      <c r="C56">
        <v>2</v>
      </c>
      <c r="D56" s="4">
        <f t="shared" si="9"/>
        <v>33</v>
      </c>
      <c r="E56" s="4">
        <v>35</v>
      </c>
      <c r="G56" t="str">
        <f t="shared" si="6"/>
        <v>insert into game (matchid, matchdate, game_type, country) values (264, '2016-06-22', 2, 33);</v>
      </c>
      <c r="H56" s="4"/>
      <c r="I56" s="4"/>
      <c r="J56" s="4"/>
    </row>
    <row r="57" spans="1:10" x14ac:dyDescent="0.25">
      <c r="A57">
        <f t="shared" si="7"/>
        <v>265</v>
      </c>
      <c r="B57" s="5" t="str">
        <f>"2016-06-22"</f>
        <v>2016-06-22</v>
      </c>
      <c r="C57">
        <v>2</v>
      </c>
      <c r="D57" s="4">
        <f t="shared" si="9"/>
        <v>33</v>
      </c>
      <c r="E57" s="4">
        <v>36</v>
      </c>
      <c r="G57" t="str">
        <f t="shared" si="6"/>
        <v>insert into game (matchid, matchdate, game_type, country) values (265, '2016-06-22', 2, 33);</v>
      </c>
      <c r="H57" s="4"/>
      <c r="I57" s="4"/>
      <c r="J57" s="4"/>
    </row>
    <row r="58" spans="1:10" x14ac:dyDescent="0.25">
      <c r="A58">
        <f t="shared" si="7"/>
        <v>266</v>
      </c>
      <c r="B58" s="5" t="str">
        <f>"2016-06-14"</f>
        <v>2016-06-14</v>
      </c>
      <c r="C58">
        <v>2</v>
      </c>
      <c r="D58" s="4">
        <f t="shared" si="9"/>
        <v>33</v>
      </c>
      <c r="E58" s="4">
        <v>11</v>
      </c>
      <c r="G58" t="str">
        <f t="shared" si="6"/>
        <v>insert into game (matchid, matchdate, game_type, country) values (266, '2016-06-14', 2, 33);</v>
      </c>
      <c r="H58" s="4"/>
      <c r="I58" s="4"/>
      <c r="J58" s="4"/>
    </row>
    <row r="59" spans="1:10" x14ac:dyDescent="0.25">
      <c r="A59">
        <f t="shared" si="7"/>
        <v>267</v>
      </c>
      <c r="B59" s="5" t="str">
        <f>"2016-06-14"</f>
        <v>2016-06-14</v>
      </c>
      <c r="C59">
        <v>2</v>
      </c>
      <c r="D59" s="4">
        <f t="shared" si="9"/>
        <v>33</v>
      </c>
      <c r="E59" s="4">
        <v>12</v>
      </c>
      <c r="G59" t="str">
        <f t="shared" si="6"/>
        <v>insert into game (matchid, matchdate, game_type, country) values (267, '2016-06-14', 2, 33);</v>
      </c>
      <c r="H59" s="4"/>
      <c r="I59" s="4"/>
      <c r="J59" s="4"/>
    </row>
    <row r="60" spans="1:10" x14ac:dyDescent="0.25">
      <c r="A60">
        <f t="shared" si="7"/>
        <v>268</v>
      </c>
      <c r="B60" s="5" t="str">
        <f>"2016-06-18"</f>
        <v>2016-06-18</v>
      </c>
      <c r="C60">
        <v>2</v>
      </c>
      <c r="D60" s="4">
        <f t="shared" si="9"/>
        <v>33</v>
      </c>
      <c r="E60" s="4">
        <v>23</v>
      </c>
      <c r="G60" t="str">
        <f t="shared" si="6"/>
        <v>insert into game (matchid, matchdate, game_type, country) values (268, '2016-06-18', 2, 33);</v>
      </c>
      <c r="H60" s="4"/>
      <c r="I60" s="4"/>
      <c r="J60" s="4"/>
    </row>
    <row r="61" spans="1:10" x14ac:dyDescent="0.25">
      <c r="A61">
        <f t="shared" si="7"/>
        <v>269</v>
      </c>
      <c r="B61" s="5" t="str">
        <f>"2016-06-18"</f>
        <v>2016-06-18</v>
      </c>
      <c r="C61">
        <v>2</v>
      </c>
      <c r="D61" s="4">
        <f t="shared" si="9"/>
        <v>33</v>
      </c>
      <c r="E61" s="4">
        <v>24</v>
      </c>
      <c r="G61" t="str">
        <f t="shared" si="6"/>
        <v>insert into game (matchid, matchdate, game_type, country) values (269, '2016-06-18', 2, 33);</v>
      </c>
      <c r="H61" s="4"/>
      <c r="I61" s="4"/>
      <c r="J61" s="4"/>
    </row>
    <row r="62" spans="1:10" x14ac:dyDescent="0.25">
      <c r="A62">
        <f t="shared" si="7"/>
        <v>270</v>
      </c>
      <c r="B62" s="5" t="str">
        <f>"2016-06-22"</f>
        <v>2016-06-22</v>
      </c>
      <c r="C62">
        <v>2</v>
      </c>
      <c r="D62" s="4">
        <f t="shared" si="9"/>
        <v>33</v>
      </c>
      <c r="E62" s="4">
        <v>33</v>
      </c>
      <c r="G62" t="str">
        <f t="shared" si="6"/>
        <v>insert into game (matchid, matchdate, game_type, country) values (270, '2016-06-22', 2, 33);</v>
      </c>
      <c r="H62" s="4"/>
      <c r="I62" s="4"/>
      <c r="J62" s="4"/>
    </row>
    <row r="63" spans="1:10" x14ac:dyDescent="0.25">
      <c r="A63">
        <f t="shared" si="7"/>
        <v>271</v>
      </c>
      <c r="B63" s="5" t="str">
        <f>"2016-06-22"</f>
        <v>2016-06-22</v>
      </c>
      <c r="C63">
        <v>2</v>
      </c>
      <c r="D63" s="4">
        <f t="shared" si="9"/>
        <v>33</v>
      </c>
      <c r="E63" s="4">
        <v>34</v>
      </c>
      <c r="G63" t="str">
        <f t="shared" si="6"/>
        <v>insert into game (matchid, matchdate, game_type, country) values (271, '2016-06-22', 2, 33);</v>
      </c>
      <c r="H63" s="4"/>
      <c r="I63" s="4"/>
      <c r="J63" s="4"/>
    </row>
    <row r="64" spans="1:10" x14ac:dyDescent="0.25">
      <c r="A64">
        <f t="shared" si="7"/>
        <v>272</v>
      </c>
      <c r="B64" s="5" t="str">
        <f>"2016-06-25"</f>
        <v>2016-06-25</v>
      </c>
      <c r="C64">
        <v>9</v>
      </c>
      <c r="D64" s="4">
        <f t="shared" si="9"/>
        <v>33</v>
      </c>
      <c r="E64" s="4">
        <v>37</v>
      </c>
      <c r="G64" t="str">
        <f t="shared" si="6"/>
        <v>insert into game (matchid, matchdate, game_type, country) values (272, '2016-06-25', 9, 33);</v>
      </c>
      <c r="H64" s="4"/>
      <c r="I64" s="4"/>
      <c r="J64" s="4"/>
    </row>
    <row r="65" spans="1:10" x14ac:dyDescent="0.25">
      <c r="A65">
        <f t="shared" si="7"/>
        <v>273</v>
      </c>
      <c r="B65" s="5" t="str">
        <f>"2016-06-25"</f>
        <v>2016-06-25</v>
      </c>
      <c r="C65">
        <v>9</v>
      </c>
      <c r="D65" s="4">
        <f t="shared" si="9"/>
        <v>33</v>
      </c>
      <c r="E65" s="4">
        <v>38</v>
      </c>
      <c r="G65" t="str">
        <f t="shared" si="6"/>
        <v>insert into game (matchid, matchdate, game_type, country) values (273, '2016-06-25', 9, 33);</v>
      </c>
      <c r="H65" s="4"/>
      <c r="I65" s="4"/>
      <c r="J65" s="4"/>
    </row>
    <row r="66" spans="1:10" x14ac:dyDescent="0.25">
      <c r="A66">
        <f t="shared" si="7"/>
        <v>274</v>
      </c>
      <c r="B66" s="5" t="str">
        <f>"2016-06-25"</f>
        <v>2016-06-25</v>
      </c>
      <c r="C66">
        <v>9</v>
      </c>
      <c r="D66" s="4">
        <f t="shared" si="9"/>
        <v>33</v>
      </c>
      <c r="E66" s="4">
        <v>39</v>
      </c>
      <c r="G66" t="str">
        <f t="shared" si="6"/>
        <v>insert into game (matchid, matchdate, game_type, country) values (274, '2016-06-25', 9, 33);</v>
      </c>
      <c r="H66" s="4"/>
      <c r="I66" s="4"/>
      <c r="J66" s="4"/>
    </row>
    <row r="67" spans="1:10" x14ac:dyDescent="0.25">
      <c r="A67">
        <f t="shared" si="7"/>
        <v>275</v>
      </c>
      <c r="B67" s="5" t="str">
        <f>"2016-06-26"</f>
        <v>2016-06-26</v>
      </c>
      <c r="C67">
        <v>9</v>
      </c>
      <c r="D67" s="4">
        <f t="shared" si="9"/>
        <v>33</v>
      </c>
      <c r="E67" s="4">
        <v>40</v>
      </c>
      <c r="G67" t="str">
        <f t="shared" si="6"/>
        <v>insert into game (matchid, matchdate, game_type, country) values (275, '2016-06-26', 9, 33);</v>
      </c>
      <c r="H67" s="4"/>
      <c r="I67" s="4"/>
      <c r="J67" s="4"/>
    </row>
    <row r="68" spans="1:10" x14ac:dyDescent="0.25">
      <c r="A68">
        <f t="shared" si="7"/>
        <v>276</v>
      </c>
      <c r="B68" s="5" t="str">
        <f>"2016-06-26"</f>
        <v>2016-06-26</v>
      </c>
      <c r="C68">
        <v>9</v>
      </c>
      <c r="D68" s="4">
        <f t="shared" si="9"/>
        <v>33</v>
      </c>
      <c r="E68" s="4">
        <v>41</v>
      </c>
      <c r="G68" t="str">
        <f t="shared" si="6"/>
        <v>insert into game (matchid, matchdate, game_type, country) values (276, '2016-06-26', 9, 33);</v>
      </c>
      <c r="H68" s="4"/>
      <c r="I68" s="4"/>
      <c r="J68" s="4"/>
    </row>
    <row r="69" spans="1:10" x14ac:dyDescent="0.25">
      <c r="A69">
        <f t="shared" si="7"/>
        <v>277</v>
      </c>
      <c r="B69" s="5" t="str">
        <f>"2016-06-26"</f>
        <v>2016-06-26</v>
      </c>
      <c r="C69">
        <v>9</v>
      </c>
      <c r="D69" s="4">
        <f t="shared" si="9"/>
        <v>33</v>
      </c>
      <c r="E69" s="4">
        <v>42</v>
      </c>
      <c r="G69" t="str">
        <f t="shared" si="6"/>
        <v>insert into game (matchid, matchdate, game_type, country) values (277, '2016-06-26', 9, 33);</v>
      </c>
      <c r="H69" s="4"/>
      <c r="I69" s="4"/>
      <c r="J69" s="4"/>
    </row>
    <row r="70" spans="1:10" x14ac:dyDescent="0.25">
      <c r="A70">
        <f t="shared" si="7"/>
        <v>278</v>
      </c>
      <c r="B70" s="5" t="str">
        <f>"2016-06-27"</f>
        <v>2016-06-27</v>
      </c>
      <c r="C70">
        <v>9</v>
      </c>
      <c r="D70" s="4">
        <f t="shared" si="9"/>
        <v>33</v>
      </c>
      <c r="E70" s="4">
        <v>43</v>
      </c>
      <c r="G70" t="str">
        <f t="shared" si="6"/>
        <v>insert into game (matchid, matchdate, game_type, country) values (278, '2016-06-27', 9, 33);</v>
      </c>
      <c r="H70" s="4"/>
      <c r="I70" s="4"/>
      <c r="J70" s="4"/>
    </row>
    <row r="71" spans="1:10" x14ac:dyDescent="0.25">
      <c r="A71">
        <f t="shared" si="7"/>
        <v>279</v>
      </c>
      <c r="B71" s="5" t="str">
        <f>"2016-06-27"</f>
        <v>2016-06-27</v>
      </c>
      <c r="C71">
        <v>9</v>
      </c>
      <c r="D71" s="4">
        <f t="shared" si="9"/>
        <v>33</v>
      </c>
      <c r="E71" s="4">
        <v>44</v>
      </c>
      <c r="G71" t="str">
        <f t="shared" si="6"/>
        <v>insert into game (matchid, matchdate, game_type, country) values (279, '2016-06-27', 9, 33);</v>
      </c>
      <c r="H71" s="4"/>
      <c r="I71" s="4"/>
      <c r="J71" s="4"/>
    </row>
    <row r="72" spans="1:10" x14ac:dyDescent="0.25">
      <c r="A72">
        <f t="shared" si="7"/>
        <v>280</v>
      </c>
      <c r="B72" s="5" t="str">
        <f>"2016-06-30"</f>
        <v>2016-06-30</v>
      </c>
      <c r="C72">
        <v>3</v>
      </c>
      <c r="D72" s="4">
        <f t="shared" si="9"/>
        <v>33</v>
      </c>
      <c r="E72" s="4">
        <v>45</v>
      </c>
      <c r="G72" t="str">
        <f t="shared" si="6"/>
        <v>insert into game (matchid, matchdate, game_type, country) values (280, '2016-06-30', 3, 33);</v>
      </c>
      <c r="H72" s="4"/>
      <c r="I72" s="4"/>
      <c r="J72" s="4"/>
    </row>
    <row r="73" spans="1:10" x14ac:dyDescent="0.25">
      <c r="A73">
        <f t="shared" si="7"/>
        <v>281</v>
      </c>
      <c r="B73" s="5" t="str">
        <f>"2016-07-01"</f>
        <v>2016-07-01</v>
      </c>
      <c r="C73">
        <v>3</v>
      </c>
      <c r="D73" s="4">
        <f t="shared" si="9"/>
        <v>33</v>
      </c>
      <c r="E73" s="4">
        <v>46</v>
      </c>
      <c r="G73" t="str">
        <f t="shared" si="6"/>
        <v>insert into game (matchid, matchdate, game_type, country) values (281, '2016-07-01', 3, 33);</v>
      </c>
      <c r="H73" s="4"/>
      <c r="I73" s="4"/>
      <c r="J73" s="4"/>
    </row>
    <row r="74" spans="1:10" x14ac:dyDescent="0.25">
      <c r="A74">
        <f t="shared" si="7"/>
        <v>282</v>
      </c>
      <c r="B74" s="5" t="str">
        <f>"2016-07-02"</f>
        <v>2016-07-02</v>
      </c>
      <c r="C74">
        <v>3</v>
      </c>
      <c r="D74" s="4">
        <f t="shared" si="9"/>
        <v>33</v>
      </c>
      <c r="E74" s="4">
        <v>47</v>
      </c>
      <c r="G74" t="str">
        <f t="shared" si="6"/>
        <v>insert into game (matchid, matchdate, game_type, country) values (282, '2016-07-02', 3, 33);</v>
      </c>
      <c r="H74" s="4"/>
      <c r="I74" s="4"/>
      <c r="J74" s="4"/>
    </row>
    <row r="75" spans="1:10" x14ac:dyDescent="0.25">
      <c r="A75">
        <f t="shared" si="7"/>
        <v>283</v>
      </c>
      <c r="B75" s="5" t="str">
        <f>"2016-07-03"</f>
        <v>2016-07-03</v>
      </c>
      <c r="C75">
        <v>3</v>
      </c>
      <c r="D75" s="4">
        <f t="shared" si="9"/>
        <v>33</v>
      </c>
      <c r="E75" s="4">
        <v>48</v>
      </c>
      <c r="G75" t="str">
        <f t="shared" si="6"/>
        <v>insert into game (matchid, matchdate, game_type, country) values (283, '2016-07-03', 3, 33);</v>
      </c>
      <c r="H75" s="4"/>
      <c r="I75" s="4"/>
      <c r="J75" s="4"/>
    </row>
    <row r="76" spans="1:10" x14ac:dyDescent="0.25">
      <c r="A76">
        <f t="shared" si="7"/>
        <v>284</v>
      </c>
      <c r="B76" s="5" t="str">
        <f>"2016-07-06"</f>
        <v>2016-07-06</v>
      </c>
      <c r="C76">
        <v>4</v>
      </c>
      <c r="D76" s="4">
        <f t="shared" si="9"/>
        <v>33</v>
      </c>
      <c r="E76" s="4">
        <v>49</v>
      </c>
      <c r="G76" t="str">
        <f t="shared" si="6"/>
        <v>insert into game (matchid, matchdate, game_type, country) values (284, '2016-07-06', 4, 33);</v>
      </c>
      <c r="H76" s="4"/>
    </row>
    <row r="77" spans="1:10" x14ac:dyDescent="0.25">
      <c r="A77">
        <f t="shared" si="7"/>
        <v>285</v>
      </c>
      <c r="B77" s="5" t="str">
        <f>"2016-07-07"</f>
        <v>2016-07-07</v>
      </c>
      <c r="C77">
        <v>4</v>
      </c>
      <c r="D77" s="4">
        <f t="shared" si="9"/>
        <v>33</v>
      </c>
      <c r="E77" s="4">
        <v>50</v>
      </c>
      <c r="G77" t="str">
        <f t="shared" si="6"/>
        <v>insert into game (matchid, matchdate, game_type, country) values (285, '2016-07-07', 4, 33);</v>
      </c>
      <c r="H77" s="4"/>
    </row>
    <row r="78" spans="1:10" x14ac:dyDescent="0.25">
      <c r="A78">
        <f t="shared" si="7"/>
        <v>286</v>
      </c>
      <c r="B78" s="5" t="str">
        <f>"2016-07-10"</f>
        <v>2016-07-10</v>
      </c>
      <c r="C78">
        <v>6</v>
      </c>
      <c r="D78" s="4">
        <f t="shared" si="9"/>
        <v>33</v>
      </c>
      <c r="E78" s="4">
        <v>51</v>
      </c>
      <c r="G78" t="str">
        <f t="shared" si="6"/>
        <v>insert into game (matchid, matchdate, game_type, country) values (286, '2016-07-10', 6, 33);</v>
      </c>
      <c r="H78" s="4"/>
    </row>
    <row r="79" spans="1:10" x14ac:dyDescent="0.25">
      <c r="H79" s="4"/>
    </row>
    <row r="80" spans="1:10" x14ac:dyDescent="0.25">
      <c r="A80" s="1" t="s">
        <v>0</v>
      </c>
      <c r="B80" s="1" t="s">
        <v>1</v>
      </c>
      <c r="C80" s="1" t="s">
        <v>2</v>
      </c>
      <c r="D80" s="1" t="s">
        <v>3</v>
      </c>
      <c r="E80" s="1" t="s">
        <v>4</v>
      </c>
      <c r="F80" s="1" t="s">
        <v>5</v>
      </c>
      <c r="G80" t="str">
        <f>"insert into game_score (id, matchid, squad, goals, points, time_type) values (" &amp; A80 &amp; ", " &amp; B80 &amp; ", " &amp; C80 &amp; ", " &amp; D80 &amp; ", " &amp; E80 &amp; ", " &amp; F80 &amp; ");"</f>
        <v>insert into game_score (id, matchid, squad, goals, points, time_type) values (id, matchid, squad, goals, points, time_type);</v>
      </c>
      <c r="H80" s="4"/>
    </row>
    <row r="81" spans="1:8" x14ac:dyDescent="0.25">
      <c r="A81" s="3">
        <f>'2012'!A188+1</f>
        <v>1075</v>
      </c>
      <c r="B81" s="3">
        <f>A28</f>
        <v>236</v>
      </c>
      <c r="C81" s="3">
        <v>33</v>
      </c>
      <c r="D81" s="3">
        <v>2</v>
      </c>
      <c r="E81" s="3">
        <v>3</v>
      </c>
      <c r="F81" s="3">
        <v>2</v>
      </c>
      <c r="G81" s="3" t="str">
        <f t="shared" ref="G81:G144" si="10">"insert into game_score (id, matchid, squad, goals, points, time_type) values (" &amp; A81 &amp; ", " &amp; B81 &amp; ", " &amp; C81 &amp; ", " &amp; D81 &amp; ", " &amp; E81 &amp; ", " &amp; F81 &amp; ");"</f>
        <v>insert into game_score (id, matchid, squad, goals, points, time_type) values (1075, 236, 33, 2, 3, 2);</v>
      </c>
      <c r="H81" s="4"/>
    </row>
    <row r="82" spans="1:8" x14ac:dyDescent="0.25">
      <c r="A82" s="3">
        <f>A81+1</f>
        <v>1076</v>
      </c>
      <c r="B82" s="3">
        <f>B81</f>
        <v>236</v>
      </c>
      <c r="C82" s="3">
        <v>33</v>
      </c>
      <c r="D82" s="3">
        <v>0</v>
      </c>
      <c r="E82" s="3">
        <v>0</v>
      </c>
      <c r="F82" s="3">
        <v>1</v>
      </c>
      <c r="G82" s="3" t="str">
        <f t="shared" si="10"/>
        <v>insert into game_score (id, matchid, squad, goals, points, time_type) values (1076, 236, 33, 0, 0, 1);</v>
      </c>
      <c r="H82" s="4"/>
    </row>
    <row r="83" spans="1:8" x14ac:dyDescent="0.25">
      <c r="A83" s="3">
        <f t="shared" ref="A83:A146" si="11">A82+1</f>
        <v>1077</v>
      </c>
      <c r="B83" s="3">
        <f>B81</f>
        <v>236</v>
      </c>
      <c r="C83" s="3">
        <v>40</v>
      </c>
      <c r="D83" s="3">
        <v>1</v>
      </c>
      <c r="E83" s="3">
        <v>0</v>
      </c>
      <c r="F83" s="3">
        <v>2</v>
      </c>
      <c r="G83" s="3" t="str">
        <f t="shared" si="10"/>
        <v>insert into game_score (id, matchid, squad, goals, points, time_type) values (1077, 236, 40, 1, 0, 2);</v>
      </c>
      <c r="H83" s="4"/>
    </row>
    <row r="84" spans="1:8" x14ac:dyDescent="0.25">
      <c r="A84" s="3">
        <f t="shared" si="11"/>
        <v>1078</v>
      </c>
      <c r="B84" s="3">
        <f>B81</f>
        <v>236</v>
      </c>
      <c r="C84" s="3">
        <v>40</v>
      </c>
      <c r="D84" s="3">
        <v>0</v>
      </c>
      <c r="E84" s="3">
        <v>0</v>
      </c>
      <c r="F84" s="3">
        <v>1</v>
      </c>
      <c r="G84" s="3" t="str">
        <f t="shared" si="10"/>
        <v>insert into game_score (id, matchid, squad, goals, points, time_type) values (1078, 236, 40, 0, 0, 1);</v>
      </c>
      <c r="H84" s="4"/>
    </row>
    <row r="85" spans="1:8" x14ac:dyDescent="0.25">
      <c r="A85" s="4">
        <f t="shared" si="11"/>
        <v>1079</v>
      </c>
      <c r="B85" s="4">
        <f>B81+1</f>
        <v>237</v>
      </c>
      <c r="C85" s="4">
        <v>355</v>
      </c>
      <c r="D85" s="4">
        <v>0</v>
      </c>
      <c r="E85" s="4">
        <v>0</v>
      </c>
      <c r="F85" s="4">
        <v>2</v>
      </c>
      <c r="G85" s="4" t="str">
        <f t="shared" si="10"/>
        <v>insert into game_score (id, matchid, squad, goals, points, time_type) values (1079, 237, 355, 0, 0, 2);</v>
      </c>
      <c r="H85" s="4"/>
    </row>
    <row r="86" spans="1:8" x14ac:dyDescent="0.25">
      <c r="A86" s="4">
        <f t="shared" si="11"/>
        <v>1080</v>
      </c>
      <c r="B86" s="4">
        <f>B85</f>
        <v>237</v>
      </c>
      <c r="C86" s="4">
        <v>355</v>
      </c>
      <c r="D86" s="4">
        <v>0</v>
      </c>
      <c r="E86" s="4">
        <v>0</v>
      </c>
      <c r="F86" s="4">
        <v>1</v>
      </c>
      <c r="G86" s="4" t="str">
        <f t="shared" si="10"/>
        <v>insert into game_score (id, matchid, squad, goals, points, time_type) values (1080, 237, 355, 0, 0, 1);</v>
      </c>
      <c r="H86" s="4"/>
    </row>
    <row r="87" spans="1:8" x14ac:dyDescent="0.25">
      <c r="A87" s="4">
        <f t="shared" si="11"/>
        <v>1081</v>
      </c>
      <c r="B87" s="4">
        <f>B85</f>
        <v>237</v>
      </c>
      <c r="C87" s="4">
        <v>41</v>
      </c>
      <c r="D87" s="4">
        <v>1</v>
      </c>
      <c r="E87" s="4">
        <v>3</v>
      </c>
      <c r="F87" s="4">
        <v>2</v>
      </c>
      <c r="G87" s="4" t="str">
        <f t="shared" si="10"/>
        <v>insert into game_score (id, matchid, squad, goals, points, time_type) values (1081, 237, 41, 1, 3, 2);</v>
      </c>
      <c r="H87" s="4"/>
    </row>
    <row r="88" spans="1:8" x14ac:dyDescent="0.25">
      <c r="A88" s="4">
        <f t="shared" si="11"/>
        <v>1082</v>
      </c>
      <c r="B88" s="4">
        <f>B85</f>
        <v>237</v>
      </c>
      <c r="C88" s="4">
        <v>41</v>
      </c>
      <c r="D88" s="4">
        <v>1</v>
      </c>
      <c r="E88" s="4">
        <v>0</v>
      </c>
      <c r="F88" s="4">
        <v>1</v>
      </c>
      <c r="G88" s="4" t="str">
        <f t="shared" si="10"/>
        <v>insert into game_score (id, matchid, squad, goals, points, time_type) values (1082, 237, 41, 1, 0, 1);</v>
      </c>
      <c r="H88" s="4"/>
    </row>
    <row r="89" spans="1:8" x14ac:dyDescent="0.25">
      <c r="A89" s="3">
        <f t="shared" si="11"/>
        <v>1083</v>
      </c>
      <c r="B89" s="3">
        <f>B85+1</f>
        <v>238</v>
      </c>
      <c r="C89" s="3">
        <v>40</v>
      </c>
      <c r="D89" s="3">
        <v>1</v>
      </c>
      <c r="E89" s="3">
        <v>1</v>
      </c>
      <c r="F89" s="3">
        <v>2</v>
      </c>
      <c r="G89" s="3" t="str">
        <f t="shared" si="10"/>
        <v>insert into game_score (id, matchid, squad, goals, points, time_type) values (1083, 238, 40, 1, 1, 2);</v>
      </c>
      <c r="H89" s="4"/>
    </row>
    <row r="90" spans="1:8" x14ac:dyDescent="0.25">
      <c r="A90" s="3">
        <f t="shared" si="11"/>
        <v>1084</v>
      </c>
      <c r="B90" s="3">
        <f>B89</f>
        <v>238</v>
      </c>
      <c r="C90" s="3">
        <v>40</v>
      </c>
      <c r="D90" s="3">
        <v>1</v>
      </c>
      <c r="E90" s="3">
        <v>0</v>
      </c>
      <c r="F90" s="3">
        <v>1</v>
      </c>
      <c r="G90" s="3" t="str">
        <f t="shared" si="10"/>
        <v>insert into game_score (id, matchid, squad, goals, points, time_type) values (1084, 238, 40, 1, 0, 1);</v>
      </c>
      <c r="H90" s="4"/>
    </row>
    <row r="91" spans="1:8" x14ac:dyDescent="0.25">
      <c r="A91" s="3">
        <f t="shared" si="11"/>
        <v>1085</v>
      </c>
      <c r="B91" s="3">
        <f>B89</f>
        <v>238</v>
      </c>
      <c r="C91" s="3">
        <v>41</v>
      </c>
      <c r="D91" s="3">
        <v>1</v>
      </c>
      <c r="E91" s="3">
        <v>1</v>
      </c>
      <c r="F91" s="3">
        <v>2</v>
      </c>
      <c r="G91" s="3" t="str">
        <f t="shared" si="10"/>
        <v>insert into game_score (id, matchid, squad, goals, points, time_type) values (1085, 238, 41, 1, 1, 2);</v>
      </c>
      <c r="H91" s="4"/>
    </row>
    <row r="92" spans="1:8" x14ac:dyDescent="0.25">
      <c r="A92" s="3">
        <f t="shared" si="11"/>
        <v>1086</v>
      </c>
      <c r="B92" s="3">
        <f>B89</f>
        <v>238</v>
      </c>
      <c r="C92" s="3">
        <v>41</v>
      </c>
      <c r="D92" s="3">
        <v>0</v>
      </c>
      <c r="E92" s="3">
        <v>0</v>
      </c>
      <c r="F92" s="3">
        <v>1</v>
      </c>
      <c r="G92" s="3" t="str">
        <f t="shared" si="10"/>
        <v>insert into game_score (id, matchid, squad, goals, points, time_type) values (1086, 238, 41, 0, 0, 1);</v>
      </c>
      <c r="H92" s="4"/>
    </row>
    <row r="93" spans="1:8" x14ac:dyDescent="0.25">
      <c r="A93" s="4">
        <f t="shared" si="11"/>
        <v>1087</v>
      </c>
      <c r="B93" s="4">
        <f>B89+1</f>
        <v>239</v>
      </c>
      <c r="C93" s="4">
        <v>33</v>
      </c>
      <c r="D93" s="4">
        <v>2</v>
      </c>
      <c r="E93" s="4">
        <v>3</v>
      </c>
      <c r="F93" s="4">
        <v>2</v>
      </c>
      <c r="G93" s="4" t="str">
        <f t="shared" si="10"/>
        <v>insert into game_score (id, matchid, squad, goals, points, time_type) values (1087, 239, 33, 2, 3, 2);</v>
      </c>
      <c r="H93" s="4"/>
    </row>
    <row r="94" spans="1:8" x14ac:dyDescent="0.25">
      <c r="A94" s="4">
        <f t="shared" si="11"/>
        <v>1088</v>
      </c>
      <c r="B94" s="4">
        <f>B93</f>
        <v>239</v>
      </c>
      <c r="C94" s="4">
        <v>33</v>
      </c>
      <c r="D94" s="4">
        <v>0</v>
      </c>
      <c r="E94" s="4">
        <v>0</v>
      </c>
      <c r="F94" s="4">
        <v>1</v>
      </c>
      <c r="G94" s="4" t="str">
        <f t="shared" si="10"/>
        <v>insert into game_score (id, matchid, squad, goals, points, time_type) values (1088, 239, 33, 0, 0, 1);</v>
      </c>
      <c r="H94" s="4"/>
    </row>
    <row r="95" spans="1:8" x14ac:dyDescent="0.25">
      <c r="A95" s="4">
        <f t="shared" si="11"/>
        <v>1089</v>
      </c>
      <c r="B95" s="4">
        <f>B93</f>
        <v>239</v>
      </c>
      <c r="C95" s="4">
        <v>355</v>
      </c>
      <c r="D95" s="4">
        <v>0</v>
      </c>
      <c r="E95" s="4">
        <v>0</v>
      </c>
      <c r="F95" s="4">
        <v>2</v>
      </c>
      <c r="G95" s="4" t="str">
        <f t="shared" si="10"/>
        <v>insert into game_score (id, matchid, squad, goals, points, time_type) values (1089, 239, 355, 0, 0, 2);</v>
      </c>
      <c r="H95" s="4"/>
    </row>
    <row r="96" spans="1:8" x14ac:dyDescent="0.25">
      <c r="A96" s="4">
        <f t="shared" si="11"/>
        <v>1090</v>
      </c>
      <c r="B96" s="4">
        <f>B93</f>
        <v>239</v>
      </c>
      <c r="C96" s="4">
        <v>355</v>
      </c>
      <c r="D96" s="4">
        <v>0</v>
      </c>
      <c r="E96" s="4">
        <v>0</v>
      </c>
      <c r="F96" s="4">
        <v>1</v>
      </c>
      <c r="G96" s="4" t="str">
        <f t="shared" si="10"/>
        <v>insert into game_score (id, matchid, squad, goals, points, time_type) values (1090, 239, 355, 0, 0, 1);</v>
      </c>
      <c r="H96" s="4"/>
    </row>
    <row r="97" spans="1:8" x14ac:dyDescent="0.25">
      <c r="A97" s="3">
        <f t="shared" si="11"/>
        <v>1091</v>
      </c>
      <c r="B97" s="3">
        <f>B93+1</f>
        <v>240</v>
      </c>
      <c r="C97" s="3">
        <v>40</v>
      </c>
      <c r="D97" s="3">
        <v>0</v>
      </c>
      <c r="E97" s="3">
        <v>0</v>
      </c>
      <c r="F97" s="3">
        <v>2</v>
      </c>
      <c r="G97" s="3" t="str">
        <f t="shared" si="10"/>
        <v>insert into game_score (id, matchid, squad, goals, points, time_type) values (1091, 240, 40, 0, 0, 2);</v>
      </c>
      <c r="H97" s="4"/>
    </row>
    <row r="98" spans="1:8" x14ac:dyDescent="0.25">
      <c r="A98" s="3">
        <f t="shared" si="11"/>
        <v>1092</v>
      </c>
      <c r="B98" s="3">
        <f>B97</f>
        <v>240</v>
      </c>
      <c r="C98" s="3">
        <v>40</v>
      </c>
      <c r="D98" s="3">
        <v>0</v>
      </c>
      <c r="E98" s="3">
        <v>0</v>
      </c>
      <c r="F98" s="3">
        <v>1</v>
      </c>
      <c r="G98" s="3" t="str">
        <f t="shared" si="10"/>
        <v>insert into game_score (id, matchid, squad, goals, points, time_type) values (1092, 240, 40, 0, 0, 1);</v>
      </c>
      <c r="H98" s="4"/>
    </row>
    <row r="99" spans="1:8" x14ac:dyDescent="0.25">
      <c r="A99" s="3">
        <f t="shared" si="11"/>
        <v>1093</v>
      </c>
      <c r="B99" s="3">
        <f>B97</f>
        <v>240</v>
      </c>
      <c r="C99" s="3">
        <v>355</v>
      </c>
      <c r="D99" s="3">
        <v>1</v>
      </c>
      <c r="E99" s="3">
        <v>3</v>
      </c>
      <c r="F99" s="3">
        <v>2</v>
      </c>
      <c r="G99" s="3" t="str">
        <f t="shared" si="10"/>
        <v>insert into game_score (id, matchid, squad, goals, points, time_type) values (1093, 240, 355, 1, 3, 2);</v>
      </c>
      <c r="H99" s="4"/>
    </row>
    <row r="100" spans="1:8" x14ac:dyDescent="0.25">
      <c r="A100" s="3">
        <f t="shared" si="11"/>
        <v>1094</v>
      </c>
      <c r="B100" s="3">
        <f>B97</f>
        <v>240</v>
      </c>
      <c r="C100" s="3">
        <v>355</v>
      </c>
      <c r="D100" s="3">
        <v>1</v>
      </c>
      <c r="E100" s="3">
        <v>0</v>
      </c>
      <c r="F100" s="3">
        <v>1</v>
      </c>
      <c r="G100" s="3" t="str">
        <f t="shared" si="10"/>
        <v>insert into game_score (id, matchid, squad, goals, points, time_type) values (1094, 240, 355, 1, 0, 1);</v>
      </c>
      <c r="H100" s="4"/>
    </row>
    <row r="101" spans="1:8" x14ac:dyDescent="0.25">
      <c r="A101" s="4">
        <f t="shared" si="11"/>
        <v>1095</v>
      </c>
      <c r="B101" s="4">
        <f>B97+1</f>
        <v>241</v>
      </c>
      <c r="C101" s="4">
        <v>41</v>
      </c>
      <c r="D101" s="4">
        <v>0</v>
      </c>
      <c r="E101" s="4">
        <v>1</v>
      </c>
      <c r="F101" s="4">
        <v>2</v>
      </c>
      <c r="G101" s="4" t="str">
        <f>"insert into game_score (id, matchid, squad, goals, points, time_type) values (" &amp; A101 &amp; ", " &amp; B101 &amp; ", " &amp; C101 &amp; ", " &amp; D101 &amp; ", " &amp; E101 &amp; ", " &amp; F101 &amp; ");"</f>
        <v>insert into game_score (id, matchid, squad, goals, points, time_type) values (1095, 241, 41, 0, 1, 2);</v>
      </c>
      <c r="H101" s="4"/>
    </row>
    <row r="102" spans="1:8" x14ac:dyDescent="0.25">
      <c r="A102" s="4">
        <f t="shared" si="11"/>
        <v>1096</v>
      </c>
      <c r="B102" s="4">
        <f>B101</f>
        <v>241</v>
      </c>
      <c r="C102" s="4">
        <v>41</v>
      </c>
      <c r="D102" s="4">
        <v>0</v>
      </c>
      <c r="E102" s="4">
        <v>0</v>
      </c>
      <c r="F102" s="4">
        <v>1</v>
      </c>
      <c r="G102" s="4" t="str">
        <f>"insert into game_score (id, matchid, squad, goals, points, time_type) values (" &amp; A102 &amp; ", " &amp; B102 &amp; ", " &amp; C102 &amp; ", " &amp; D102 &amp; ", " &amp; E102 &amp; ", " &amp; F102 &amp; ");"</f>
        <v>insert into game_score (id, matchid, squad, goals, points, time_type) values (1096, 241, 41, 0, 0, 1);</v>
      </c>
      <c r="H102" s="4"/>
    </row>
    <row r="103" spans="1:8" x14ac:dyDescent="0.25">
      <c r="A103" s="4">
        <f t="shared" si="11"/>
        <v>1097</v>
      </c>
      <c r="B103" s="4">
        <f>B101</f>
        <v>241</v>
      </c>
      <c r="C103" s="4">
        <v>33</v>
      </c>
      <c r="D103" s="4">
        <v>0</v>
      </c>
      <c r="E103" s="4">
        <v>1</v>
      </c>
      <c r="F103" s="4">
        <v>2</v>
      </c>
      <c r="G103" s="4" t="str">
        <f>"insert into game_score (id, matchid, squad, goals, points, time_type) values (" &amp; A103 &amp; ", " &amp; B103 &amp; ", " &amp; C103 &amp; ", " &amp; D103 &amp; ", " &amp; E103 &amp; ", " &amp; F103 &amp; ");"</f>
        <v>insert into game_score (id, matchid, squad, goals, points, time_type) values (1097, 241, 33, 0, 1, 2);</v>
      </c>
      <c r="H103" s="4"/>
    </row>
    <row r="104" spans="1:8" x14ac:dyDescent="0.25">
      <c r="A104" s="4">
        <f t="shared" si="11"/>
        <v>1098</v>
      </c>
      <c r="B104" s="4">
        <f>B101</f>
        <v>241</v>
      </c>
      <c r="C104" s="4">
        <v>33</v>
      </c>
      <c r="D104" s="4">
        <v>0</v>
      </c>
      <c r="E104" s="4">
        <v>0</v>
      </c>
      <c r="F104" s="4">
        <v>1</v>
      </c>
      <c r="G104" s="4" t="str">
        <f>"insert into game_score (id, matchid, squad, goals, points, time_type) values (" &amp; A104 &amp; ", " &amp; B104 &amp; ", " &amp; C104 &amp; ", " &amp; D104 &amp; ", " &amp; E104 &amp; ", " &amp; F104 &amp; ");"</f>
        <v>insert into game_score (id, matchid, squad, goals, points, time_type) values (1098, 241, 33, 0, 0, 1);</v>
      </c>
      <c r="H104" s="4"/>
    </row>
    <row r="105" spans="1:8" x14ac:dyDescent="0.25">
      <c r="A105" s="3">
        <f t="shared" si="11"/>
        <v>1099</v>
      </c>
      <c r="B105" s="3">
        <f>B101+1</f>
        <v>242</v>
      </c>
      <c r="C105" s="3">
        <v>4429</v>
      </c>
      <c r="D105" s="3">
        <v>2</v>
      </c>
      <c r="E105" s="3">
        <v>3</v>
      </c>
      <c r="F105" s="3">
        <v>2</v>
      </c>
      <c r="G105" s="3" t="str">
        <f t="shared" si="10"/>
        <v>insert into game_score (id, matchid, squad, goals, points, time_type) values (1099, 242, 4429, 2, 3, 2);</v>
      </c>
      <c r="H105" s="4"/>
    </row>
    <row r="106" spans="1:8" x14ac:dyDescent="0.25">
      <c r="A106" s="3">
        <f t="shared" si="11"/>
        <v>1100</v>
      </c>
      <c r="B106" s="3">
        <f>B105</f>
        <v>242</v>
      </c>
      <c r="C106" s="3">
        <v>4429</v>
      </c>
      <c r="D106" s="3">
        <v>1</v>
      </c>
      <c r="E106" s="3">
        <v>0</v>
      </c>
      <c r="F106" s="3">
        <v>1</v>
      </c>
      <c r="G106" s="3" t="str">
        <f t="shared" si="10"/>
        <v>insert into game_score (id, matchid, squad, goals, points, time_type) values (1100, 242, 4429, 1, 0, 1);</v>
      </c>
      <c r="H106" s="4"/>
    </row>
    <row r="107" spans="1:8" x14ac:dyDescent="0.25">
      <c r="A107" s="3">
        <f t="shared" si="11"/>
        <v>1101</v>
      </c>
      <c r="B107" s="3">
        <f>B105</f>
        <v>242</v>
      </c>
      <c r="C107" s="3">
        <v>421</v>
      </c>
      <c r="D107" s="3">
        <v>1</v>
      </c>
      <c r="E107" s="3">
        <v>0</v>
      </c>
      <c r="F107" s="3">
        <v>2</v>
      </c>
      <c r="G107" s="3" t="str">
        <f t="shared" si="10"/>
        <v>insert into game_score (id, matchid, squad, goals, points, time_type) values (1101, 242, 421, 1, 0, 2);</v>
      </c>
      <c r="H107" s="4"/>
    </row>
    <row r="108" spans="1:8" x14ac:dyDescent="0.25">
      <c r="A108" s="3">
        <f t="shared" si="11"/>
        <v>1102</v>
      </c>
      <c r="B108" s="3">
        <f>B105</f>
        <v>242</v>
      </c>
      <c r="C108" s="3">
        <v>421</v>
      </c>
      <c r="D108" s="3">
        <v>0</v>
      </c>
      <c r="E108" s="3">
        <v>0</v>
      </c>
      <c r="F108" s="3">
        <v>1</v>
      </c>
      <c r="G108" s="3" t="str">
        <f t="shared" si="10"/>
        <v>insert into game_score (id, matchid, squad, goals, points, time_type) values (1102, 242, 421, 0, 0, 1);</v>
      </c>
      <c r="H108" s="4"/>
    </row>
    <row r="109" spans="1:8" x14ac:dyDescent="0.25">
      <c r="A109" s="4">
        <f t="shared" si="11"/>
        <v>1103</v>
      </c>
      <c r="B109" s="4">
        <f>B105+1</f>
        <v>243</v>
      </c>
      <c r="C109" s="4">
        <v>4420</v>
      </c>
      <c r="D109" s="4">
        <v>1</v>
      </c>
      <c r="E109" s="4">
        <v>1</v>
      </c>
      <c r="F109" s="4">
        <v>2</v>
      </c>
      <c r="G109" s="4" t="str">
        <f t="shared" si="10"/>
        <v>insert into game_score (id, matchid, squad, goals, points, time_type) values (1103, 243, 4420, 1, 1, 2);</v>
      </c>
      <c r="H109" s="4"/>
    </row>
    <row r="110" spans="1:8" x14ac:dyDescent="0.25">
      <c r="A110" s="4">
        <f t="shared" si="11"/>
        <v>1104</v>
      </c>
      <c r="B110" s="4">
        <f>B109</f>
        <v>243</v>
      </c>
      <c r="C110" s="4">
        <v>4420</v>
      </c>
      <c r="D110" s="4">
        <v>0</v>
      </c>
      <c r="E110" s="4">
        <v>0</v>
      </c>
      <c r="F110" s="4">
        <v>1</v>
      </c>
      <c r="G110" s="4" t="str">
        <f t="shared" si="10"/>
        <v>insert into game_score (id, matchid, squad, goals, points, time_type) values (1104, 243, 4420, 0, 0, 1);</v>
      </c>
      <c r="H110" s="4"/>
    </row>
    <row r="111" spans="1:8" x14ac:dyDescent="0.25">
      <c r="A111" s="4">
        <f t="shared" si="11"/>
        <v>1105</v>
      </c>
      <c r="B111" s="4">
        <f>B109</f>
        <v>243</v>
      </c>
      <c r="C111" s="4">
        <v>7</v>
      </c>
      <c r="D111" s="4">
        <v>1</v>
      </c>
      <c r="E111" s="4">
        <v>1</v>
      </c>
      <c r="F111" s="4">
        <v>2</v>
      </c>
      <c r="G111" s="4" t="str">
        <f t="shared" si="10"/>
        <v>insert into game_score (id, matchid, squad, goals, points, time_type) values (1105, 243, 7, 1, 1, 2);</v>
      </c>
      <c r="H111" s="4"/>
    </row>
    <row r="112" spans="1:8" x14ac:dyDescent="0.25">
      <c r="A112" s="4">
        <f t="shared" si="11"/>
        <v>1106</v>
      </c>
      <c r="B112" s="4">
        <f>B109</f>
        <v>243</v>
      </c>
      <c r="C112" s="4">
        <v>7</v>
      </c>
      <c r="D112" s="4">
        <v>0</v>
      </c>
      <c r="E112" s="4">
        <v>0</v>
      </c>
      <c r="F112" s="4">
        <v>1</v>
      </c>
      <c r="G112" s="4" t="str">
        <f t="shared" si="10"/>
        <v>insert into game_score (id, matchid, squad, goals, points, time_type) values (1106, 243, 7, 0, 0, 1);</v>
      </c>
      <c r="H112" s="4"/>
    </row>
    <row r="113" spans="1:8" x14ac:dyDescent="0.25">
      <c r="A113" s="3">
        <f t="shared" si="11"/>
        <v>1107</v>
      </c>
      <c r="B113" s="3">
        <f>B109+1</f>
        <v>244</v>
      </c>
      <c r="C113" s="3">
        <v>7</v>
      </c>
      <c r="D113" s="3">
        <v>1</v>
      </c>
      <c r="E113" s="3">
        <v>0</v>
      </c>
      <c r="F113" s="3">
        <v>2</v>
      </c>
      <c r="G113" s="3" t="str">
        <f t="shared" si="10"/>
        <v>insert into game_score (id, matchid, squad, goals, points, time_type) values (1107, 244, 7, 1, 0, 2);</v>
      </c>
      <c r="H113" s="4"/>
    </row>
    <row r="114" spans="1:8" x14ac:dyDescent="0.25">
      <c r="A114" s="3">
        <f t="shared" si="11"/>
        <v>1108</v>
      </c>
      <c r="B114" s="3">
        <f>B113</f>
        <v>244</v>
      </c>
      <c r="C114" s="3">
        <v>7</v>
      </c>
      <c r="D114" s="3">
        <v>0</v>
      </c>
      <c r="E114" s="3">
        <v>0</v>
      </c>
      <c r="F114" s="3">
        <v>1</v>
      </c>
      <c r="G114" s="3" t="str">
        <f t="shared" si="10"/>
        <v>insert into game_score (id, matchid, squad, goals, points, time_type) values (1108, 244, 7, 0, 0, 1);</v>
      </c>
      <c r="H114" s="4"/>
    </row>
    <row r="115" spans="1:8" x14ac:dyDescent="0.25">
      <c r="A115" s="3">
        <f t="shared" si="11"/>
        <v>1109</v>
      </c>
      <c r="B115" s="3">
        <f>B113</f>
        <v>244</v>
      </c>
      <c r="C115" s="3">
        <v>421</v>
      </c>
      <c r="D115" s="3">
        <v>2</v>
      </c>
      <c r="E115" s="3">
        <v>3</v>
      </c>
      <c r="F115" s="3">
        <v>2</v>
      </c>
      <c r="G115" s="3" t="str">
        <f t="shared" si="10"/>
        <v>insert into game_score (id, matchid, squad, goals, points, time_type) values (1109, 244, 421, 2, 3, 2);</v>
      </c>
      <c r="H115" s="4"/>
    </row>
    <row r="116" spans="1:8" x14ac:dyDescent="0.25">
      <c r="A116" s="3">
        <f t="shared" si="11"/>
        <v>1110</v>
      </c>
      <c r="B116" s="3">
        <f>B113</f>
        <v>244</v>
      </c>
      <c r="C116" s="3">
        <v>421</v>
      </c>
      <c r="D116" s="3">
        <v>2</v>
      </c>
      <c r="E116" s="3">
        <v>0</v>
      </c>
      <c r="F116" s="3">
        <v>1</v>
      </c>
      <c r="G116" s="3" t="str">
        <f t="shared" si="10"/>
        <v>insert into game_score (id, matchid, squad, goals, points, time_type) values (1110, 244, 421, 2, 0, 1);</v>
      </c>
      <c r="H116" s="4"/>
    </row>
    <row r="117" spans="1:8" x14ac:dyDescent="0.25">
      <c r="A117" s="4">
        <f t="shared" si="11"/>
        <v>1111</v>
      </c>
      <c r="B117" s="4">
        <f>B113+1</f>
        <v>245</v>
      </c>
      <c r="C117" s="4">
        <v>4420</v>
      </c>
      <c r="D117" s="4">
        <v>2</v>
      </c>
      <c r="E117" s="4">
        <v>3</v>
      </c>
      <c r="F117" s="4">
        <v>2</v>
      </c>
      <c r="G117" s="4" t="str">
        <f t="shared" si="10"/>
        <v>insert into game_score (id, matchid, squad, goals, points, time_type) values (1111, 245, 4420, 2, 3, 2);</v>
      </c>
      <c r="H117" s="4"/>
    </row>
    <row r="118" spans="1:8" x14ac:dyDescent="0.25">
      <c r="A118" s="4">
        <f t="shared" si="11"/>
        <v>1112</v>
      </c>
      <c r="B118" s="4">
        <f>B117</f>
        <v>245</v>
      </c>
      <c r="C118" s="4">
        <v>4420</v>
      </c>
      <c r="D118" s="4">
        <v>0</v>
      </c>
      <c r="E118" s="4">
        <v>0</v>
      </c>
      <c r="F118" s="4">
        <v>1</v>
      </c>
      <c r="G118" s="4" t="str">
        <f t="shared" si="10"/>
        <v>insert into game_score (id, matchid, squad, goals, points, time_type) values (1112, 245, 4420, 0, 0, 1);</v>
      </c>
      <c r="H118" s="4"/>
    </row>
    <row r="119" spans="1:8" x14ac:dyDescent="0.25">
      <c r="A119" s="4">
        <f t="shared" si="11"/>
        <v>1113</v>
      </c>
      <c r="B119" s="4">
        <f>B117</f>
        <v>245</v>
      </c>
      <c r="C119" s="4">
        <v>4429</v>
      </c>
      <c r="D119" s="4">
        <v>1</v>
      </c>
      <c r="E119" s="4">
        <v>0</v>
      </c>
      <c r="F119" s="4">
        <v>2</v>
      </c>
      <c r="G119" s="4" t="str">
        <f t="shared" si="10"/>
        <v>insert into game_score (id, matchid, squad, goals, points, time_type) values (1113, 245, 4429, 1, 0, 2);</v>
      </c>
      <c r="H119" s="4"/>
    </row>
    <row r="120" spans="1:8" x14ac:dyDescent="0.25">
      <c r="A120" s="4">
        <f t="shared" si="11"/>
        <v>1114</v>
      </c>
      <c r="B120" s="4">
        <f>B117</f>
        <v>245</v>
      </c>
      <c r="C120" s="4">
        <v>4429</v>
      </c>
      <c r="D120" s="4">
        <v>1</v>
      </c>
      <c r="E120" s="4">
        <v>0</v>
      </c>
      <c r="F120" s="4">
        <v>1</v>
      </c>
      <c r="G120" s="4" t="str">
        <f t="shared" si="10"/>
        <v>insert into game_score (id, matchid, squad, goals, points, time_type) values (1114, 245, 4429, 1, 0, 1);</v>
      </c>
      <c r="H120" s="4"/>
    </row>
    <row r="121" spans="1:8" x14ac:dyDescent="0.25">
      <c r="A121" s="3">
        <f t="shared" si="11"/>
        <v>1115</v>
      </c>
      <c r="B121" s="3">
        <f>B117+1</f>
        <v>246</v>
      </c>
      <c r="C121" s="3">
        <v>7</v>
      </c>
      <c r="D121" s="3">
        <v>0</v>
      </c>
      <c r="E121" s="3">
        <v>0</v>
      </c>
      <c r="F121" s="3">
        <v>2</v>
      </c>
      <c r="G121" s="3" t="str">
        <f t="shared" si="10"/>
        <v>insert into game_score (id, matchid, squad, goals, points, time_type) values (1115, 246, 7, 0, 0, 2);</v>
      </c>
      <c r="H121" s="4"/>
    </row>
    <row r="122" spans="1:8" x14ac:dyDescent="0.25">
      <c r="A122" s="3">
        <f t="shared" si="11"/>
        <v>1116</v>
      </c>
      <c r="B122" s="3">
        <f>B121</f>
        <v>246</v>
      </c>
      <c r="C122" s="3">
        <v>7</v>
      </c>
      <c r="D122" s="3">
        <v>0</v>
      </c>
      <c r="E122" s="3">
        <v>0</v>
      </c>
      <c r="F122" s="3">
        <v>1</v>
      </c>
      <c r="G122" s="3" t="str">
        <f t="shared" si="10"/>
        <v>insert into game_score (id, matchid, squad, goals, points, time_type) values (1116, 246, 7, 0, 0, 1);</v>
      </c>
      <c r="H122" s="4"/>
    </row>
    <row r="123" spans="1:8" x14ac:dyDescent="0.25">
      <c r="A123" s="3">
        <f t="shared" si="11"/>
        <v>1117</v>
      </c>
      <c r="B123" s="3">
        <f>B121</f>
        <v>246</v>
      </c>
      <c r="C123" s="3">
        <v>4429</v>
      </c>
      <c r="D123" s="3">
        <v>3</v>
      </c>
      <c r="E123" s="3">
        <v>3</v>
      </c>
      <c r="F123" s="3">
        <v>2</v>
      </c>
      <c r="G123" s="3" t="str">
        <f t="shared" si="10"/>
        <v>insert into game_score (id, matchid, squad, goals, points, time_type) values (1117, 246, 4429, 3, 3, 2);</v>
      </c>
      <c r="H123" s="4"/>
    </row>
    <row r="124" spans="1:8" x14ac:dyDescent="0.25">
      <c r="A124" s="3">
        <f t="shared" si="11"/>
        <v>1118</v>
      </c>
      <c r="B124" s="3">
        <f>B121</f>
        <v>246</v>
      </c>
      <c r="C124" s="3">
        <v>4429</v>
      </c>
      <c r="D124" s="3">
        <v>2</v>
      </c>
      <c r="E124" s="3">
        <v>0</v>
      </c>
      <c r="F124" s="3">
        <v>1</v>
      </c>
      <c r="G124" s="3" t="str">
        <f t="shared" si="10"/>
        <v>insert into game_score (id, matchid, squad, goals, points, time_type) values (1118, 246, 4429, 2, 0, 1);</v>
      </c>
      <c r="H124" s="4"/>
    </row>
    <row r="125" spans="1:8" x14ac:dyDescent="0.25">
      <c r="A125" s="4">
        <f t="shared" si="11"/>
        <v>1119</v>
      </c>
      <c r="B125" s="4">
        <f>B121+1</f>
        <v>247</v>
      </c>
      <c r="C125" s="4">
        <v>421</v>
      </c>
      <c r="D125" s="4">
        <v>0</v>
      </c>
      <c r="E125" s="4">
        <v>1</v>
      </c>
      <c r="F125" s="4">
        <v>2</v>
      </c>
      <c r="G125" s="4" t="str">
        <f t="shared" si="10"/>
        <v>insert into game_score (id, matchid, squad, goals, points, time_type) values (1119, 247, 421, 0, 1, 2);</v>
      </c>
      <c r="H125" s="4"/>
    </row>
    <row r="126" spans="1:8" x14ac:dyDescent="0.25">
      <c r="A126" s="4">
        <f t="shared" si="11"/>
        <v>1120</v>
      </c>
      <c r="B126" s="4">
        <f>B125</f>
        <v>247</v>
      </c>
      <c r="C126" s="4">
        <v>421</v>
      </c>
      <c r="D126" s="4">
        <v>0</v>
      </c>
      <c r="E126" s="4">
        <v>0</v>
      </c>
      <c r="F126" s="4">
        <v>1</v>
      </c>
      <c r="G126" s="4" t="str">
        <f t="shared" si="10"/>
        <v>insert into game_score (id, matchid, squad, goals, points, time_type) values (1120, 247, 421, 0, 0, 1);</v>
      </c>
      <c r="H126" s="4"/>
    </row>
    <row r="127" spans="1:8" x14ac:dyDescent="0.25">
      <c r="A127" s="4">
        <f t="shared" si="11"/>
        <v>1121</v>
      </c>
      <c r="B127" s="4">
        <f>B125</f>
        <v>247</v>
      </c>
      <c r="C127" s="4">
        <v>4420</v>
      </c>
      <c r="D127" s="4">
        <v>0</v>
      </c>
      <c r="E127" s="4">
        <v>1</v>
      </c>
      <c r="F127" s="4">
        <v>2</v>
      </c>
      <c r="G127" s="4" t="str">
        <f t="shared" si="10"/>
        <v>insert into game_score (id, matchid, squad, goals, points, time_type) values (1121, 247, 4420, 0, 1, 2);</v>
      </c>
      <c r="H127" s="4"/>
    </row>
    <row r="128" spans="1:8" x14ac:dyDescent="0.25">
      <c r="A128" s="4">
        <f t="shared" si="11"/>
        <v>1122</v>
      </c>
      <c r="B128" s="4">
        <f>B125</f>
        <v>247</v>
      </c>
      <c r="C128" s="4">
        <v>4420</v>
      </c>
      <c r="D128" s="4">
        <v>0</v>
      </c>
      <c r="E128" s="4">
        <v>0</v>
      </c>
      <c r="F128" s="4">
        <v>1</v>
      </c>
      <c r="G128" s="4" t="str">
        <f t="shared" si="10"/>
        <v>insert into game_score (id, matchid, squad, goals, points, time_type) values (1122, 247, 4420, 0, 0, 1);</v>
      </c>
      <c r="H128" s="4"/>
    </row>
    <row r="129" spans="1:8" x14ac:dyDescent="0.25">
      <c r="A129" s="3">
        <f t="shared" si="11"/>
        <v>1123</v>
      </c>
      <c r="B129" s="3">
        <f>B125+1</f>
        <v>248</v>
      </c>
      <c r="C129" s="3">
        <v>48</v>
      </c>
      <c r="D129" s="3">
        <v>1</v>
      </c>
      <c r="E129" s="3">
        <v>3</v>
      </c>
      <c r="F129" s="3">
        <v>2</v>
      </c>
      <c r="G129" s="3" t="str">
        <f t="shared" si="10"/>
        <v>insert into game_score (id, matchid, squad, goals, points, time_type) values (1123, 248, 48, 1, 3, 2);</v>
      </c>
      <c r="H129" s="4"/>
    </row>
    <row r="130" spans="1:8" x14ac:dyDescent="0.25">
      <c r="A130" s="3">
        <f t="shared" si="11"/>
        <v>1124</v>
      </c>
      <c r="B130" s="3">
        <f>B129</f>
        <v>248</v>
      </c>
      <c r="C130" s="3">
        <v>48</v>
      </c>
      <c r="D130" s="3">
        <v>0</v>
      </c>
      <c r="E130" s="3">
        <v>0</v>
      </c>
      <c r="F130" s="3">
        <v>1</v>
      </c>
      <c r="G130" s="3" t="str">
        <f t="shared" si="10"/>
        <v>insert into game_score (id, matchid, squad, goals, points, time_type) values (1124, 248, 48, 0, 0, 1);</v>
      </c>
      <c r="H130" s="4"/>
    </row>
    <row r="131" spans="1:8" x14ac:dyDescent="0.25">
      <c r="A131" s="3">
        <f t="shared" si="11"/>
        <v>1125</v>
      </c>
      <c r="B131" s="3">
        <f>B129</f>
        <v>248</v>
      </c>
      <c r="C131" s="3">
        <v>4428</v>
      </c>
      <c r="D131" s="3">
        <v>0</v>
      </c>
      <c r="E131" s="3">
        <v>0</v>
      </c>
      <c r="F131" s="3">
        <v>2</v>
      </c>
      <c r="G131" s="3" t="str">
        <f t="shared" si="10"/>
        <v>insert into game_score (id, matchid, squad, goals, points, time_type) values (1125, 248, 4428, 0, 0, 2);</v>
      </c>
      <c r="H131" s="4"/>
    </row>
    <row r="132" spans="1:8" x14ac:dyDescent="0.25">
      <c r="A132" s="3">
        <f t="shared" si="11"/>
        <v>1126</v>
      </c>
      <c r="B132" s="3">
        <f>B129</f>
        <v>248</v>
      </c>
      <c r="C132" s="3">
        <v>4428</v>
      </c>
      <c r="D132" s="3">
        <v>0</v>
      </c>
      <c r="E132" s="3">
        <v>0</v>
      </c>
      <c r="F132" s="3">
        <v>1</v>
      </c>
      <c r="G132" s="3" t="str">
        <f t="shared" si="10"/>
        <v>insert into game_score (id, matchid, squad, goals, points, time_type) values (1126, 248, 4428, 0, 0, 1);</v>
      </c>
      <c r="H132" s="4"/>
    </row>
    <row r="133" spans="1:8" x14ac:dyDescent="0.25">
      <c r="A133" s="4">
        <f t="shared" si="11"/>
        <v>1127</v>
      </c>
      <c r="B133" s="4">
        <f>B129+1</f>
        <v>249</v>
      </c>
      <c r="C133" s="4">
        <v>49</v>
      </c>
      <c r="D133" s="4">
        <v>2</v>
      </c>
      <c r="E133" s="4">
        <v>3</v>
      </c>
      <c r="F133" s="4">
        <v>2</v>
      </c>
      <c r="G133" s="4" t="str">
        <f t="shared" si="10"/>
        <v>insert into game_score (id, matchid, squad, goals, points, time_type) values (1127, 249, 49, 2, 3, 2);</v>
      </c>
      <c r="H133" s="4"/>
    </row>
    <row r="134" spans="1:8" x14ac:dyDescent="0.25">
      <c r="A134" s="4">
        <f t="shared" si="11"/>
        <v>1128</v>
      </c>
      <c r="B134" s="4">
        <f>B133</f>
        <v>249</v>
      </c>
      <c r="C134" s="4">
        <v>49</v>
      </c>
      <c r="D134" s="4">
        <v>1</v>
      </c>
      <c r="E134" s="4">
        <v>0</v>
      </c>
      <c r="F134" s="4">
        <v>1</v>
      </c>
      <c r="G134" s="4" t="str">
        <f t="shared" si="10"/>
        <v>insert into game_score (id, matchid, squad, goals, points, time_type) values (1128, 249, 49, 1, 0, 1);</v>
      </c>
      <c r="H134" s="4"/>
    </row>
    <row r="135" spans="1:8" x14ac:dyDescent="0.25">
      <c r="A135" s="4">
        <f t="shared" si="11"/>
        <v>1129</v>
      </c>
      <c r="B135" s="4">
        <f>B133</f>
        <v>249</v>
      </c>
      <c r="C135" s="4">
        <v>380</v>
      </c>
      <c r="D135" s="4">
        <v>0</v>
      </c>
      <c r="E135" s="4">
        <v>0</v>
      </c>
      <c r="F135" s="4">
        <v>2</v>
      </c>
      <c r="G135" s="4" t="str">
        <f t="shared" si="10"/>
        <v>insert into game_score (id, matchid, squad, goals, points, time_type) values (1129, 249, 380, 0, 0, 2);</v>
      </c>
      <c r="H135" s="4"/>
    </row>
    <row r="136" spans="1:8" x14ac:dyDescent="0.25">
      <c r="A136" s="4">
        <f t="shared" si="11"/>
        <v>1130</v>
      </c>
      <c r="B136" s="4">
        <f>B133</f>
        <v>249</v>
      </c>
      <c r="C136" s="4">
        <v>380</v>
      </c>
      <c r="D136" s="4">
        <v>0</v>
      </c>
      <c r="E136" s="4">
        <v>0</v>
      </c>
      <c r="F136" s="4">
        <v>1</v>
      </c>
      <c r="G136" s="4" t="str">
        <f t="shared" si="10"/>
        <v>insert into game_score (id, matchid, squad, goals, points, time_type) values (1130, 249, 380, 0, 0, 1);</v>
      </c>
      <c r="H136" s="4"/>
    </row>
    <row r="137" spans="1:8" x14ac:dyDescent="0.25">
      <c r="A137" s="3">
        <f t="shared" si="11"/>
        <v>1131</v>
      </c>
      <c r="B137" s="3">
        <f>B133+1</f>
        <v>250</v>
      </c>
      <c r="C137" s="3">
        <v>380</v>
      </c>
      <c r="D137" s="3">
        <v>0</v>
      </c>
      <c r="E137" s="3">
        <v>0</v>
      </c>
      <c r="F137" s="3">
        <v>2</v>
      </c>
      <c r="G137" s="3" t="str">
        <f t="shared" si="10"/>
        <v>insert into game_score (id, matchid, squad, goals, points, time_type) values (1131, 250, 380, 0, 0, 2);</v>
      </c>
      <c r="H137" s="4"/>
    </row>
    <row r="138" spans="1:8" x14ac:dyDescent="0.25">
      <c r="A138" s="3">
        <f t="shared" si="11"/>
        <v>1132</v>
      </c>
      <c r="B138" s="3">
        <f>B137</f>
        <v>250</v>
      </c>
      <c r="C138" s="3">
        <v>380</v>
      </c>
      <c r="D138" s="3">
        <v>0</v>
      </c>
      <c r="E138" s="3">
        <v>0</v>
      </c>
      <c r="F138" s="3">
        <v>1</v>
      </c>
      <c r="G138" s="3" t="str">
        <f t="shared" si="10"/>
        <v>insert into game_score (id, matchid, squad, goals, points, time_type) values (1132, 250, 380, 0, 0, 1);</v>
      </c>
      <c r="H138" s="4"/>
    </row>
    <row r="139" spans="1:8" x14ac:dyDescent="0.25">
      <c r="A139" s="3">
        <f t="shared" si="11"/>
        <v>1133</v>
      </c>
      <c r="B139" s="3">
        <f>B137</f>
        <v>250</v>
      </c>
      <c r="C139" s="3">
        <v>4428</v>
      </c>
      <c r="D139" s="3">
        <v>2</v>
      </c>
      <c r="E139" s="3">
        <v>3</v>
      </c>
      <c r="F139" s="3">
        <v>2</v>
      </c>
      <c r="G139" s="3" t="str">
        <f t="shared" si="10"/>
        <v>insert into game_score (id, matchid, squad, goals, points, time_type) values (1133, 250, 4428, 2, 3, 2);</v>
      </c>
      <c r="H139" s="4"/>
    </row>
    <row r="140" spans="1:8" x14ac:dyDescent="0.25">
      <c r="A140" s="3">
        <f t="shared" si="11"/>
        <v>1134</v>
      </c>
      <c r="B140" s="3">
        <f>B137</f>
        <v>250</v>
      </c>
      <c r="C140" s="3">
        <v>4428</v>
      </c>
      <c r="D140" s="3">
        <v>0</v>
      </c>
      <c r="E140" s="3">
        <v>0</v>
      </c>
      <c r="F140" s="3">
        <v>1</v>
      </c>
      <c r="G140" s="3" t="str">
        <f t="shared" si="10"/>
        <v>insert into game_score (id, matchid, squad, goals, points, time_type) values (1134, 250, 4428, 0, 0, 1);</v>
      </c>
      <c r="H140" s="4"/>
    </row>
    <row r="141" spans="1:8" x14ac:dyDescent="0.25">
      <c r="A141" s="4">
        <f t="shared" si="11"/>
        <v>1135</v>
      </c>
      <c r="B141" s="4">
        <f>B137+1</f>
        <v>251</v>
      </c>
      <c r="C141" s="4">
        <v>49</v>
      </c>
      <c r="D141" s="4">
        <v>0</v>
      </c>
      <c r="E141" s="4">
        <v>1</v>
      </c>
      <c r="F141" s="4">
        <v>2</v>
      </c>
      <c r="G141" s="4" t="str">
        <f t="shared" si="10"/>
        <v>insert into game_score (id, matchid, squad, goals, points, time_type) values (1135, 251, 49, 0, 1, 2);</v>
      </c>
      <c r="H141" s="4"/>
    </row>
    <row r="142" spans="1:8" x14ac:dyDescent="0.25">
      <c r="A142" s="4">
        <f t="shared" si="11"/>
        <v>1136</v>
      </c>
      <c r="B142" s="4">
        <f>B141</f>
        <v>251</v>
      </c>
      <c r="C142" s="4">
        <v>49</v>
      </c>
      <c r="D142" s="4">
        <v>0</v>
      </c>
      <c r="E142" s="4">
        <v>1</v>
      </c>
      <c r="F142" s="4">
        <v>1</v>
      </c>
      <c r="G142" s="4" t="str">
        <f t="shared" si="10"/>
        <v>insert into game_score (id, matchid, squad, goals, points, time_type) values (1136, 251, 49, 0, 1, 1);</v>
      </c>
      <c r="H142" s="4"/>
    </row>
    <row r="143" spans="1:8" x14ac:dyDescent="0.25">
      <c r="A143" s="4">
        <f t="shared" si="11"/>
        <v>1137</v>
      </c>
      <c r="B143" s="4">
        <f>B141</f>
        <v>251</v>
      </c>
      <c r="C143" s="4">
        <v>48</v>
      </c>
      <c r="D143" s="4">
        <v>0</v>
      </c>
      <c r="E143" s="4">
        <v>1</v>
      </c>
      <c r="F143" s="4">
        <v>2</v>
      </c>
      <c r="G143" s="4" t="str">
        <f t="shared" si="10"/>
        <v>insert into game_score (id, matchid, squad, goals, points, time_type) values (1137, 251, 48, 0, 1, 2);</v>
      </c>
      <c r="H143" s="4"/>
    </row>
    <row r="144" spans="1:8" x14ac:dyDescent="0.25">
      <c r="A144" s="4">
        <f t="shared" si="11"/>
        <v>1138</v>
      </c>
      <c r="B144" s="4">
        <f>B141</f>
        <v>251</v>
      </c>
      <c r="C144" s="4">
        <v>48</v>
      </c>
      <c r="D144" s="4">
        <v>0</v>
      </c>
      <c r="E144" s="4">
        <v>1</v>
      </c>
      <c r="F144" s="4">
        <v>1</v>
      </c>
      <c r="G144" s="4" t="str">
        <f t="shared" si="10"/>
        <v>insert into game_score (id, matchid, squad, goals, points, time_type) values (1138, 251, 48, 0, 1, 1);</v>
      </c>
      <c r="H144" s="4"/>
    </row>
    <row r="145" spans="1:8" x14ac:dyDescent="0.25">
      <c r="A145" s="3">
        <f t="shared" si="11"/>
        <v>1139</v>
      </c>
      <c r="B145" s="3">
        <f>B141+1</f>
        <v>252</v>
      </c>
      <c r="C145" s="3">
        <v>380</v>
      </c>
      <c r="D145" s="3">
        <v>0</v>
      </c>
      <c r="E145" s="3">
        <v>0</v>
      </c>
      <c r="F145" s="3">
        <v>2</v>
      </c>
      <c r="G145" s="3" t="str">
        <f t="shared" ref="G145:G192" si="12">"insert into game_score (id, matchid, squad, goals, points, time_type) values (" &amp; A145 &amp; ", " &amp; B145 &amp; ", " &amp; C145 &amp; ", " &amp; D145 &amp; ", " &amp; E145 &amp; ", " &amp; F145 &amp; ");"</f>
        <v>insert into game_score (id, matchid, squad, goals, points, time_type) values (1139, 252, 380, 0, 0, 2);</v>
      </c>
      <c r="H145" s="4"/>
    </row>
    <row r="146" spans="1:8" x14ac:dyDescent="0.25">
      <c r="A146" s="3">
        <f t="shared" si="11"/>
        <v>1140</v>
      </c>
      <c r="B146" s="3">
        <f>B145</f>
        <v>252</v>
      </c>
      <c r="C146" s="3">
        <v>380</v>
      </c>
      <c r="D146" s="3">
        <v>0</v>
      </c>
      <c r="E146" s="3">
        <v>0</v>
      </c>
      <c r="F146" s="3">
        <v>1</v>
      </c>
      <c r="G146" s="3" t="str">
        <f t="shared" si="12"/>
        <v>insert into game_score (id, matchid, squad, goals, points, time_type) values (1140, 252, 380, 0, 0, 1);</v>
      </c>
      <c r="H146" s="4"/>
    </row>
    <row r="147" spans="1:8" x14ac:dyDescent="0.25">
      <c r="A147" s="3">
        <f t="shared" ref="A147:A210" si="13">A146+1</f>
        <v>1141</v>
      </c>
      <c r="B147" s="3">
        <f>B145</f>
        <v>252</v>
      </c>
      <c r="C147" s="3">
        <v>48</v>
      </c>
      <c r="D147" s="3">
        <v>1</v>
      </c>
      <c r="E147" s="3">
        <v>3</v>
      </c>
      <c r="F147" s="3">
        <v>2</v>
      </c>
      <c r="G147" s="3" t="str">
        <f t="shared" si="12"/>
        <v>insert into game_score (id, matchid, squad, goals, points, time_type) values (1141, 252, 48, 1, 3, 2);</v>
      </c>
      <c r="H147" s="4"/>
    </row>
    <row r="148" spans="1:8" x14ac:dyDescent="0.25">
      <c r="A148" s="3">
        <f t="shared" si="13"/>
        <v>1142</v>
      </c>
      <c r="B148" s="3">
        <f>B145</f>
        <v>252</v>
      </c>
      <c r="C148" s="3">
        <v>48</v>
      </c>
      <c r="D148" s="3">
        <v>0</v>
      </c>
      <c r="E148" s="3">
        <v>0</v>
      </c>
      <c r="F148" s="3">
        <v>1</v>
      </c>
      <c r="G148" s="3" t="str">
        <f t="shared" si="12"/>
        <v>insert into game_score (id, matchid, squad, goals, points, time_type) values (1142, 252, 48, 0, 0, 1);</v>
      </c>
    </row>
    <row r="149" spans="1:8" x14ac:dyDescent="0.25">
      <c r="A149" s="4">
        <f t="shared" si="13"/>
        <v>1143</v>
      </c>
      <c r="B149" s="4">
        <f>B145+1</f>
        <v>253</v>
      </c>
      <c r="C149" s="4">
        <v>4428</v>
      </c>
      <c r="D149" s="4">
        <v>0</v>
      </c>
      <c r="E149" s="4">
        <v>0</v>
      </c>
      <c r="F149" s="4">
        <v>2</v>
      </c>
      <c r="G149" s="4" t="str">
        <f t="shared" si="12"/>
        <v>insert into game_score (id, matchid, squad, goals, points, time_type) values (1143, 253, 4428, 0, 0, 2);</v>
      </c>
    </row>
    <row r="150" spans="1:8" x14ac:dyDescent="0.25">
      <c r="A150" s="4">
        <f t="shared" si="13"/>
        <v>1144</v>
      </c>
      <c r="B150" s="4">
        <f>B149</f>
        <v>253</v>
      </c>
      <c r="C150" s="4">
        <v>4428</v>
      </c>
      <c r="D150" s="4">
        <v>0</v>
      </c>
      <c r="E150" s="4">
        <v>0</v>
      </c>
      <c r="F150" s="4">
        <v>1</v>
      </c>
      <c r="G150" s="4" t="str">
        <f t="shared" si="12"/>
        <v>insert into game_score (id, matchid, squad, goals, points, time_type) values (1144, 253, 4428, 0, 0, 1);</v>
      </c>
    </row>
    <row r="151" spans="1:8" x14ac:dyDescent="0.25">
      <c r="A151" s="4">
        <f t="shared" si="13"/>
        <v>1145</v>
      </c>
      <c r="B151" s="4">
        <f>B149</f>
        <v>253</v>
      </c>
      <c r="C151" s="4">
        <v>49</v>
      </c>
      <c r="D151" s="4">
        <v>1</v>
      </c>
      <c r="E151" s="4">
        <v>3</v>
      </c>
      <c r="F151" s="4">
        <v>2</v>
      </c>
      <c r="G151" s="4" t="str">
        <f t="shared" si="12"/>
        <v>insert into game_score (id, matchid, squad, goals, points, time_type) values (1145, 253, 49, 1, 3, 2);</v>
      </c>
    </row>
    <row r="152" spans="1:8" x14ac:dyDescent="0.25">
      <c r="A152" s="4">
        <f t="shared" si="13"/>
        <v>1146</v>
      </c>
      <c r="B152" s="4">
        <f>B149</f>
        <v>253</v>
      </c>
      <c r="C152" s="4">
        <v>49</v>
      </c>
      <c r="D152" s="4">
        <v>1</v>
      </c>
      <c r="E152" s="4">
        <v>0</v>
      </c>
      <c r="F152" s="4">
        <v>1</v>
      </c>
      <c r="G152" s="4" t="str">
        <f t="shared" si="12"/>
        <v>insert into game_score (id, matchid, squad, goals, points, time_type) values (1146, 253, 49, 1, 0, 1);</v>
      </c>
    </row>
    <row r="153" spans="1:8" x14ac:dyDescent="0.25">
      <c r="A153" s="3">
        <f t="shared" si="13"/>
        <v>1147</v>
      </c>
      <c r="B153" s="3">
        <f>B149+1</f>
        <v>254</v>
      </c>
      <c r="C153" s="3">
        <v>90</v>
      </c>
      <c r="D153" s="3">
        <v>0</v>
      </c>
      <c r="E153" s="3">
        <v>0</v>
      </c>
      <c r="F153" s="3">
        <v>2</v>
      </c>
      <c r="G153" s="3" t="str">
        <f t="shared" si="12"/>
        <v>insert into game_score (id, matchid, squad, goals, points, time_type) values (1147, 254, 90, 0, 0, 2);</v>
      </c>
    </row>
    <row r="154" spans="1:8" x14ac:dyDescent="0.25">
      <c r="A154" s="3">
        <f t="shared" si="13"/>
        <v>1148</v>
      </c>
      <c r="B154" s="3">
        <f>B153</f>
        <v>254</v>
      </c>
      <c r="C154" s="3">
        <v>90</v>
      </c>
      <c r="D154" s="3">
        <v>0</v>
      </c>
      <c r="E154" s="3">
        <v>0</v>
      </c>
      <c r="F154" s="3">
        <v>1</v>
      </c>
      <c r="G154" s="3" t="str">
        <f t="shared" si="12"/>
        <v>insert into game_score (id, matchid, squad, goals, points, time_type) values (1148, 254, 90, 0, 0, 1);</v>
      </c>
    </row>
    <row r="155" spans="1:8" x14ac:dyDescent="0.25">
      <c r="A155" s="3">
        <f t="shared" si="13"/>
        <v>1149</v>
      </c>
      <c r="B155" s="3">
        <f>B153</f>
        <v>254</v>
      </c>
      <c r="C155" s="3">
        <v>385</v>
      </c>
      <c r="D155" s="3">
        <v>1</v>
      </c>
      <c r="E155" s="3">
        <v>3</v>
      </c>
      <c r="F155" s="3">
        <v>2</v>
      </c>
      <c r="G155" s="3" t="str">
        <f t="shared" si="12"/>
        <v>insert into game_score (id, matchid, squad, goals, points, time_type) values (1149, 254, 385, 1, 3, 2);</v>
      </c>
    </row>
    <row r="156" spans="1:8" x14ac:dyDescent="0.25">
      <c r="A156" s="3">
        <f t="shared" si="13"/>
        <v>1150</v>
      </c>
      <c r="B156" s="3">
        <f>B153</f>
        <v>254</v>
      </c>
      <c r="C156" s="3">
        <v>385</v>
      </c>
      <c r="D156" s="3">
        <v>1</v>
      </c>
      <c r="E156" s="3">
        <v>0</v>
      </c>
      <c r="F156" s="3">
        <v>1</v>
      </c>
      <c r="G156" s="3" t="str">
        <f t="shared" si="12"/>
        <v>insert into game_score (id, matchid, squad, goals, points, time_type) values (1150, 254, 385, 1, 0, 1);</v>
      </c>
    </row>
    <row r="157" spans="1:8" x14ac:dyDescent="0.25">
      <c r="A157" s="4">
        <f t="shared" si="13"/>
        <v>1151</v>
      </c>
      <c r="B157" s="4">
        <f>B153+1</f>
        <v>255</v>
      </c>
      <c r="C157" s="4">
        <v>34</v>
      </c>
      <c r="D157" s="4">
        <v>1</v>
      </c>
      <c r="E157" s="4">
        <v>3</v>
      </c>
      <c r="F157" s="4">
        <v>2</v>
      </c>
      <c r="G157" s="4" t="str">
        <f t="shared" si="12"/>
        <v>insert into game_score (id, matchid, squad, goals, points, time_type) values (1151, 255, 34, 1, 3, 2);</v>
      </c>
    </row>
    <row r="158" spans="1:8" x14ac:dyDescent="0.25">
      <c r="A158" s="4">
        <f t="shared" si="13"/>
        <v>1152</v>
      </c>
      <c r="B158" s="4">
        <f>B157</f>
        <v>255</v>
      </c>
      <c r="C158" s="4">
        <v>34</v>
      </c>
      <c r="D158" s="4">
        <v>0</v>
      </c>
      <c r="E158" s="4">
        <v>0</v>
      </c>
      <c r="F158" s="4">
        <v>1</v>
      </c>
      <c r="G158" s="4" t="str">
        <f t="shared" si="12"/>
        <v>insert into game_score (id, matchid, squad, goals, points, time_type) values (1152, 255, 34, 0, 0, 1);</v>
      </c>
    </row>
    <row r="159" spans="1:8" x14ac:dyDescent="0.25">
      <c r="A159" s="4">
        <f t="shared" si="13"/>
        <v>1153</v>
      </c>
      <c r="B159" s="4">
        <f>B157</f>
        <v>255</v>
      </c>
      <c r="C159" s="4">
        <v>420</v>
      </c>
      <c r="D159" s="4">
        <v>0</v>
      </c>
      <c r="E159" s="4">
        <v>0</v>
      </c>
      <c r="F159" s="4">
        <v>2</v>
      </c>
      <c r="G159" s="4" t="str">
        <f t="shared" si="12"/>
        <v>insert into game_score (id, matchid, squad, goals, points, time_type) values (1153, 255, 420, 0, 0, 2);</v>
      </c>
    </row>
    <row r="160" spans="1:8" x14ac:dyDescent="0.25">
      <c r="A160" s="4">
        <f t="shared" si="13"/>
        <v>1154</v>
      </c>
      <c r="B160" s="4">
        <f>B157</f>
        <v>255</v>
      </c>
      <c r="C160" s="4">
        <v>420</v>
      </c>
      <c r="D160" s="4">
        <v>0</v>
      </c>
      <c r="E160" s="4">
        <v>0</v>
      </c>
      <c r="F160" s="4">
        <v>1</v>
      </c>
      <c r="G160" s="4" t="str">
        <f t="shared" si="12"/>
        <v>insert into game_score (id, matchid, squad, goals, points, time_type) values (1154, 255, 420, 0, 0, 1);</v>
      </c>
    </row>
    <row r="161" spans="1:7" x14ac:dyDescent="0.25">
      <c r="A161" s="3">
        <f t="shared" si="13"/>
        <v>1155</v>
      </c>
      <c r="B161" s="3">
        <f>B157+1</f>
        <v>256</v>
      </c>
      <c r="C161" s="3">
        <v>420</v>
      </c>
      <c r="D161" s="3">
        <v>2</v>
      </c>
      <c r="E161" s="3">
        <v>1</v>
      </c>
      <c r="F161" s="3">
        <v>2</v>
      </c>
      <c r="G161" s="3" t="str">
        <f t="shared" si="12"/>
        <v>insert into game_score (id, matchid, squad, goals, points, time_type) values (1155, 256, 420, 2, 1, 2);</v>
      </c>
    </row>
    <row r="162" spans="1:7" x14ac:dyDescent="0.25">
      <c r="A162" s="3">
        <f t="shared" si="13"/>
        <v>1156</v>
      </c>
      <c r="B162" s="3">
        <f>B161</f>
        <v>256</v>
      </c>
      <c r="C162" s="3">
        <v>420</v>
      </c>
      <c r="D162" s="3">
        <v>0</v>
      </c>
      <c r="E162" s="3">
        <v>0</v>
      </c>
      <c r="F162" s="3">
        <v>1</v>
      </c>
      <c r="G162" s="3" t="str">
        <f t="shared" si="12"/>
        <v>insert into game_score (id, matchid, squad, goals, points, time_type) values (1156, 256, 420, 0, 0, 1);</v>
      </c>
    </row>
    <row r="163" spans="1:7" x14ac:dyDescent="0.25">
      <c r="A163" s="3">
        <f t="shared" si="13"/>
        <v>1157</v>
      </c>
      <c r="B163" s="3">
        <f>B161</f>
        <v>256</v>
      </c>
      <c r="C163" s="3">
        <v>385</v>
      </c>
      <c r="D163" s="3">
        <v>2</v>
      </c>
      <c r="E163" s="3">
        <v>1</v>
      </c>
      <c r="F163" s="3">
        <v>2</v>
      </c>
      <c r="G163" s="3" t="str">
        <f t="shared" si="12"/>
        <v>insert into game_score (id, matchid, squad, goals, points, time_type) values (1157, 256, 385, 2, 1, 2);</v>
      </c>
    </row>
    <row r="164" spans="1:7" x14ac:dyDescent="0.25">
      <c r="A164" s="3">
        <f t="shared" si="13"/>
        <v>1158</v>
      </c>
      <c r="B164" s="3">
        <f>B161</f>
        <v>256</v>
      </c>
      <c r="C164" s="3">
        <v>385</v>
      </c>
      <c r="D164" s="3">
        <v>1</v>
      </c>
      <c r="E164" s="3">
        <v>0</v>
      </c>
      <c r="F164" s="3">
        <v>1</v>
      </c>
      <c r="G164" s="3" t="str">
        <f t="shared" si="12"/>
        <v>insert into game_score (id, matchid, squad, goals, points, time_type) values (1158, 256, 385, 1, 0, 1);</v>
      </c>
    </row>
    <row r="165" spans="1:7" x14ac:dyDescent="0.25">
      <c r="A165" s="4">
        <f t="shared" si="13"/>
        <v>1159</v>
      </c>
      <c r="B165" s="4">
        <f>B161+1</f>
        <v>257</v>
      </c>
      <c r="C165" s="4">
        <v>34</v>
      </c>
      <c r="D165" s="4">
        <v>3</v>
      </c>
      <c r="E165" s="4">
        <v>3</v>
      </c>
      <c r="F165" s="4">
        <v>2</v>
      </c>
      <c r="G165" s="4" t="str">
        <f t="shared" si="12"/>
        <v>insert into game_score (id, matchid, squad, goals, points, time_type) values (1159, 257, 34, 3, 3, 2);</v>
      </c>
    </row>
    <row r="166" spans="1:7" x14ac:dyDescent="0.25">
      <c r="A166" s="4">
        <f t="shared" si="13"/>
        <v>1160</v>
      </c>
      <c r="B166" s="4">
        <f>B165</f>
        <v>257</v>
      </c>
      <c r="C166" s="4">
        <v>34</v>
      </c>
      <c r="D166" s="4">
        <v>2</v>
      </c>
      <c r="E166" s="4">
        <v>0</v>
      </c>
      <c r="F166" s="4">
        <v>1</v>
      </c>
      <c r="G166" s="4" t="str">
        <f t="shared" si="12"/>
        <v>insert into game_score (id, matchid, squad, goals, points, time_type) values (1160, 257, 34, 2, 0, 1);</v>
      </c>
    </row>
    <row r="167" spans="1:7" x14ac:dyDescent="0.25">
      <c r="A167" s="4">
        <f t="shared" si="13"/>
        <v>1161</v>
      </c>
      <c r="B167" s="4">
        <f>B165</f>
        <v>257</v>
      </c>
      <c r="C167" s="4">
        <v>90</v>
      </c>
      <c r="D167" s="4">
        <v>0</v>
      </c>
      <c r="E167" s="4">
        <v>0</v>
      </c>
      <c r="F167" s="4">
        <v>2</v>
      </c>
      <c r="G167" s="4" t="str">
        <f t="shared" si="12"/>
        <v>insert into game_score (id, matchid, squad, goals, points, time_type) values (1161, 257, 90, 0, 0, 2);</v>
      </c>
    </row>
    <row r="168" spans="1:7" x14ac:dyDescent="0.25">
      <c r="A168" s="4">
        <f t="shared" si="13"/>
        <v>1162</v>
      </c>
      <c r="B168" s="4">
        <f>B165</f>
        <v>257</v>
      </c>
      <c r="C168" s="4">
        <v>90</v>
      </c>
      <c r="D168" s="4">
        <v>0</v>
      </c>
      <c r="E168" s="4">
        <v>0</v>
      </c>
      <c r="F168" s="4">
        <v>1</v>
      </c>
      <c r="G168" s="4" t="str">
        <f t="shared" si="12"/>
        <v>insert into game_score (id, matchid, squad, goals, points, time_type) values (1162, 257, 90, 0, 0, 1);</v>
      </c>
    </row>
    <row r="169" spans="1:7" x14ac:dyDescent="0.25">
      <c r="A169" s="3">
        <f t="shared" si="13"/>
        <v>1163</v>
      </c>
      <c r="B169" s="3">
        <f>B165+1</f>
        <v>258</v>
      </c>
      <c r="C169" s="3">
        <v>420</v>
      </c>
      <c r="D169" s="3">
        <v>0</v>
      </c>
      <c r="E169" s="3">
        <v>0</v>
      </c>
      <c r="F169" s="3">
        <v>2</v>
      </c>
      <c r="G169" s="3" t="str">
        <f t="shared" si="12"/>
        <v>insert into game_score (id, matchid, squad, goals, points, time_type) values (1163, 258, 420, 0, 0, 2);</v>
      </c>
    </row>
    <row r="170" spans="1:7" x14ac:dyDescent="0.25">
      <c r="A170" s="3">
        <f t="shared" si="13"/>
        <v>1164</v>
      </c>
      <c r="B170" s="3">
        <f>B169</f>
        <v>258</v>
      </c>
      <c r="C170" s="3">
        <v>420</v>
      </c>
      <c r="D170" s="3">
        <v>0</v>
      </c>
      <c r="E170" s="3">
        <v>0</v>
      </c>
      <c r="F170" s="3">
        <v>1</v>
      </c>
      <c r="G170" s="3" t="str">
        <f t="shared" si="12"/>
        <v>insert into game_score (id, matchid, squad, goals, points, time_type) values (1164, 258, 420, 0, 0, 1);</v>
      </c>
    </row>
    <row r="171" spans="1:7" x14ac:dyDescent="0.25">
      <c r="A171" s="3">
        <f t="shared" si="13"/>
        <v>1165</v>
      </c>
      <c r="B171" s="3">
        <f>B169</f>
        <v>258</v>
      </c>
      <c r="C171" s="3">
        <v>90</v>
      </c>
      <c r="D171" s="3">
        <v>2</v>
      </c>
      <c r="E171" s="3">
        <v>3</v>
      </c>
      <c r="F171" s="3">
        <v>2</v>
      </c>
      <c r="G171" s="3" t="str">
        <f t="shared" si="12"/>
        <v>insert into game_score (id, matchid, squad, goals, points, time_type) values (1165, 258, 90, 2, 3, 2);</v>
      </c>
    </row>
    <row r="172" spans="1:7" x14ac:dyDescent="0.25">
      <c r="A172" s="3">
        <f t="shared" si="13"/>
        <v>1166</v>
      </c>
      <c r="B172" s="3">
        <f>B169</f>
        <v>258</v>
      </c>
      <c r="C172" s="3">
        <v>90</v>
      </c>
      <c r="D172" s="3">
        <v>1</v>
      </c>
      <c r="E172" s="3">
        <v>0</v>
      </c>
      <c r="F172" s="3">
        <v>1</v>
      </c>
      <c r="G172" s="3" t="str">
        <f t="shared" si="12"/>
        <v>insert into game_score (id, matchid, squad, goals, points, time_type) values (1166, 258, 90, 1, 0, 1);</v>
      </c>
    </row>
    <row r="173" spans="1:7" x14ac:dyDescent="0.25">
      <c r="A173" s="4">
        <f t="shared" si="13"/>
        <v>1167</v>
      </c>
      <c r="B173" s="4">
        <f>B169+1</f>
        <v>259</v>
      </c>
      <c r="C173" s="4">
        <v>385</v>
      </c>
      <c r="D173" s="4">
        <v>2</v>
      </c>
      <c r="E173" s="4">
        <v>3</v>
      </c>
      <c r="F173" s="4">
        <v>2</v>
      </c>
      <c r="G173" s="4" t="str">
        <f t="shared" si="12"/>
        <v>insert into game_score (id, matchid, squad, goals, points, time_type) values (1167, 259, 385, 2, 3, 2);</v>
      </c>
    </row>
    <row r="174" spans="1:7" x14ac:dyDescent="0.25">
      <c r="A174" s="4">
        <f t="shared" si="13"/>
        <v>1168</v>
      </c>
      <c r="B174" s="4">
        <f>B173</f>
        <v>259</v>
      </c>
      <c r="C174" s="4">
        <v>385</v>
      </c>
      <c r="D174" s="4">
        <v>1</v>
      </c>
      <c r="E174" s="4">
        <v>0</v>
      </c>
      <c r="F174" s="4">
        <v>1</v>
      </c>
      <c r="G174" s="4" t="str">
        <f t="shared" si="12"/>
        <v>insert into game_score (id, matchid, squad, goals, points, time_type) values (1168, 259, 385, 1, 0, 1);</v>
      </c>
    </row>
    <row r="175" spans="1:7" x14ac:dyDescent="0.25">
      <c r="A175" s="4">
        <f t="shared" si="13"/>
        <v>1169</v>
      </c>
      <c r="B175" s="4">
        <f>B173</f>
        <v>259</v>
      </c>
      <c r="C175" s="4">
        <v>34</v>
      </c>
      <c r="D175" s="4">
        <v>1</v>
      </c>
      <c r="E175" s="4">
        <v>0</v>
      </c>
      <c r="F175" s="4">
        <v>2</v>
      </c>
      <c r="G175" s="4" t="str">
        <f t="shared" si="12"/>
        <v>insert into game_score (id, matchid, squad, goals, points, time_type) values (1169, 259, 34, 1, 0, 2);</v>
      </c>
    </row>
    <row r="176" spans="1:7" x14ac:dyDescent="0.25">
      <c r="A176" s="4">
        <f t="shared" si="13"/>
        <v>1170</v>
      </c>
      <c r="B176" s="4">
        <f>B174</f>
        <v>259</v>
      </c>
      <c r="C176" s="4">
        <v>34</v>
      </c>
      <c r="D176" s="4">
        <v>1</v>
      </c>
      <c r="E176" s="4">
        <v>0</v>
      </c>
      <c r="F176" s="4">
        <v>1</v>
      </c>
      <c r="G176" s="4" t="str">
        <f t="shared" si="12"/>
        <v>insert into game_score (id, matchid, squad, goals, points, time_type) values (1170, 259, 34, 1, 0, 1);</v>
      </c>
    </row>
    <row r="177" spans="1:7" x14ac:dyDescent="0.25">
      <c r="A177" s="3">
        <f t="shared" si="13"/>
        <v>1171</v>
      </c>
      <c r="B177" s="3">
        <f>B173+1</f>
        <v>260</v>
      </c>
      <c r="C177" s="3">
        <v>353</v>
      </c>
      <c r="D177" s="3">
        <v>1</v>
      </c>
      <c r="E177" s="3">
        <v>1</v>
      </c>
      <c r="F177" s="3">
        <v>2</v>
      </c>
      <c r="G177" s="3" t="str">
        <f t="shared" si="12"/>
        <v>insert into game_score (id, matchid, squad, goals, points, time_type) values (1171, 260, 353, 1, 1, 2);</v>
      </c>
    </row>
    <row r="178" spans="1:7" x14ac:dyDescent="0.25">
      <c r="A178" s="3">
        <f t="shared" si="13"/>
        <v>1172</v>
      </c>
      <c r="B178" s="3">
        <f>B177</f>
        <v>260</v>
      </c>
      <c r="C178" s="3">
        <v>353</v>
      </c>
      <c r="D178" s="3">
        <v>0</v>
      </c>
      <c r="E178" s="3">
        <v>0</v>
      </c>
      <c r="F178" s="3">
        <v>1</v>
      </c>
      <c r="G178" s="3" t="str">
        <f t="shared" si="12"/>
        <v>insert into game_score (id, matchid, squad, goals, points, time_type) values (1172, 260, 353, 0, 0, 1);</v>
      </c>
    </row>
    <row r="179" spans="1:7" x14ac:dyDescent="0.25">
      <c r="A179" s="3">
        <f t="shared" si="13"/>
        <v>1173</v>
      </c>
      <c r="B179" s="3">
        <f>B177</f>
        <v>260</v>
      </c>
      <c r="C179" s="3">
        <v>46</v>
      </c>
      <c r="D179" s="3">
        <v>1</v>
      </c>
      <c r="E179" s="3">
        <v>1</v>
      </c>
      <c r="F179" s="3">
        <v>2</v>
      </c>
      <c r="G179" s="3" t="str">
        <f t="shared" si="12"/>
        <v>insert into game_score (id, matchid, squad, goals, points, time_type) values (1173, 260, 46, 1, 1, 2);</v>
      </c>
    </row>
    <row r="180" spans="1:7" x14ac:dyDescent="0.25">
      <c r="A180" s="3">
        <f t="shared" si="13"/>
        <v>1174</v>
      </c>
      <c r="B180" s="3">
        <f>B178</f>
        <v>260</v>
      </c>
      <c r="C180" s="3">
        <v>46</v>
      </c>
      <c r="D180" s="3">
        <v>0</v>
      </c>
      <c r="E180" s="3">
        <v>0</v>
      </c>
      <c r="F180" s="3">
        <v>1</v>
      </c>
      <c r="G180" s="3" t="str">
        <f t="shared" si="12"/>
        <v>insert into game_score (id, matchid, squad, goals, points, time_type) values (1174, 260, 46, 0, 0, 1);</v>
      </c>
    </row>
    <row r="181" spans="1:7" x14ac:dyDescent="0.25">
      <c r="A181" s="4">
        <f t="shared" si="13"/>
        <v>1175</v>
      </c>
      <c r="B181" s="4">
        <f>B177+1</f>
        <v>261</v>
      </c>
      <c r="C181" s="4">
        <v>32</v>
      </c>
      <c r="D181" s="4">
        <v>0</v>
      </c>
      <c r="E181" s="4">
        <v>0</v>
      </c>
      <c r="F181" s="4">
        <v>2</v>
      </c>
      <c r="G181" s="4" t="str">
        <f t="shared" si="12"/>
        <v>insert into game_score (id, matchid, squad, goals, points, time_type) values (1175, 261, 32, 0, 0, 2);</v>
      </c>
    </row>
    <row r="182" spans="1:7" x14ac:dyDescent="0.25">
      <c r="A182" s="4">
        <f t="shared" si="13"/>
        <v>1176</v>
      </c>
      <c r="B182" s="4">
        <f>B181</f>
        <v>261</v>
      </c>
      <c r="C182" s="4">
        <v>32</v>
      </c>
      <c r="D182" s="4">
        <v>0</v>
      </c>
      <c r="E182" s="4">
        <v>0</v>
      </c>
      <c r="F182" s="4">
        <v>1</v>
      </c>
      <c r="G182" s="4" t="str">
        <f t="shared" si="12"/>
        <v>insert into game_score (id, matchid, squad, goals, points, time_type) values (1176, 261, 32, 0, 0, 1);</v>
      </c>
    </row>
    <row r="183" spans="1:7" x14ac:dyDescent="0.25">
      <c r="A183" s="4">
        <f t="shared" si="13"/>
        <v>1177</v>
      </c>
      <c r="B183" s="4">
        <f>B181</f>
        <v>261</v>
      </c>
      <c r="C183" s="4">
        <v>39</v>
      </c>
      <c r="D183" s="4">
        <v>2</v>
      </c>
      <c r="E183" s="4">
        <v>3</v>
      </c>
      <c r="F183" s="4">
        <v>2</v>
      </c>
      <c r="G183" s="4" t="str">
        <f t="shared" si="12"/>
        <v>insert into game_score (id, matchid, squad, goals, points, time_type) values (1177, 261, 39, 2, 3, 2);</v>
      </c>
    </row>
    <row r="184" spans="1:7" x14ac:dyDescent="0.25">
      <c r="A184" s="4">
        <f t="shared" si="13"/>
        <v>1178</v>
      </c>
      <c r="B184" s="4">
        <f>B182</f>
        <v>261</v>
      </c>
      <c r="C184" s="4">
        <v>39</v>
      </c>
      <c r="D184" s="4">
        <v>1</v>
      </c>
      <c r="E184" s="4">
        <v>0</v>
      </c>
      <c r="F184" s="4">
        <v>1</v>
      </c>
      <c r="G184" s="4" t="str">
        <f t="shared" si="12"/>
        <v>insert into game_score (id, matchid, squad, goals, points, time_type) values (1178, 261, 39, 1, 0, 1);</v>
      </c>
    </row>
    <row r="185" spans="1:7" x14ac:dyDescent="0.25">
      <c r="A185" s="3">
        <f t="shared" si="13"/>
        <v>1179</v>
      </c>
      <c r="B185" s="3">
        <f>B181+1</f>
        <v>262</v>
      </c>
      <c r="C185" s="3">
        <v>39</v>
      </c>
      <c r="D185" s="3">
        <v>1</v>
      </c>
      <c r="E185" s="3">
        <v>3</v>
      </c>
      <c r="F185" s="3">
        <v>2</v>
      </c>
      <c r="G185" s="3" t="str">
        <f t="shared" si="12"/>
        <v>insert into game_score (id, matchid, squad, goals, points, time_type) values (1179, 262, 39, 1, 3, 2);</v>
      </c>
    </row>
    <row r="186" spans="1:7" x14ac:dyDescent="0.25">
      <c r="A186" s="3">
        <f t="shared" si="13"/>
        <v>1180</v>
      </c>
      <c r="B186" s="3">
        <f>B185</f>
        <v>262</v>
      </c>
      <c r="C186" s="3">
        <v>39</v>
      </c>
      <c r="D186" s="3">
        <v>0</v>
      </c>
      <c r="E186" s="3">
        <v>0</v>
      </c>
      <c r="F186" s="3">
        <v>1</v>
      </c>
      <c r="G186" s="3" t="str">
        <f t="shared" si="12"/>
        <v>insert into game_score (id, matchid, squad, goals, points, time_type) values (1180, 262, 39, 0, 0, 1);</v>
      </c>
    </row>
    <row r="187" spans="1:7" x14ac:dyDescent="0.25">
      <c r="A187" s="3">
        <f t="shared" si="13"/>
        <v>1181</v>
      </c>
      <c r="B187" s="3">
        <f>B185</f>
        <v>262</v>
      </c>
      <c r="C187" s="3">
        <v>46</v>
      </c>
      <c r="D187" s="3">
        <v>0</v>
      </c>
      <c r="E187" s="3">
        <v>0</v>
      </c>
      <c r="F187" s="3">
        <v>2</v>
      </c>
      <c r="G187" s="3" t="str">
        <f t="shared" si="12"/>
        <v>insert into game_score (id, matchid, squad, goals, points, time_type) values (1181, 262, 46, 0, 0, 2);</v>
      </c>
    </row>
    <row r="188" spans="1:7" x14ac:dyDescent="0.25">
      <c r="A188" s="3">
        <f t="shared" si="13"/>
        <v>1182</v>
      </c>
      <c r="B188" s="3">
        <f>B186</f>
        <v>262</v>
      </c>
      <c r="C188" s="3">
        <v>46</v>
      </c>
      <c r="D188" s="3">
        <v>0</v>
      </c>
      <c r="E188" s="3">
        <v>0</v>
      </c>
      <c r="F188" s="3">
        <v>1</v>
      </c>
      <c r="G188" s="3" t="str">
        <f t="shared" si="12"/>
        <v>insert into game_score (id, matchid, squad, goals, points, time_type) values (1182, 262, 46, 0, 0, 1);</v>
      </c>
    </row>
    <row r="189" spans="1:7" x14ac:dyDescent="0.25">
      <c r="A189" s="4">
        <f t="shared" si="13"/>
        <v>1183</v>
      </c>
      <c r="B189" s="4">
        <f>B185+1</f>
        <v>263</v>
      </c>
      <c r="C189" s="4">
        <v>32</v>
      </c>
      <c r="D189" s="4">
        <v>3</v>
      </c>
      <c r="E189" s="4">
        <v>3</v>
      </c>
      <c r="F189" s="4">
        <v>2</v>
      </c>
      <c r="G189" s="4" t="str">
        <f t="shared" si="12"/>
        <v>insert into game_score (id, matchid, squad, goals, points, time_type) values (1183, 263, 32, 3, 3, 2);</v>
      </c>
    </row>
    <row r="190" spans="1:7" x14ac:dyDescent="0.25">
      <c r="A190" s="4">
        <f t="shared" si="13"/>
        <v>1184</v>
      </c>
      <c r="B190" s="4">
        <f>B189</f>
        <v>263</v>
      </c>
      <c r="C190" s="4">
        <v>32</v>
      </c>
      <c r="D190" s="4">
        <v>0</v>
      </c>
      <c r="E190" s="4">
        <v>0</v>
      </c>
      <c r="F190" s="4">
        <v>1</v>
      </c>
      <c r="G190" s="4" t="str">
        <f t="shared" si="12"/>
        <v>insert into game_score (id, matchid, squad, goals, points, time_type) values (1184, 263, 32, 0, 0, 1);</v>
      </c>
    </row>
    <row r="191" spans="1:7" x14ac:dyDescent="0.25">
      <c r="A191" s="4">
        <f t="shared" si="13"/>
        <v>1185</v>
      </c>
      <c r="B191" s="4">
        <f t="shared" ref="B191:B192" si="14">B189</f>
        <v>263</v>
      </c>
      <c r="C191" s="4">
        <v>353</v>
      </c>
      <c r="D191" s="4">
        <v>0</v>
      </c>
      <c r="E191" s="4">
        <v>0</v>
      </c>
      <c r="F191" s="4">
        <v>2</v>
      </c>
      <c r="G191" s="4" t="str">
        <f t="shared" si="12"/>
        <v>insert into game_score (id, matchid, squad, goals, points, time_type) values (1185, 263, 353, 0, 0, 2);</v>
      </c>
    </row>
    <row r="192" spans="1:7" x14ac:dyDescent="0.25">
      <c r="A192" s="4">
        <f t="shared" si="13"/>
        <v>1186</v>
      </c>
      <c r="B192" s="4">
        <f t="shared" si="14"/>
        <v>263</v>
      </c>
      <c r="C192" s="4">
        <v>353</v>
      </c>
      <c r="D192" s="4">
        <v>0</v>
      </c>
      <c r="E192" s="4">
        <v>0</v>
      </c>
      <c r="F192" s="4">
        <v>1</v>
      </c>
      <c r="G192" s="4" t="str">
        <f t="shared" si="12"/>
        <v>insert into game_score (id, matchid, squad, goals, points, time_type) values (1186, 263, 353, 0, 0, 1);</v>
      </c>
    </row>
    <row r="193" spans="1:7" x14ac:dyDescent="0.25">
      <c r="A193" s="3">
        <f t="shared" si="13"/>
        <v>1187</v>
      </c>
      <c r="B193" s="3">
        <f>B189+1</f>
        <v>264</v>
      </c>
      <c r="C193" s="3">
        <v>39</v>
      </c>
      <c r="D193" s="3">
        <v>0</v>
      </c>
      <c r="E193" s="3">
        <v>0</v>
      </c>
      <c r="F193" s="3">
        <v>2</v>
      </c>
      <c r="G193" s="3" t="str">
        <f t="shared" ref="G193:G266" si="15">"insert into game_score (id, matchid, squad, goals, points, time_type) values (" &amp; A193 &amp; ", " &amp; B193 &amp; ", " &amp; C193 &amp; ", " &amp; D193 &amp; ", " &amp; E193 &amp; ", " &amp; F193 &amp; ");"</f>
        <v>insert into game_score (id, matchid, squad, goals, points, time_type) values (1187, 264, 39, 0, 0, 2);</v>
      </c>
    </row>
    <row r="194" spans="1:7" x14ac:dyDescent="0.25">
      <c r="A194" s="3">
        <f t="shared" si="13"/>
        <v>1188</v>
      </c>
      <c r="B194" s="3">
        <f>B193</f>
        <v>264</v>
      </c>
      <c r="C194" s="3">
        <v>39</v>
      </c>
      <c r="D194" s="3">
        <v>0</v>
      </c>
      <c r="E194" s="3">
        <v>0</v>
      </c>
      <c r="F194" s="3">
        <v>1</v>
      </c>
      <c r="G194" s="3" t="str">
        <f t="shared" si="15"/>
        <v>insert into game_score (id, matchid, squad, goals, points, time_type) values (1188, 264, 39, 0, 0, 1);</v>
      </c>
    </row>
    <row r="195" spans="1:7" x14ac:dyDescent="0.25">
      <c r="A195" s="3">
        <f t="shared" si="13"/>
        <v>1189</v>
      </c>
      <c r="B195" s="3">
        <f t="shared" ref="B195:B196" si="16">B193</f>
        <v>264</v>
      </c>
      <c r="C195" s="3">
        <v>353</v>
      </c>
      <c r="D195" s="3">
        <v>1</v>
      </c>
      <c r="E195" s="3">
        <v>3</v>
      </c>
      <c r="F195" s="3">
        <v>2</v>
      </c>
      <c r="G195" s="3" t="str">
        <f t="shared" si="15"/>
        <v>insert into game_score (id, matchid, squad, goals, points, time_type) values (1189, 264, 353, 1, 3, 2);</v>
      </c>
    </row>
    <row r="196" spans="1:7" x14ac:dyDescent="0.25">
      <c r="A196" s="3">
        <f t="shared" si="13"/>
        <v>1190</v>
      </c>
      <c r="B196" s="3">
        <f t="shared" si="16"/>
        <v>264</v>
      </c>
      <c r="C196" s="3">
        <v>353</v>
      </c>
      <c r="D196" s="3">
        <v>0</v>
      </c>
      <c r="E196" s="3">
        <v>0</v>
      </c>
      <c r="F196" s="3">
        <v>1</v>
      </c>
      <c r="G196" s="3" t="str">
        <f t="shared" si="15"/>
        <v>insert into game_score (id, matchid, squad, goals, points, time_type) values (1190, 264, 353, 0, 0, 1);</v>
      </c>
    </row>
    <row r="197" spans="1:7" x14ac:dyDescent="0.25">
      <c r="A197" s="4">
        <f t="shared" si="13"/>
        <v>1191</v>
      </c>
      <c r="B197" s="4">
        <f>B193+1</f>
        <v>265</v>
      </c>
      <c r="C197" s="4">
        <v>46</v>
      </c>
      <c r="D197" s="4">
        <v>0</v>
      </c>
      <c r="E197" s="4">
        <v>0</v>
      </c>
      <c r="F197" s="4">
        <v>2</v>
      </c>
      <c r="G197" s="4" t="str">
        <f t="shared" si="15"/>
        <v>insert into game_score (id, matchid, squad, goals, points, time_type) values (1191, 265, 46, 0, 0, 2);</v>
      </c>
    </row>
    <row r="198" spans="1:7" x14ac:dyDescent="0.25">
      <c r="A198" s="4">
        <f t="shared" si="13"/>
        <v>1192</v>
      </c>
      <c r="B198" s="4">
        <f>B197</f>
        <v>265</v>
      </c>
      <c r="C198" s="4">
        <v>46</v>
      </c>
      <c r="D198" s="4">
        <v>0</v>
      </c>
      <c r="E198" s="4">
        <v>0</v>
      </c>
      <c r="F198" s="4">
        <v>1</v>
      </c>
      <c r="G198" s="4" t="str">
        <f t="shared" si="15"/>
        <v>insert into game_score (id, matchid, squad, goals, points, time_type) values (1192, 265, 46, 0, 0, 1);</v>
      </c>
    </row>
    <row r="199" spans="1:7" x14ac:dyDescent="0.25">
      <c r="A199" s="4">
        <f t="shared" si="13"/>
        <v>1193</v>
      </c>
      <c r="B199" s="4">
        <f t="shared" ref="B199:B200" si="17">B197</f>
        <v>265</v>
      </c>
      <c r="C199" s="4">
        <v>32</v>
      </c>
      <c r="D199" s="4">
        <v>1</v>
      </c>
      <c r="E199" s="4">
        <v>3</v>
      </c>
      <c r="F199" s="4">
        <v>2</v>
      </c>
      <c r="G199" s="4" t="str">
        <f t="shared" si="15"/>
        <v>insert into game_score (id, matchid, squad, goals, points, time_type) values (1193, 265, 32, 1, 3, 2);</v>
      </c>
    </row>
    <row r="200" spans="1:7" x14ac:dyDescent="0.25">
      <c r="A200" s="4">
        <f t="shared" si="13"/>
        <v>1194</v>
      </c>
      <c r="B200" s="4">
        <f t="shared" si="17"/>
        <v>265</v>
      </c>
      <c r="C200" s="4">
        <v>32</v>
      </c>
      <c r="D200" s="4">
        <v>0</v>
      </c>
      <c r="E200" s="4">
        <v>0</v>
      </c>
      <c r="F200" s="4">
        <v>1</v>
      </c>
      <c r="G200" s="4" t="str">
        <f t="shared" si="15"/>
        <v>insert into game_score (id, matchid, squad, goals, points, time_type) values (1194, 265, 32, 0, 0, 1);</v>
      </c>
    </row>
    <row r="201" spans="1:7" x14ac:dyDescent="0.25">
      <c r="A201" s="3">
        <f t="shared" si="13"/>
        <v>1195</v>
      </c>
      <c r="B201" s="3">
        <f>B197+1</f>
        <v>266</v>
      </c>
      <c r="C201" s="3">
        <v>43</v>
      </c>
      <c r="D201" s="3">
        <v>0</v>
      </c>
      <c r="E201" s="3">
        <v>0</v>
      </c>
      <c r="F201" s="3">
        <v>2</v>
      </c>
      <c r="G201" s="3" t="str">
        <f t="shared" si="15"/>
        <v>insert into game_score (id, matchid, squad, goals, points, time_type) values (1195, 266, 43, 0, 0, 2);</v>
      </c>
    </row>
    <row r="202" spans="1:7" x14ac:dyDescent="0.25">
      <c r="A202" s="3">
        <f t="shared" si="13"/>
        <v>1196</v>
      </c>
      <c r="B202" s="3">
        <f>B201</f>
        <v>266</v>
      </c>
      <c r="C202" s="3">
        <v>43</v>
      </c>
      <c r="D202" s="3">
        <v>0</v>
      </c>
      <c r="E202" s="3">
        <v>0</v>
      </c>
      <c r="F202" s="3">
        <v>1</v>
      </c>
      <c r="G202" s="3" t="str">
        <f t="shared" si="15"/>
        <v>insert into game_score (id, matchid, squad, goals, points, time_type) values (1196, 266, 43, 0, 0, 1);</v>
      </c>
    </row>
    <row r="203" spans="1:7" x14ac:dyDescent="0.25">
      <c r="A203" s="3">
        <f t="shared" si="13"/>
        <v>1197</v>
      </c>
      <c r="B203" s="3">
        <f t="shared" ref="B203:B204" si="18">B201</f>
        <v>266</v>
      </c>
      <c r="C203" s="3">
        <v>36</v>
      </c>
      <c r="D203" s="3">
        <v>2</v>
      </c>
      <c r="E203" s="3">
        <v>3</v>
      </c>
      <c r="F203" s="3">
        <v>2</v>
      </c>
      <c r="G203" s="3" t="str">
        <f t="shared" si="15"/>
        <v>insert into game_score (id, matchid, squad, goals, points, time_type) values (1197, 266, 36, 2, 3, 2);</v>
      </c>
    </row>
    <row r="204" spans="1:7" x14ac:dyDescent="0.25">
      <c r="A204" s="3">
        <f t="shared" si="13"/>
        <v>1198</v>
      </c>
      <c r="B204" s="3">
        <f t="shared" si="18"/>
        <v>266</v>
      </c>
      <c r="C204" s="3">
        <v>36</v>
      </c>
      <c r="D204" s="3">
        <v>0</v>
      </c>
      <c r="E204" s="3">
        <v>0</v>
      </c>
      <c r="F204" s="3">
        <v>1</v>
      </c>
      <c r="G204" s="3" t="str">
        <f t="shared" si="15"/>
        <v>insert into game_score (id, matchid, squad, goals, points, time_type) values (1198, 266, 36, 0, 0, 1);</v>
      </c>
    </row>
    <row r="205" spans="1:7" x14ac:dyDescent="0.25">
      <c r="A205" s="4">
        <f t="shared" si="13"/>
        <v>1199</v>
      </c>
      <c r="B205" s="4">
        <f>B201+1</f>
        <v>267</v>
      </c>
      <c r="C205" s="4">
        <v>351</v>
      </c>
      <c r="D205" s="4">
        <v>1</v>
      </c>
      <c r="E205" s="4">
        <v>1</v>
      </c>
      <c r="F205" s="4">
        <v>2</v>
      </c>
      <c r="G205" s="4" t="str">
        <f t="shared" si="15"/>
        <v>insert into game_score (id, matchid, squad, goals, points, time_type) values (1199, 267, 351, 1, 1, 2);</v>
      </c>
    </row>
    <row r="206" spans="1:7" x14ac:dyDescent="0.25">
      <c r="A206" s="4">
        <f t="shared" si="13"/>
        <v>1200</v>
      </c>
      <c r="B206" s="4">
        <f>B205</f>
        <v>267</v>
      </c>
      <c r="C206" s="4">
        <v>351</v>
      </c>
      <c r="D206" s="4">
        <v>1</v>
      </c>
      <c r="E206" s="4">
        <v>0</v>
      </c>
      <c r="F206" s="4">
        <v>1</v>
      </c>
      <c r="G206" s="4" t="str">
        <f t="shared" si="15"/>
        <v>insert into game_score (id, matchid, squad, goals, points, time_type) values (1200, 267, 351, 1, 0, 1);</v>
      </c>
    </row>
    <row r="207" spans="1:7" x14ac:dyDescent="0.25">
      <c r="A207" s="4">
        <f t="shared" si="13"/>
        <v>1201</v>
      </c>
      <c r="B207" s="4">
        <f t="shared" ref="B207:B208" si="19">B205</f>
        <v>267</v>
      </c>
      <c r="C207" s="4">
        <v>354</v>
      </c>
      <c r="D207" s="4">
        <v>1</v>
      </c>
      <c r="E207" s="4">
        <v>1</v>
      </c>
      <c r="F207" s="4">
        <v>2</v>
      </c>
      <c r="G207" s="4" t="str">
        <f t="shared" si="15"/>
        <v>insert into game_score (id, matchid, squad, goals, points, time_type) values (1201, 267, 354, 1, 1, 2);</v>
      </c>
    </row>
    <row r="208" spans="1:7" x14ac:dyDescent="0.25">
      <c r="A208" s="4">
        <f t="shared" si="13"/>
        <v>1202</v>
      </c>
      <c r="B208" s="4">
        <f t="shared" si="19"/>
        <v>267</v>
      </c>
      <c r="C208" s="4">
        <v>354</v>
      </c>
      <c r="D208" s="4">
        <v>0</v>
      </c>
      <c r="E208" s="4">
        <v>0</v>
      </c>
      <c r="F208" s="4">
        <v>1</v>
      </c>
      <c r="G208" s="4" t="str">
        <f t="shared" si="15"/>
        <v>insert into game_score (id, matchid, squad, goals, points, time_type) values (1202, 267, 354, 0, 0, 1);</v>
      </c>
    </row>
    <row r="209" spans="1:7" x14ac:dyDescent="0.25">
      <c r="A209" s="3">
        <f t="shared" si="13"/>
        <v>1203</v>
      </c>
      <c r="B209" s="3">
        <f>B205+1</f>
        <v>268</v>
      </c>
      <c r="C209" s="3">
        <v>354</v>
      </c>
      <c r="D209" s="3">
        <v>1</v>
      </c>
      <c r="E209" s="3">
        <v>1</v>
      </c>
      <c r="F209" s="3">
        <v>2</v>
      </c>
      <c r="G209" s="3" t="str">
        <f t="shared" si="15"/>
        <v>insert into game_score (id, matchid, squad, goals, points, time_type) values (1203, 268, 354, 1, 1, 2);</v>
      </c>
    </row>
    <row r="210" spans="1:7" x14ac:dyDescent="0.25">
      <c r="A210" s="3">
        <f t="shared" si="13"/>
        <v>1204</v>
      </c>
      <c r="B210" s="3">
        <f>B209</f>
        <v>268</v>
      </c>
      <c r="C210" s="3">
        <v>354</v>
      </c>
      <c r="D210" s="3">
        <v>1</v>
      </c>
      <c r="E210" s="3">
        <v>0</v>
      </c>
      <c r="F210" s="3">
        <v>1</v>
      </c>
      <c r="G210" s="3" t="str">
        <f t="shared" si="15"/>
        <v>insert into game_score (id, matchid, squad, goals, points, time_type) values (1204, 268, 354, 1, 0, 1);</v>
      </c>
    </row>
    <row r="211" spans="1:7" x14ac:dyDescent="0.25">
      <c r="A211" s="3">
        <f t="shared" ref="A211:A284" si="20">A210+1</f>
        <v>1205</v>
      </c>
      <c r="B211" s="3">
        <f t="shared" ref="B211:B212" si="21">B209</f>
        <v>268</v>
      </c>
      <c r="C211" s="3">
        <v>36</v>
      </c>
      <c r="D211" s="3">
        <v>1</v>
      </c>
      <c r="E211" s="3">
        <v>1</v>
      </c>
      <c r="F211" s="3">
        <v>2</v>
      </c>
      <c r="G211" s="3" t="str">
        <f t="shared" si="15"/>
        <v>insert into game_score (id, matchid, squad, goals, points, time_type) values (1205, 268, 36, 1, 1, 2);</v>
      </c>
    </row>
    <row r="212" spans="1:7" x14ac:dyDescent="0.25">
      <c r="A212" s="3">
        <f t="shared" si="20"/>
        <v>1206</v>
      </c>
      <c r="B212" s="3">
        <f t="shared" si="21"/>
        <v>268</v>
      </c>
      <c r="C212" s="3">
        <v>36</v>
      </c>
      <c r="D212" s="3">
        <v>0</v>
      </c>
      <c r="E212" s="3">
        <v>0</v>
      </c>
      <c r="F212" s="3">
        <v>1</v>
      </c>
      <c r="G212" s="3" t="str">
        <f t="shared" si="15"/>
        <v>insert into game_score (id, matchid, squad, goals, points, time_type) values (1206, 268, 36, 0, 0, 1);</v>
      </c>
    </row>
    <row r="213" spans="1:7" x14ac:dyDescent="0.25">
      <c r="A213" s="4">
        <f t="shared" si="20"/>
        <v>1207</v>
      </c>
      <c r="B213" s="4">
        <f>B209+1</f>
        <v>269</v>
      </c>
      <c r="C213" s="4">
        <v>351</v>
      </c>
      <c r="D213" s="4">
        <v>0</v>
      </c>
      <c r="E213" s="4">
        <v>1</v>
      </c>
      <c r="F213" s="4">
        <v>2</v>
      </c>
      <c r="G213" s="4" t="str">
        <f t="shared" si="15"/>
        <v>insert into game_score (id, matchid, squad, goals, points, time_type) values (1207, 269, 351, 0, 1, 2);</v>
      </c>
    </row>
    <row r="214" spans="1:7" x14ac:dyDescent="0.25">
      <c r="A214" s="4">
        <f t="shared" si="20"/>
        <v>1208</v>
      </c>
      <c r="B214" s="4">
        <f>B213</f>
        <v>269</v>
      </c>
      <c r="C214" s="4">
        <v>351</v>
      </c>
      <c r="D214" s="4">
        <v>0</v>
      </c>
      <c r="E214" s="4">
        <v>0</v>
      </c>
      <c r="F214" s="4">
        <v>1</v>
      </c>
      <c r="G214" s="4" t="str">
        <f t="shared" si="15"/>
        <v>insert into game_score (id, matchid, squad, goals, points, time_type) values (1208, 269, 351, 0, 0, 1);</v>
      </c>
    </row>
    <row r="215" spans="1:7" x14ac:dyDescent="0.25">
      <c r="A215" s="4">
        <f t="shared" si="20"/>
        <v>1209</v>
      </c>
      <c r="B215" s="4">
        <f t="shared" ref="B215:B216" si="22">B213</f>
        <v>269</v>
      </c>
      <c r="C215" s="4">
        <v>43</v>
      </c>
      <c r="D215" s="4">
        <v>0</v>
      </c>
      <c r="E215" s="4">
        <v>1</v>
      </c>
      <c r="F215" s="4">
        <v>2</v>
      </c>
      <c r="G215" s="4" t="str">
        <f t="shared" si="15"/>
        <v>insert into game_score (id, matchid, squad, goals, points, time_type) values (1209, 269, 43, 0, 1, 2);</v>
      </c>
    </row>
    <row r="216" spans="1:7" x14ac:dyDescent="0.25">
      <c r="A216" s="4">
        <f t="shared" si="20"/>
        <v>1210</v>
      </c>
      <c r="B216" s="4">
        <f t="shared" si="22"/>
        <v>269</v>
      </c>
      <c r="C216" s="4">
        <v>43</v>
      </c>
      <c r="D216" s="4">
        <v>0</v>
      </c>
      <c r="E216" s="4">
        <v>0</v>
      </c>
      <c r="F216" s="4">
        <v>1</v>
      </c>
      <c r="G216" s="4" t="str">
        <f t="shared" si="15"/>
        <v>insert into game_score (id, matchid, squad, goals, points, time_type) values (1210, 269, 43, 0, 0, 1);</v>
      </c>
    </row>
    <row r="217" spans="1:7" x14ac:dyDescent="0.25">
      <c r="A217" s="3">
        <f t="shared" si="20"/>
        <v>1211</v>
      </c>
      <c r="B217" s="3">
        <f>B213+1</f>
        <v>270</v>
      </c>
      <c r="C217" s="3">
        <v>354</v>
      </c>
      <c r="D217" s="3">
        <v>2</v>
      </c>
      <c r="E217" s="3">
        <v>3</v>
      </c>
      <c r="F217" s="3">
        <v>2</v>
      </c>
      <c r="G217" s="3" t="str">
        <f t="shared" si="15"/>
        <v>insert into game_score (id, matchid, squad, goals, points, time_type) values (1211, 270, 354, 2, 3, 2);</v>
      </c>
    </row>
    <row r="218" spans="1:7" x14ac:dyDescent="0.25">
      <c r="A218" s="3">
        <f t="shared" si="20"/>
        <v>1212</v>
      </c>
      <c r="B218" s="3">
        <f>B217</f>
        <v>270</v>
      </c>
      <c r="C218" s="3">
        <v>354</v>
      </c>
      <c r="D218" s="3">
        <v>1</v>
      </c>
      <c r="E218" s="3">
        <v>0</v>
      </c>
      <c r="F218" s="3">
        <v>1</v>
      </c>
      <c r="G218" s="3" t="str">
        <f t="shared" si="15"/>
        <v>insert into game_score (id, matchid, squad, goals, points, time_type) values (1212, 270, 354, 1, 0, 1);</v>
      </c>
    </row>
    <row r="219" spans="1:7" x14ac:dyDescent="0.25">
      <c r="A219" s="3">
        <f t="shared" si="20"/>
        <v>1213</v>
      </c>
      <c r="B219" s="3">
        <f t="shared" ref="B219:B220" si="23">B217</f>
        <v>270</v>
      </c>
      <c r="C219" s="3">
        <v>43</v>
      </c>
      <c r="D219" s="3">
        <v>1</v>
      </c>
      <c r="E219" s="3">
        <v>0</v>
      </c>
      <c r="F219" s="3">
        <v>2</v>
      </c>
      <c r="G219" s="3" t="str">
        <f t="shared" si="15"/>
        <v>insert into game_score (id, matchid, squad, goals, points, time_type) values (1213, 270, 43, 1, 0, 2);</v>
      </c>
    </row>
    <row r="220" spans="1:7" x14ac:dyDescent="0.25">
      <c r="A220" s="3">
        <f t="shared" si="20"/>
        <v>1214</v>
      </c>
      <c r="B220" s="3">
        <f t="shared" si="23"/>
        <v>270</v>
      </c>
      <c r="C220" s="3">
        <v>43</v>
      </c>
      <c r="D220" s="3">
        <v>0</v>
      </c>
      <c r="E220" s="3">
        <v>0</v>
      </c>
      <c r="F220" s="3">
        <v>1</v>
      </c>
      <c r="G220" s="3" t="str">
        <f t="shared" si="15"/>
        <v>insert into game_score (id, matchid, squad, goals, points, time_type) values (1214, 270, 43, 0, 0, 1);</v>
      </c>
    </row>
    <row r="221" spans="1:7" x14ac:dyDescent="0.25">
      <c r="A221" s="4">
        <f t="shared" si="20"/>
        <v>1215</v>
      </c>
      <c r="B221" s="4">
        <f>B217+1</f>
        <v>271</v>
      </c>
      <c r="C221" s="4">
        <v>36</v>
      </c>
      <c r="D221" s="4">
        <v>3</v>
      </c>
      <c r="E221" s="4">
        <v>1</v>
      </c>
      <c r="F221" s="4">
        <v>2</v>
      </c>
      <c r="G221" s="4" t="str">
        <f t="shared" si="15"/>
        <v>insert into game_score (id, matchid, squad, goals, points, time_type) values (1215, 271, 36, 3, 1, 2);</v>
      </c>
    </row>
    <row r="222" spans="1:7" x14ac:dyDescent="0.25">
      <c r="A222" s="4">
        <f t="shared" si="20"/>
        <v>1216</v>
      </c>
      <c r="B222" s="4">
        <f>B221</f>
        <v>271</v>
      </c>
      <c r="C222" s="4">
        <v>36</v>
      </c>
      <c r="D222" s="4">
        <v>1</v>
      </c>
      <c r="E222" s="4">
        <v>0</v>
      </c>
      <c r="F222" s="4">
        <v>1</v>
      </c>
      <c r="G222" s="4" t="str">
        <f t="shared" si="15"/>
        <v>insert into game_score (id, matchid, squad, goals, points, time_type) values (1216, 271, 36, 1, 0, 1);</v>
      </c>
    </row>
    <row r="223" spans="1:7" x14ac:dyDescent="0.25">
      <c r="A223" s="4">
        <f t="shared" si="20"/>
        <v>1217</v>
      </c>
      <c r="B223" s="4">
        <f t="shared" ref="B223:B224" si="24">B221</f>
        <v>271</v>
      </c>
      <c r="C223" s="4">
        <v>351</v>
      </c>
      <c r="D223" s="4">
        <v>3</v>
      </c>
      <c r="E223" s="4">
        <v>1</v>
      </c>
      <c r="F223" s="4">
        <v>2</v>
      </c>
      <c r="G223" s="4" t="str">
        <f t="shared" si="15"/>
        <v>insert into game_score (id, matchid, squad, goals, points, time_type) values (1217, 271, 351, 3, 1, 2);</v>
      </c>
    </row>
    <row r="224" spans="1:7" x14ac:dyDescent="0.25">
      <c r="A224" s="4">
        <f t="shared" si="20"/>
        <v>1218</v>
      </c>
      <c r="B224" s="4">
        <f t="shared" si="24"/>
        <v>271</v>
      </c>
      <c r="C224" s="4">
        <v>351</v>
      </c>
      <c r="D224" s="4">
        <v>1</v>
      </c>
      <c r="E224" s="4">
        <v>0</v>
      </c>
      <c r="F224" s="4">
        <v>1</v>
      </c>
      <c r="G224" s="4" t="str">
        <f t="shared" si="15"/>
        <v>insert into game_score (id, matchid, squad, goals, points, time_type) values (1218, 271, 351, 1, 0, 1);</v>
      </c>
    </row>
    <row r="225" spans="1:7" x14ac:dyDescent="0.25">
      <c r="A225" s="3">
        <f t="shared" si="20"/>
        <v>1219</v>
      </c>
      <c r="B225" s="3">
        <f>B221+1</f>
        <v>272</v>
      </c>
      <c r="C225" s="3">
        <v>41</v>
      </c>
      <c r="D225" s="3">
        <v>1</v>
      </c>
      <c r="E225" s="3">
        <v>0</v>
      </c>
      <c r="F225" s="3">
        <v>2</v>
      </c>
      <c r="G225" s="3" t="str">
        <f t="shared" si="15"/>
        <v>insert into game_score (id, matchid, squad, goals, points, time_type) values (1219, 272, 41, 1, 0, 2);</v>
      </c>
    </row>
    <row r="226" spans="1:7" x14ac:dyDescent="0.25">
      <c r="A226" s="3">
        <f t="shared" si="20"/>
        <v>1220</v>
      </c>
      <c r="B226" s="3">
        <f>B225</f>
        <v>272</v>
      </c>
      <c r="C226" s="3">
        <v>41</v>
      </c>
      <c r="D226" s="3">
        <v>0</v>
      </c>
      <c r="E226" s="3">
        <v>0</v>
      </c>
      <c r="F226" s="3">
        <v>1</v>
      </c>
      <c r="G226" s="3" t="str">
        <f t="shared" si="15"/>
        <v>insert into game_score (id, matchid, squad, goals, points, time_type) values (1220, 272, 41, 0, 0, 1);</v>
      </c>
    </row>
    <row r="227" spans="1:7" x14ac:dyDescent="0.25">
      <c r="A227" s="3">
        <f t="shared" si="20"/>
        <v>1221</v>
      </c>
      <c r="B227" s="3">
        <f t="shared" ref="B227:B234" si="25">B226</f>
        <v>272</v>
      </c>
      <c r="C227" s="3">
        <v>48</v>
      </c>
      <c r="D227" s="3">
        <v>1</v>
      </c>
      <c r="E227" s="3">
        <v>0</v>
      </c>
      <c r="F227" s="3">
        <v>2</v>
      </c>
      <c r="G227" s="3" t="str">
        <f t="shared" si="15"/>
        <v>insert into game_score (id, matchid, squad, goals, points, time_type) values (1221, 272, 48, 1, 0, 2);</v>
      </c>
    </row>
    <row r="228" spans="1:7" x14ac:dyDescent="0.25">
      <c r="A228" s="3">
        <f t="shared" si="20"/>
        <v>1222</v>
      </c>
      <c r="B228" s="3">
        <f t="shared" si="25"/>
        <v>272</v>
      </c>
      <c r="C228" s="3">
        <v>48</v>
      </c>
      <c r="D228" s="3">
        <v>1</v>
      </c>
      <c r="E228" s="3">
        <v>0</v>
      </c>
      <c r="F228" s="3">
        <v>1</v>
      </c>
      <c r="G228" s="3" t="str">
        <f t="shared" si="15"/>
        <v>insert into game_score (id, matchid, squad, goals, points, time_type) values (1222, 272, 48, 1, 0, 1);</v>
      </c>
    </row>
    <row r="229" spans="1:7" x14ac:dyDescent="0.25">
      <c r="A229" s="3">
        <f t="shared" si="20"/>
        <v>1223</v>
      </c>
      <c r="B229" s="3">
        <f t="shared" si="25"/>
        <v>272</v>
      </c>
      <c r="C229" s="3">
        <v>41</v>
      </c>
      <c r="D229" s="3">
        <v>1</v>
      </c>
      <c r="E229" s="3">
        <v>1</v>
      </c>
      <c r="F229" s="3">
        <v>4</v>
      </c>
      <c r="G229" s="3" t="str">
        <f t="shared" si="15"/>
        <v>insert into game_score (id, matchid, squad, goals, points, time_type) values (1223, 272, 41, 1, 1, 4);</v>
      </c>
    </row>
    <row r="230" spans="1:7" x14ac:dyDescent="0.25">
      <c r="A230" s="3">
        <f t="shared" si="20"/>
        <v>1224</v>
      </c>
      <c r="B230" s="3">
        <f t="shared" si="25"/>
        <v>272</v>
      </c>
      <c r="C230" s="3">
        <v>41</v>
      </c>
      <c r="D230" s="3">
        <v>1</v>
      </c>
      <c r="E230" s="3">
        <v>0</v>
      </c>
      <c r="F230" s="3">
        <v>3</v>
      </c>
      <c r="G230" s="3" t="str">
        <f t="shared" si="15"/>
        <v>insert into game_score (id, matchid, squad, goals, points, time_type) values (1224, 272, 41, 1, 0, 3);</v>
      </c>
    </row>
    <row r="231" spans="1:7" x14ac:dyDescent="0.25">
      <c r="A231" s="3">
        <f t="shared" si="20"/>
        <v>1225</v>
      </c>
      <c r="B231" s="3">
        <f t="shared" si="25"/>
        <v>272</v>
      </c>
      <c r="C231" s="3">
        <v>48</v>
      </c>
      <c r="D231" s="3">
        <v>1</v>
      </c>
      <c r="E231" s="3">
        <v>1</v>
      </c>
      <c r="F231" s="3">
        <v>4</v>
      </c>
      <c r="G231" s="3" t="str">
        <f t="shared" ref="G231:G232" si="26">"insert into game_score (id, matchid, squad, goals, points, time_type) values (" &amp; A231 &amp; ", " &amp; B231 &amp; ", " &amp; C231 &amp; ", " &amp; D231 &amp; ", " &amp; E231 &amp; ", " &amp; F231 &amp; ");"</f>
        <v>insert into game_score (id, matchid, squad, goals, points, time_type) values (1225, 272, 48, 1, 1, 4);</v>
      </c>
    </row>
    <row r="232" spans="1:7" x14ac:dyDescent="0.25">
      <c r="A232" s="3">
        <f t="shared" si="20"/>
        <v>1226</v>
      </c>
      <c r="B232" s="3">
        <f t="shared" si="25"/>
        <v>272</v>
      </c>
      <c r="C232" s="3">
        <v>48</v>
      </c>
      <c r="D232" s="3">
        <v>1</v>
      </c>
      <c r="E232" s="3">
        <v>0</v>
      </c>
      <c r="F232" s="3">
        <v>3</v>
      </c>
      <c r="G232" s="3" t="str">
        <f t="shared" si="26"/>
        <v>insert into game_score (id, matchid, squad, goals, points, time_type) values (1226, 272, 48, 1, 0, 3);</v>
      </c>
    </row>
    <row r="233" spans="1:7" x14ac:dyDescent="0.25">
      <c r="A233" s="3">
        <f t="shared" si="20"/>
        <v>1227</v>
      </c>
      <c r="B233" s="3">
        <f t="shared" si="25"/>
        <v>272</v>
      </c>
      <c r="C233" s="3">
        <v>41</v>
      </c>
      <c r="D233" s="3">
        <v>4</v>
      </c>
      <c r="E233" s="3">
        <v>0</v>
      </c>
      <c r="F233" s="3">
        <v>7</v>
      </c>
      <c r="G233" s="3" t="str">
        <f t="shared" ref="G233:G234" si="27">"insert into game_score (id, matchid, squad, goals, points, time_type) values (" &amp; A233 &amp; ", " &amp; B233 &amp; ", " &amp; C233 &amp; ", " &amp; D233 &amp; ", " &amp; E233 &amp; ", " &amp; F233 &amp; ");"</f>
        <v>insert into game_score (id, matchid, squad, goals, points, time_type) values (1227, 272, 41, 4, 0, 7);</v>
      </c>
    </row>
    <row r="234" spans="1:7" x14ac:dyDescent="0.25">
      <c r="A234" s="3">
        <f t="shared" si="20"/>
        <v>1228</v>
      </c>
      <c r="B234" s="3">
        <f t="shared" si="25"/>
        <v>272</v>
      </c>
      <c r="C234" s="3">
        <v>48</v>
      </c>
      <c r="D234" s="3">
        <v>5</v>
      </c>
      <c r="E234" s="3">
        <v>0</v>
      </c>
      <c r="F234" s="3">
        <v>7</v>
      </c>
      <c r="G234" s="3" t="str">
        <f t="shared" si="27"/>
        <v>insert into game_score (id, matchid, squad, goals, points, time_type) values (1228, 272, 48, 5, 0, 7);</v>
      </c>
    </row>
    <row r="235" spans="1:7" x14ac:dyDescent="0.25">
      <c r="A235" s="4">
        <f t="shared" si="20"/>
        <v>1229</v>
      </c>
      <c r="B235" s="4">
        <f>B225+1</f>
        <v>273</v>
      </c>
      <c r="C235" s="4">
        <v>4429</v>
      </c>
      <c r="D235" s="4">
        <v>1</v>
      </c>
      <c r="E235" s="4">
        <v>3</v>
      </c>
      <c r="F235" s="4">
        <v>2</v>
      </c>
      <c r="G235" s="4" t="str">
        <f t="shared" si="15"/>
        <v>insert into game_score (id, matchid, squad, goals, points, time_type) values (1229, 273, 4429, 1, 3, 2);</v>
      </c>
    </row>
    <row r="236" spans="1:7" x14ac:dyDescent="0.25">
      <c r="A236" s="4">
        <f t="shared" si="20"/>
        <v>1230</v>
      </c>
      <c r="B236" s="4">
        <f>B235</f>
        <v>273</v>
      </c>
      <c r="C236" s="4">
        <v>4429</v>
      </c>
      <c r="D236" s="4">
        <v>0</v>
      </c>
      <c r="E236" s="4">
        <v>0</v>
      </c>
      <c r="F236" s="4">
        <v>1</v>
      </c>
      <c r="G236" s="4" t="str">
        <f t="shared" si="15"/>
        <v>insert into game_score (id, matchid, squad, goals, points, time_type) values (1230, 273, 4429, 0, 0, 1);</v>
      </c>
    </row>
    <row r="237" spans="1:7" x14ac:dyDescent="0.25">
      <c r="A237" s="4">
        <f t="shared" si="20"/>
        <v>1231</v>
      </c>
      <c r="B237" s="4">
        <f t="shared" ref="B237:B238" si="28">B235</f>
        <v>273</v>
      </c>
      <c r="C237" s="4">
        <v>4428</v>
      </c>
      <c r="D237" s="4">
        <v>0</v>
      </c>
      <c r="E237" s="4">
        <v>0</v>
      </c>
      <c r="F237" s="4">
        <v>2</v>
      </c>
      <c r="G237" s="4" t="str">
        <f t="shared" si="15"/>
        <v>insert into game_score (id, matchid, squad, goals, points, time_type) values (1231, 273, 4428, 0, 0, 2);</v>
      </c>
    </row>
    <row r="238" spans="1:7" x14ac:dyDescent="0.25">
      <c r="A238" s="4">
        <f t="shared" si="20"/>
        <v>1232</v>
      </c>
      <c r="B238" s="4">
        <f t="shared" si="28"/>
        <v>273</v>
      </c>
      <c r="C238" s="4">
        <v>4428</v>
      </c>
      <c r="D238" s="4">
        <v>0</v>
      </c>
      <c r="E238" s="4">
        <v>0</v>
      </c>
      <c r="F238" s="4">
        <v>1</v>
      </c>
      <c r="G238" s="4" t="str">
        <f t="shared" si="15"/>
        <v>insert into game_score (id, matchid, squad, goals, points, time_type) values (1232, 273, 4428, 0, 0, 1);</v>
      </c>
    </row>
    <row r="239" spans="1:7" x14ac:dyDescent="0.25">
      <c r="A239" s="3">
        <f t="shared" si="20"/>
        <v>1233</v>
      </c>
      <c r="B239" s="3">
        <f>B235+1</f>
        <v>274</v>
      </c>
      <c r="C239" s="3">
        <v>385</v>
      </c>
      <c r="D239" s="3">
        <v>0</v>
      </c>
      <c r="E239" s="3">
        <v>0</v>
      </c>
      <c r="F239" s="3">
        <v>2</v>
      </c>
      <c r="G239" s="3" t="str">
        <f t="shared" si="15"/>
        <v>insert into game_score (id, matchid, squad, goals, points, time_type) values (1233, 274, 385, 0, 0, 2);</v>
      </c>
    </row>
    <row r="240" spans="1:7" x14ac:dyDescent="0.25">
      <c r="A240" s="3">
        <f t="shared" si="20"/>
        <v>1234</v>
      </c>
      <c r="B240" s="3">
        <f>B239</f>
        <v>274</v>
      </c>
      <c r="C240" s="3">
        <v>385</v>
      </c>
      <c r="D240" s="3">
        <v>0</v>
      </c>
      <c r="E240" s="3">
        <v>0</v>
      </c>
      <c r="F240" s="3">
        <v>1</v>
      </c>
      <c r="G240" s="3" t="str">
        <f t="shared" si="15"/>
        <v>insert into game_score (id, matchid, squad, goals, points, time_type) values (1234, 274, 385, 0, 0, 1);</v>
      </c>
    </row>
    <row r="241" spans="1:7" x14ac:dyDescent="0.25">
      <c r="A241" s="3">
        <f t="shared" si="20"/>
        <v>1235</v>
      </c>
      <c r="B241" s="3">
        <f t="shared" ref="B241:B242" si="29">B239</f>
        <v>274</v>
      </c>
      <c r="C241" s="3">
        <v>351</v>
      </c>
      <c r="D241" s="3">
        <v>0</v>
      </c>
      <c r="E241" s="3">
        <v>0</v>
      </c>
      <c r="F241" s="3">
        <v>2</v>
      </c>
      <c r="G241" s="3" t="str">
        <f t="shared" si="15"/>
        <v>insert into game_score (id, matchid, squad, goals, points, time_type) values (1235, 274, 351, 0, 0, 2);</v>
      </c>
    </row>
    <row r="242" spans="1:7" x14ac:dyDescent="0.25">
      <c r="A242" s="3">
        <f t="shared" si="20"/>
        <v>1236</v>
      </c>
      <c r="B242" s="3">
        <f t="shared" si="29"/>
        <v>274</v>
      </c>
      <c r="C242" s="3">
        <v>351</v>
      </c>
      <c r="D242" s="3">
        <v>0</v>
      </c>
      <c r="E242" s="3">
        <v>0</v>
      </c>
      <c r="F242" s="3">
        <v>1</v>
      </c>
      <c r="G242" s="3" t="str">
        <f t="shared" si="15"/>
        <v>insert into game_score (id, matchid, squad, goals, points, time_type) values (1236, 274, 351, 0, 0, 1);</v>
      </c>
    </row>
    <row r="243" spans="1:7" x14ac:dyDescent="0.25">
      <c r="A243" s="3">
        <f t="shared" si="20"/>
        <v>1237</v>
      </c>
      <c r="B243" s="3">
        <f>B242</f>
        <v>274</v>
      </c>
      <c r="C243" s="3">
        <v>385</v>
      </c>
      <c r="D243" s="3">
        <v>0</v>
      </c>
      <c r="E243" s="3">
        <v>0</v>
      </c>
      <c r="F243" s="3">
        <v>4</v>
      </c>
      <c r="G243" s="3" t="str">
        <f t="shared" ref="G243:G246" si="30">"insert into game_score (id, matchid, squad, goals, points, time_type) values (" &amp; A243 &amp; ", " &amp; B243 &amp; ", " &amp; C243 &amp; ", " &amp; D243 &amp; ", " &amp; E243 &amp; ", " &amp; F243 &amp; ");"</f>
        <v>insert into game_score (id, matchid, squad, goals, points, time_type) values (1237, 274, 385, 0, 0, 4);</v>
      </c>
    </row>
    <row r="244" spans="1:7" x14ac:dyDescent="0.25">
      <c r="A244" s="3">
        <f t="shared" si="20"/>
        <v>1238</v>
      </c>
      <c r="B244" s="3">
        <f>B243</f>
        <v>274</v>
      </c>
      <c r="C244" s="3">
        <v>385</v>
      </c>
      <c r="D244" s="3">
        <v>0</v>
      </c>
      <c r="E244" s="3">
        <v>0</v>
      </c>
      <c r="F244" s="3">
        <v>3</v>
      </c>
      <c r="G244" s="3" t="str">
        <f t="shared" si="30"/>
        <v>insert into game_score (id, matchid, squad, goals, points, time_type) values (1238, 274, 385, 0, 0, 3);</v>
      </c>
    </row>
    <row r="245" spans="1:7" x14ac:dyDescent="0.25">
      <c r="A245" s="3">
        <f t="shared" si="20"/>
        <v>1239</v>
      </c>
      <c r="B245" s="3">
        <f t="shared" ref="B245:B246" si="31">B243</f>
        <v>274</v>
      </c>
      <c r="C245" s="3">
        <v>351</v>
      </c>
      <c r="D245" s="3">
        <v>1</v>
      </c>
      <c r="E245" s="3">
        <v>3</v>
      </c>
      <c r="F245" s="3">
        <v>4</v>
      </c>
      <c r="G245" s="3" t="str">
        <f t="shared" si="30"/>
        <v>insert into game_score (id, matchid, squad, goals, points, time_type) values (1239, 274, 351, 1, 3, 4);</v>
      </c>
    </row>
    <row r="246" spans="1:7" x14ac:dyDescent="0.25">
      <c r="A246" s="3">
        <f t="shared" si="20"/>
        <v>1240</v>
      </c>
      <c r="B246" s="3">
        <f t="shared" si="31"/>
        <v>274</v>
      </c>
      <c r="C246" s="3">
        <v>351</v>
      </c>
      <c r="D246" s="3">
        <v>0</v>
      </c>
      <c r="E246" s="3">
        <v>0</v>
      </c>
      <c r="F246" s="3">
        <v>3</v>
      </c>
      <c r="G246" s="3" t="str">
        <f t="shared" si="30"/>
        <v>insert into game_score (id, matchid, squad, goals, points, time_type) values (1240, 274, 351, 0, 0, 3);</v>
      </c>
    </row>
    <row r="247" spans="1:7" x14ac:dyDescent="0.25">
      <c r="A247" s="4">
        <f>A246+1</f>
        <v>1241</v>
      </c>
      <c r="B247" s="4">
        <f>B239+1</f>
        <v>275</v>
      </c>
      <c r="C247" s="4">
        <v>33</v>
      </c>
      <c r="D247" s="4" t="s">
        <v>17</v>
      </c>
      <c r="E247" s="4" t="s">
        <v>17</v>
      </c>
      <c r="F247" s="4">
        <v>2</v>
      </c>
      <c r="G247" s="4" t="str">
        <f t="shared" si="15"/>
        <v>insert into game_score (id, matchid, squad, goals, points, time_type) values (1241, 275, 33, null, null, 2);</v>
      </c>
    </row>
    <row r="248" spans="1:7" x14ac:dyDescent="0.25">
      <c r="A248" s="4">
        <f t="shared" si="20"/>
        <v>1242</v>
      </c>
      <c r="B248" s="4">
        <f>B247</f>
        <v>275</v>
      </c>
      <c r="C248" s="4">
        <v>33</v>
      </c>
      <c r="D248" s="4" t="s">
        <v>17</v>
      </c>
      <c r="E248" s="4" t="s">
        <v>17</v>
      </c>
      <c r="F248" s="4">
        <v>1</v>
      </c>
      <c r="G248" s="4" t="str">
        <f t="shared" si="15"/>
        <v>insert into game_score (id, matchid, squad, goals, points, time_type) values (1242, 275, 33, null, null, 1);</v>
      </c>
    </row>
    <row r="249" spans="1:7" x14ac:dyDescent="0.25">
      <c r="A249" s="4">
        <f t="shared" si="20"/>
        <v>1243</v>
      </c>
      <c r="B249" s="4">
        <f t="shared" ref="B249:B250" si="32">B247</f>
        <v>275</v>
      </c>
      <c r="C249" s="4">
        <v>353</v>
      </c>
      <c r="D249" s="4" t="s">
        <v>17</v>
      </c>
      <c r="E249" s="4" t="s">
        <v>17</v>
      </c>
      <c r="F249" s="4">
        <v>2</v>
      </c>
      <c r="G249" s="4" t="str">
        <f t="shared" si="15"/>
        <v>insert into game_score (id, matchid, squad, goals, points, time_type) values (1243, 275, 353, null, null, 2);</v>
      </c>
    </row>
    <row r="250" spans="1:7" x14ac:dyDescent="0.25">
      <c r="A250" s="4">
        <f t="shared" si="20"/>
        <v>1244</v>
      </c>
      <c r="B250" s="4">
        <f t="shared" si="32"/>
        <v>275</v>
      </c>
      <c r="C250" s="4">
        <v>353</v>
      </c>
      <c r="D250" s="4" t="s">
        <v>17</v>
      </c>
      <c r="E250" s="4" t="s">
        <v>17</v>
      </c>
      <c r="F250" s="4">
        <v>1</v>
      </c>
      <c r="G250" s="4" t="str">
        <f t="shared" si="15"/>
        <v>insert into game_score (id, matchid, squad, goals, points, time_type) values (1244, 275, 353, null, null, 1);</v>
      </c>
    </row>
    <row r="251" spans="1:7" x14ac:dyDescent="0.25">
      <c r="A251" s="3">
        <f t="shared" si="20"/>
        <v>1245</v>
      </c>
      <c r="B251" s="3">
        <f>B247+1</f>
        <v>276</v>
      </c>
      <c r="C251" s="3">
        <v>49</v>
      </c>
      <c r="D251" s="3" t="s">
        <v>17</v>
      </c>
      <c r="E251" s="3" t="s">
        <v>17</v>
      </c>
      <c r="F251" s="3">
        <v>2</v>
      </c>
      <c r="G251" s="3" t="str">
        <f t="shared" si="15"/>
        <v>insert into game_score (id, matchid, squad, goals, points, time_type) values (1245, 276, 49, null, null, 2);</v>
      </c>
    </row>
    <row r="252" spans="1:7" x14ac:dyDescent="0.25">
      <c r="A252" s="3">
        <f t="shared" si="20"/>
        <v>1246</v>
      </c>
      <c r="B252" s="3">
        <f>B251</f>
        <v>276</v>
      </c>
      <c r="C252" s="3">
        <v>49</v>
      </c>
      <c r="D252" s="3" t="s">
        <v>17</v>
      </c>
      <c r="E252" s="3" t="s">
        <v>17</v>
      </c>
      <c r="F252" s="3">
        <v>1</v>
      </c>
      <c r="G252" s="3" t="str">
        <f t="shared" si="15"/>
        <v>insert into game_score (id, matchid, squad, goals, points, time_type) values (1246, 276, 49, null, null, 1);</v>
      </c>
    </row>
    <row r="253" spans="1:7" x14ac:dyDescent="0.25">
      <c r="A253" s="3">
        <f t="shared" si="20"/>
        <v>1247</v>
      </c>
      <c r="B253" s="3">
        <f t="shared" ref="B253:B254" si="33">B251</f>
        <v>276</v>
      </c>
      <c r="C253" s="3">
        <v>421</v>
      </c>
      <c r="D253" s="3" t="s">
        <v>17</v>
      </c>
      <c r="E253" s="3" t="s">
        <v>17</v>
      </c>
      <c r="F253" s="3">
        <v>2</v>
      </c>
      <c r="G253" s="3" t="str">
        <f t="shared" si="15"/>
        <v>insert into game_score (id, matchid, squad, goals, points, time_type) values (1247, 276, 421, null, null, 2);</v>
      </c>
    </row>
    <row r="254" spans="1:7" x14ac:dyDescent="0.25">
      <c r="A254" s="3">
        <f t="shared" si="20"/>
        <v>1248</v>
      </c>
      <c r="B254" s="3">
        <f t="shared" si="33"/>
        <v>276</v>
      </c>
      <c r="C254" s="3">
        <v>421</v>
      </c>
      <c r="D254" s="3" t="s">
        <v>17</v>
      </c>
      <c r="E254" s="3" t="s">
        <v>17</v>
      </c>
      <c r="F254" s="3">
        <v>1</v>
      </c>
      <c r="G254" s="3" t="str">
        <f t="shared" si="15"/>
        <v>insert into game_score (id, matchid, squad, goals, points, time_type) values (1248, 276, 421, null, null, 1);</v>
      </c>
    </row>
    <row r="255" spans="1:7" x14ac:dyDescent="0.25">
      <c r="A255" s="4">
        <f t="shared" si="20"/>
        <v>1249</v>
      </c>
      <c r="B255" s="4">
        <f>B251+1</f>
        <v>277</v>
      </c>
      <c r="C255" s="4">
        <v>36</v>
      </c>
      <c r="D255" s="4" t="s">
        <v>17</v>
      </c>
      <c r="E255" s="4" t="s">
        <v>17</v>
      </c>
      <c r="F255" s="4">
        <v>2</v>
      </c>
      <c r="G255" s="4" t="str">
        <f t="shared" si="15"/>
        <v>insert into game_score (id, matchid, squad, goals, points, time_type) values (1249, 277, 36, null, null, 2);</v>
      </c>
    </row>
    <row r="256" spans="1:7" x14ac:dyDescent="0.25">
      <c r="A256" s="4">
        <f t="shared" si="20"/>
        <v>1250</v>
      </c>
      <c r="B256" s="4">
        <f>B255</f>
        <v>277</v>
      </c>
      <c r="C256" s="4">
        <v>36</v>
      </c>
      <c r="D256" s="4" t="s">
        <v>17</v>
      </c>
      <c r="E256" s="4" t="s">
        <v>17</v>
      </c>
      <c r="F256" s="4">
        <v>1</v>
      </c>
      <c r="G256" s="4" t="str">
        <f t="shared" si="15"/>
        <v>insert into game_score (id, matchid, squad, goals, points, time_type) values (1250, 277, 36, null, null, 1);</v>
      </c>
    </row>
    <row r="257" spans="1:7" x14ac:dyDescent="0.25">
      <c r="A257" s="4">
        <f t="shared" si="20"/>
        <v>1251</v>
      </c>
      <c r="B257" s="4">
        <f t="shared" ref="B257:B258" si="34">B255</f>
        <v>277</v>
      </c>
      <c r="C257" s="4">
        <v>32</v>
      </c>
      <c r="D257" s="4" t="s">
        <v>17</v>
      </c>
      <c r="E257" s="4" t="s">
        <v>17</v>
      </c>
      <c r="F257" s="4">
        <v>2</v>
      </c>
      <c r="G257" s="4" t="str">
        <f t="shared" si="15"/>
        <v>insert into game_score (id, matchid, squad, goals, points, time_type) values (1251, 277, 32, null, null, 2);</v>
      </c>
    </row>
    <row r="258" spans="1:7" x14ac:dyDescent="0.25">
      <c r="A258" s="4">
        <f t="shared" si="20"/>
        <v>1252</v>
      </c>
      <c r="B258" s="4">
        <f t="shared" si="34"/>
        <v>277</v>
      </c>
      <c r="C258" s="4">
        <v>32</v>
      </c>
      <c r="D258" s="4" t="s">
        <v>17</v>
      </c>
      <c r="E258" s="4" t="s">
        <v>17</v>
      </c>
      <c r="F258" s="4">
        <v>1</v>
      </c>
      <c r="G258" s="4" t="str">
        <f t="shared" si="15"/>
        <v>insert into game_score (id, matchid, squad, goals, points, time_type) values (1252, 277, 32, null, null, 1);</v>
      </c>
    </row>
    <row r="259" spans="1:7" x14ac:dyDescent="0.25">
      <c r="A259" s="3">
        <f t="shared" si="20"/>
        <v>1253</v>
      </c>
      <c r="B259" s="3">
        <f>B255+1</f>
        <v>278</v>
      </c>
      <c r="C259" s="3">
        <v>39</v>
      </c>
      <c r="D259" s="3" t="s">
        <v>17</v>
      </c>
      <c r="E259" s="3" t="s">
        <v>17</v>
      </c>
      <c r="F259" s="3">
        <v>2</v>
      </c>
      <c r="G259" s="3" t="str">
        <f t="shared" si="15"/>
        <v>insert into game_score (id, matchid, squad, goals, points, time_type) values (1253, 278, 39, null, null, 2);</v>
      </c>
    </row>
    <row r="260" spans="1:7" x14ac:dyDescent="0.25">
      <c r="A260" s="3">
        <f t="shared" si="20"/>
        <v>1254</v>
      </c>
      <c r="B260" s="3">
        <f>B259</f>
        <v>278</v>
      </c>
      <c r="C260" s="3">
        <v>39</v>
      </c>
      <c r="D260" s="3" t="s">
        <v>17</v>
      </c>
      <c r="E260" s="3" t="s">
        <v>17</v>
      </c>
      <c r="F260" s="3">
        <v>1</v>
      </c>
      <c r="G260" s="3" t="str">
        <f t="shared" si="15"/>
        <v>insert into game_score (id, matchid, squad, goals, points, time_type) values (1254, 278, 39, null, null, 1);</v>
      </c>
    </row>
    <row r="261" spans="1:7" x14ac:dyDescent="0.25">
      <c r="A261" s="3">
        <f t="shared" si="20"/>
        <v>1255</v>
      </c>
      <c r="B261" s="3">
        <f t="shared" ref="B261:B262" si="35">B259</f>
        <v>278</v>
      </c>
      <c r="C261" s="3">
        <v>34</v>
      </c>
      <c r="D261" s="3" t="s">
        <v>17</v>
      </c>
      <c r="E261" s="3" t="s">
        <v>17</v>
      </c>
      <c r="F261" s="3">
        <v>2</v>
      </c>
      <c r="G261" s="3" t="str">
        <f t="shared" si="15"/>
        <v>insert into game_score (id, matchid, squad, goals, points, time_type) values (1255, 278, 34, null, null, 2);</v>
      </c>
    </row>
    <row r="262" spans="1:7" x14ac:dyDescent="0.25">
      <c r="A262" s="3">
        <f t="shared" si="20"/>
        <v>1256</v>
      </c>
      <c r="B262" s="3">
        <f t="shared" si="35"/>
        <v>278</v>
      </c>
      <c r="C262" s="3">
        <v>34</v>
      </c>
      <c r="D262" s="3" t="s">
        <v>17</v>
      </c>
      <c r="E262" s="3" t="s">
        <v>17</v>
      </c>
      <c r="F262" s="3">
        <v>1</v>
      </c>
      <c r="G262" s="3" t="str">
        <f t="shared" si="15"/>
        <v>insert into game_score (id, matchid, squad, goals, points, time_type) values (1256, 278, 34, null, null, 1);</v>
      </c>
    </row>
    <row r="263" spans="1:7" x14ac:dyDescent="0.25">
      <c r="A263" s="4">
        <f t="shared" si="20"/>
        <v>1257</v>
      </c>
      <c r="B263" s="4">
        <f>B259+1</f>
        <v>279</v>
      </c>
      <c r="C263" s="4">
        <v>4420</v>
      </c>
      <c r="D263" s="4" t="s">
        <v>17</v>
      </c>
      <c r="E263" s="4" t="s">
        <v>17</v>
      </c>
      <c r="F263" s="4">
        <v>2</v>
      </c>
      <c r="G263" s="4" t="str">
        <f t="shared" si="15"/>
        <v>insert into game_score (id, matchid, squad, goals, points, time_type) values (1257, 279, 4420, null, null, 2);</v>
      </c>
    </row>
    <row r="264" spans="1:7" x14ac:dyDescent="0.25">
      <c r="A264" s="4">
        <f t="shared" si="20"/>
        <v>1258</v>
      </c>
      <c r="B264" s="4">
        <f>B263</f>
        <v>279</v>
      </c>
      <c r="C264" s="4">
        <v>4420</v>
      </c>
      <c r="D264" s="4" t="s">
        <v>17</v>
      </c>
      <c r="E264" s="4" t="s">
        <v>17</v>
      </c>
      <c r="F264" s="4">
        <v>1</v>
      </c>
      <c r="G264" s="4" t="str">
        <f t="shared" si="15"/>
        <v>insert into game_score (id, matchid, squad, goals, points, time_type) values (1258, 279, 4420, null, null, 1);</v>
      </c>
    </row>
    <row r="265" spans="1:7" x14ac:dyDescent="0.25">
      <c r="A265" s="4">
        <f t="shared" si="20"/>
        <v>1259</v>
      </c>
      <c r="B265" s="4">
        <f t="shared" ref="B265:B266" si="36">B263</f>
        <v>279</v>
      </c>
      <c r="C265" s="4">
        <v>354</v>
      </c>
      <c r="D265" s="4" t="s">
        <v>17</v>
      </c>
      <c r="E265" s="4" t="s">
        <v>17</v>
      </c>
      <c r="F265" s="4">
        <v>2</v>
      </c>
      <c r="G265" s="4" t="str">
        <f t="shared" si="15"/>
        <v>insert into game_score (id, matchid, squad, goals, points, time_type) values (1259, 279, 354, null, null, 2);</v>
      </c>
    </row>
    <row r="266" spans="1:7" x14ac:dyDescent="0.25">
      <c r="A266" s="4">
        <f t="shared" si="20"/>
        <v>1260</v>
      </c>
      <c r="B266" s="4">
        <f t="shared" si="36"/>
        <v>279</v>
      </c>
      <c r="C266" s="4">
        <v>354</v>
      </c>
      <c r="D266" s="4" t="s">
        <v>17</v>
      </c>
      <c r="E266" s="4" t="s">
        <v>17</v>
      </c>
      <c r="F266" s="4">
        <v>1</v>
      </c>
      <c r="G266" s="4" t="str">
        <f t="shared" si="15"/>
        <v>insert into game_score (id, matchid, squad, goals, points, time_type) values (1260, 279, 354, null, null, 1);</v>
      </c>
    </row>
    <row r="267" spans="1:7" x14ac:dyDescent="0.25">
      <c r="A267" s="3">
        <f t="shared" si="20"/>
        <v>1261</v>
      </c>
      <c r="B267" s="3">
        <f>B263+1</f>
        <v>280</v>
      </c>
      <c r="C267" s="3" t="s">
        <v>17</v>
      </c>
      <c r="D267" s="3" t="s">
        <v>17</v>
      </c>
      <c r="E267" s="3" t="s">
        <v>17</v>
      </c>
      <c r="F267" s="3">
        <v>2</v>
      </c>
      <c r="G267" s="3" t="str">
        <f t="shared" ref="G267:G294" si="37">"insert into game_score (id, matchid, squad, goals, points, time_type) values (" &amp; A267 &amp; ", " &amp; B267 &amp; ", " &amp; C267 &amp; ", " &amp; D267 &amp; ", " &amp; E267 &amp; ", " &amp; F267 &amp; ");"</f>
        <v>insert into game_score (id, matchid, squad, goals, points, time_type) values (1261, 280, null, null, null, 2);</v>
      </c>
    </row>
    <row r="268" spans="1:7" x14ac:dyDescent="0.25">
      <c r="A268" s="3">
        <f t="shared" si="20"/>
        <v>1262</v>
      </c>
      <c r="B268" s="3">
        <f>B267</f>
        <v>280</v>
      </c>
      <c r="C268" s="3" t="s">
        <v>17</v>
      </c>
      <c r="D268" s="3" t="s">
        <v>17</v>
      </c>
      <c r="E268" s="3" t="s">
        <v>17</v>
      </c>
      <c r="F268" s="3">
        <v>1</v>
      </c>
      <c r="G268" s="3" t="str">
        <f t="shared" si="37"/>
        <v>insert into game_score (id, matchid, squad, goals, points, time_type) values (1262, 280, null, null, null, 1);</v>
      </c>
    </row>
    <row r="269" spans="1:7" x14ac:dyDescent="0.25">
      <c r="A269" s="3">
        <f t="shared" si="20"/>
        <v>1263</v>
      </c>
      <c r="B269" s="3">
        <f t="shared" ref="B269:B270" si="38">B267</f>
        <v>280</v>
      </c>
      <c r="C269" s="3" t="s">
        <v>17</v>
      </c>
      <c r="D269" s="3" t="s">
        <v>17</v>
      </c>
      <c r="E269" s="3" t="s">
        <v>17</v>
      </c>
      <c r="F269" s="3">
        <v>2</v>
      </c>
      <c r="G269" s="3" t="str">
        <f t="shared" si="37"/>
        <v>insert into game_score (id, matchid, squad, goals, points, time_type) values (1263, 280, null, null, null, 2);</v>
      </c>
    </row>
    <row r="270" spans="1:7" x14ac:dyDescent="0.25">
      <c r="A270" s="3">
        <f t="shared" si="20"/>
        <v>1264</v>
      </c>
      <c r="B270" s="3">
        <f t="shared" si="38"/>
        <v>280</v>
      </c>
      <c r="C270" s="3" t="s">
        <v>17</v>
      </c>
      <c r="D270" s="3" t="s">
        <v>17</v>
      </c>
      <c r="E270" s="3" t="s">
        <v>17</v>
      </c>
      <c r="F270" s="3">
        <v>1</v>
      </c>
      <c r="G270" s="3" t="str">
        <f t="shared" si="37"/>
        <v>insert into game_score (id, matchid, squad, goals, points, time_type) values (1264, 280, null, null, null, 1);</v>
      </c>
    </row>
    <row r="271" spans="1:7" x14ac:dyDescent="0.25">
      <c r="A271" s="4">
        <f t="shared" si="20"/>
        <v>1265</v>
      </c>
      <c r="B271" s="4">
        <f>B267+1</f>
        <v>281</v>
      </c>
      <c r="C271" s="4" t="s">
        <v>17</v>
      </c>
      <c r="D271" s="4" t="s">
        <v>17</v>
      </c>
      <c r="E271" s="4" t="s">
        <v>17</v>
      </c>
      <c r="F271" s="4">
        <v>2</v>
      </c>
      <c r="G271" s="4" t="str">
        <f t="shared" si="37"/>
        <v>insert into game_score (id, matchid, squad, goals, points, time_type) values (1265, 281, null, null, null, 2);</v>
      </c>
    </row>
    <row r="272" spans="1:7" x14ac:dyDescent="0.25">
      <c r="A272" s="4">
        <f t="shared" si="20"/>
        <v>1266</v>
      </c>
      <c r="B272" s="4">
        <f>B271</f>
        <v>281</v>
      </c>
      <c r="C272" s="4" t="s">
        <v>17</v>
      </c>
      <c r="D272" s="4" t="s">
        <v>17</v>
      </c>
      <c r="E272" s="4" t="s">
        <v>17</v>
      </c>
      <c r="F272" s="4">
        <v>1</v>
      </c>
      <c r="G272" s="4" t="str">
        <f t="shared" si="37"/>
        <v>insert into game_score (id, matchid, squad, goals, points, time_type) values (1266, 281, null, null, null, 1);</v>
      </c>
    </row>
    <row r="273" spans="1:7" x14ac:dyDescent="0.25">
      <c r="A273" s="4">
        <f t="shared" si="20"/>
        <v>1267</v>
      </c>
      <c r="B273" s="4">
        <f t="shared" ref="B273:B274" si="39">B271</f>
        <v>281</v>
      </c>
      <c r="C273" s="4" t="s">
        <v>17</v>
      </c>
      <c r="D273" s="4" t="s">
        <v>17</v>
      </c>
      <c r="E273" s="4" t="s">
        <v>17</v>
      </c>
      <c r="F273" s="4">
        <v>2</v>
      </c>
      <c r="G273" s="4" t="str">
        <f t="shared" si="37"/>
        <v>insert into game_score (id, matchid, squad, goals, points, time_type) values (1267, 281, null, null, null, 2);</v>
      </c>
    </row>
    <row r="274" spans="1:7" x14ac:dyDescent="0.25">
      <c r="A274" s="4">
        <f t="shared" si="20"/>
        <v>1268</v>
      </c>
      <c r="B274" s="4">
        <f t="shared" si="39"/>
        <v>281</v>
      </c>
      <c r="C274" s="4" t="s">
        <v>17</v>
      </c>
      <c r="D274" s="4" t="s">
        <v>17</v>
      </c>
      <c r="E274" s="4" t="s">
        <v>17</v>
      </c>
      <c r="F274" s="4">
        <v>1</v>
      </c>
      <c r="G274" s="4" t="str">
        <f t="shared" si="37"/>
        <v>insert into game_score (id, matchid, squad, goals, points, time_type) values (1268, 281, null, null, null, 1);</v>
      </c>
    </row>
    <row r="275" spans="1:7" x14ac:dyDescent="0.25">
      <c r="A275" s="3">
        <f t="shared" si="20"/>
        <v>1269</v>
      </c>
      <c r="B275" s="3">
        <f>B271+1</f>
        <v>282</v>
      </c>
      <c r="C275" s="3" t="s">
        <v>17</v>
      </c>
      <c r="D275" s="3" t="s">
        <v>17</v>
      </c>
      <c r="E275" s="3" t="s">
        <v>17</v>
      </c>
      <c r="F275" s="3">
        <v>2</v>
      </c>
      <c r="G275" s="3" t="str">
        <f t="shared" si="37"/>
        <v>insert into game_score (id, matchid, squad, goals, points, time_type) values (1269, 282, null, null, null, 2);</v>
      </c>
    </row>
    <row r="276" spans="1:7" x14ac:dyDescent="0.25">
      <c r="A276" s="3">
        <f t="shared" si="20"/>
        <v>1270</v>
      </c>
      <c r="B276" s="3">
        <f>B275</f>
        <v>282</v>
      </c>
      <c r="C276" s="3" t="s">
        <v>17</v>
      </c>
      <c r="D276" s="3" t="s">
        <v>17</v>
      </c>
      <c r="E276" s="3" t="s">
        <v>17</v>
      </c>
      <c r="F276" s="3">
        <v>1</v>
      </c>
      <c r="G276" s="3" t="str">
        <f t="shared" si="37"/>
        <v>insert into game_score (id, matchid, squad, goals, points, time_type) values (1270, 282, null, null, null, 1);</v>
      </c>
    </row>
    <row r="277" spans="1:7" x14ac:dyDescent="0.25">
      <c r="A277" s="3">
        <f t="shared" si="20"/>
        <v>1271</v>
      </c>
      <c r="B277" s="3">
        <f t="shared" ref="B277:B278" si="40">B275</f>
        <v>282</v>
      </c>
      <c r="C277" s="3" t="s">
        <v>17</v>
      </c>
      <c r="D277" s="3" t="s">
        <v>17</v>
      </c>
      <c r="E277" s="3" t="s">
        <v>17</v>
      </c>
      <c r="F277" s="3">
        <v>2</v>
      </c>
      <c r="G277" s="3" t="str">
        <f t="shared" si="37"/>
        <v>insert into game_score (id, matchid, squad, goals, points, time_type) values (1271, 282, null, null, null, 2);</v>
      </c>
    </row>
    <row r="278" spans="1:7" x14ac:dyDescent="0.25">
      <c r="A278" s="3">
        <f t="shared" si="20"/>
        <v>1272</v>
      </c>
      <c r="B278" s="3">
        <f t="shared" si="40"/>
        <v>282</v>
      </c>
      <c r="C278" s="3" t="s">
        <v>17</v>
      </c>
      <c r="D278" s="3" t="s">
        <v>17</v>
      </c>
      <c r="E278" s="3" t="s">
        <v>17</v>
      </c>
      <c r="F278" s="3">
        <v>1</v>
      </c>
      <c r="G278" s="3" t="str">
        <f t="shared" si="37"/>
        <v>insert into game_score (id, matchid, squad, goals, points, time_type) values (1272, 282, null, null, null, 1);</v>
      </c>
    </row>
    <row r="279" spans="1:7" x14ac:dyDescent="0.25">
      <c r="A279" s="4">
        <f t="shared" si="20"/>
        <v>1273</v>
      </c>
      <c r="B279" s="4">
        <f>B275+1</f>
        <v>283</v>
      </c>
      <c r="C279" s="4" t="s">
        <v>17</v>
      </c>
      <c r="D279" s="4" t="s">
        <v>17</v>
      </c>
      <c r="E279" s="4" t="s">
        <v>17</v>
      </c>
      <c r="F279" s="4">
        <v>2</v>
      </c>
      <c r="G279" s="4" t="str">
        <f t="shared" si="37"/>
        <v>insert into game_score (id, matchid, squad, goals, points, time_type) values (1273, 283, null, null, null, 2);</v>
      </c>
    </row>
    <row r="280" spans="1:7" x14ac:dyDescent="0.25">
      <c r="A280" s="4">
        <f t="shared" si="20"/>
        <v>1274</v>
      </c>
      <c r="B280" s="4">
        <f>B279</f>
        <v>283</v>
      </c>
      <c r="C280" s="4" t="s">
        <v>17</v>
      </c>
      <c r="D280" s="4" t="s">
        <v>17</v>
      </c>
      <c r="E280" s="4" t="s">
        <v>17</v>
      </c>
      <c r="F280" s="4">
        <v>1</v>
      </c>
      <c r="G280" s="4" t="str">
        <f t="shared" si="37"/>
        <v>insert into game_score (id, matchid, squad, goals, points, time_type) values (1274, 283, null, null, null, 1);</v>
      </c>
    </row>
    <row r="281" spans="1:7" x14ac:dyDescent="0.25">
      <c r="A281" s="4">
        <f t="shared" si="20"/>
        <v>1275</v>
      </c>
      <c r="B281" s="4">
        <f t="shared" ref="B281:B282" si="41">B279</f>
        <v>283</v>
      </c>
      <c r="C281" s="4" t="s">
        <v>17</v>
      </c>
      <c r="D281" s="4" t="s">
        <v>17</v>
      </c>
      <c r="E281" s="4" t="s">
        <v>17</v>
      </c>
      <c r="F281" s="4">
        <v>2</v>
      </c>
      <c r="G281" s="4" t="str">
        <f t="shared" si="37"/>
        <v>insert into game_score (id, matchid, squad, goals, points, time_type) values (1275, 283, null, null, null, 2);</v>
      </c>
    </row>
    <row r="282" spans="1:7" x14ac:dyDescent="0.25">
      <c r="A282" s="4">
        <f t="shared" si="20"/>
        <v>1276</v>
      </c>
      <c r="B282" s="4">
        <f t="shared" si="41"/>
        <v>283</v>
      </c>
      <c r="C282" s="4" t="s">
        <v>17</v>
      </c>
      <c r="D282" s="4" t="s">
        <v>17</v>
      </c>
      <c r="E282" s="4" t="s">
        <v>17</v>
      </c>
      <c r="F282" s="4">
        <v>1</v>
      </c>
      <c r="G282" s="4" t="str">
        <f t="shared" si="37"/>
        <v>insert into game_score (id, matchid, squad, goals, points, time_type) values (1276, 283, null, null, null, 1);</v>
      </c>
    </row>
    <row r="283" spans="1:7" x14ac:dyDescent="0.25">
      <c r="A283" s="3">
        <f t="shared" si="20"/>
        <v>1277</v>
      </c>
      <c r="B283" s="3">
        <f>B279+1</f>
        <v>284</v>
      </c>
      <c r="C283" s="3" t="s">
        <v>17</v>
      </c>
      <c r="D283" s="3" t="s">
        <v>17</v>
      </c>
      <c r="E283" s="3" t="s">
        <v>17</v>
      </c>
      <c r="F283" s="3">
        <v>2</v>
      </c>
      <c r="G283" s="3" t="str">
        <f t="shared" si="37"/>
        <v>insert into game_score (id, matchid, squad, goals, points, time_type) values (1277, 284, null, null, null, 2);</v>
      </c>
    </row>
    <row r="284" spans="1:7" x14ac:dyDescent="0.25">
      <c r="A284" s="3">
        <f t="shared" si="20"/>
        <v>1278</v>
      </c>
      <c r="B284" s="3">
        <f>B283</f>
        <v>284</v>
      </c>
      <c r="C284" s="3" t="s">
        <v>17</v>
      </c>
      <c r="D284" s="3" t="s">
        <v>17</v>
      </c>
      <c r="E284" s="3" t="s">
        <v>17</v>
      </c>
      <c r="F284" s="3">
        <v>1</v>
      </c>
      <c r="G284" s="3" t="str">
        <f t="shared" si="37"/>
        <v>insert into game_score (id, matchid, squad, goals, points, time_type) values (1278, 284, null, null, null, 1);</v>
      </c>
    </row>
    <row r="285" spans="1:7" x14ac:dyDescent="0.25">
      <c r="A285" s="3">
        <f t="shared" ref="A285:A294" si="42">A284+1</f>
        <v>1279</v>
      </c>
      <c r="B285" s="3">
        <f t="shared" ref="B285:B286" si="43">B283</f>
        <v>284</v>
      </c>
      <c r="C285" s="3" t="s">
        <v>17</v>
      </c>
      <c r="D285" s="3" t="s">
        <v>17</v>
      </c>
      <c r="E285" s="3" t="s">
        <v>17</v>
      </c>
      <c r="F285" s="3">
        <v>2</v>
      </c>
      <c r="G285" s="3" t="str">
        <f t="shared" si="37"/>
        <v>insert into game_score (id, matchid, squad, goals, points, time_type) values (1279, 284, null, null, null, 2);</v>
      </c>
    </row>
    <row r="286" spans="1:7" x14ac:dyDescent="0.25">
      <c r="A286" s="3">
        <f t="shared" si="42"/>
        <v>1280</v>
      </c>
      <c r="B286" s="3">
        <f t="shared" si="43"/>
        <v>284</v>
      </c>
      <c r="C286" s="3" t="s">
        <v>17</v>
      </c>
      <c r="D286" s="3" t="s">
        <v>17</v>
      </c>
      <c r="E286" s="3" t="s">
        <v>17</v>
      </c>
      <c r="F286" s="3">
        <v>1</v>
      </c>
      <c r="G286" s="3" t="str">
        <f t="shared" si="37"/>
        <v>insert into game_score (id, matchid, squad, goals, points, time_type) values (1280, 284, null, null, null, 1);</v>
      </c>
    </row>
    <row r="287" spans="1:7" x14ac:dyDescent="0.25">
      <c r="A287" s="4">
        <f t="shared" si="42"/>
        <v>1281</v>
      </c>
      <c r="B287" s="4">
        <f>B283+1</f>
        <v>285</v>
      </c>
      <c r="C287" s="4" t="s">
        <v>17</v>
      </c>
      <c r="D287" s="4" t="s">
        <v>17</v>
      </c>
      <c r="E287" s="4" t="s">
        <v>17</v>
      </c>
      <c r="F287" s="4">
        <v>2</v>
      </c>
      <c r="G287" s="4" t="str">
        <f t="shared" si="37"/>
        <v>insert into game_score (id, matchid, squad, goals, points, time_type) values (1281, 285, null, null, null, 2);</v>
      </c>
    </row>
    <row r="288" spans="1:7" x14ac:dyDescent="0.25">
      <c r="A288" s="4">
        <f t="shared" si="42"/>
        <v>1282</v>
      </c>
      <c r="B288" s="4">
        <f>B287</f>
        <v>285</v>
      </c>
      <c r="C288" s="4" t="s">
        <v>17</v>
      </c>
      <c r="D288" s="4" t="s">
        <v>17</v>
      </c>
      <c r="E288" s="4" t="s">
        <v>17</v>
      </c>
      <c r="F288" s="4">
        <v>1</v>
      </c>
      <c r="G288" s="4" t="str">
        <f t="shared" si="37"/>
        <v>insert into game_score (id, matchid, squad, goals, points, time_type) values (1282, 285, null, null, null, 1);</v>
      </c>
    </row>
    <row r="289" spans="1:7" x14ac:dyDescent="0.25">
      <c r="A289" s="4">
        <f t="shared" si="42"/>
        <v>1283</v>
      </c>
      <c r="B289" s="4">
        <f t="shared" ref="B289:B290" si="44">B287</f>
        <v>285</v>
      </c>
      <c r="C289" s="4" t="s">
        <v>17</v>
      </c>
      <c r="D289" s="4" t="s">
        <v>17</v>
      </c>
      <c r="E289" s="4" t="s">
        <v>17</v>
      </c>
      <c r="F289" s="4">
        <v>2</v>
      </c>
      <c r="G289" s="4" t="str">
        <f t="shared" si="37"/>
        <v>insert into game_score (id, matchid, squad, goals, points, time_type) values (1283, 285, null, null, null, 2);</v>
      </c>
    </row>
    <row r="290" spans="1:7" x14ac:dyDescent="0.25">
      <c r="A290" s="4">
        <f t="shared" si="42"/>
        <v>1284</v>
      </c>
      <c r="B290" s="4">
        <f t="shared" si="44"/>
        <v>285</v>
      </c>
      <c r="C290" s="4" t="s">
        <v>17</v>
      </c>
      <c r="D290" s="4" t="s">
        <v>17</v>
      </c>
      <c r="E290" s="4" t="s">
        <v>17</v>
      </c>
      <c r="F290" s="4">
        <v>1</v>
      </c>
      <c r="G290" s="4" t="str">
        <f t="shared" si="37"/>
        <v>insert into game_score (id, matchid, squad, goals, points, time_type) values (1284, 285, null, null, null, 1);</v>
      </c>
    </row>
    <row r="291" spans="1:7" x14ac:dyDescent="0.25">
      <c r="A291" s="3">
        <f t="shared" si="42"/>
        <v>1285</v>
      </c>
      <c r="B291" s="3">
        <f>B287+1</f>
        <v>286</v>
      </c>
      <c r="C291" s="3" t="s">
        <v>17</v>
      </c>
      <c r="D291" s="3" t="s">
        <v>17</v>
      </c>
      <c r="E291" s="3" t="s">
        <v>17</v>
      </c>
      <c r="F291" s="3">
        <v>2</v>
      </c>
      <c r="G291" s="3" t="str">
        <f t="shared" si="37"/>
        <v>insert into game_score (id, matchid, squad, goals, points, time_type) values (1285, 286, null, null, null, 2);</v>
      </c>
    </row>
    <row r="292" spans="1:7" x14ac:dyDescent="0.25">
      <c r="A292" s="3">
        <f t="shared" si="42"/>
        <v>1286</v>
      </c>
      <c r="B292" s="3">
        <f>B291</f>
        <v>286</v>
      </c>
      <c r="C292" s="3" t="s">
        <v>17</v>
      </c>
      <c r="D292" s="3" t="s">
        <v>17</v>
      </c>
      <c r="E292" s="3" t="s">
        <v>17</v>
      </c>
      <c r="F292" s="3">
        <v>1</v>
      </c>
      <c r="G292" s="3" t="str">
        <f t="shared" si="37"/>
        <v>insert into game_score (id, matchid, squad, goals, points, time_type) values (1286, 286, null, null, null, 1);</v>
      </c>
    </row>
    <row r="293" spans="1:7" x14ac:dyDescent="0.25">
      <c r="A293" s="3">
        <f t="shared" si="42"/>
        <v>1287</v>
      </c>
      <c r="B293" s="3">
        <f t="shared" ref="B293:B294" si="45">B291</f>
        <v>286</v>
      </c>
      <c r="C293" s="3" t="s">
        <v>17</v>
      </c>
      <c r="D293" s="3" t="s">
        <v>17</v>
      </c>
      <c r="E293" s="3" t="s">
        <v>17</v>
      </c>
      <c r="F293" s="3">
        <v>2</v>
      </c>
      <c r="G293" s="3" t="str">
        <f t="shared" si="37"/>
        <v>insert into game_score (id, matchid, squad, goals, points, time_type) values (1287, 286, null, null, null, 2);</v>
      </c>
    </row>
    <row r="294" spans="1:7" x14ac:dyDescent="0.25">
      <c r="A294" s="3">
        <f t="shared" si="42"/>
        <v>1288</v>
      </c>
      <c r="B294" s="3">
        <f t="shared" si="45"/>
        <v>286</v>
      </c>
      <c r="C294" s="3" t="s">
        <v>17</v>
      </c>
      <c r="D294" s="3" t="s">
        <v>17</v>
      </c>
      <c r="E294" s="3" t="s">
        <v>17</v>
      </c>
      <c r="F294" s="3">
        <v>1</v>
      </c>
      <c r="G294" s="3" t="str">
        <f t="shared" si="37"/>
        <v>insert into game_score (id, matchid, squad, goals, points, time_type) values (1288, 286, null, null, null, 1);</v>
      </c>
    </row>
  </sheetData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4257812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'1960'!A5+1</f>
        <v>5</v>
      </c>
      <c r="B2" s="2" t="str">
        <f>"1964-06-20"</f>
        <v>1964-06-20</v>
      </c>
      <c r="C2">
        <v>4</v>
      </c>
      <c r="D2">
        <v>34</v>
      </c>
      <c r="G2" t="str">
        <f t="shared" ref="G2:G5" si="0">"insert into game (matchid, matchdate, game_type, country) values (" &amp; A2 &amp; ", '" &amp; B2 &amp; "', " &amp; C2 &amp; ", " &amp; D2 &amp;  ");"</f>
        <v>insert into game (matchid, matchdate, game_type, country) values (5, '1964-06-20', 4, 34);</v>
      </c>
    </row>
    <row r="3" spans="1:7" x14ac:dyDescent="0.25">
      <c r="A3">
        <f>A2+1</f>
        <v>6</v>
      </c>
      <c r="B3" s="2" t="str">
        <f>"1964-06-20"</f>
        <v>1964-06-20</v>
      </c>
      <c r="C3">
        <v>4</v>
      </c>
      <c r="D3">
        <f>D2</f>
        <v>34</v>
      </c>
      <c r="G3" t="str">
        <f t="shared" si="0"/>
        <v>insert into game (matchid, matchdate, game_type, country) values (6, '1964-06-20', 4, 34);</v>
      </c>
    </row>
    <row r="4" spans="1:7" x14ac:dyDescent="0.25">
      <c r="A4">
        <f t="shared" ref="A4:A5" si="1">A3+1</f>
        <v>7</v>
      </c>
      <c r="B4" s="2" t="str">
        <f>"1964-06-20"</f>
        <v>1964-06-20</v>
      </c>
      <c r="C4">
        <v>5</v>
      </c>
      <c r="D4">
        <f t="shared" ref="D4:D5" si="2">D3</f>
        <v>34</v>
      </c>
      <c r="G4" t="str">
        <f t="shared" si="0"/>
        <v>insert into game (matchid, matchdate, game_type, country) values (7, '1964-06-20', 5, 34);</v>
      </c>
    </row>
    <row r="5" spans="1:7" x14ac:dyDescent="0.25">
      <c r="A5">
        <f t="shared" si="1"/>
        <v>8</v>
      </c>
      <c r="B5" s="2" t="str">
        <f>"1964-06-21"</f>
        <v>1964-06-21</v>
      </c>
      <c r="C5">
        <v>6</v>
      </c>
      <c r="D5">
        <f t="shared" si="2"/>
        <v>34</v>
      </c>
      <c r="G5" t="str">
        <f t="shared" si="0"/>
        <v>insert into game (matchid, matchdate, game_type, country) values (8, '1964-06-21', 6, 34);</v>
      </c>
    </row>
    <row r="7" spans="1:7" x14ac:dyDescent="0.25">
      <c r="A7" s="1" t="s">
        <v>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5</v>
      </c>
      <c r="G7" t="str">
        <f>"insert into game_score (id, matchid, squad, goals, points, time_type) values (" &amp; A7 &amp; ", " &amp; B7 &amp; ", " &amp; C7 &amp; ", " &amp; D7 &amp; ", " &amp; E7 &amp; ", " &amp; F7 &amp; ");"</f>
        <v>insert into game_score (id, matchid, squad, goals, points, time_type) values (id, matchid, squad, goals, points, time_type);</v>
      </c>
    </row>
    <row r="8" spans="1:7" x14ac:dyDescent="0.25">
      <c r="A8" s="3">
        <f>'1960'!A27 + 1</f>
        <v>21</v>
      </c>
      <c r="B8" s="3">
        <f>A2</f>
        <v>5</v>
      </c>
      <c r="C8" s="3">
        <v>34</v>
      </c>
      <c r="D8" s="3">
        <v>1</v>
      </c>
      <c r="E8" s="3">
        <v>0</v>
      </c>
      <c r="F8" s="3">
        <v>2</v>
      </c>
      <c r="G8" s="3" t="str">
        <f t="shared" ref="G8:G31" si="3">"insert into game_score (id, matchid, squad, goals, points, time_type) values (" &amp; A8 &amp; ", " &amp; B8 &amp; ", " &amp; C8 &amp; ", " &amp; D8 &amp; ", " &amp; E8 &amp; ", " &amp; F8 &amp; ");"</f>
        <v>insert into game_score (id, matchid, squad, goals, points, time_type) values (21, 5, 34, 1, 0, 2);</v>
      </c>
    </row>
    <row r="9" spans="1:7" x14ac:dyDescent="0.25">
      <c r="A9" s="3">
        <f>A8+1</f>
        <v>22</v>
      </c>
      <c r="B9" s="3">
        <f>B8</f>
        <v>5</v>
      </c>
      <c r="C9" s="3">
        <v>34</v>
      </c>
      <c r="D9" s="3">
        <v>1</v>
      </c>
      <c r="E9" s="3">
        <v>0</v>
      </c>
      <c r="F9" s="3">
        <v>1</v>
      </c>
      <c r="G9" s="3" t="str">
        <f t="shared" si="3"/>
        <v>insert into game_score (id, matchid, squad, goals, points, time_type) values (22, 5, 34, 1, 0, 1);</v>
      </c>
    </row>
    <row r="10" spans="1:7" x14ac:dyDescent="0.25">
      <c r="A10" s="3">
        <f t="shared" ref="A10:A31" si="4">A9+1</f>
        <v>23</v>
      </c>
      <c r="B10" s="3">
        <f>B8</f>
        <v>5</v>
      </c>
      <c r="C10" s="3">
        <v>36</v>
      </c>
      <c r="D10" s="3">
        <v>1</v>
      </c>
      <c r="E10" s="3">
        <v>0</v>
      </c>
      <c r="F10" s="3">
        <v>2</v>
      </c>
      <c r="G10" s="3" t="str">
        <f t="shared" si="3"/>
        <v>insert into game_score (id, matchid, squad, goals, points, time_type) values (23, 5, 36, 1, 0, 2);</v>
      </c>
    </row>
    <row r="11" spans="1:7" x14ac:dyDescent="0.25">
      <c r="A11" s="3">
        <f t="shared" si="4"/>
        <v>24</v>
      </c>
      <c r="B11" s="3">
        <f>B8</f>
        <v>5</v>
      </c>
      <c r="C11" s="3">
        <v>36</v>
      </c>
      <c r="D11" s="3">
        <v>0</v>
      </c>
      <c r="E11" s="3">
        <v>0</v>
      </c>
      <c r="F11" s="3">
        <v>1</v>
      </c>
      <c r="G11" s="3" t="str">
        <f t="shared" si="3"/>
        <v>insert into game_score (id, matchid, squad, goals, points, time_type) values (24, 5, 36, 0, 0, 1);</v>
      </c>
    </row>
    <row r="12" spans="1:7" x14ac:dyDescent="0.25">
      <c r="A12" s="3">
        <f t="shared" si="4"/>
        <v>25</v>
      </c>
      <c r="B12" s="3">
        <f>B9</f>
        <v>5</v>
      </c>
      <c r="C12" s="3">
        <v>34</v>
      </c>
      <c r="D12" s="3">
        <v>2</v>
      </c>
      <c r="E12" s="3">
        <v>2</v>
      </c>
      <c r="F12" s="3">
        <v>4</v>
      </c>
      <c r="G12" s="3" t="str">
        <f t="shared" si="3"/>
        <v>insert into game_score (id, matchid, squad, goals, points, time_type) values (25, 5, 34, 2, 2, 4);</v>
      </c>
    </row>
    <row r="13" spans="1:7" x14ac:dyDescent="0.25">
      <c r="A13" s="3">
        <f t="shared" si="4"/>
        <v>26</v>
      </c>
      <c r="B13" s="3">
        <f>B10</f>
        <v>5</v>
      </c>
      <c r="C13" s="3">
        <v>34</v>
      </c>
      <c r="D13" s="3">
        <v>1</v>
      </c>
      <c r="E13" s="3">
        <v>0</v>
      </c>
      <c r="F13" s="3">
        <v>3</v>
      </c>
      <c r="G13" s="3" t="str">
        <f t="shared" si="3"/>
        <v>insert into game_score (id, matchid, squad, goals, points, time_type) values (26, 5, 34, 1, 0, 3);</v>
      </c>
    </row>
    <row r="14" spans="1:7" x14ac:dyDescent="0.25">
      <c r="A14" s="3">
        <f t="shared" si="4"/>
        <v>27</v>
      </c>
      <c r="B14" s="3">
        <f>B11</f>
        <v>5</v>
      </c>
      <c r="C14" s="3">
        <v>36</v>
      </c>
      <c r="D14" s="3">
        <v>1</v>
      </c>
      <c r="E14" s="3">
        <v>0</v>
      </c>
      <c r="F14" s="3">
        <v>4</v>
      </c>
      <c r="G14" s="3" t="str">
        <f t="shared" si="3"/>
        <v>insert into game_score (id, matchid, squad, goals, points, time_type) values (27, 5, 36, 1, 0, 4);</v>
      </c>
    </row>
    <row r="15" spans="1:7" x14ac:dyDescent="0.25">
      <c r="A15" s="3">
        <f t="shared" si="4"/>
        <v>28</v>
      </c>
      <c r="B15" s="3">
        <f>B12</f>
        <v>5</v>
      </c>
      <c r="C15" s="3">
        <v>36</v>
      </c>
      <c r="D15" s="3">
        <v>1</v>
      </c>
      <c r="E15" s="3">
        <v>0</v>
      </c>
      <c r="F15" s="3">
        <v>3</v>
      </c>
      <c r="G15" s="3" t="str">
        <f t="shared" si="3"/>
        <v>insert into game_score (id, matchid, squad, goals, points, time_type) values (28, 5, 36, 1, 0, 3);</v>
      </c>
    </row>
    <row r="16" spans="1:7" x14ac:dyDescent="0.25">
      <c r="A16" s="4">
        <f t="shared" si="4"/>
        <v>29</v>
      </c>
      <c r="B16" s="4">
        <f>B8+1</f>
        <v>6</v>
      </c>
      <c r="C16" s="4">
        <v>45</v>
      </c>
      <c r="D16" s="4">
        <v>0</v>
      </c>
      <c r="E16" s="4">
        <v>0</v>
      </c>
      <c r="F16" s="4">
        <v>2</v>
      </c>
      <c r="G16" t="str">
        <f t="shared" si="3"/>
        <v>insert into game_score (id, matchid, squad, goals, points, time_type) values (29, 6, 45, 0, 0, 2);</v>
      </c>
    </row>
    <row r="17" spans="1:7" x14ac:dyDescent="0.25">
      <c r="A17" s="4">
        <f t="shared" si="4"/>
        <v>30</v>
      </c>
      <c r="B17" s="4">
        <f>B16</f>
        <v>6</v>
      </c>
      <c r="C17" s="4">
        <v>45</v>
      </c>
      <c r="D17" s="4">
        <v>0</v>
      </c>
      <c r="E17" s="4">
        <v>0</v>
      </c>
      <c r="F17" s="4">
        <v>1</v>
      </c>
      <c r="G17" t="str">
        <f t="shared" si="3"/>
        <v>insert into game_score (id, matchid, squad, goals, points, time_type) values (30, 6, 45, 0, 0, 1);</v>
      </c>
    </row>
    <row r="18" spans="1:7" x14ac:dyDescent="0.25">
      <c r="A18" s="4">
        <f t="shared" si="4"/>
        <v>31</v>
      </c>
      <c r="B18" s="4">
        <f>B16</f>
        <v>6</v>
      </c>
      <c r="C18" s="4">
        <v>7097</v>
      </c>
      <c r="D18" s="4">
        <v>3</v>
      </c>
      <c r="E18" s="4">
        <v>2</v>
      </c>
      <c r="F18" s="4">
        <v>2</v>
      </c>
      <c r="G18" t="str">
        <f t="shared" si="3"/>
        <v>insert into game_score (id, matchid, squad, goals, points, time_type) values (31, 6, 7097, 3, 2, 2);</v>
      </c>
    </row>
    <row r="19" spans="1:7" x14ac:dyDescent="0.25">
      <c r="A19" s="4">
        <f t="shared" si="4"/>
        <v>32</v>
      </c>
      <c r="B19" s="4">
        <f>B16</f>
        <v>6</v>
      </c>
      <c r="C19" s="4">
        <v>7097</v>
      </c>
      <c r="D19" s="4">
        <v>2</v>
      </c>
      <c r="E19" s="4">
        <v>0</v>
      </c>
      <c r="F19" s="4">
        <v>1</v>
      </c>
      <c r="G19" t="str">
        <f t="shared" si="3"/>
        <v>insert into game_score (id, matchid, squad, goals, points, time_type) values (32, 6, 7097, 2, 0, 1);</v>
      </c>
    </row>
    <row r="20" spans="1:7" x14ac:dyDescent="0.25">
      <c r="A20" s="3">
        <f t="shared" si="4"/>
        <v>33</v>
      </c>
      <c r="B20" s="3">
        <f>B16+1</f>
        <v>7</v>
      </c>
      <c r="C20" s="3">
        <v>36</v>
      </c>
      <c r="D20" s="3">
        <v>1</v>
      </c>
      <c r="E20" s="3">
        <v>0</v>
      </c>
      <c r="F20" s="3">
        <v>2</v>
      </c>
      <c r="G20" s="3" t="str">
        <f t="shared" si="3"/>
        <v>insert into game_score (id, matchid, squad, goals, points, time_type) values (33, 7, 36, 1, 0, 2);</v>
      </c>
    </row>
    <row r="21" spans="1:7" x14ac:dyDescent="0.25">
      <c r="A21" s="3">
        <f t="shared" si="4"/>
        <v>34</v>
      </c>
      <c r="B21" s="3">
        <f>B20</f>
        <v>7</v>
      </c>
      <c r="C21" s="3">
        <v>36</v>
      </c>
      <c r="D21" s="3">
        <v>1</v>
      </c>
      <c r="E21" s="3">
        <v>0</v>
      </c>
      <c r="F21" s="3">
        <v>1</v>
      </c>
      <c r="G21" s="3" t="str">
        <f t="shared" si="3"/>
        <v>insert into game_score (id, matchid, squad, goals, points, time_type) values (34, 7, 36, 1, 0, 1);</v>
      </c>
    </row>
    <row r="22" spans="1:7" x14ac:dyDescent="0.25">
      <c r="A22" s="3">
        <f t="shared" si="4"/>
        <v>35</v>
      </c>
      <c r="B22" s="3">
        <f>B20</f>
        <v>7</v>
      </c>
      <c r="C22" s="3">
        <v>45</v>
      </c>
      <c r="D22" s="3">
        <v>1</v>
      </c>
      <c r="E22" s="3">
        <v>0</v>
      </c>
      <c r="F22" s="3">
        <v>2</v>
      </c>
      <c r="G22" s="3" t="str">
        <f t="shared" si="3"/>
        <v>insert into game_score (id, matchid, squad, goals, points, time_type) values (35, 7, 45, 1, 0, 2);</v>
      </c>
    </row>
    <row r="23" spans="1:7" x14ac:dyDescent="0.25">
      <c r="A23" s="3">
        <f t="shared" si="4"/>
        <v>36</v>
      </c>
      <c r="B23" s="3">
        <f>B20</f>
        <v>7</v>
      </c>
      <c r="C23" s="3">
        <v>45</v>
      </c>
      <c r="D23" s="3">
        <v>1</v>
      </c>
      <c r="E23" s="3">
        <v>0</v>
      </c>
      <c r="F23" s="3">
        <v>1</v>
      </c>
      <c r="G23" s="3" t="str">
        <f t="shared" si="3"/>
        <v>insert into game_score (id, matchid, squad, goals, points, time_type) values (36, 7, 45, 1, 0, 1);</v>
      </c>
    </row>
    <row r="24" spans="1:7" x14ac:dyDescent="0.25">
      <c r="A24" s="3">
        <f t="shared" si="4"/>
        <v>37</v>
      </c>
      <c r="B24" s="3">
        <f>B21</f>
        <v>7</v>
      </c>
      <c r="C24" s="3">
        <v>36</v>
      </c>
      <c r="D24" s="3">
        <v>3</v>
      </c>
      <c r="E24" s="3">
        <v>2</v>
      </c>
      <c r="F24" s="3">
        <v>4</v>
      </c>
      <c r="G24" s="3" t="str">
        <f t="shared" si="3"/>
        <v>insert into game_score (id, matchid, squad, goals, points, time_type) values (37, 7, 36, 3, 2, 4);</v>
      </c>
    </row>
    <row r="25" spans="1:7" x14ac:dyDescent="0.25">
      <c r="A25" s="3">
        <f t="shared" si="4"/>
        <v>38</v>
      </c>
      <c r="B25" s="3">
        <f>B22</f>
        <v>7</v>
      </c>
      <c r="C25" s="3">
        <v>36</v>
      </c>
      <c r="D25" s="3">
        <v>1</v>
      </c>
      <c r="E25" s="3">
        <v>0</v>
      </c>
      <c r="F25" s="3">
        <v>3</v>
      </c>
      <c r="G25" s="3" t="str">
        <f t="shared" si="3"/>
        <v>insert into game_score (id, matchid, squad, goals, points, time_type) values (38, 7, 36, 1, 0, 3);</v>
      </c>
    </row>
    <row r="26" spans="1:7" x14ac:dyDescent="0.25">
      <c r="A26" s="3">
        <f t="shared" si="4"/>
        <v>39</v>
      </c>
      <c r="B26" s="3">
        <f>B23</f>
        <v>7</v>
      </c>
      <c r="C26" s="3">
        <v>45</v>
      </c>
      <c r="D26" s="3">
        <v>1</v>
      </c>
      <c r="E26" s="3">
        <v>0</v>
      </c>
      <c r="F26" s="3">
        <v>4</v>
      </c>
      <c r="G26" s="3" t="str">
        <f t="shared" si="3"/>
        <v>insert into game_score (id, matchid, squad, goals, points, time_type) values (39, 7, 45, 1, 0, 4);</v>
      </c>
    </row>
    <row r="27" spans="1:7" x14ac:dyDescent="0.25">
      <c r="A27" s="3">
        <f t="shared" si="4"/>
        <v>40</v>
      </c>
      <c r="B27" s="3">
        <f>B24</f>
        <v>7</v>
      </c>
      <c r="C27" s="3">
        <v>45</v>
      </c>
      <c r="D27" s="3">
        <v>1</v>
      </c>
      <c r="E27" s="3">
        <v>0</v>
      </c>
      <c r="F27" s="3">
        <v>3</v>
      </c>
      <c r="G27" s="3" t="str">
        <f t="shared" si="3"/>
        <v>insert into game_score (id, matchid, squad, goals, points, time_type) values (40, 7, 45, 1, 0, 3);</v>
      </c>
    </row>
    <row r="28" spans="1:7" x14ac:dyDescent="0.25">
      <c r="A28" s="4">
        <f t="shared" si="4"/>
        <v>41</v>
      </c>
      <c r="B28" s="4">
        <f>B20+1</f>
        <v>8</v>
      </c>
      <c r="C28" s="4">
        <v>34</v>
      </c>
      <c r="D28" s="4">
        <v>2</v>
      </c>
      <c r="E28" s="4">
        <v>2</v>
      </c>
      <c r="F28" s="4">
        <v>2</v>
      </c>
      <c r="G28" t="str">
        <f t="shared" si="3"/>
        <v>insert into game_score (id, matchid, squad, goals, points, time_type) values (41, 8, 34, 2, 2, 2);</v>
      </c>
    </row>
    <row r="29" spans="1:7" x14ac:dyDescent="0.25">
      <c r="A29" s="4">
        <f t="shared" si="4"/>
        <v>42</v>
      </c>
      <c r="B29" s="4">
        <f>B28</f>
        <v>8</v>
      </c>
      <c r="C29" s="4">
        <v>34</v>
      </c>
      <c r="D29" s="4">
        <v>1</v>
      </c>
      <c r="E29" s="4">
        <v>0</v>
      </c>
      <c r="F29" s="4">
        <v>1</v>
      </c>
      <c r="G29" t="str">
        <f t="shared" si="3"/>
        <v>insert into game_score (id, matchid, squad, goals, points, time_type) values (42, 8, 34, 1, 0, 1);</v>
      </c>
    </row>
    <row r="30" spans="1:7" x14ac:dyDescent="0.25">
      <c r="A30" s="4">
        <f t="shared" si="4"/>
        <v>43</v>
      </c>
      <c r="B30" s="4">
        <f>B28</f>
        <v>8</v>
      </c>
      <c r="C30" s="4">
        <v>7097</v>
      </c>
      <c r="D30" s="4">
        <v>1</v>
      </c>
      <c r="E30" s="4">
        <v>0</v>
      </c>
      <c r="F30" s="4">
        <v>2</v>
      </c>
      <c r="G30" t="str">
        <f t="shared" si="3"/>
        <v>insert into game_score (id, matchid, squad, goals, points, time_type) values (43, 8, 7097, 1, 0, 2);</v>
      </c>
    </row>
    <row r="31" spans="1:7" x14ac:dyDescent="0.25">
      <c r="A31" s="4">
        <f t="shared" si="4"/>
        <v>44</v>
      </c>
      <c r="B31" s="4">
        <f>B28</f>
        <v>8</v>
      </c>
      <c r="C31" s="4">
        <v>7097</v>
      </c>
      <c r="D31" s="4">
        <v>1</v>
      </c>
      <c r="E31" s="4">
        <v>0</v>
      </c>
      <c r="F31" s="4">
        <v>1</v>
      </c>
      <c r="G31" t="str">
        <f t="shared" si="3"/>
        <v>insert into game_score (id, matchid, squad, goals, points, time_type) values (44, 8, 7097, 1, 0, 1);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4257812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'1964'!A5+1</f>
        <v>9</v>
      </c>
      <c r="B2" s="2" t="str">
        <f>"1968-06-05"</f>
        <v>1968-06-05</v>
      </c>
      <c r="C2">
        <v>4</v>
      </c>
      <c r="D2">
        <v>39</v>
      </c>
      <c r="G2" t="str">
        <f t="shared" ref="G2:G5" si="0">"insert into game (matchid, matchdate, game_type, country) values (" &amp; A2 &amp; ", '" &amp; B2 &amp; "', " &amp; C2 &amp; ", " &amp; D2 &amp;  ");"</f>
        <v>insert into game (matchid, matchdate, game_type, country) values (9, '1968-06-05', 4, 39);</v>
      </c>
    </row>
    <row r="3" spans="1:7" x14ac:dyDescent="0.25">
      <c r="A3">
        <f>A2+1</f>
        <v>10</v>
      </c>
      <c r="B3" s="2" t="str">
        <f>"1968-06-05"</f>
        <v>1968-06-05</v>
      </c>
      <c r="C3">
        <v>4</v>
      </c>
      <c r="D3">
        <f>D2</f>
        <v>39</v>
      </c>
      <c r="G3" t="str">
        <f t="shared" si="0"/>
        <v>insert into game (matchid, matchdate, game_type, country) values (10, '1968-06-05', 4, 39);</v>
      </c>
    </row>
    <row r="4" spans="1:7" x14ac:dyDescent="0.25">
      <c r="A4">
        <f t="shared" ref="A4:A6" si="1">A3+1</f>
        <v>11</v>
      </c>
      <c r="B4" s="2" t="str">
        <f>"1968-06-08"</f>
        <v>1968-06-08</v>
      </c>
      <c r="C4">
        <v>5</v>
      </c>
      <c r="D4">
        <f t="shared" ref="D4:D5" si="2">D3</f>
        <v>39</v>
      </c>
      <c r="G4" t="str">
        <f t="shared" si="0"/>
        <v>insert into game (matchid, matchdate, game_type, country) values (11, '1968-06-08', 5, 39);</v>
      </c>
    </row>
    <row r="5" spans="1:7" x14ac:dyDescent="0.25">
      <c r="A5">
        <f t="shared" si="1"/>
        <v>12</v>
      </c>
      <c r="B5" s="2" t="str">
        <f>"1968-06-08"</f>
        <v>1968-06-08</v>
      </c>
      <c r="C5">
        <v>6</v>
      </c>
      <c r="D5">
        <f t="shared" si="2"/>
        <v>39</v>
      </c>
      <c r="G5" t="str">
        <f t="shared" si="0"/>
        <v>insert into game (matchid, matchdate, game_type, country) values (12, '1968-06-08', 6, 39);</v>
      </c>
    </row>
    <row r="6" spans="1:7" x14ac:dyDescent="0.25">
      <c r="A6">
        <f t="shared" si="1"/>
        <v>13</v>
      </c>
      <c r="B6" s="2" t="str">
        <f>"1968-06-10"</f>
        <v>1968-06-10</v>
      </c>
      <c r="C6">
        <v>7</v>
      </c>
      <c r="D6">
        <f t="shared" ref="D6" si="3">D5</f>
        <v>39</v>
      </c>
      <c r="G6" t="str">
        <f t="shared" ref="G6" si="4">"insert into game (matchid, matchdate, game_type, country) values (" &amp; A6 &amp; ", '" &amp; B6 &amp; "', " &amp; C6 &amp; ", " &amp; D6 &amp;  ");"</f>
        <v>insert into game (matchid, matchdate, game_type, country) values (13, '1968-06-10', 7, 39);</v>
      </c>
    </row>
    <row r="8" spans="1:7" x14ac:dyDescent="0.25">
      <c r="A8" s="1" t="s">
        <v>0</v>
      </c>
      <c r="B8" s="1" t="s">
        <v>1</v>
      </c>
      <c r="C8" s="1" t="s">
        <v>2</v>
      </c>
      <c r="D8" s="1" t="s">
        <v>3</v>
      </c>
      <c r="E8" s="1" t="s">
        <v>4</v>
      </c>
      <c r="F8" s="1" t="s">
        <v>5</v>
      </c>
      <c r="G8" t="str">
        <f>"insert into game_score (id, matchid, squad, goals, points, time_type) values (" &amp; A8 &amp; ", " &amp; B8 &amp; ", " &amp; C8 &amp; ", " &amp; D8 &amp; ", " &amp; E8 &amp; ", " &amp; F8 &amp; ");"</f>
        <v>insert into game_score (id, matchid, squad, goals, points, time_type) values (id, matchid, squad, goals, points, time_type);</v>
      </c>
    </row>
    <row r="9" spans="1:7" x14ac:dyDescent="0.25">
      <c r="A9" s="3">
        <f>'1964'!A31+1</f>
        <v>45</v>
      </c>
      <c r="B9" s="3">
        <f>A2</f>
        <v>9</v>
      </c>
      <c r="C9" s="3">
        <v>39</v>
      </c>
      <c r="D9" s="3">
        <v>0</v>
      </c>
      <c r="E9" s="3">
        <v>0</v>
      </c>
      <c r="F9" s="3">
        <v>2</v>
      </c>
      <c r="G9" s="3" t="str">
        <f t="shared" ref="G9:G28" si="5"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(45, 9, 39, 0, 0, 2);</v>
      </c>
    </row>
    <row r="10" spans="1:7" x14ac:dyDescent="0.25">
      <c r="A10" s="3">
        <f>A9+1</f>
        <v>46</v>
      </c>
      <c r="B10" s="3">
        <f>B9</f>
        <v>9</v>
      </c>
      <c r="C10" s="3">
        <v>39</v>
      </c>
      <c r="D10" s="3">
        <v>0</v>
      </c>
      <c r="E10" s="3">
        <v>0</v>
      </c>
      <c r="F10" s="3">
        <v>1</v>
      </c>
      <c r="G10" s="3" t="str">
        <f t="shared" si="5"/>
        <v>insert into game_score (id, matchid, squad, goals, points, time_type) values (46, 9, 39, 0, 0, 1);</v>
      </c>
    </row>
    <row r="11" spans="1:7" x14ac:dyDescent="0.25">
      <c r="A11" s="3">
        <f t="shared" ref="A11:A36" si="6">A10+1</f>
        <v>47</v>
      </c>
      <c r="B11" s="3">
        <f>B9</f>
        <v>9</v>
      </c>
      <c r="C11" s="3">
        <v>7097</v>
      </c>
      <c r="D11" s="3">
        <v>0</v>
      </c>
      <c r="E11" s="3">
        <v>0</v>
      </c>
      <c r="F11" s="3">
        <v>2</v>
      </c>
      <c r="G11" s="3" t="str">
        <f t="shared" si="5"/>
        <v>insert into game_score (id, matchid, squad, goals, points, time_type) values (47, 9, 7097, 0, 0, 2);</v>
      </c>
    </row>
    <row r="12" spans="1:7" x14ac:dyDescent="0.25">
      <c r="A12" s="3">
        <f t="shared" si="6"/>
        <v>48</v>
      </c>
      <c r="B12" s="3">
        <f>B9</f>
        <v>9</v>
      </c>
      <c r="C12" s="3">
        <v>7097</v>
      </c>
      <c r="D12" s="3">
        <v>0</v>
      </c>
      <c r="E12" s="3">
        <v>0</v>
      </c>
      <c r="F12" s="3">
        <v>1</v>
      </c>
      <c r="G12" s="3" t="str">
        <f t="shared" si="5"/>
        <v>insert into game_score (id, matchid, squad, goals, points, time_type) values (48, 9, 7097, 0, 0, 1);</v>
      </c>
    </row>
    <row r="13" spans="1:7" x14ac:dyDescent="0.25">
      <c r="A13" s="3">
        <f t="shared" si="6"/>
        <v>49</v>
      </c>
      <c r="B13" s="3">
        <f>B10</f>
        <v>9</v>
      </c>
      <c r="C13" s="3">
        <v>39</v>
      </c>
      <c r="D13" s="3">
        <v>0</v>
      </c>
      <c r="E13" s="3">
        <v>1</v>
      </c>
      <c r="F13" s="3">
        <v>4</v>
      </c>
      <c r="G13" s="3" t="str">
        <f t="shared" si="5"/>
        <v>insert into game_score (id, matchid, squad, goals, points, time_type) values (49, 9, 39, 0, 1, 4);</v>
      </c>
    </row>
    <row r="14" spans="1:7" x14ac:dyDescent="0.25">
      <c r="A14" s="3">
        <f t="shared" si="6"/>
        <v>50</v>
      </c>
      <c r="B14" s="3">
        <f>B11</f>
        <v>9</v>
      </c>
      <c r="C14" s="3">
        <v>39</v>
      </c>
      <c r="D14" s="3">
        <v>0</v>
      </c>
      <c r="E14" s="3">
        <v>0</v>
      </c>
      <c r="F14" s="3">
        <v>3</v>
      </c>
      <c r="G14" s="3" t="str">
        <f t="shared" si="5"/>
        <v>insert into game_score (id, matchid, squad, goals, points, time_type) values (50, 9, 39, 0, 0, 3);</v>
      </c>
    </row>
    <row r="15" spans="1:7" x14ac:dyDescent="0.25">
      <c r="A15" s="3">
        <f t="shared" si="6"/>
        <v>51</v>
      </c>
      <c r="B15" s="3">
        <f>B12</f>
        <v>9</v>
      </c>
      <c r="C15" s="3">
        <v>7097</v>
      </c>
      <c r="D15" s="3">
        <v>0</v>
      </c>
      <c r="E15" s="3">
        <v>1</v>
      </c>
      <c r="F15" s="3">
        <v>4</v>
      </c>
      <c r="G15" s="3" t="str">
        <f t="shared" si="5"/>
        <v>insert into game_score (id, matchid, squad, goals, points, time_type) values (51, 9, 7097, 0, 1, 4);</v>
      </c>
    </row>
    <row r="16" spans="1:7" x14ac:dyDescent="0.25">
      <c r="A16" s="3">
        <f t="shared" si="6"/>
        <v>52</v>
      </c>
      <c r="B16" s="3">
        <f>B13</f>
        <v>9</v>
      </c>
      <c r="C16" s="3">
        <v>7097</v>
      </c>
      <c r="D16" s="3">
        <v>0</v>
      </c>
      <c r="E16" s="3">
        <v>0</v>
      </c>
      <c r="F16" s="3">
        <v>3</v>
      </c>
      <c r="G16" s="3" t="str">
        <f t="shared" si="5"/>
        <v>insert into game_score (id, matchid, squad, goals, points, time_type) values (52, 9, 7097, 0, 0, 3);</v>
      </c>
    </row>
    <row r="17" spans="1:7" x14ac:dyDescent="0.25">
      <c r="A17" s="4">
        <f t="shared" si="6"/>
        <v>53</v>
      </c>
      <c r="B17" s="4">
        <f>B9+1</f>
        <v>10</v>
      </c>
      <c r="C17" s="4">
        <v>38</v>
      </c>
      <c r="D17" s="4">
        <v>1</v>
      </c>
      <c r="E17" s="4">
        <v>2</v>
      </c>
      <c r="F17" s="4">
        <v>2</v>
      </c>
      <c r="G17" t="str">
        <f t="shared" si="5"/>
        <v>insert into game_score (id, matchid, squad, goals, points, time_type) values (53, 10, 38, 1, 2, 2);</v>
      </c>
    </row>
    <row r="18" spans="1:7" x14ac:dyDescent="0.25">
      <c r="A18" s="4">
        <f t="shared" si="6"/>
        <v>54</v>
      </c>
      <c r="B18" s="4">
        <f>B17</f>
        <v>10</v>
      </c>
      <c r="C18" s="4">
        <v>38</v>
      </c>
      <c r="D18" s="4">
        <v>0</v>
      </c>
      <c r="E18" s="4">
        <v>0</v>
      </c>
      <c r="F18" s="4">
        <v>1</v>
      </c>
      <c r="G18" t="str">
        <f t="shared" si="5"/>
        <v>insert into game_score (id, matchid, squad, goals, points, time_type) values (54, 10, 38, 0, 0, 1);</v>
      </c>
    </row>
    <row r="19" spans="1:7" x14ac:dyDescent="0.25">
      <c r="A19" s="4">
        <f t="shared" si="6"/>
        <v>55</v>
      </c>
      <c r="B19" s="4">
        <f>B17</f>
        <v>10</v>
      </c>
      <c r="C19" s="4">
        <v>4420</v>
      </c>
      <c r="D19" s="4">
        <v>0</v>
      </c>
      <c r="E19" s="4">
        <v>0</v>
      </c>
      <c r="F19" s="4">
        <v>2</v>
      </c>
      <c r="G19" t="str">
        <f t="shared" si="5"/>
        <v>insert into game_score (id, matchid, squad, goals, points, time_type) values (55, 10, 4420, 0, 0, 2);</v>
      </c>
    </row>
    <row r="20" spans="1:7" x14ac:dyDescent="0.25">
      <c r="A20" s="4">
        <f t="shared" si="6"/>
        <v>56</v>
      </c>
      <c r="B20" s="4">
        <f>B17</f>
        <v>10</v>
      </c>
      <c r="C20" s="4">
        <v>4420</v>
      </c>
      <c r="D20" s="4">
        <v>0</v>
      </c>
      <c r="E20" s="4">
        <v>0</v>
      </c>
      <c r="F20" s="4">
        <v>1</v>
      </c>
      <c r="G20" t="str">
        <f t="shared" si="5"/>
        <v>insert into game_score (id, matchid, squad, goals, points, time_type) values (56, 10, 4420, 0, 0, 1);</v>
      </c>
    </row>
    <row r="21" spans="1:7" x14ac:dyDescent="0.25">
      <c r="A21" s="3">
        <f t="shared" si="6"/>
        <v>57</v>
      </c>
      <c r="B21" s="3">
        <f>B17+1</f>
        <v>11</v>
      </c>
      <c r="C21" s="3">
        <v>4420</v>
      </c>
      <c r="D21" s="3">
        <v>2</v>
      </c>
      <c r="E21" s="3">
        <v>2</v>
      </c>
      <c r="F21" s="3">
        <v>2</v>
      </c>
      <c r="G21" s="3" t="str">
        <f t="shared" si="5"/>
        <v>insert into game_score (id, matchid, squad, goals, points, time_type) values (57, 11, 4420, 2, 2, 2);</v>
      </c>
    </row>
    <row r="22" spans="1:7" x14ac:dyDescent="0.25">
      <c r="A22" s="3">
        <f t="shared" si="6"/>
        <v>58</v>
      </c>
      <c r="B22" s="3">
        <f>B21</f>
        <v>11</v>
      </c>
      <c r="C22" s="3">
        <v>4420</v>
      </c>
      <c r="D22" s="3">
        <v>1</v>
      </c>
      <c r="E22" s="3">
        <v>0</v>
      </c>
      <c r="F22" s="3">
        <v>1</v>
      </c>
      <c r="G22" s="3" t="str">
        <f t="shared" si="5"/>
        <v>insert into game_score (id, matchid, squad, goals, points, time_type) values (58, 11, 4420, 1, 0, 1);</v>
      </c>
    </row>
    <row r="23" spans="1:7" x14ac:dyDescent="0.25">
      <c r="A23" s="3">
        <f t="shared" si="6"/>
        <v>59</v>
      </c>
      <c r="B23" s="3">
        <f>B21</f>
        <v>11</v>
      </c>
      <c r="C23" s="3">
        <v>7097</v>
      </c>
      <c r="D23" s="3">
        <v>0</v>
      </c>
      <c r="E23" s="3">
        <v>0</v>
      </c>
      <c r="F23" s="3">
        <v>2</v>
      </c>
      <c r="G23" s="3" t="str">
        <f t="shared" si="5"/>
        <v>insert into game_score (id, matchid, squad, goals, points, time_type) values (59, 11, 7097, 0, 0, 2);</v>
      </c>
    </row>
    <row r="24" spans="1:7" x14ac:dyDescent="0.25">
      <c r="A24" s="3">
        <f t="shared" si="6"/>
        <v>60</v>
      </c>
      <c r="B24" s="3">
        <f>B21</f>
        <v>11</v>
      </c>
      <c r="C24" s="3">
        <v>7097</v>
      </c>
      <c r="D24" s="3">
        <v>0</v>
      </c>
      <c r="E24" s="3">
        <v>0</v>
      </c>
      <c r="F24" s="3">
        <v>1</v>
      </c>
      <c r="G24" s="3" t="str">
        <f t="shared" si="5"/>
        <v>insert into game_score (id, matchid, squad, goals, points, time_type) values (60, 11, 7097, 0, 0, 1);</v>
      </c>
    </row>
    <row r="25" spans="1:7" x14ac:dyDescent="0.25">
      <c r="A25" s="4">
        <f t="shared" si="6"/>
        <v>61</v>
      </c>
      <c r="B25" s="4">
        <f>B21+1</f>
        <v>12</v>
      </c>
      <c r="C25" s="4">
        <v>39</v>
      </c>
      <c r="D25" s="4">
        <v>1</v>
      </c>
      <c r="E25" s="4">
        <v>0</v>
      </c>
      <c r="F25" s="4">
        <v>2</v>
      </c>
      <c r="G25" t="str">
        <f t="shared" si="5"/>
        <v>insert into game_score (id, matchid, squad, goals, points, time_type) values (61, 12, 39, 1, 0, 2);</v>
      </c>
    </row>
    <row r="26" spans="1:7" x14ac:dyDescent="0.25">
      <c r="A26" s="4">
        <f t="shared" si="6"/>
        <v>62</v>
      </c>
      <c r="B26" s="4">
        <f>B25</f>
        <v>12</v>
      </c>
      <c r="C26" s="4">
        <v>39</v>
      </c>
      <c r="D26" s="4">
        <v>0</v>
      </c>
      <c r="E26" s="4">
        <v>0</v>
      </c>
      <c r="F26" s="4">
        <v>1</v>
      </c>
      <c r="G26" t="str">
        <f t="shared" si="5"/>
        <v>insert into game_score (id, matchid, squad, goals, points, time_type) values (62, 12, 39, 0, 0, 1);</v>
      </c>
    </row>
    <row r="27" spans="1:7" x14ac:dyDescent="0.25">
      <c r="A27" s="4">
        <f t="shared" si="6"/>
        <v>63</v>
      </c>
      <c r="B27" s="4">
        <f>B25</f>
        <v>12</v>
      </c>
      <c r="C27" s="4">
        <v>38</v>
      </c>
      <c r="D27" s="4">
        <v>1</v>
      </c>
      <c r="E27" s="4">
        <v>0</v>
      </c>
      <c r="F27" s="4">
        <v>2</v>
      </c>
      <c r="G27" t="str">
        <f t="shared" si="5"/>
        <v>insert into game_score (id, matchid, squad, goals, points, time_type) values (63, 12, 38, 1, 0, 2);</v>
      </c>
    </row>
    <row r="28" spans="1:7" x14ac:dyDescent="0.25">
      <c r="A28" s="4">
        <f t="shared" si="6"/>
        <v>64</v>
      </c>
      <c r="B28" s="4">
        <f>B25</f>
        <v>12</v>
      </c>
      <c r="C28" s="4">
        <v>38</v>
      </c>
      <c r="D28" s="4">
        <v>1</v>
      </c>
      <c r="E28" s="4">
        <v>0</v>
      </c>
      <c r="F28" s="4">
        <v>1</v>
      </c>
      <c r="G28" t="str">
        <f t="shared" si="5"/>
        <v>insert into game_score (id, matchid, squad, goals, points, time_type) values (64, 12, 38, 1, 0, 1);</v>
      </c>
    </row>
    <row r="29" spans="1:7" x14ac:dyDescent="0.25">
      <c r="A29" s="4">
        <f t="shared" si="6"/>
        <v>65</v>
      </c>
      <c r="B29" s="4">
        <f>B26</f>
        <v>12</v>
      </c>
      <c r="C29" s="4">
        <v>39</v>
      </c>
      <c r="D29" s="4">
        <v>1</v>
      </c>
      <c r="E29" s="4">
        <v>1</v>
      </c>
      <c r="F29" s="4">
        <v>4</v>
      </c>
      <c r="G29" t="str">
        <f t="shared" ref="G29:G36" si="7">"insert into game_score (id, matchid, squad, goals, points, time_type) values (" &amp; A29 &amp; ", " &amp; B29 &amp; ", " &amp; C29 &amp; ", " &amp; D29 &amp; ", " &amp; E29 &amp; ", " &amp; F29 &amp; ");"</f>
        <v>insert into game_score (id, matchid, squad, goals, points, time_type) values (65, 12, 39, 1, 1, 4);</v>
      </c>
    </row>
    <row r="30" spans="1:7" x14ac:dyDescent="0.25">
      <c r="A30" s="4">
        <f t="shared" si="6"/>
        <v>66</v>
      </c>
      <c r="B30" s="4">
        <f>B27</f>
        <v>12</v>
      </c>
      <c r="C30" s="4">
        <v>39</v>
      </c>
      <c r="D30" s="4">
        <v>1</v>
      </c>
      <c r="E30" s="4">
        <v>0</v>
      </c>
      <c r="F30" s="4">
        <v>3</v>
      </c>
      <c r="G30" t="str">
        <f t="shared" si="7"/>
        <v>insert into game_score (id, matchid, squad, goals, points, time_type) values (66, 12, 39, 1, 0, 3);</v>
      </c>
    </row>
    <row r="31" spans="1:7" x14ac:dyDescent="0.25">
      <c r="A31" s="4">
        <f t="shared" si="6"/>
        <v>67</v>
      </c>
      <c r="B31" s="4">
        <f>B28</f>
        <v>12</v>
      </c>
      <c r="C31" s="4">
        <v>38</v>
      </c>
      <c r="D31" s="4">
        <v>1</v>
      </c>
      <c r="E31" s="4">
        <v>1</v>
      </c>
      <c r="F31" s="4">
        <v>4</v>
      </c>
      <c r="G31" t="str">
        <f t="shared" si="7"/>
        <v>insert into game_score (id, matchid, squad, goals, points, time_type) values (67, 12, 38, 1, 1, 4);</v>
      </c>
    </row>
    <row r="32" spans="1:7" x14ac:dyDescent="0.25">
      <c r="A32" s="4">
        <f t="shared" si="6"/>
        <v>68</v>
      </c>
      <c r="B32" s="4">
        <f>B29</f>
        <v>12</v>
      </c>
      <c r="C32" s="4">
        <v>38</v>
      </c>
      <c r="D32" s="4">
        <v>1</v>
      </c>
      <c r="E32" s="4">
        <v>0</v>
      </c>
      <c r="F32" s="4">
        <v>3</v>
      </c>
      <c r="G32" t="str">
        <f t="shared" si="7"/>
        <v>insert into game_score (id, matchid, squad, goals, points, time_type) values (68, 12, 38, 1, 0, 3);</v>
      </c>
    </row>
    <row r="33" spans="1:7" x14ac:dyDescent="0.25">
      <c r="A33" s="3">
        <f t="shared" si="6"/>
        <v>69</v>
      </c>
      <c r="B33" s="3">
        <f>B29+1</f>
        <v>13</v>
      </c>
      <c r="C33" s="3">
        <v>39</v>
      </c>
      <c r="D33" s="3">
        <v>2</v>
      </c>
      <c r="E33" s="3">
        <v>2</v>
      </c>
      <c r="F33" s="3">
        <v>2</v>
      </c>
      <c r="G33" s="3" t="str">
        <f t="shared" si="7"/>
        <v>insert into game_score (id, matchid, squad, goals, points, time_type) values (69, 13, 39, 2, 2, 2);</v>
      </c>
    </row>
    <row r="34" spans="1:7" x14ac:dyDescent="0.25">
      <c r="A34" s="3">
        <f t="shared" si="6"/>
        <v>70</v>
      </c>
      <c r="B34" s="3">
        <f>B33</f>
        <v>13</v>
      </c>
      <c r="C34" s="3">
        <v>39</v>
      </c>
      <c r="D34" s="3">
        <v>2</v>
      </c>
      <c r="E34" s="3">
        <v>0</v>
      </c>
      <c r="F34" s="3">
        <v>1</v>
      </c>
      <c r="G34" s="3" t="str">
        <f t="shared" si="7"/>
        <v>insert into game_score (id, matchid, squad, goals, points, time_type) values (70, 13, 39, 2, 0, 1);</v>
      </c>
    </row>
    <row r="35" spans="1:7" x14ac:dyDescent="0.25">
      <c r="A35" s="3">
        <f t="shared" si="6"/>
        <v>71</v>
      </c>
      <c r="B35" s="3">
        <f>B33</f>
        <v>13</v>
      </c>
      <c r="C35" s="3">
        <v>38</v>
      </c>
      <c r="D35" s="3">
        <v>0</v>
      </c>
      <c r="E35" s="3">
        <v>0</v>
      </c>
      <c r="F35" s="3">
        <v>2</v>
      </c>
      <c r="G35" s="3" t="str">
        <f t="shared" si="7"/>
        <v>insert into game_score (id, matchid, squad, goals, points, time_type) values (71, 13, 38, 0, 0, 2);</v>
      </c>
    </row>
    <row r="36" spans="1:7" x14ac:dyDescent="0.25">
      <c r="A36" s="3">
        <f t="shared" si="6"/>
        <v>72</v>
      </c>
      <c r="B36" s="3">
        <f>B33</f>
        <v>13</v>
      </c>
      <c r="C36" s="3">
        <v>38</v>
      </c>
      <c r="D36" s="3">
        <v>0</v>
      </c>
      <c r="E36" s="3">
        <v>0</v>
      </c>
      <c r="F36" s="3">
        <v>1</v>
      </c>
      <c r="G36" s="3" t="str">
        <f t="shared" si="7"/>
        <v>insert into game_score (id, matchid, squad, goals, points, time_type) values (72, 13, 38, 0, 0, 1);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4257812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'1968'!A6+1</f>
        <v>14</v>
      </c>
      <c r="B2" s="2" t="str">
        <f>"1972-06-14"</f>
        <v>1972-06-14</v>
      </c>
      <c r="C2">
        <v>4</v>
      </c>
      <c r="D2">
        <v>32</v>
      </c>
      <c r="G2" t="str">
        <f t="shared" ref="G2:G5" si="0">"insert into game (matchid, matchdate, game_type, country) values (" &amp; A2 &amp; ", '" &amp; B2 &amp; "', " &amp; C2 &amp; ", " &amp; D2 &amp;  ");"</f>
        <v>insert into game (matchid, matchdate, game_type, country) values (14, '1972-06-14', 4, 32);</v>
      </c>
    </row>
    <row r="3" spans="1:7" x14ac:dyDescent="0.25">
      <c r="A3">
        <f>A2+1</f>
        <v>15</v>
      </c>
      <c r="B3" s="2" t="str">
        <f t="shared" ref="B3" si="1">"1972-06-14"</f>
        <v>1972-06-14</v>
      </c>
      <c r="C3">
        <v>4</v>
      </c>
      <c r="D3">
        <f>D2</f>
        <v>32</v>
      </c>
      <c r="G3" t="str">
        <f t="shared" si="0"/>
        <v>insert into game (matchid, matchdate, game_type, country) values (15, '1972-06-14', 4, 32);</v>
      </c>
    </row>
    <row r="4" spans="1:7" x14ac:dyDescent="0.25">
      <c r="A4">
        <f t="shared" ref="A4:A5" si="2">A3+1</f>
        <v>16</v>
      </c>
      <c r="B4" s="2" t="str">
        <f>"1972-06-17"</f>
        <v>1972-06-17</v>
      </c>
      <c r="C4">
        <v>5</v>
      </c>
      <c r="D4">
        <f t="shared" ref="D4:D5" si="3">D3</f>
        <v>32</v>
      </c>
      <c r="G4" t="str">
        <f t="shared" si="0"/>
        <v>insert into game (matchid, matchdate, game_type, country) values (16, '1972-06-17', 5, 32);</v>
      </c>
    </row>
    <row r="5" spans="1:7" x14ac:dyDescent="0.25">
      <c r="A5">
        <f t="shared" si="2"/>
        <v>17</v>
      </c>
      <c r="B5" s="2" t="str">
        <f>"1972-06-18"</f>
        <v>1972-06-18</v>
      </c>
      <c r="C5">
        <v>6</v>
      </c>
      <c r="D5">
        <f t="shared" si="3"/>
        <v>32</v>
      </c>
      <c r="G5" t="str">
        <f t="shared" si="0"/>
        <v>insert into game (matchid, matchdate, game_type, country) values (17, '1972-06-18', 6, 32);</v>
      </c>
    </row>
    <row r="7" spans="1:7" x14ac:dyDescent="0.25">
      <c r="A7" s="1" t="s">
        <v>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5</v>
      </c>
      <c r="G7" t="str">
        <f>"insert into game_score (id, matchid, squad, goals, points, time_type) values (" &amp; A7 &amp; ", " &amp; B7 &amp; ", " &amp; C7 &amp; ", " &amp; D7 &amp; ", " &amp; E7 &amp; ", " &amp; F7 &amp; ");"</f>
        <v>insert into game_score (id, matchid, squad, goals, points, time_type) values (id, matchid, squad, goals, points, time_type);</v>
      </c>
    </row>
    <row r="8" spans="1:7" x14ac:dyDescent="0.25">
      <c r="A8" s="3">
        <f>'1968'!A36+1</f>
        <v>73</v>
      </c>
      <c r="B8" s="3">
        <f>A2</f>
        <v>14</v>
      </c>
      <c r="C8" s="3">
        <v>32</v>
      </c>
      <c r="D8" s="3">
        <v>1</v>
      </c>
      <c r="E8" s="3">
        <v>0</v>
      </c>
      <c r="F8" s="3">
        <v>2</v>
      </c>
      <c r="G8" s="3" t="str">
        <f t="shared" ref="G8:G23" si="4">"insert into game_score (id, matchid, squad, goals, points, time_type) values (" &amp; A8 &amp; ", " &amp; B8 &amp; ", " &amp; C8 &amp; ", " &amp; D8 &amp; ", " &amp; E8 &amp; ", " &amp; F8 &amp; ");"</f>
        <v>insert into game_score (id, matchid, squad, goals, points, time_type) values (73, 14, 32, 1, 0, 2);</v>
      </c>
    </row>
    <row r="9" spans="1:7" x14ac:dyDescent="0.25">
      <c r="A9" s="3">
        <f>A8+1</f>
        <v>74</v>
      </c>
      <c r="B9" s="3">
        <f>B8</f>
        <v>14</v>
      </c>
      <c r="C9" s="3">
        <v>32</v>
      </c>
      <c r="D9" s="3">
        <v>0</v>
      </c>
      <c r="E9" s="3">
        <v>0</v>
      </c>
      <c r="F9" s="3">
        <v>1</v>
      </c>
      <c r="G9" s="3" t="str">
        <f t="shared" si="4"/>
        <v>insert into game_score (id, matchid, squad, goals, points, time_type) values (74, 14, 32, 0, 0, 1);</v>
      </c>
    </row>
    <row r="10" spans="1:7" x14ac:dyDescent="0.25">
      <c r="A10" s="3">
        <f t="shared" ref="A10:A23" si="5">A9+1</f>
        <v>75</v>
      </c>
      <c r="B10" s="3">
        <f>B8</f>
        <v>14</v>
      </c>
      <c r="C10" s="3">
        <v>49228</v>
      </c>
      <c r="D10" s="3">
        <v>2</v>
      </c>
      <c r="E10" s="3">
        <v>2</v>
      </c>
      <c r="F10" s="3">
        <v>2</v>
      </c>
      <c r="G10" s="3" t="str">
        <f t="shared" si="4"/>
        <v>insert into game_score (id, matchid, squad, goals, points, time_type) values (75, 14, 49228, 2, 2, 2);</v>
      </c>
    </row>
    <row r="11" spans="1:7" x14ac:dyDescent="0.25">
      <c r="A11" s="3">
        <f t="shared" si="5"/>
        <v>76</v>
      </c>
      <c r="B11" s="3">
        <f>B8</f>
        <v>14</v>
      </c>
      <c r="C11" s="3">
        <v>49228</v>
      </c>
      <c r="D11" s="3">
        <v>1</v>
      </c>
      <c r="E11" s="3">
        <v>0</v>
      </c>
      <c r="F11" s="3">
        <v>1</v>
      </c>
      <c r="G11" s="3" t="str">
        <f t="shared" si="4"/>
        <v>insert into game_score (id, matchid, squad, goals, points, time_type) values (76, 14, 49228, 1, 0, 1);</v>
      </c>
    </row>
    <row r="12" spans="1:7" x14ac:dyDescent="0.25">
      <c r="A12" s="4">
        <f t="shared" si="5"/>
        <v>77</v>
      </c>
      <c r="B12" s="4">
        <f>B8+1</f>
        <v>15</v>
      </c>
      <c r="C12" s="4">
        <v>36</v>
      </c>
      <c r="D12" s="4">
        <v>0</v>
      </c>
      <c r="E12" s="4">
        <v>0</v>
      </c>
      <c r="F12" s="4">
        <v>2</v>
      </c>
      <c r="G12" t="str">
        <f t="shared" si="4"/>
        <v>insert into game_score (id, matchid, squad, goals, points, time_type) values (77, 15, 36, 0, 0, 2);</v>
      </c>
    </row>
    <row r="13" spans="1:7" x14ac:dyDescent="0.25">
      <c r="A13" s="4">
        <f t="shared" si="5"/>
        <v>78</v>
      </c>
      <c r="B13" s="4">
        <f>B12</f>
        <v>15</v>
      </c>
      <c r="C13" s="4">
        <v>36</v>
      </c>
      <c r="D13" s="4">
        <v>0</v>
      </c>
      <c r="E13" s="4">
        <v>0</v>
      </c>
      <c r="F13" s="4">
        <v>1</v>
      </c>
      <c r="G13" t="str">
        <f t="shared" si="4"/>
        <v>insert into game_score (id, matchid, squad, goals, points, time_type) values (78, 15, 36, 0, 0, 1);</v>
      </c>
    </row>
    <row r="14" spans="1:7" x14ac:dyDescent="0.25">
      <c r="A14" s="4">
        <f t="shared" si="5"/>
        <v>79</v>
      </c>
      <c r="B14" s="4">
        <f>B12</f>
        <v>15</v>
      </c>
      <c r="C14" s="4">
        <v>7097</v>
      </c>
      <c r="D14" s="4">
        <v>1</v>
      </c>
      <c r="E14" s="4">
        <v>2</v>
      </c>
      <c r="F14" s="4">
        <v>2</v>
      </c>
      <c r="G14" t="str">
        <f t="shared" si="4"/>
        <v>insert into game_score (id, matchid, squad, goals, points, time_type) values (79, 15, 7097, 1, 2, 2);</v>
      </c>
    </row>
    <row r="15" spans="1:7" x14ac:dyDescent="0.25">
      <c r="A15" s="4">
        <f t="shared" si="5"/>
        <v>80</v>
      </c>
      <c r="B15" s="4">
        <f>B12</f>
        <v>15</v>
      </c>
      <c r="C15" s="4">
        <v>7097</v>
      </c>
      <c r="D15" s="4">
        <v>0</v>
      </c>
      <c r="E15" s="4">
        <v>0</v>
      </c>
      <c r="F15" s="4">
        <v>1</v>
      </c>
      <c r="G15" t="str">
        <f t="shared" si="4"/>
        <v>insert into game_score (id, matchid, squad, goals, points, time_type) values (80, 15, 7097, 0, 0, 1);</v>
      </c>
    </row>
    <row r="16" spans="1:7" x14ac:dyDescent="0.25">
      <c r="A16" s="3">
        <f t="shared" si="5"/>
        <v>81</v>
      </c>
      <c r="B16" s="3">
        <f>B12+1</f>
        <v>16</v>
      </c>
      <c r="C16" s="3">
        <v>36</v>
      </c>
      <c r="D16" s="3">
        <v>1</v>
      </c>
      <c r="E16" s="3">
        <v>0</v>
      </c>
      <c r="F16" s="3">
        <v>2</v>
      </c>
      <c r="G16" s="3" t="str">
        <f t="shared" si="4"/>
        <v>insert into game_score (id, matchid, squad, goals, points, time_type) values (81, 16, 36, 1, 0, 2);</v>
      </c>
    </row>
    <row r="17" spans="1:7" x14ac:dyDescent="0.25">
      <c r="A17" s="3">
        <f t="shared" si="5"/>
        <v>82</v>
      </c>
      <c r="B17" s="3">
        <f>B16</f>
        <v>16</v>
      </c>
      <c r="C17" s="3">
        <v>36</v>
      </c>
      <c r="D17" s="3">
        <v>0</v>
      </c>
      <c r="E17" s="3">
        <v>0</v>
      </c>
      <c r="F17" s="3">
        <v>1</v>
      </c>
      <c r="G17" s="3" t="str">
        <f t="shared" si="4"/>
        <v>insert into game_score (id, matchid, squad, goals, points, time_type) values (82, 16, 36, 0, 0, 1);</v>
      </c>
    </row>
    <row r="18" spans="1:7" x14ac:dyDescent="0.25">
      <c r="A18" s="3">
        <f t="shared" si="5"/>
        <v>83</v>
      </c>
      <c r="B18" s="3">
        <f>B16</f>
        <v>16</v>
      </c>
      <c r="C18" s="3">
        <v>32</v>
      </c>
      <c r="D18" s="3">
        <v>2</v>
      </c>
      <c r="E18" s="3">
        <v>2</v>
      </c>
      <c r="F18" s="3">
        <v>2</v>
      </c>
      <c r="G18" s="3" t="str">
        <f t="shared" si="4"/>
        <v>insert into game_score (id, matchid, squad, goals, points, time_type) values (83, 16, 32, 2, 2, 2);</v>
      </c>
    </row>
    <row r="19" spans="1:7" x14ac:dyDescent="0.25">
      <c r="A19" s="3">
        <f t="shared" si="5"/>
        <v>84</v>
      </c>
      <c r="B19" s="3">
        <f>B16</f>
        <v>16</v>
      </c>
      <c r="C19" s="3">
        <v>32</v>
      </c>
      <c r="D19" s="3">
        <v>2</v>
      </c>
      <c r="E19" s="3">
        <v>0</v>
      </c>
      <c r="F19" s="3">
        <v>1</v>
      </c>
      <c r="G19" s="3" t="str">
        <f t="shared" si="4"/>
        <v>insert into game_score (id, matchid, squad, goals, points, time_type) values (84, 16, 32, 2, 0, 1);</v>
      </c>
    </row>
    <row r="20" spans="1:7" x14ac:dyDescent="0.25">
      <c r="A20" s="4">
        <f t="shared" si="5"/>
        <v>85</v>
      </c>
      <c r="B20" s="4">
        <f>B16+1</f>
        <v>17</v>
      </c>
      <c r="C20" s="4">
        <v>49228</v>
      </c>
      <c r="D20" s="4">
        <v>3</v>
      </c>
      <c r="E20" s="4">
        <v>2</v>
      </c>
      <c r="F20" s="4">
        <v>2</v>
      </c>
      <c r="G20" s="4" t="str">
        <f t="shared" si="4"/>
        <v>insert into game_score (id, matchid, squad, goals, points, time_type) values (85, 17, 49228, 3, 2, 2);</v>
      </c>
    </row>
    <row r="21" spans="1:7" x14ac:dyDescent="0.25">
      <c r="A21" s="4">
        <f t="shared" si="5"/>
        <v>86</v>
      </c>
      <c r="B21" s="4">
        <f>B20</f>
        <v>17</v>
      </c>
      <c r="C21" s="4">
        <v>49228</v>
      </c>
      <c r="D21" s="4">
        <v>1</v>
      </c>
      <c r="E21" s="4">
        <v>0</v>
      </c>
      <c r="F21" s="4">
        <v>1</v>
      </c>
      <c r="G21" s="4" t="str">
        <f t="shared" si="4"/>
        <v>insert into game_score (id, matchid, squad, goals, points, time_type) values (86, 17, 49228, 1, 0, 1);</v>
      </c>
    </row>
    <row r="22" spans="1:7" x14ac:dyDescent="0.25">
      <c r="A22" s="4">
        <f t="shared" si="5"/>
        <v>87</v>
      </c>
      <c r="B22" s="4">
        <f>B20</f>
        <v>17</v>
      </c>
      <c r="C22" s="4">
        <v>7097</v>
      </c>
      <c r="D22" s="4">
        <v>0</v>
      </c>
      <c r="E22" s="4">
        <v>0</v>
      </c>
      <c r="F22" s="4">
        <v>2</v>
      </c>
      <c r="G22" s="4" t="str">
        <f t="shared" si="4"/>
        <v>insert into game_score (id, matchid, squad, goals, points, time_type) values (87, 17, 7097, 0, 0, 2);</v>
      </c>
    </row>
    <row r="23" spans="1:7" x14ac:dyDescent="0.25">
      <c r="A23" s="4">
        <f t="shared" si="5"/>
        <v>88</v>
      </c>
      <c r="B23" s="4">
        <f>B20</f>
        <v>17</v>
      </c>
      <c r="C23" s="4">
        <v>7097</v>
      </c>
      <c r="D23" s="4">
        <v>0</v>
      </c>
      <c r="E23" s="4">
        <v>0</v>
      </c>
      <c r="F23" s="4">
        <v>1</v>
      </c>
      <c r="G23" s="4" t="str">
        <f t="shared" si="4"/>
        <v>insert into game_score (id, matchid, squad, goals, points, time_type) values (88, 17, 7097, 0, 0, 1);</v>
      </c>
    </row>
  </sheetData>
  <pageMargins left="0.7" right="0.7" top="0.75" bottom="0.75" header="0.3" footer="0.3"/>
  <pageSetup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4257812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'1972'!A5+1</f>
        <v>18</v>
      </c>
      <c r="B2" s="2" t="str">
        <f>"1976-06-16"</f>
        <v>1976-06-16</v>
      </c>
      <c r="C2">
        <v>4</v>
      </c>
      <c r="D2">
        <v>32</v>
      </c>
      <c r="G2" t="str">
        <f t="shared" ref="G2:G5" si="0">"insert into game (matchid, matchdate, game_type, country) values (" &amp; A2 &amp; ", '" &amp; B2 &amp; "', " &amp; C2 &amp; ", " &amp; D2 &amp;  ");"</f>
        <v>insert into game (matchid, matchdate, game_type, country) values (18, '1976-06-16', 4, 32);</v>
      </c>
    </row>
    <row r="3" spans="1:7" x14ac:dyDescent="0.25">
      <c r="A3">
        <f>A2+1</f>
        <v>19</v>
      </c>
      <c r="B3" s="2" t="str">
        <f>"1976-06-17"</f>
        <v>1976-06-17</v>
      </c>
      <c r="C3">
        <v>4</v>
      </c>
      <c r="D3">
        <f>D2</f>
        <v>32</v>
      </c>
      <c r="G3" t="str">
        <f t="shared" si="0"/>
        <v>insert into game (matchid, matchdate, game_type, country) values (19, '1976-06-17', 4, 32);</v>
      </c>
    </row>
    <row r="4" spans="1:7" x14ac:dyDescent="0.25">
      <c r="A4">
        <f t="shared" ref="A4:A5" si="1">A3+1</f>
        <v>20</v>
      </c>
      <c r="B4" s="2" t="str">
        <f>"1976-06-19"</f>
        <v>1976-06-19</v>
      </c>
      <c r="C4">
        <v>5</v>
      </c>
      <c r="D4">
        <f t="shared" ref="D4:D5" si="2">D3</f>
        <v>32</v>
      </c>
      <c r="G4" t="str">
        <f t="shared" si="0"/>
        <v>insert into game (matchid, matchdate, game_type, country) values (20, '1976-06-19', 5, 32);</v>
      </c>
    </row>
    <row r="5" spans="1:7" x14ac:dyDescent="0.25">
      <c r="A5">
        <f t="shared" si="1"/>
        <v>21</v>
      </c>
      <c r="B5" s="2" t="str">
        <f>"1976-06-20"</f>
        <v>1976-06-20</v>
      </c>
      <c r="C5">
        <v>6</v>
      </c>
      <c r="D5">
        <f t="shared" si="2"/>
        <v>32</v>
      </c>
      <c r="G5" t="str">
        <f t="shared" si="0"/>
        <v>insert into game (matchid, matchdate, game_type, country) values (21, '1976-06-20', 6, 32);</v>
      </c>
    </row>
    <row r="7" spans="1:7" x14ac:dyDescent="0.25">
      <c r="A7" s="1" t="s">
        <v>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5</v>
      </c>
      <c r="G7" t="str">
        <f>"insert into game_score (id, matchid, squad, goals, points, time_type) values (" &amp; A7 &amp; ", " &amp; B7 &amp; ", " &amp; C7 &amp; ", " &amp; D7 &amp; ", " &amp; E7 &amp; ", " &amp; F7 &amp; ");"</f>
        <v>insert into game_score (id, matchid, squad, goals, points, time_type) values (id, matchid, squad, goals, points, time_type);</v>
      </c>
    </row>
    <row r="8" spans="1:7" x14ac:dyDescent="0.25">
      <c r="A8" s="3">
        <f>'1972'!A23+1</f>
        <v>89</v>
      </c>
      <c r="B8" s="3">
        <f>A2</f>
        <v>18</v>
      </c>
      <c r="C8" s="3">
        <v>42</v>
      </c>
      <c r="D8" s="3">
        <v>1</v>
      </c>
      <c r="E8" s="3">
        <v>0</v>
      </c>
      <c r="F8" s="3">
        <v>2</v>
      </c>
      <c r="G8" s="3" t="str">
        <f t="shared" ref="G8:G41" si="3">"insert into game_score (id, matchid, squad, goals, points, time_type) values (" &amp; A8 &amp; ", " &amp; B8 &amp; ", " &amp; C8 &amp; ", " &amp; D8 &amp; ", " &amp; E8 &amp; ", " &amp; F8 &amp; ");"</f>
        <v>insert into game_score (id, matchid, squad, goals, points, time_type) values (89, 18, 42, 1, 0, 2);</v>
      </c>
    </row>
    <row r="9" spans="1:7" x14ac:dyDescent="0.25">
      <c r="A9" s="3">
        <f>A8+1</f>
        <v>90</v>
      </c>
      <c r="B9" s="3">
        <f>B8</f>
        <v>18</v>
      </c>
      <c r="C9" s="3">
        <v>42</v>
      </c>
      <c r="D9" s="3">
        <v>1</v>
      </c>
      <c r="E9" s="3">
        <v>0</v>
      </c>
      <c r="F9" s="3">
        <v>1</v>
      </c>
      <c r="G9" s="3" t="str">
        <f t="shared" si="3"/>
        <v>insert into game_score (id, matchid, squad, goals, points, time_type) values (90, 18, 42, 1, 0, 1);</v>
      </c>
    </row>
    <row r="10" spans="1:7" x14ac:dyDescent="0.25">
      <c r="A10" s="3">
        <f t="shared" ref="A10:A41" si="4">A9+1</f>
        <v>91</v>
      </c>
      <c r="B10" s="3">
        <f>B8</f>
        <v>18</v>
      </c>
      <c r="C10" s="3">
        <v>31</v>
      </c>
      <c r="D10" s="3">
        <v>1</v>
      </c>
      <c r="E10" s="3">
        <v>0</v>
      </c>
      <c r="F10" s="3">
        <v>2</v>
      </c>
      <c r="G10" s="3" t="str">
        <f t="shared" si="3"/>
        <v>insert into game_score (id, matchid, squad, goals, points, time_type) values (91, 18, 31, 1, 0, 2);</v>
      </c>
    </row>
    <row r="11" spans="1:7" x14ac:dyDescent="0.25">
      <c r="A11" s="3">
        <f t="shared" si="4"/>
        <v>92</v>
      </c>
      <c r="B11" s="3">
        <f>B8</f>
        <v>18</v>
      </c>
      <c r="C11" s="3">
        <v>31</v>
      </c>
      <c r="D11" s="3">
        <v>0</v>
      </c>
      <c r="E11" s="3">
        <v>0</v>
      </c>
      <c r="F11" s="3">
        <v>1</v>
      </c>
      <c r="G11" s="3" t="str">
        <f t="shared" si="3"/>
        <v>insert into game_score (id, matchid, squad, goals, points, time_type) values (92, 18, 31, 0, 0, 1);</v>
      </c>
    </row>
    <row r="12" spans="1:7" x14ac:dyDescent="0.25">
      <c r="A12" s="3">
        <f t="shared" si="4"/>
        <v>93</v>
      </c>
      <c r="B12" s="3">
        <f>B9</f>
        <v>18</v>
      </c>
      <c r="C12" s="3">
        <v>42</v>
      </c>
      <c r="D12" s="3">
        <v>3</v>
      </c>
      <c r="E12" s="3">
        <v>2</v>
      </c>
      <c r="F12" s="3">
        <v>4</v>
      </c>
      <c r="G12" s="3" t="str">
        <f t="shared" si="3"/>
        <v>insert into game_score (id, matchid, squad, goals, points, time_type) values (93, 18, 42, 3, 2, 4);</v>
      </c>
    </row>
    <row r="13" spans="1:7" x14ac:dyDescent="0.25">
      <c r="A13" s="3">
        <f t="shared" si="4"/>
        <v>94</v>
      </c>
      <c r="B13" s="3">
        <f>B10</f>
        <v>18</v>
      </c>
      <c r="C13" s="3">
        <v>42</v>
      </c>
      <c r="D13" s="3">
        <v>1</v>
      </c>
      <c r="E13" s="3">
        <v>0</v>
      </c>
      <c r="F13" s="3">
        <v>3</v>
      </c>
      <c r="G13" s="3" t="str">
        <f t="shared" si="3"/>
        <v>insert into game_score (id, matchid, squad, goals, points, time_type) values (94, 18, 42, 1, 0, 3);</v>
      </c>
    </row>
    <row r="14" spans="1:7" x14ac:dyDescent="0.25">
      <c r="A14" s="3">
        <f t="shared" si="4"/>
        <v>95</v>
      </c>
      <c r="B14" s="3">
        <f>B11</f>
        <v>18</v>
      </c>
      <c r="C14" s="3">
        <v>31</v>
      </c>
      <c r="D14" s="3">
        <v>1</v>
      </c>
      <c r="E14" s="3">
        <v>0</v>
      </c>
      <c r="F14" s="3">
        <v>4</v>
      </c>
      <c r="G14" s="3" t="str">
        <f t="shared" si="3"/>
        <v>insert into game_score (id, matchid, squad, goals, points, time_type) values (95, 18, 31, 1, 0, 4);</v>
      </c>
    </row>
    <row r="15" spans="1:7" x14ac:dyDescent="0.25">
      <c r="A15" s="3">
        <f t="shared" si="4"/>
        <v>96</v>
      </c>
      <c r="B15" s="3">
        <f>B12</f>
        <v>18</v>
      </c>
      <c r="C15" s="3">
        <v>31</v>
      </c>
      <c r="D15" s="3">
        <v>1</v>
      </c>
      <c r="E15" s="3">
        <v>0</v>
      </c>
      <c r="F15" s="3">
        <v>3</v>
      </c>
      <c r="G15" s="3" t="str">
        <f t="shared" si="3"/>
        <v>insert into game_score (id, matchid, squad, goals, points, time_type) values (96, 18, 31, 1, 0, 3);</v>
      </c>
    </row>
    <row r="16" spans="1:7" x14ac:dyDescent="0.25">
      <c r="A16" s="4">
        <f t="shared" si="4"/>
        <v>97</v>
      </c>
      <c r="B16" s="4">
        <f>B8+1</f>
        <v>19</v>
      </c>
      <c r="C16" s="4">
        <v>38</v>
      </c>
      <c r="D16" s="4">
        <v>2</v>
      </c>
      <c r="E16" s="4">
        <v>0</v>
      </c>
      <c r="F16" s="4">
        <v>2</v>
      </c>
      <c r="G16" t="str">
        <f t="shared" si="3"/>
        <v>insert into game_score (id, matchid, squad, goals, points, time_type) values (97, 19, 38, 2, 0, 2);</v>
      </c>
    </row>
    <row r="17" spans="1:7" x14ac:dyDescent="0.25">
      <c r="A17" s="4">
        <f t="shared" si="4"/>
        <v>98</v>
      </c>
      <c r="B17" s="4">
        <f>B16</f>
        <v>19</v>
      </c>
      <c r="C17" s="4">
        <v>38</v>
      </c>
      <c r="D17" s="4">
        <v>2</v>
      </c>
      <c r="E17" s="4">
        <v>0</v>
      </c>
      <c r="F17" s="4">
        <v>1</v>
      </c>
      <c r="G17" t="str">
        <f t="shared" si="3"/>
        <v>insert into game_score (id, matchid, squad, goals, points, time_type) values (98, 19, 38, 2, 0, 1);</v>
      </c>
    </row>
    <row r="18" spans="1:7" x14ac:dyDescent="0.25">
      <c r="A18" s="4">
        <f t="shared" si="4"/>
        <v>99</v>
      </c>
      <c r="B18" s="4">
        <f>B16</f>
        <v>19</v>
      </c>
      <c r="C18" s="4">
        <v>49228</v>
      </c>
      <c r="D18" s="4">
        <v>2</v>
      </c>
      <c r="E18" s="4">
        <v>0</v>
      </c>
      <c r="F18" s="4">
        <v>2</v>
      </c>
      <c r="G18" t="str">
        <f t="shared" si="3"/>
        <v>insert into game_score (id, matchid, squad, goals, points, time_type) values (99, 19, 49228, 2, 0, 2);</v>
      </c>
    </row>
    <row r="19" spans="1:7" x14ac:dyDescent="0.25">
      <c r="A19" s="4">
        <f t="shared" si="4"/>
        <v>100</v>
      </c>
      <c r="B19" s="4">
        <f>B16</f>
        <v>19</v>
      </c>
      <c r="C19" s="4">
        <v>49228</v>
      </c>
      <c r="D19" s="4">
        <v>1</v>
      </c>
      <c r="E19" s="4">
        <v>0</v>
      </c>
      <c r="F19" s="4">
        <v>1</v>
      </c>
      <c r="G19" t="str">
        <f t="shared" si="3"/>
        <v>insert into game_score (id, matchid, squad, goals, points, time_type) values (100, 19, 49228, 1, 0, 1);</v>
      </c>
    </row>
    <row r="20" spans="1:7" x14ac:dyDescent="0.25">
      <c r="A20" s="4">
        <f t="shared" si="4"/>
        <v>101</v>
      </c>
      <c r="B20" s="4">
        <f>B17</f>
        <v>19</v>
      </c>
      <c r="C20" s="4">
        <v>38</v>
      </c>
      <c r="D20" s="4">
        <v>2</v>
      </c>
      <c r="E20" s="4">
        <v>0</v>
      </c>
      <c r="F20" s="4">
        <v>4</v>
      </c>
      <c r="G20" t="str">
        <f t="shared" si="3"/>
        <v>insert into game_score (id, matchid, squad, goals, points, time_type) values (101, 19, 38, 2, 0, 4);</v>
      </c>
    </row>
    <row r="21" spans="1:7" x14ac:dyDescent="0.25">
      <c r="A21" s="4">
        <f t="shared" si="4"/>
        <v>102</v>
      </c>
      <c r="B21" s="4">
        <f>B18</f>
        <v>19</v>
      </c>
      <c r="C21" s="4">
        <v>38</v>
      </c>
      <c r="D21" s="4">
        <v>2</v>
      </c>
      <c r="E21" s="4">
        <v>0</v>
      </c>
      <c r="F21" s="4">
        <v>3</v>
      </c>
      <c r="G21" t="str">
        <f t="shared" si="3"/>
        <v>insert into game_score (id, matchid, squad, goals, points, time_type) values (102, 19, 38, 2, 0, 3);</v>
      </c>
    </row>
    <row r="22" spans="1:7" x14ac:dyDescent="0.25">
      <c r="A22" s="4">
        <f t="shared" si="4"/>
        <v>103</v>
      </c>
      <c r="B22" s="4">
        <f>B19</f>
        <v>19</v>
      </c>
      <c r="C22" s="4">
        <v>49228</v>
      </c>
      <c r="D22" s="4">
        <v>4</v>
      </c>
      <c r="E22" s="4">
        <v>2</v>
      </c>
      <c r="F22" s="4">
        <v>4</v>
      </c>
      <c r="G22" t="str">
        <f t="shared" si="3"/>
        <v>insert into game_score (id, matchid, squad, goals, points, time_type) values (103, 19, 49228, 4, 2, 4);</v>
      </c>
    </row>
    <row r="23" spans="1:7" x14ac:dyDescent="0.25">
      <c r="A23" s="4">
        <f t="shared" si="4"/>
        <v>104</v>
      </c>
      <c r="B23" s="4">
        <f>B20</f>
        <v>19</v>
      </c>
      <c r="C23" s="4">
        <v>49228</v>
      </c>
      <c r="D23" s="4">
        <v>2</v>
      </c>
      <c r="E23" s="4">
        <v>0</v>
      </c>
      <c r="F23" s="4">
        <v>3</v>
      </c>
      <c r="G23" t="str">
        <f t="shared" si="3"/>
        <v>insert into game_score (id, matchid, squad, goals, points, time_type) values (104, 19, 49228, 2, 0, 3);</v>
      </c>
    </row>
    <row r="24" spans="1:7" x14ac:dyDescent="0.25">
      <c r="A24" s="3">
        <f t="shared" si="4"/>
        <v>105</v>
      </c>
      <c r="B24" s="3">
        <f>B16+1</f>
        <v>20</v>
      </c>
      <c r="C24" s="3">
        <v>31</v>
      </c>
      <c r="D24" s="3">
        <v>2</v>
      </c>
      <c r="E24" s="3">
        <v>0</v>
      </c>
      <c r="F24" s="3">
        <v>2</v>
      </c>
      <c r="G24" s="3" t="str">
        <f t="shared" si="3"/>
        <v>insert into game_score (id, matchid, squad, goals, points, time_type) values (105, 20, 31, 2, 0, 2);</v>
      </c>
    </row>
    <row r="25" spans="1:7" x14ac:dyDescent="0.25">
      <c r="A25" s="3">
        <f t="shared" si="4"/>
        <v>106</v>
      </c>
      <c r="B25" s="3">
        <f>B24</f>
        <v>20</v>
      </c>
      <c r="C25" s="3">
        <v>31</v>
      </c>
      <c r="D25" s="3">
        <v>2</v>
      </c>
      <c r="E25" s="3">
        <v>0</v>
      </c>
      <c r="F25" s="3">
        <v>1</v>
      </c>
      <c r="G25" s="3" t="str">
        <f t="shared" si="3"/>
        <v>insert into game_score (id, matchid, squad, goals, points, time_type) values (106, 20, 31, 2, 0, 1);</v>
      </c>
    </row>
    <row r="26" spans="1:7" x14ac:dyDescent="0.25">
      <c r="A26" s="3">
        <f t="shared" si="4"/>
        <v>107</v>
      </c>
      <c r="B26" s="3">
        <f>B24</f>
        <v>20</v>
      </c>
      <c r="C26" s="3">
        <v>38</v>
      </c>
      <c r="D26" s="3">
        <v>2</v>
      </c>
      <c r="E26" s="3">
        <v>0</v>
      </c>
      <c r="F26" s="3">
        <v>2</v>
      </c>
      <c r="G26" s="3" t="str">
        <f t="shared" si="3"/>
        <v>insert into game_score (id, matchid, squad, goals, points, time_type) values (107, 20, 38, 2, 0, 2);</v>
      </c>
    </row>
    <row r="27" spans="1:7" x14ac:dyDescent="0.25">
      <c r="A27" s="3">
        <f t="shared" si="4"/>
        <v>108</v>
      </c>
      <c r="B27" s="3">
        <f>B24</f>
        <v>20</v>
      </c>
      <c r="C27" s="3">
        <v>38</v>
      </c>
      <c r="D27" s="3">
        <v>1</v>
      </c>
      <c r="E27" s="3">
        <v>0</v>
      </c>
      <c r="F27" s="3">
        <v>1</v>
      </c>
      <c r="G27" s="3" t="str">
        <f t="shared" si="3"/>
        <v>insert into game_score (id, matchid, squad, goals, points, time_type) values (108, 20, 38, 1, 0, 1);</v>
      </c>
    </row>
    <row r="28" spans="1:7" x14ac:dyDescent="0.25">
      <c r="A28" s="3">
        <f t="shared" si="4"/>
        <v>109</v>
      </c>
      <c r="B28" s="3">
        <f>B25</f>
        <v>20</v>
      </c>
      <c r="C28" s="3">
        <v>31</v>
      </c>
      <c r="D28" s="3">
        <v>3</v>
      </c>
      <c r="E28" s="3">
        <v>2</v>
      </c>
      <c r="F28" s="3">
        <v>4</v>
      </c>
      <c r="G28" s="3" t="str">
        <f t="shared" si="3"/>
        <v>insert into game_score (id, matchid, squad, goals, points, time_type) values (109, 20, 31, 3, 2, 4);</v>
      </c>
    </row>
    <row r="29" spans="1:7" x14ac:dyDescent="0.25">
      <c r="A29" s="3">
        <f t="shared" si="4"/>
        <v>110</v>
      </c>
      <c r="B29" s="3">
        <f>B26</f>
        <v>20</v>
      </c>
      <c r="C29" s="3">
        <v>31</v>
      </c>
      <c r="D29" s="3">
        <v>2</v>
      </c>
      <c r="E29" s="3">
        <v>0</v>
      </c>
      <c r="F29" s="3">
        <v>3</v>
      </c>
      <c r="G29" s="3" t="str">
        <f t="shared" si="3"/>
        <v>insert into game_score (id, matchid, squad, goals, points, time_type) values (110, 20, 31, 2, 0, 3);</v>
      </c>
    </row>
    <row r="30" spans="1:7" x14ac:dyDescent="0.25">
      <c r="A30" s="3">
        <f t="shared" si="4"/>
        <v>111</v>
      </c>
      <c r="B30" s="3">
        <f>B27</f>
        <v>20</v>
      </c>
      <c r="C30" s="3">
        <v>38</v>
      </c>
      <c r="D30" s="3">
        <v>2</v>
      </c>
      <c r="E30" s="3">
        <v>0</v>
      </c>
      <c r="F30" s="3">
        <v>4</v>
      </c>
      <c r="G30" s="3" t="str">
        <f t="shared" si="3"/>
        <v>insert into game_score (id, matchid, squad, goals, points, time_type) values (111, 20, 38, 2, 0, 4);</v>
      </c>
    </row>
    <row r="31" spans="1:7" x14ac:dyDescent="0.25">
      <c r="A31" s="3">
        <f t="shared" si="4"/>
        <v>112</v>
      </c>
      <c r="B31" s="3">
        <f>B28</f>
        <v>20</v>
      </c>
      <c r="C31" s="3">
        <v>38</v>
      </c>
      <c r="D31" s="3">
        <v>2</v>
      </c>
      <c r="E31" s="3">
        <v>0</v>
      </c>
      <c r="F31" s="3">
        <v>3</v>
      </c>
      <c r="G31" s="3" t="str">
        <f t="shared" si="3"/>
        <v>insert into game_score (id, matchid, squad, goals, points, time_type) values (112, 20, 38, 2, 0, 3);</v>
      </c>
    </row>
    <row r="32" spans="1:7" x14ac:dyDescent="0.25">
      <c r="A32" s="4">
        <f t="shared" si="4"/>
        <v>113</v>
      </c>
      <c r="B32" s="4">
        <f>B24+1</f>
        <v>21</v>
      </c>
      <c r="C32" s="4">
        <v>42</v>
      </c>
      <c r="D32" s="4">
        <v>2</v>
      </c>
      <c r="E32" s="4">
        <v>0</v>
      </c>
      <c r="F32" s="4">
        <v>2</v>
      </c>
      <c r="G32" t="str">
        <f t="shared" si="3"/>
        <v>insert into game_score (id, matchid, squad, goals, points, time_type) values (113, 21, 42, 2, 0, 2);</v>
      </c>
    </row>
    <row r="33" spans="1:7" x14ac:dyDescent="0.25">
      <c r="A33" s="4">
        <f t="shared" si="4"/>
        <v>114</v>
      </c>
      <c r="B33" s="4">
        <f>B32</f>
        <v>21</v>
      </c>
      <c r="C33" s="4">
        <v>42</v>
      </c>
      <c r="D33" s="4">
        <v>2</v>
      </c>
      <c r="E33" s="4">
        <v>0</v>
      </c>
      <c r="F33" s="4">
        <v>1</v>
      </c>
      <c r="G33" t="str">
        <f t="shared" si="3"/>
        <v>insert into game_score (id, matchid, squad, goals, points, time_type) values (114, 21, 42, 2, 0, 1);</v>
      </c>
    </row>
    <row r="34" spans="1:7" x14ac:dyDescent="0.25">
      <c r="A34" s="4">
        <f t="shared" si="4"/>
        <v>115</v>
      </c>
      <c r="B34" s="4">
        <f>B32</f>
        <v>21</v>
      </c>
      <c r="C34" s="4">
        <v>49228</v>
      </c>
      <c r="D34" s="4">
        <v>2</v>
      </c>
      <c r="E34" s="4">
        <v>0</v>
      </c>
      <c r="F34" s="4">
        <v>2</v>
      </c>
      <c r="G34" t="str">
        <f t="shared" si="3"/>
        <v>insert into game_score (id, matchid, squad, goals, points, time_type) values (115, 21, 49228, 2, 0, 2);</v>
      </c>
    </row>
    <row r="35" spans="1:7" x14ac:dyDescent="0.25">
      <c r="A35" s="4">
        <f t="shared" si="4"/>
        <v>116</v>
      </c>
      <c r="B35" s="4">
        <f>B32</f>
        <v>21</v>
      </c>
      <c r="C35" s="4">
        <v>49228</v>
      </c>
      <c r="D35" s="4">
        <v>1</v>
      </c>
      <c r="E35" s="4">
        <v>0</v>
      </c>
      <c r="F35" s="4">
        <v>1</v>
      </c>
      <c r="G35" t="str">
        <f t="shared" si="3"/>
        <v>insert into game_score (id, matchid, squad, goals, points, time_type) values (116, 21, 49228, 1, 0, 1);</v>
      </c>
    </row>
    <row r="36" spans="1:7" x14ac:dyDescent="0.25">
      <c r="A36" s="4">
        <f t="shared" si="4"/>
        <v>117</v>
      </c>
      <c r="B36" s="4">
        <f>B24+1</f>
        <v>21</v>
      </c>
      <c r="C36" s="4">
        <v>42</v>
      </c>
      <c r="D36" s="4">
        <v>2</v>
      </c>
      <c r="E36" s="4">
        <v>1</v>
      </c>
      <c r="F36" s="4">
        <v>4</v>
      </c>
      <c r="G36" t="str">
        <f t="shared" si="3"/>
        <v>insert into game_score (id, matchid, squad, goals, points, time_type) values (117, 21, 42, 2, 1, 4);</v>
      </c>
    </row>
    <row r="37" spans="1:7" x14ac:dyDescent="0.25">
      <c r="A37" s="4">
        <f t="shared" si="4"/>
        <v>118</v>
      </c>
      <c r="B37" s="4">
        <f>B36</f>
        <v>21</v>
      </c>
      <c r="C37" s="4">
        <v>42</v>
      </c>
      <c r="D37" s="4">
        <v>2</v>
      </c>
      <c r="E37" s="4">
        <v>0</v>
      </c>
      <c r="F37" s="4">
        <v>3</v>
      </c>
      <c r="G37" t="str">
        <f t="shared" si="3"/>
        <v>insert into game_score (id, matchid, squad, goals, points, time_type) values (118, 21, 42, 2, 0, 3);</v>
      </c>
    </row>
    <row r="38" spans="1:7" x14ac:dyDescent="0.25">
      <c r="A38" s="4">
        <f t="shared" si="4"/>
        <v>119</v>
      </c>
      <c r="B38" s="4">
        <f>B36</f>
        <v>21</v>
      </c>
      <c r="C38" s="4">
        <v>49228</v>
      </c>
      <c r="D38" s="4">
        <v>2</v>
      </c>
      <c r="E38" s="4">
        <v>1</v>
      </c>
      <c r="F38" s="4">
        <v>4</v>
      </c>
      <c r="G38" t="str">
        <f t="shared" si="3"/>
        <v>insert into game_score (id, matchid, squad, goals, points, time_type) values (119, 21, 49228, 2, 1, 4);</v>
      </c>
    </row>
    <row r="39" spans="1:7" x14ac:dyDescent="0.25">
      <c r="A39" s="4">
        <f t="shared" si="4"/>
        <v>120</v>
      </c>
      <c r="B39" s="4">
        <f>B36</f>
        <v>21</v>
      </c>
      <c r="C39" s="4">
        <v>49228</v>
      </c>
      <c r="D39" s="4">
        <v>2</v>
      </c>
      <c r="E39" s="4">
        <v>0</v>
      </c>
      <c r="F39" s="4">
        <v>3</v>
      </c>
      <c r="G39" t="str">
        <f t="shared" si="3"/>
        <v>insert into game_score (id, matchid, squad, goals, points, time_type) values (120, 21, 49228, 2, 0, 3);</v>
      </c>
    </row>
    <row r="40" spans="1:7" x14ac:dyDescent="0.25">
      <c r="A40" s="4">
        <f t="shared" si="4"/>
        <v>121</v>
      </c>
      <c r="B40" s="4">
        <v>21</v>
      </c>
      <c r="C40" s="4">
        <v>42</v>
      </c>
      <c r="D40" s="4">
        <v>5</v>
      </c>
      <c r="E40" s="4">
        <v>0</v>
      </c>
      <c r="F40" s="4">
        <v>7</v>
      </c>
      <c r="G40" t="str">
        <f t="shared" si="3"/>
        <v>insert into game_score (id, matchid, squad, goals, points, time_type) values (121, 21, 42, 5, 0, 7);</v>
      </c>
    </row>
    <row r="41" spans="1:7" x14ac:dyDescent="0.25">
      <c r="A41" s="4">
        <f t="shared" si="4"/>
        <v>122</v>
      </c>
      <c r="B41" s="4">
        <v>21</v>
      </c>
      <c r="C41" s="4">
        <v>49228</v>
      </c>
      <c r="D41" s="4">
        <v>3</v>
      </c>
      <c r="E41" s="4">
        <v>0</v>
      </c>
      <c r="F41" s="4">
        <v>7</v>
      </c>
      <c r="G41" t="str">
        <f t="shared" si="3"/>
        <v>insert into game_score (id, matchid, squad, goals, points, time_type) values (122, 21, 49228, 3, 0, 7);</v>
      </c>
    </row>
  </sheetData>
  <pageMargins left="0.7" right="0.7" top="0.75" bottom="0.75" header="0.3" footer="0.3"/>
  <pageSetup orientation="portrait" horizontalDpi="200" verticalDpi="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9</v>
      </c>
      <c r="C1" t="s">
        <v>10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v>1</v>
      </c>
      <c r="B2">
        <v>1980</v>
      </c>
      <c r="C2" t="s">
        <v>11</v>
      </c>
      <c r="D2">
        <v>49228</v>
      </c>
      <c r="G2" t="str">
        <f t="shared" ref="G2:G9" si="0">"insert into group_stage (id, tournament, group_code, squad) values (" &amp; A2 &amp; ", " &amp; B2 &amp; ", '" &amp; C2 &amp; "', " &amp; D2 &amp;  ");"</f>
        <v>insert into group_stage (id, tournament, group_code, squad) values (1, 1980, 'A', 49228);</v>
      </c>
    </row>
    <row r="3" spans="1:7" x14ac:dyDescent="0.25">
      <c r="A3">
        <f>A2+1</f>
        <v>2</v>
      </c>
      <c r="B3">
        <f>B2</f>
        <v>1980</v>
      </c>
      <c r="C3" t="s">
        <v>11</v>
      </c>
      <c r="D3">
        <v>42</v>
      </c>
      <c r="G3" t="str">
        <f t="shared" si="0"/>
        <v>insert into group_stage (id, tournament, group_code, squad) values (2, 1980, 'A', 42);</v>
      </c>
    </row>
    <row r="4" spans="1:7" x14ac:dyDescent="0.25">
      <c r="A4">
        <f t="shared" ref="A4:A9" si="1">A3+1</f>
        <v>3</v>
      </c>
      <c r="B4">
        <f t="shared" ref="B4:B9" si="2">B3</f>
        <v>1980</v>
      </c>
      <c r="C4" t="s">
        <v>11</v>
      </c>
      <c r="D4">
        <v>31</v>
      </c>
      <c r="G4" t="str">
        <f t="shared" si="0"/>
        <v>insert into group_stage (id, tournament, group_code, squad) values (3, 1980, 'A', 31);</v>
      </c>
    </row>
    <row r="5" spans="1:7" x14ac:dyDescent="0.25">
      <c r="A5">
        <f t="shared" si="1"/>
        <v>4</v>
      </c>
      <c r="B5">
        <f t="shared" si="2"/>
        <v>1980</v>
      </c>
      <c r="C5" t="s">
        <v>11</v>
      </c>
      <c r="D5">
        <v>30</v>
      </c>
      <c r="G5" t="str">
        <f t="shared" si="0"/>
        <v>insert into group_stage (id, tournament, group_code, squad) values (4, 1980, 'A', 30);</v>
      </c>
    </row>
    <row r="6" spans="1:7" x14ac:dyDescent="0.25">
      <c r="A6">
        <f t="shared" si="1"/>
        <v>5</v>
      </c>
      <c r="B6">
        <f t="shared" si="2"/>
        <v>1980</v>
      </c>
      <c r="C6" t="s">
        <v>12</v>
      </c>
      <c r="D6">
        <v>32</v>
      </c>
      <c r="G6" t="str">
        <f t="shared" si="0"/>
        <v>insert into group_stage (id, tournament, group_code, squad) values (5, 1980, 'B', 32);</v>
      </c>
    </row>
    <row r="7" spans="1:7" x14ac:dyDescent="0.25">
      <c r="A7">
        <f t="shared" si="1"/>
        <v>6</v>
      </c>
      <c r="B7">
        <f t="shared" si="2"/>
        <v>1980</v>
      </c>
      <c r="C7" t="s">
        <v>12</v>
      </c>
      <c r="D7">
        <v>39</v>
      </c>
      <c r="G7" t="str">
        <f t="shared" si="0"/>
        <v>insert into group_stage (id, tournament, group_code, squad) values (6, 1980, 'B', 39);</v>
      </c>
    </row>
    <row r="8" spans="1:7" x14ac:dyDescent="0.25">
      <c r="A8">
        <f t="shared" si="1"/>
        <v>7</v>
      </c>
      <c r="B8">
        <f t="shared" si="2"/>
        <v>1980</v>
      </c>
      <c r="C8" t="s">
        <v>12</v>
      </c>
      <c r="D8">
        <v>4420</v>
      </c>
      <c r="G8" t="str">
        <f t="shared" si="0"/>
        <v>insert into group_stage (id, tournament, group_code, squad) values (7, 1980, 'B', 4420);</v>
      </c>
    </row>
    <row r="9" spans="1:7" x14ac:dyDescent="0.25">
      <c r="A9">
        <f t="shared" si="1"/>
        <v>8</v>
      </c>
      <c r="B9">
        <f t="shared" si="2"/>
        <v>1980</v>
      </c>
      <c r="C9" t="s">
        <v>12</v>
      </c>
      <c r="D9">
        <v>34</v>
      </c>
      <c r="G9" t="str">
        <f t="shared" si="0"/>
        <v>insert into group_stage (id, tournament, group_code, squad) values (8, 1980, 'B', 34);</v>
      </c>
    </row>
    <row r="11" spans="1:7" x14ac:dyDescent="0.25">
      <c r="A11" s="1" t="s">
        <v>1</v>
      </c>
      <c r="B11" s="1" t="s">
        <v>6</v>
      </c>
      <c r="C11" s="1" t="s">
        <v>7</v>
      </c>
      <c r="D11" s="1" t="s">
        <v>8</v>
      </c>
      <c r="G11" t="str">
        <f>"insert into game (matchid, matchdate, game_type, country) values (" &amp; A11 &amp; ", '" &amp; B11 &amp; "', " &amp; C11 &amp; ", " &amp; D11 &amp;  ");"</f>
        <v>insert into game (matchid, matchdate, game_type, country) values (matchid, 'matchdate', game_type, country);</v>
      </c>
    </row>
    <row r="12" spans="1:7" x14ac:dyDescent="0.25">
      <c r="A12">
        <f>'1976'!A5+1</f>
        <v>22</v>
      </c>
      <c r="B12" s="2" t="str">
        <f>"1980-06-11"</f>
        <v>1980-06-11</v>
      </c>
      <c r="C12">
        <v>2</v>
      </c>
      <c r="D12">
        <v>39</v>
      </c>
      <c r="G12" t="str">
        <f t="shared" ref="G12:G25" si="3">"insert into game (matchid, matchdate, game_type, country) values (" &amp; A12 &amp; ", '" &amp; B12 &amp; "', " &amp; C12 &amp; ", " &amp; D12 &amp;  ");"</f>
        <v>insert into game (matchid, matchdate, game_type, country) values (22, '1980-06-11', 2, 39);</v>
      </c>
    </row>
    <row r="13" spans="1:7" x14ac:dyDescent="0.25">
      <c r="A13">
        <f>A12+1</f>
        <v>23</v>
      </c>
      <c r="B13" s="2" t="str">
        <f>"1980-06-11"</f>
        <v>1980-06-11</v>
      </c>
      <c r="C13">
        <v>2</v>
      </c>
      <c r="D13">
        <f>D12</f>
        <v>39</v>
      </c>
      <c r="G13" t="str">
        <f t="shared" si="3"/>
        <v>insert into game (matchid, matchdate, game_type, country) values (23, '1980-06-11', 2, 39);</v>
      </c>
    </row>
    <row r="14" spans="1:7" x14ac:dyDescent="0.25">
      <c r="A14">
        <f t="shared" ref="A14:A25" si="4">A13+1</f>
        <v>24</v>
      </c>
      <c r="B14" s="2" t="str">
        <f>"1980-06-14"</f>
        <v>1980-06-14</v>
      </c>
      <c r="C14">
        <v>2</v>
      </c>
      <c r="D14">
        <f t="shared" ref="D14:D25" si="5">D13</f>
        <v>39</v>
      </c>
      <c r="G14" t="str">
        <f t="shared" si="3"/>
        <v>insert into game (matchid, matchdate, game_type, country) values (24, '1980-06-14', 2, 39);</v>
      </c>
    </row>
    <row r="15" spans="1:7" x14ac:dyDescent="0.25">
      <c r="A15">
        <f t="shared" si="4"/>
        <v>25</v>
      </c>
      <c r="B15" s="2" t="str">
        <f>"1980-06-14"</f>
        <v>1980-06-14</v>
      </c>
      <c r="C15">
        <v>2</v>
      </c>
      <c r="D15">
        <f t="shared" si="5"/>
        <v>39</v>
      </c>
      <c r="G15" t="str">
        <f t="shared" si="3"/>
        <v>insert into game (matchid, matchdate, game_type, country) values (25, '1980-06-14', 2, 39);</v>
      </c>
    </row>
    <row r="16" spans="1:7" x14ac:dyDescent="0.25">
      <c r="A16">
        <f t="shared" si="4"/>
        <v>26</v>
      </c>
      <c r="B16" s="2" t="str">
        <f>"1980-06-17"</f>
        <v>1980-06-17</v>
      </c>
      <c r="C16">
        <v>2</v>
      </c>
      <c r="D16">
        <f t="shared" si="5"/>
        <v>39</v>
      </c>
      <c r="G16" t="str">
        <f t="shared" si="3"/>
        <v>insert into game (matchid, matchdate, game_type, country) values (26, '1980-06-17', 2, 39);</v>
      </c>
    </row>
    <row r="17" spans="1:7" x14ac:dyDescent="0.25">
      <c r="A17">
        <f t="shared" si="4"/>
        <v>27</v>
      </c>
      <c r="B17" s="2" t="str">
        <f>"1980-06-17"</f>
        <v>1980-06-17</v>
      </c>
      <c r="C17">
        <v>2</v>
      </c>
      <c r="D17">
        <f t="shared" si="5"/>
        <v>39</v>
      </c>
      <c r="G17" t="str">
        <f t="shared" si="3"/>
        <v>insert into game (matchid, matchdate, game_type, country) values (27, '1980-06-17', 2, 39);</v>
      </c>
    </row>
    <row r="18" spans="1:7" x14ac:dyDescent="0.25">
      <c r="A18">
        <f t="shared" si="4"/>
        <v>28</v>
      </c>
      <c r="B18" s="2" t="str">
        <f>"1980-06-12"</f>
        <v>1980-06-12</v>
      </c>
      <c r="C18">
        <v>2</v>
      </c>
      <c r="D18">
        <f t="shared" si="5"/>
        <v>39</v>
      </c>
      <c r="G18" t="str">
        <f t="shared" si="3"/>
        <v>insert into game (matchid, matchdate, game_type, country) values (28, '1980-06-12', 2, 39);</v>
      </c>
    </row>
    <row r="19" spans="1:7" x14ac:dyDescent="0.25">
      <c r="A19">
        <f t="shared" si="4"/>
        <v>29</v>
      </c>
      <c r="B19" s="2" t="str">
        <f>"1980-06-12"</f>
        <v>1980-06-12</v>
      </c>
      <c r="C19">
        <v>2</v>
      </c>
      <c r="D19">
        <f t="shared" si="5"/>
        <v>39</v>
      </c>
      <c r="G19" t="str">
        <f t="shared" si="3"/>
        <v>insert into game (matchid, matchdate, game_type, country) values (29, '1980-06-12', 2, 39);</v>
      </c>
    </row>
    <row r="20" spans="1:7" x14ac:dyDescent="0.25">
      <c r="A20">
        <f t="shared" si="4"/>
        <v>30</v>
      </c>
      <c r="B20" s="2" t="str">
        <f>"1980-06-15"</f>
        <v>1980-06-15</v>
      </c>
      <c r="C20">
        <v>2</v>
      </c>
      <c r="D20">
        <f t="shared" si="5"/>
        <v>39</v>
      </c>
      <c r="G20" t="str">
        <f t="shared" si="3"/>
        <v>insert into game (matchid, matchdate, game_type, country) values (30, '1980-06-15', 2, 39);</v>
      </c>
    </row>
    <row r="21" spans="1:7" x14ac:dyDescent="0.25">
      <c r="A21">
        <f t="shared" si="4"/>
        <v>31</v>
      </c>
      <c r="B21" s="2" t="str">
        <f>"1980-06-15"</f>
        <v>1980-06-15</v>
      </c>
      <c r="C21">
        <v>2</v>
      </c>
      <c r="D21">
        <f t="shared" si="5"/>
        <v>39</v>
      </c>
      <c r="G21" t="str">
        <f t="shared" si="3"/>
        <v>insert into game (matchid, matchdate, game_type, country) values (31, '1980-06-15', 2, 39);</v>
      </c>
    </row>
    <row r="22" spans="1:7" x14ac:dyDescent="0.25">
      <c r="A22">
        <f t="shared" si="4"/>
        <v>32</v>
      </c>
      <c r="B22" s="2" t="str">
        <f>"1980-06-18"</f>
        <v>1980-06-18</v>
      </c>
      <c r="C22">
        <v>2</v>
      </c>
      <c r="D22">
        <f t="shared" si="5"/>
        <v>39</v>
      </c>
      <c r="G22" t="str">
        <f t="shared" si="3"/>
        <v>insert into game (matchid, matchdate, game_type, country) values (32, '1980-06-18', 2, 39);</v>
      </c>
    </row>
    <row r="23" spans="1:7" x14ac:dyDescent="0.25">
      <c r="A23">
        <f t="shared" si="4"/>
        <v>33</v>
      </c>
      <c r="B23" s="2" t="str">
        <f>"1980-06-18"</f>
        <v>1980-06-18</v>
      </c>
      <c r="C23">
        <v>2</v>
      </c>
      <c r="D23">
        <f t="shared" si="5"/>
        <v>39</v>
      </c>
      <c r="G23" t="str">
        <f t="shared" si="3"/>
        <v>insert into game (matchid, matchdate, game_type, country) values (33, '1980-06-18', 2, 39);</v>
      </c>
    </row>
    <row r="24" spans="1:7" x14ac:dyDescent="0.25">
      <c r="A24">
        <f t="shared" si="4"/>
        <v>34</v>
      </c>
      <c r="B24" s="2" t="str">
        <f>"1980-06-21"</f>
        <v>1980-06-21</v>
      </c>
      <c r="C24">
        <v>5</v>
      </c>
      <c r="D24">
        <f t="shared" si="5"/>
        <v>39</v>
      </c>
      <c r="G24" t="str">
        <f t="shared" si="3"/>
        <v>insert into game (matchid, matchdate, game_type, country) values (34, '1980-06-21', 5, 39);</v>
      </c>
    </row>
    <row r="25" spans="1:7" x14ac:dyDescent="0.25">
      <c r="A25">
        <f t="shared" si="4"/>
        <v>35</v>
      </c>
      <c r="B25" s="2" t="str">
        <f>"1980-06-22"</f>
        <v>1980-06-22</v>
      </c>
      <c r="C25">
        <v>6</v>
      </c>
      <c r="D25">
        <f t="shared" si="5"/>
        <v>39</v>
      </c>
      <c r="G25" t="str">
        <f t="shared" si="3"/>
        <v>insert into game (matchid, matchdate, game_type, country) values (35, '1980-06-22', 6, 39);</v>
      </c>
    </row>
    <row r="27" spans="1:7" x14ac:dyDescent="0.25">
      <c r="A27" s="1" t="s">
        <v>0</v>
      </c>
      <c r="B27" s="1" t="s">
        <v>1</v>
      </c>
      <c r="C27" s="1" t="s">
        <v>2</v>
      </c>
      <c r="D27" s="1" t="s">
        <v>3</v>
      </c>
      <c r="E27" s="1" t="s">
        <v>4</v>
      </c>
      <c r="F27" s="1" t="s">
        <v>5</v>
      </c>
      <c r="G27" t="str">
        <f>"insert into game_score (id, matchid, squad, goals, points, time_type) values (" &amp; A27 &amp; ", " &amp; B27 &amp; ", " &amp; C27 &amp; ", " &amp; D27 &amp; ", " &amp; E27 &amp; ", " &amp; F27 &amp; ");"</f>
        <v>insert into game_score (id, matchid, squad, goals, points, time_type) values (id, matchid, squad, goals, points, time_type);</v>
      </c>
    </row>
    <row r="28" spans="1:7" x14ac:dyDescent="0.25">
      <c r="A28" s="3">
        <f>'1976'!A41+1</f>
        <v>123</v>
      </c>
      <c r="B28" s="3">
        <f>A12</f>
        <v>22</v>
      </c>
      <c r="C28" s="3">
        <v>42</v>
      </c>
      <c r="D28" s="3">
        <v>0</v>
      </c>
      <c r="E28" s="3">
        <v>0</v>
      </c>
      <c r="F28" s="3">
        <v>2</v>
      </c>
      <c r="G28" s="3" t="str">
        <f t="shared" ref="G28:G31" si="6">"insert into game_score (id, matchid, squad, goals, points, time_type) values (" &amp; A28 &amp; ", " &amp; B28 &amp; ", " &amp; C28 &amp; ", " &amp; D28 &amp; ", " &amp; E28 &amp; ", " &amp; F28 &amp; ");"</f>
        <v>insert into game_score (id, matchid, squad, goals, points, time_type) values (123, 22, 42, 0, 0, 2);</v>
      </c>
    </row>
    <row r="29" spans="1:7" x14ac:dyDescent="0.25">
      <c r="A29" s="3">
        <f>A28+1</f>
        <v>124</v>
      </c>
      <c r="B29" s="3">
        <f>B28</f>
        <v>22</v>
      </c>
      <c r="C29" s="3">
        <v>42</v>
      </c>
      <c r="D29" s="3">
        <v>0</v>
      </c>
      <c r="E29" s="3">
        <v>0</v>
      </c>
      <c r="F29" s="3">
        <v>1</v>
      </c>
      <c r="G29" s="3" t="str">
        <f t="shared" si="6"/>
        <v>insert into game_score (id, matchid, squad, goals, points, time_type) values (124, 22, 42, 0, 0, 1);</v>
      </c>
    </row>
    <row r="30" spans="1:7" x14ac:dyDescent="0.25">
      <c r="A30" s="3">
        <f t="shared" ref="A30:A85" si="7">A29+1</f>
        <v>125</v>
      </c>
      <c r="B30" s="3">
        <f>B28</f>
        <v>22</v>
      </c>
      <c r="C30" s="3">
        <v>49228</v>
      </c>
      <c r="D30" s="3">
        <v>1</v>
      </c>
      <c r="E30" s="3">
        <v>2</v>
      </c>
      <c r="F30" s="3">
        <v>2</v>
      </c>
      <c r="G30" s="3" t="str">
        <f t="shared" si="6"/>
        <v>insert into game_score (id, matchid, squad, goals, points, time_type) values (125, 22, 49228, 1, 2, 2);</v>
      </c>
    </row>
    <row r="31" spans="1:7" x14ac:dyDescent="0.25">
      <c r="A31" s="3">
        <f t="shared" si="7"/>
        <v>126</v>
      </c>
      <c r="B31" s="3">
        <f>B28</f>
        <v>22</v>
      </c>
      <c r="C31" s="3">
        <v>49228</v>
      </c>
      <c r="D31" s="3">
        <v>0</v>
      </c>
      <c r="E31" s="3">
        <v>0</v>
      </c>
      <c r="F31" s="3">
        <v>1</v>
      </c>
      <c r="G31" s="3" t="str">
        <f t="shared" si="6"/>
        <v>insert into game_score (id, matchid, squad, goals, points, time_type) values (126, 22, 49228, 0, 0, 1);</v>
      </c>
    </row>
    <row r="32" spans="1:7" x14ac:dyDescent="0.25">
      <c r="A32" s="4">
        <f t="shared" si="7"/>
        <v>127</v>
      </c>
      <c r="B32" s="4">
        <f>B28+1</f>
        <v>23</v>
      </c>
      <c r="C32" s="4">
        <v>31</v>
      </c>
      <c r="D32" s="4">
        <v>1</v>
      </c>
      <c r="E32" s="4">
        <v>2</v>
      </c>
      <c r="F32" s="4">
        <v>2</v>
      </c>
      <c r="G32" s="4" t="str">
        <f t="shared" ref="G32:G35" si="8">"insert into game_score (id, matchid, squad, goals, points, time_type) values (" &amp; A32 &amp; ", " &amp; B32 &amp; ", " &amp; C32 &amp; ", " &amp; D32 &amp; ", " &amp; E32 &amp; ", " &amp; F32 &amp; ");"</f>
        <v>insert into game_score (id, matchid, squad, goals, points, time_type) values (127, 23, 31, 1, 2, 2);</v>
      </c>
    </row>
    <row r="33" spans="1:7" x14ac:dyDescent="0.25">
      <c r="A33" s="4">
        <f t="shared" si="7"/>
        <v>128</v>
      </c>
      <c r="B33" s="4">
        <f>B32</f>
        <v>23</v>
      </c>
      <c r="C33" s="4">
        <v>31</v>
      </c>
      <c r="D33" s="4">
        <v>0</v>
      </c>
      <c r="E33" s="4">
        <v>0</v>
      </c>
      <c r="F33" s="4">
        <v>1</v>
      </c>
      <c r="G33" s="4" t="str">
        <f t="shared" si="8"/>
        <v>insert into game_score (id, matchid, squad, goals, points, time_type) values (128, 23, 31, 0, 0, 1);</v>
      </c>
    </row>
    <row r="34" spans="1:7" x14ac:dyDescent="0.25">
      <c r="A34" s="4">
        <f t="shared" si="7"/>
        <v>129</v>
      </c>
      <c r="B34" s="4">
        <f>B32</f>
        <v>23</v>
      </c>
      <c r="C34" s="4">
        <v>30</v>
      </c>
      <c r="D34" s="4">
        <v>0</v>
      </c>
      <c r="E34" s="4">
        <v>0</v>
      </c>
      <c r="F34" s="4">
        <v>2</v>
      </c>
      <c r="G34" s="4" t="str">
        <f t="shared" si="8"/>
        <v>insert into game_score (id, matchid, squad, goals, points, time_type) values (129, 23, 30, 0, 0, 2);</v>
      </c>
    </row>
    <row r="35" spans="1:7" x14ac:dyDescent="0.25">
      <c r="A35" s="4">
        <f t="shared" si="7"/>
        <v>130</v>
      </c>
      <c r="B35" s="4">
        <f>B32</f>
        <v>23</v>
      </c>
      <c r="C35" s="4">
        <v>30</v>
      </c>
      <c r="D35" s="4">
        <v>0</v>
      </c>
      <c r="E35" s="4">
        <v>0</v>
      </c>
      <c r="F35" s="4">
        <v>1</v>
      </c>
      <c r="G35" s="4" t="str">
        <f t="shared" si="8"/>
        <v>insert into game_score (id, matchid, squad, goals, points, time_type) values (130, 23, 30, 0, 0, 1);</v>
      </c>
    </row>
    <row r="36" spans="1:7" x14ac:dyDescent="0.25">
      <c r="A36" s="3">
        <f t="shared" si="7"/>
        <v>131</v>
      </c>
      <c r="B36" s="3">
        <f>B32+1</f>
        <v>24</v>
      </c>
      <c r="C36" s="3">
        <v>49228</v>
      </c>
      <c r="D36" s="3">
        <v>3</v>
      </c>
      <c r="E36" s="3">
        <v>2</v>
      </c>
      <c r="F36" s="3">
        <v>2</v>
      </c>
      <c r="G36" s="3" t="str">
        <f t="shared" ref="G36:G67" si="9">"insert into game_score (id, matchid, squad, goals, points, time_type) values (" &amp; A36 &amp; ", " &amp; B36 &amp; ", " &amp; C36 &amp; ", " &amp; D36 &amp; ", " &amp; E36 &amp; ", " &amp; F36 &amp; ");"</f>
        <v>insert into game_score (id, matchid, squad, goals, points, time_type) values (131, 24, 49228, 3, 2, 2);</v>
      </c>
    </row>
    <row r="37" spans="1:7" x14ac:dyDescent="0.25">
      <c r="A37" s="3">
        <f t="shared" si="7"/>
        <v>132</v>
      </c>
      <c r="B37" s="3">
        <f>B36</f>
        <v>24</v>
      </c>
      <c r="C37" s="3">
        <v>49228</v>
      </c>
      <c r="D37" s="3">
        <v>1</v>
      </c>
      <c r="E37" s="3">
        <v>0</v>
      </c>
      <c r="F37" s="3">
        <v>1</v>
      </c>
      <c r="G37" s="3" t="str">
        <f t="shared" si="9"/>
        <v>insert into game_score (id, matchid, squad, goals, points, time_type) values (132, 24, 49228, 1, 0, 1);</v>
      </c>
    </row>
    <row r="38" spans="1:7" x14ac:dyDescent="0.25">
      <c r="A38" s="3">
        <f t="shared" si="7"/>
        <v>133</v>
      </c>
      <c r="B38" s="3">
        <f>B36</f>
        <v>24</v>
      </c>
      <c r="C38" s="3">
        <v>31</v>
      </c>
      <c r="D38" s="3">
        <v>2</v>
      </c>
      <c r="E38" s="3">
        <v>0</v>
      </c>
      <c r="F38" s="3">
        <v>2</v>
      </c>
      <c r="G38" s="3" t="str">
        <f t="shared" si="9"/>
        <v>insert into game_score (id, matchid, squad, goals, points, time_type) values (133, 24, 31, 2, 0, 2);</v>
      </c>
    </row>
    <row r="39" spans="1:7" x14ac:dyDescent="0.25">
      <c r="A39" s="3">
        <f t="shared" si="7"/>
        <v>134</v>
      </c>
      <c r="B39" s="3">
        <f>B36</f>
        <v>24</v>
      </c>
      <c r="C39" s="3">
        <v>31</v>
      </c>
      <c r="D39" s="3">
        <v>0</v>
      </c>
      <c r="E39" s="3">
        <v>0</v>
      </c>
      <c r="F39" s="3">
        <v>1</v>
      </c>
      <c r="G39" s="3" t="str">
        <f t="shared" si="9"/>
        <v>insert into game_score (id, matchid, squad, goals, points, time_type) values (134, 24, 31, 0, 0, 1);</v>
      </c>
    </row>
    <row r="40" spans="1:7" x14ac:dyDescent="0.25">
      <c r="A40" s="4">
        <f t="shared" si="7"/>
        <v>135</v>
      </c>
      <c r="B40" s="4">
        <f>B36+1</f>
        <v>25</v>
      </c>
      <c r="C40" s="4">
        <v>30</v>
      </c>
      <c r="D40" s="4">
        <v>1</v>
      </c>
      <c r="E40" s="4">
        <v>0</v>
      </c>
      <c r="F40" s="4">
        <v>2</v>
      </c>
      <c r="G40" s="4" t="str">
        <f t="shared" si="9"/>
        <v>insert into game_score (id, matchid, squad, goals, points, time_type) values (135, 25, 30, 1, 0, 2);</v>
      </c>
    </row>
    <row r="41" spans="1:7" x14ac:dyDescent="0.25">
      <c r="A41" s="4">
        <f t="shared" si="7"/>
        <v>136</v>
      </c>
      <c r="B41" s="4">
        <f>B40</f>
        <v>25</v>
      </c>
      <c r="C41" s="4">
        <v>30</v>
      </c>
      <c r="D41" s="4">
        <v>1</v>
      </c>
      <c r="E41" s="4">
        <v>0</v>
      </c>
      <c r="F41" s="4">
        <v>1</v>
      </c>
      <c r="G41" s="4" t="str">
        <f t="shared" si="9"/>
        <v>insert into game_score (id, matchid, squad, goals, points, time_type) values (136, 25, 30, 1, 0, 1);</v>
      </c>
    </row>
    <row r="42" spans="1:7" x14ac:dyDescent="0.25">
      <c r="A42" s="4">
        <f t="shared" si="7"/>
        <v>137</v>
      </c>
      <c r="B42" s="4">
        <f>B40</f>
        <v>25</v>
      </c>
      <c r="C42" s="4">
        <v>42</v>
      </c>
      <c r="D42" s="4">
        <v>3</v>
      </c>
      <c r="E42" s="4">
        <v>2</v>
      </c>
      <c r="F42" s="4">
        <v>2</v>
      </c>
      <c r="G42" s="4" t="str">
        <f t="shared" si="9"/>
        <v>insert into game_score (id, matchid, squad, goals, points, time_type) values (137, 25, 42, 3, 2, 2);</v>
      </c>
    </row>
    <row r="43" spans="1:7" x14ac:dyDescent="0.25">
      <c r="A43" s="4">
        <f t="shared" si="7"/>
        <v>138</v>
      </c>
      <c r="B43" s="4">
        <f>B40</f>
        <v>25</v>
      </c>
      <c r="C43" s="4">
        <v>42</v>
      </c>
      <c r="D43" s="4">
        <v>1</v>
      </c>
      <c r="E43" s="4">
        <v>0</v>
      </c>
      <c r="F43" s="4">
        <v>1</v>
      </c>
      <c r="G43" s="4" t="str">
        <f t="shared" si="9"/>
        <v>insert into game_score (id, matchid, squad, goals, points, time_type) values (138, 25, 42, 1, 0, 1);</v>
      </c>
    </row>
    <row r="44" spans="1:7" x14ac:dyDescent="0.25">
      <c r="A44" s="3">
        <f t="shared" si="7"/>
        <v>139</v>
      </c>
      <c r="B44" s="3">
        <f>B40+1</f>
        <v>26</v>
      </c>
      <c r="C44" s="3">
        <v>31</v>
      </c>
      <c r="D44" s="3">
        <v>1</v>
      </c>
      <c r="E44" s="3">
        <v>1</v>
      </c>
      <c r="F44" s="3">
        <v>2</v>
      </c>
      <c r="G44" s="3" t="str">
        <f t="shared" si="9"/>
        <v>insert into game_score (id, matchid, squad, goals, points, time_type) values (139, 26, 31, 1, 1, 2);</v>
      </c>
    </row>
    <row r="45" spans="1:7" x14ac:dyDescent="0.25">
      <c r="A45" s="3">
        <f t="shared" si="7"/>
        <v>140</v>
      </c>
      <c r="B45" s="3">
        <f>B44</f>
        <v>26</v>
      </c>
      <c r="C45" s="3">
        <v>31</v>
      </c>
      <c r="D45" s="3">
        <v>0</v>
      </c>
      <c r="E45" s="3">
        <v>0</v>
      </c>
      <c r="F45" s="3">
        <v>1</v>
      </c>
      <c r="G45" s="3" t="str">
        <f t="shared" si="9"/>
        <v>insert into game_score (id, matchid, squad, goals, points, time_type) values (140, 26, 31, 0, 0, 1);</v>
      </c>
    </row>
    <row r="46" spans="1:7" x14ac:dyDescent="0.25">
      <c r="A46" s="3">
        <f t="shared" si="7"/>
        <v>141</v>
      </c>
      <c r="B46" s="3">
        <f>B44</f>
        <v>26</v>
      </c>
      <c r="C46" s="3">
        <v>42</v>
      </c>
      <c r="D46" s="3">
        <v>1</v>
      </c>
      <c r="E46" s="3">
        <v>1</v>
      </c>
      <c r="F46" s="3">
        <v>2</v>
      </c>
      <c r="G46" s="3" t="str">
        <f t="shared" si="9"/>
        <v>insert into game_score (id, matchid, squad, goals, points, time_type) values (141, 26, 42, 1, 1, 2);</v>
      </c>
    </row>
    <row r="47" spans="1:7" x14ac:dyDescent="0.25">
      <c r="A47" s="3">
        <f t="shared" si="7"/>
        <v>142</v>
      </c>
      <c r="B47" s="3">
        <f>B44</f>
        <v>26</v>
      </c>
      <c r="C47" s="3">
        <v>42</v>
      </c>
      <c r="D47" s="3">
        <v>1</v>
      </c>
      <c r="E47" s="3">
        <v>0</v>
      </c>
      <c r="F47" s="3">
        <v>1</v>
      </c>
      <c r="G47" s="3" t="str">
        <f t="shared" si="9"/>
        <v>insert into game_score (id, matchid, squad, goals, points, time_type) values (142, 26, 42, 1, 0, 1);</v>
      </c>
    </row>
    <row r="48" spans="1:7" x14ac:dyDescent="0.25">
      <c r="A48" s="4">
        <f t="shared" si="7"/>
        <v>143</v>
      </c>
      <c r="B48" s="4">
        <f>B44+1</f>
        <v>27</v>
      </c>
      <c r="C48" s="4">
        <v>30</v>
      </c>
      <c r="D48" s="4">
        <v>0</v>
      </c>
      <c r="E48" s="4">
        <v>1</v>
      </c>
      <c r="F48" s="4">
        <v>2</v>
      </c>
      <c r="G48" s="4" t="str">
        <f t="shared" si="9"/>
        <v>insert into game_score (id, matchid, squad, goals, points, time_type) values (143, 27, 30, 0, 1, 2);</v>
      </c>
    </row>
    <row r="49" spans="1:7" x14ac:dyDescent="0.25">
      <c r="A49" s="4">
        <f t="shared" si="7"/>
        <v>144</v>
      </c>
      <c r="B49" s="4">
        <f>B48</f>
        <v>27</v>
      </c>
      <c r="C49" s="4">
        <v>30</v>
      </c>
      <c r="D49" s="4">
        <v>0</v>
      </c>
      <c r="E49" s="4">
        <v>0</v>
      </c>
      <c r="F49" s="4">
        <v>1</v>
      </c>
      <c r="G49" s="4" t="str">
        <f t="shared" si="9"/>
        <v>insert into game_score (id, matchid, squad, goals, points, time_type) values (144, 27, 30, 0, 0, 1);</v>
      </c>
    </row>
    <row r="50" spans="1:7" x14ac:dyDescent="0.25">
      <c r="A50" s="4">
        <f t="shared" si="7"/>
        <v>145</v>
      </c>
      <c r="B50" s="4">
        <f>B48</f>
        <v>27</v>
      </c>
      <c r="C50" s="4">
        <v>49228</v>
      </c>
      <c r="D50" s="4">
        <v>0</v>
      </c>
      <c r="E50" s="4">
        <v>1</v>
      </c>
      <c r="F50" s="4">
        <v>2</v>
      </c>
      <c r="G50" s="4" t="str">
        <f t="shared" si="9"/>
        <v>insert into game_score (id, matchid, squad, goals, points, time_type) values (145, 27, 49228, 0, 1, 2);</v>
      </c>
    </row>
    <row r="51" spans="1:7" x14ac:dyDescent="0.25">
      <c r="A51" s="4">
        <f t="shared" si="7"/>
        <v>146</v>
      </c>
      <c r="B51" s="4">
        <f>B48</f>
        <v>27</v>
      </c>
      <c r="C51" s="4">
        <v>49228</v>
      </c>
      <c r="D51" s="4">
        <v>0</v>
      </c>
      <c r="E51" s="4">
        <v>0</v>
      </c>
      <c r="F51" s="4">
        <v>1</v>
      </c>
      <c r="G51" s="4" t="str">
        <f t="shared" si="9"/>
        <v>insert into game_score (id, matchid, squad, goals, points, time_type) values (146, 27, 49228, 0, 0, 1);</v>
      </c>
    </row>
    <row r="52" spans="1:7" x14ac:dyDescent="0.25">
      <c r="A52" s="3">
        <f t="shared" si="7"/>
        <v>147</v>
      </c>
      <c r="B52" s="3">
        <f>B48+1</f>
        <v>28</v>
      </c>
      <c r="C52" s="3">
        <v>32</v>
      </c>
      <c r="D52" s="3">
        <v>1</v>
      </c>
      <c r="E52" s="3">
        <v>1</v>
      </c>
      <c r="F52" s="3">
        <v>2</v>
      </c>
      <c r="G52" s="3" t="str">
        <f t="shared" si="9"/>
        <v>insert into game_score (id, matchid, squad, goals, points, time_type) values (147, 28, 32, 1, 1, 2);</v>
      </c>
    </row>
    <row r="53" spans="1:7" x14ac:dyDescent="0.25">
      <c r="A53" s="3">
        <f t="shared" si="7"/>
        <v>148</v>
      </c>
      <c r="B53" s="3">
        <f>B52</f>
        <v>28</v>
      </c>
      <c r="C53" s="3">
        <v>32</v>
      </c>
      <c r="D53" s="3">
        <v>1</v>
      </c>
      <c r="E53" s="3">
        <v>0</v>
      </c>
      <c r="F53" s="3">
        <v>1</v>
      </c>
      <c r="G53" s="3" t="str">
        <f t="shared" si="9"/>
        <v>insert into game_score (id, matchid, squad, goals, points, time_type) values (148, 28, 32, 1, 0, 1);</v>
      </c>
    </row>
    <row r="54" spans="1:7" x14ac:dyDescent="0.25">
      <c r="A54" s="3">
        <f t="shared" si="7"/>
        <v>149</v>
      </c>
      <c r="B54" s="3">
        <f>B52</f>
        <v>28</v>
      </c>
      <c r="C54" s="3">
        <v>4420</v>
      </c>
      <c r="D54" s="3">
        <v>1</v>
      </c>
      <c r="E54" s="3">
        <v>1</v>
      </c>
      <c r="F54" s="3">
        <v>2</v>
      </c>
      <c r="G54" s="3" t="str">
        <f t="shared" si="9"/>
        <v>insert into game_score (id, matchid, squad, goals, points, time_type) values (149, 28, 4420, 1, 1, 2);</v>
      </c>
    </row>
    <row r="55" spans="1:7" x14ac:dyDescent="0.25">
      <c r="A55" s="3">
        <f t="shared" si="7"/>
        <v>150</v>
      </c>
      <c r="B55" s="3">
        <f>B52</f>
        <v>28</v>
      </c>
      <c r="C55" s="3">
        <v>4420</v>
      </c>
      <c r="D55" s="3">
        <v>1</v>
      </c>
      <c r="E55" s="3">
        <v>0</v>
      </c>
      <c r="F55" s="3">
        <v>1</v>
      </c>
      <c r="G55" s="3" t="str">
        <f t="shared" si="9"/>
        <v>insert into game_score (id, matchid, squad, goals, points, time_type) values (150, 28, 4420, 1, 0, 1);</v>
      </c>
    </row>
    <row r="56" spans="1:7" x14ac:dyDescent="0.25">
      <c r="A56" s="4">
        <f t="shared" si="7"/>
        <v>151</v>
      </c>
      <c r="B56" s="4">
        <f>B52+1</f>
        <v>29</v>
      </c>
      <c r="C56" s="4">
        <v>34</v>
      </c>
      <c r="D56" s="4">
        <v>0</v>
      </c>
      <c r="E56" s="4">
        <v>1</v>
      </c>
      <c r="F56" s="4">
        <v>2</v>
      </c>
      <c r="G56" s="4" t="str">
        <f t="shared" si="9"/>
        <v>insert into game_score (id, matchid, squad, goals, points, time_type) values (151, 29, 34, 0, 1, 2);</v>
      </c>
    </row>
    <row r="57" spans="1:7" x14ac:dyDescent="0.25">
      <c r="A57" s="4">
        <f t="shared" si="7"/>
        <v>152</v>
      </c>
      <c r="B57" s="4">
        <f>B56</f>
        <v>29</v>
      </c>
      <c r="C57" s="4">
        <v>34</v>
      </c>
      <c r="D57" s="4">
        <v>0</v>
      </c>
      <c r="E57" s="4">
        <v>0</v>
      </c>
      <c r="F57" s="4">
        <v>1</v>
      </c>
      <c r="G57" s="4" t="str">
        <f t="shared" si="9"/>
        <v>insert into game_score (id, matchid, squad, goals, points, time_type) values (152, 29, 34, 0, 0, 1);</v>
      </c>
    </row>
    <row r="58" spans="1:7" x14ac:dyDescent="0.25">
      <c r="A58" s="4">
        <f t="shared" si="7"/>
        <v>153</v>
      </c>
      <c r="B58" s="4">
        <f>B56</f>
        <v>29</v>
      </c>
      <c r="C58" s="4">
        <v>39</v>
      </c>
      <c r="D58" s="4">
        <v>0</v>
      </c>
      <c r="E58" s="4">
        <v>1</v>
      </c>
      <c r="F58" s="4">
        <v>2</v>
      </c>
      <c r="G58" s="4" t="str">
        <f t="shared" si="9"/>
        <v>insert into game_score (id, matchid, squad, goals, points, time_type) values (153, 29, 39, 0, 1, 2);</v>
      </c>
    </row>
    <row r="59" spans="1:7" x14ac:dyDescent="0.25">
      <c r="A59" s="4">
        <f t="shared" si="7"/>
        <v>154</v>
      </c>
      <c r="B59" s="4">
        <f>B56</f>
        <v>29</v>
      </c>
      <c r="C59" s="4">
        <v>39</v>
      </c>
      <c r="D59" s="4">
        <v>0</v>
      </c>
      <c r="E59" s="4">
        <v>0</v>
      </c>
      <c r="F59" s="4">
        <v>1</v>
      </c>
      <c r="G59" s="4" t="str">
        <f t="shared" si="9"/>
        <v>insert into game_score (id, matchid, squad, goals, points, time_type) values (154, 29, 39, 0, 0, 1);</v>
      </c>
    </row>
    <row r="60" spans="1:7" x14ac:dyDescent="0.25">
      <c r="A60" s="3">
        <f t="shared" si="7"/>
        <v>155</v>
      </c>
      <c r="B60" s="3">
        <f>B56+1</f>
        <v>30</v>
      </c>
      <c r="C60" s="3">
        <v>32</v>
      </c>
      <c r="D60" s="3">
        <v>2</v>
      </c>
      <c r="E60" s="3">
        <v>2</v>
      </c>
      <c r="F60" s="3">
        <v>2</v>
      </c>
      <c r="G60" s="3" t="str">
        <f t="shared" si="9"/>
        <v>insert into game_score (id, matchid, squad, goals, points, time_type) values (155, 30, 32, 2, 2, 2);</v>
      </c>
    </row>
    <row r="61" spans="1:7" x14ac:dyDescent="0.25">
      <c r="A61" s="3">
        <f t="shared" si="7"/>
        <v>156</v>
      </c>
      <c r="B61" s="3">
        <f>B60</f>
        <v>30</v>
      </c>
      <c r="C61" s="3">
        <v>32</v>
      </c>
      <c r="D61" s="3">
        <v>1</v>
      </c>
      <c r="E61" s="3">
        <v>0</v>
      </c>
      <c r="F61" s="3">
        <v>1</v>
      </c>
      <c r="G61" s="3" t="str">
        <f t="shared" si="9"/>
        <v>insert into game_score (id, matchid, squad, goals, points, time_type) values (156, 30, 32, 1, 0, 1);</v>
      </c>
    </row>
    <row r="62" spans="1:7" x14ac:dyDescent="0.25">
      <c r="A62" s="3">
        <f t="shared" si="7"/>
        <v>157</v>
      </c>
      <c r="B62" s="3">
        <f>B60</f>
        <v>30</v>
      </c>
      <c r="C62" s="3">
        <v>34</v>
      </c>
      <c r="D62" s="3">
        <v>1</v>
      </c>
      <c r="E62" s="3">
        <v>0</v>
      </c>
      <c r="F62" s="3">
        <v>2</v>
      </c>
      <c r="G62" s="3" t="str">
        <f t="shared" si="9"/>
        <v>insert into game_score (id, matchid, squad, goals, points, time_type) values (157, 30, 34, 1, 0, 2);</v>
      </c>
    </row>
    <row r="63" spans="1:7" x14ac:dyDescent="0.25">
      <c r="A63" s="3">
        <f t="shared" si="7"/>
        <v>158</v>
      </c>
      <c r="B63" s="3">
        <f>B60</f>
        <v>30</v>
      </c>
      <c r="C63" s="3">
        <v>34</v>
      </c>
      <c r="D63" s="3">
        <v>1</v>
      </c>
      <c r="E63" s="3">
        <v>0</v>
      </c>
      <c r="F63" s="3">
        <v>1</v>
      </c>
      <c r="G63" s="3" t="str">
        <f t="shared" si="9"/>
        <v>insert into game_score (id, matchid, squad, goals, points, time_type) values (158, 30, 34, 1, 0, 1);</v>
      </c>
    </row>
    <row r="64" spans="1:7" x14ac:dyDescent="0.25">
      <c r="A64" s="4">
        <f t="shared" si="7"/>
        <v>159</v>
      </c>
      <c r="B64" s="4">
        <f>B60+1</f>
        <v>31</v>
      </c>
      <c r="C64" s="4">
        <v>4420</v>
      </c>
      <c r="D64" s="4">
        <v>0</v>
      </c>
      <c r="E64" s="4">
        <v>0</v>
      </c>
      <c r="F64" s="4">
        <v>2</v>
      </c>
      <c r="G64" s="4" t="str">
        <f t="shared" si="9"/>
        <v>insert into game_score (id, matchid, squad, goals, points, time_type) values (159, 31, 4420, 0, 0, 2);</v>
      </c>
    </row>
    <row r="65" spans="1:7" x14ac:dyDescent="0.25">
      <c r="A65" s="4">
        <f t="shared" si="7"/>
        <v>160</v>
      </c>
      <c r="B65" s="4">
        <f>B64</f>
        <v>31</v>
      </c>
      <c r="C65" s="4">
        <v>4420</v>
      </c>
      <c r="D65" s="4">
        <v>0</v>
      </c>
      <c r="E65" s="4">
        <v>0</v>
      </c>
      <c r="F65" s="4">
        <v>1</v>
      </c>
      <c r="G65" s="4" t="str">
        <f t="shared" si="9"/>
        <v>insert into game_score (id, matchid, squad, goals, points, time_type) values (160, 31, 4420, 0, 0, 1);</v>
      </c>
    </row>
    <row r="66" spans="1:7" x14ac:dyDescent="0.25">
      <c r="A66" s="4">
        <f t="shared" si="7"/>
        <v>161</v>
      </c>
      <c r="B66" s="4">
        <f>B64</f>
        <v>31</v>
      </c>
      <c r="C66" s="4">
        <v>39</v>
      </c>
      <c r="D66" s="4">
        <v>1</v>
      </c>
      <c r="E66" s="4">
        <v>2</v>
      </c>
      <c r="F66" s="4">
        <v>2</v>
      </c>
      <c r="G66" s="4" t="str">
        <f t="shared" si="9"/>
        <v>insert into game_score (id, matchid, squad, goals, points, time_type) values (161, 31, 39, 1, 2, 2);</v>
      </c>
    </row>
    <row r="67" spans="1:7" x14ac:dyDescent="0.25">
      <c r="A67" s="4">
        <f t="shared" si="7"/>
        <v>162</v>
      </c>
      <c r="B67" s="4">
        <f>B64</f>
        <v>31</v>
      </c>
      <c r="C67" s="4">
        <v>39</v>
      </c>
      <c r="D67" s="4">
        <v>0</v>
      </c>
      <c r="E67" s="4">
        <v>0</v>
      </c>
      <c r="F67" s="4">
        <v>1</v>
      </c>
      <c r="G67" s="4" t="str">
        <f t="shared" si="9"/>
        <v>insert into game_score (id, matchid, squad, goals, points, time_type) values (162, 31, 39, 0, 0, 1);</v>
      </c>
    </row>
    <row r="68" spans="1:7" x14ac:dyDescent="0.25">
      <c r="A68" s="3">
        <f t="shared" si="7"/>
        <v>163</v>
      </c>
      <c r="B68" s="3">
        <f>B64+1</f>
        <v>32</v>
      </c>
      <c r="C68" s="3">
        <v>34</v>
      </c>
      <c r="D68" s="3">
        <v>1</v>
      </c>
      <c r="E68" s="3">
        <v>0</v>
      </c>
      <c r="F68" s="3">
        <v>2</v>
      </c>
      <c r="G68" s="3" t="str">
        <f t="shared" ref="G68:G79" si="10">"insert into game_score (id, matchid, squad, goals, points, time_type) values (" &amp; A68 &amp; ", " &amp; B68 &amp; ", " &amp; C68 &amp; ", " &amp; D68 &amp; ", " &amp; E68 &amp; ", " &amp; F68 &amp; ");"</f>
        <v>insert into game_score (id, matchid, squad, goals, points, time_type) values (163, 32, 34, 1, 0, 2);</v>
      </c>
    </row>
    <row r="69" spans="1:7" x14ac:dyDescent="0.25">
      <c r="A69" s="3">
        <f t="shared" si="7"/>
        <v>164</v>
      </c>
      <c r="B69" s="3">
        <f>B68</f>
        <v>32</v>
      </c>
      <c r="C69" s="3">
        <v>34</v>
      </c>
      <c r="D69" s="3">
        <v>1</v>
      </c>
      <c r="E69" s="3">
        <v>0</v>
      </c>
      <c r="F69" s="3">
        <v>1</v>
      </c>
      <c r="G69" s="3" t="str">
        <f t="shared" si="10"/>
        <v>insert into game_score (id, matchid, squad, goals, points, time_type) values (164, 32, 34, 1, 0, 1);</v>
      </c>
    </row>
    <row r="70" spans="1:7" x14ac:dyDescent="0.25">
      <c r="A70" s="3">
        <f t="shared" si="7"/>
        <v>165</v>
      </c>
      <c r="B70" s="3">
        <f>B68</f>
        <v>32</v>
      </c>
      <c r="C70" s="3">
        <v>4420</v>
      </c>
      <c r="D70" s="3">
        <v>2</v>
      </c>
      <c r="E70" s="3">
        <v>2</v>
      </c>
      <c r="F70" s="3">
        <v>2</v>
      </c>
      <c r="G70" s="3" t="str">
        <f t="shared" si="10"/>
        <v>insert into game_score (id, matchid, squad, goals, points, time_type) values (165, 32, 4420, 2, 2, 2);</v>
      </c>
    </row>
    <row r="71" spans="1:7" x14ac:dyDescent="0.25">
      <c r="A71" s="3">
        <f t="shared" si="7"/>
        <v>166</v>
      </c>
      <c r="B71" s="3">
        <f>B68</f>
        <v>32</v>
      </c>
      <c r="C71" s="3">
        <v>4420</v>
      </c>
      <c r="D71" s="3">
        <v>1</v>
      </c>
      <c r="E71" s="3">
        <v>0</v>
      </c>
      <c r="F71" s="3">
        <v>1</v>
      </c>
      <c r="G71" s="3" t="str">
        <f t="shared" si="10"/>
        <v>insert into game_score (id, matchid, squad, goals, points, time_type) values (166, 32, 4420, 1, 0, 1);</v>
      </c>
    </row>
    <row r="72" spans="1:7" x14ac:dyDescent="0.25">
      <c r="A72" s="4">
        <f t="shared" si="7"/>
        <v>167</v>
      </c>
      <c r="B72" s="4">
        <f>B68+1</f>
        <v>33</v>
      </c>
      <c r="C72" s="4">
        <v>39</v>
      </c>
      <c r="D72" s="4">
        <v>0</v>
      </c>
      <c r="E72" s="4">
        <v>1</v>
      </c>
      <c r="F72" s="4">
        <v>2</v>
      </c>
      <c r="G72" s="4" t="str">
        <f t="shared" si="10"/>
        <v>insert into game_score (id, matchid, squad, goals, points, time_type) values (167, 33, 39, 0, 1, 2);</v>
      </c>
    </row>
    <row r="73" spans="1:7" x14ac:dyDescent="0.25">
      <c r="A73" s="4">
        <f t="shared" si="7"/>
        <v>168</v>
      </c>
      <c r="B73" s="4">
        <f>B72</f>
        <v>33</v>
      </c>
      <c r="C73" s="4">
        <v>39</v>
      </c>
      <c r="D73" s="4">
        <v>0</v>
      </c>
      <c r="E73" s="4">
        <v>0</v>
      </c>
      <c r="F73" s="4">
        <v>1</v>
      </c>
      <c r="G73" s="4" t="str">
        <f t="shared" si="10"/>
        <v>insert into game_score (id, matchid, squad, goals, points, time_type) values (168, 33, 39, 0, 0, 1);</v>
      </c>
    </row>
    <row r="74" spans="1:7" x14ac:dyDescent="0.25">
      <c r="A74" s="4">
        <f t="shared" si="7"/>
        <v>169</v>
      </c>
      <c r="B74" s="4">
        <f>B72</f>
        <v>33</v>
      </c>
      <c r="C74" s="4">
        <v>32</v>
      </c>
      <c r="D74" s="4">
        <v>0</v>
      </c>
      <c r="E74" s="4">
        <v>1</v>
      </c>
      <c r="F74" s="4">
        <v>2</v>
      </c>
      <c r="G74" s="4" t="str">
        <f t="shared" si="10"/>
        <v>insert into game_score (id, matchid, squad, goals, points, time_type) values (169, 33, 32, 0, 1, 2);</v>
      </c>
    </row>
    <row r="75" spans="1:7" x14ac:dyDescent="0.25">
      <c r="A75" s="4">
        <f t="shared" si="7"/>
        <v>170</v>
      </c>
      <c r="B75" s="4">
        <f>B72</f>
        <v>33</v>
      </c>
      <c r="C75" s="4">
        <v>32</v>
      </c>
      <c r="D75" s="4">
        <v>0</v>
      </c>
      <c r="E75" s="4">
        <v>0</v>
      </c>
      <c r="F75" s="4">
        <v>1</v>
      </c>
      <c r="G75" s="4" t="str">
        <f t="shared" si="10"/>
        <v>insert into game_score (id, matchid, squad, goals, points, time_type) values (170, 33, 32, 0, 0, 1);</v>
      </c>
    </row>
    <row r="76" spans="1:7" x14ac:dyDescent="0.25">
      <c r="A76" s="3">
        <f t="shared" si="7"/>
        <v>171</v>
      </c>
      <c r="B76" s="3">
        <f>B72+1</f>
        <v>34</v>
      </c>
      <c r="C76" s="3">
        <v>42</v>
      </c>
      <c r="D76" s="3">
        <v>1</v>
      </c>
      <c r="E76" s="3">
        <v>1</v>
      </c>
      <c r="F76" s="3">
        <v>2</v>
      </c>
      <c r="G76" s="3" t="str">
        <f t="shared" si="10"/>
        <v>insert into game_score (id, matchid, squad, goals, points, time_type) values (171, 34, 42, 1, 1, 2);</v>
      </c>
    </row>
    <row r="77" spans="1:7" x14ac:dyDescent="0.25">
      <c r="A77" s="3">
        <f t="shared" si="7"/>
        <v>172</v>
      </c>
      <c r="B77" s="3">
        <f>B76</f>
        <v>34</v>
      </c>
      <c r="C77" s="3">
        <v>42</v>
      </c>
      <c r="D77" s="3">
        <v>0</v>
      </c>
      <c r="E77" s="3">
        <v>0</v>
      </c>
      <c r="F77" s="3">
        <v>1</v>
      </c>
      <c r="G77" s="3" t="str">
        <f t="shared" si="10"/>
        <v>insert into game_score (id, matchid, squad, goals, points, time_type) values (172, 34, 42, 0, 0, 1);</v>
      </c>
    </row>
    <row r="78" spans="1:7" x14ac:dyDescent="0.25">
      <c r="A78" s="3">
        <f t="shared" si="7"/>
        <v>173</v>
      </c>
      <c r="B78" s="3">
        <f>B76</f>
        <v>34</v>
      </c>
      <c r="C78" s="3">
        <v>39</v>
      </c>
      <c r="D78" s="3">
        <v>1</v>
      </c>
      <c r="E78" s="3">
        <v>1</v>
      </c>
      <c r="F78" s="3">
        <v>2</v>
      </c>
      <c r="G78" s="3" t="str">
        <f t="shared" si="10"/>
        <v>insert into game_score (id, matchid, squad, goals, points, time_type) values (173, 34, 39, 1, 1, 2);</v>
      </c>
    </row>
    <row r="79" spans="1:7" x14ac:dyDescent="0.25">
      <c r="A79" s="3">
        <f t="shared" si="7"/>
        <v>174</v>
      </c>
      <c r="B79" s="3">
        <f>B76</f>
        <v>34</v>
      </c>
      <c r="C79" s="3">
        <v>39</v>
      </c>
      <c r="D79" s="3">
        <v>0</v>
      </c>
      <c r="E79" s="3">
        <v>0</v>
      </c>
      <c r="F79" s="3">
        <v>1</v>
      </c>
      <c r="G79" s="3" t="str">
        <f t="shared" si="10"/>
        <v>insert into game_score (id, matchid, squad, goals, points, time_type) values (174, 34, 39, 0, 0, 1);</v>
      </c>
    </row>
    <row r="80" spans="1:7" x14ac:dyDescent="0.25">
      <c r="A80" s="3">
        <f t="shared" si="7"/>
        <v>175</v>
      </c>
      <c r="B80" s="3">
        <f>B78</f>
        <v>34</v>
      </c>
      <c r="C80" s="3">
        <v>42</v>
      </c>
      <c r="D80" s="3">
        <v>9</v>
      </c>
      <c r="E80" s="3">
        <v>0</v>
      </c>
      <c r="F80" s="3">
        <v>7</v>
      </c>
      <c r="G80" s="3" t="str">
        <f t="shared" ref="G80:G85" si="11">"insert into game_score (id, matchid, squad, goals, points, time_type) values (" &amp; A80 &amp; ", " &amp; B80 &amp; ", " &amp; C80 &amp; ", " &amp; D80 &amp; ", " &amp; E80 &amp; ", " &amp; F80 &amp; ");"</f>
        <v>insert into game_score (id, matchid, squad, goals, points, time_type) values (175, 34, 42, 9, 0, 7);</v>
      </c>
    </row>
    <row r="81" spans="1:7" x14ac:dyDescent="0.25">
      <c r="A81" s="3">
        <f t="shared" si="7"/>
        <v>176</v>
      </c>
      <c r="B81" s="3">
        <f>B78</f>
        <v>34</v>
      </c>
      <c r="C81" s="3">
        <v>39</v>
      </c>
      <c r="D81" s="3">
        <v>8</v>
      </c>
      <c r="E81" s="3">
        <v>0</v>
      </c>
      <c r="F81" s="3">
        <v>7</v>
      </c>
      <c r="G81" s="3" t="str">
        <f t="shared" si="11"/>
        <v>insert into game_score (id, matchid, squad, goals, points, time_type) values (176, 34, 39, 8, 0, 7);</v>
      </c>
    </row>
    <row r="82" spans="1:7" x14ac:dyDescent="0.25">
      <c r="A82" s="4">
        <f t="shared" si="7"/>
        <v>177</v>
      </c>
      <c r="B82" s="4">
        <f>B78+1</f>
        <v>35</v>
      </c>
      <c r="C82" s="4">
        <v>32</v>
      </c>
      <c r="D82" s="4">
        <v>1</v>
      </c>
      <c r="E82" s="4">
        <v>0</v>
      </c>
      <c r="F82" s="4">
        <v>2</v>
      </c>
      <c r="G82" s="4" t="str">
        <f t="shared" si="11"/>
        <v>insert into game_score (id, matchid, squad, goals, points, time_type) values (177, 35, 32, 1, 0, 2);</v>
      </c>
    </row>
    <row r="83" spans="1:7" x14ac:dyDescent="0.25">
      <c r="A83" s="4">
        <f t="shared" si="7"/>
        <v>178</v>
      </c>
      <c r="B83" s="4">
        <f>B82</f>
        <v>35</v>
      </c>
      <c r="C83" s="4">
        <v>32</v>
      </c>
      <c r="D83" s="4">
        <v>0</v>
      </c>
      <c r="E83" s="4">
        <v>0</v>
      </c>
      <c r="F83" s="4">
        <v>1</v>
      </c>
      <c r="G83" s="4" t="str">
        <f t="shared" si="11"/>
        <v>insert into game_score (id, matchid, squad, goals, points, time_type) values (178, 35, 32, 0, 0, 1);</v>
      </c>
    </row>
    <row r="84" spans="1:7" x14ac:dyDescent="0.25">
      <c r="A84" s="4">
        <f t="shared" si="7"/>
        <v>179</v>
      </c>
      <c r="B84" s="4">
        <f>B82</f>
        <v>35</v>
      </c>
      <c r="C84" s="4">
        <v>49228</v>
      </c>
      <c r="D84" s="4">
        <v>2</v>
      </c>
      <c r="E84" s="4">
        <v>2</v>
      </c>
      <c r="F84" s="4">
        <v>2</v>
      </c>
      <c r="G84" s="4" t="str">
        <f t="shared" si="11"/>
        <v>insert into game_score (id, matchid, squad, goals, points, time_type) values (179, 35, 49228, 2, 2, 2);</v>
      </c>
    </row>
    <row r="85" spans="1:7" x14ac:dyDescent="0.25">
      <c r="A85" s="4">
        <f t="shared" si="7"/>
        <v>180</v>
      </c>
      <c r="B85" s="4">
        <f>B82</f>
        <v>35</v>
      </c>
      <c r="C85" s="4">
        <v>49228</v>
      </c>
      <c r="D85" s="4">
        <v>1</v>
      </c>
      <c r="E85" s="4">
        <v>0</v>
      </c>
      <c r="F85" s="4">
        <v>1</v>
      </c>
      <c r="G85" s="4" t="str">
        <f t="shared" si="11"/>
        <v>insert into game_score (id, matchid, squad, goals, points, time_type) values (180, 35, 49228, 1, 0, 1);</v>
      </c>
    </row>
  </sheetData>
  <pageMargins left="0.7" right="0.7" top="0.75" bottom="0.75" header="0.3" footer="0.3"/>
  <pageSetup orientation="portrait" horizontalDpi="200" verticalDpi="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2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9</v>
      </c>
      <c r="C1" t="s">
        <v>10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'1980'!A9+1</f>
        <v>9</v>
      </c>
      <c r="B2">
        <v>1984</v>
      </c>
      <c r="C2" t="s">
        <v>11</v>
      </c>
      <c r="D2">
        <v>33</v>
      </c>
      <c r="G2" t="str">
        <f t="shared" ref="G2:G9" si="0">"insert into group_stage (id, tournament, group_code, squad) values (" &amp; A2 &amp; ", " &amp; B2 &amp; ", '" &amp; C2 &amp; "', " &amp; D2 &amp;  ");"</f>
        <v>insert into group_stage (id, tournament, group_code, squad) values (9, 1984, 'A', 33);</v>
      </c>
    </row>
    <row r="3" spans="1:7" x14ac:dyDescent="0.25">
      <c r="A3">
        <f>A2+1</f>
        <v>10</v>
      </c>
      <c r="B3">
        <f>B2</f>
        <v>1984</v>
      </c>
      <c r="C3" t="s">
        <v>11</v>
      </c>
      <c r="D3">
        <v>45</v>
      </c>
      <c r="G3" t="str">
        <f t="shared" si="0"/>
        <v>insert into group_stage (id, tournament, group_code, squad) values (10, 1984, 'A', 45);</v>
      </c>
    </row>
    <row r="4" spans="1:7" x14ac:dyDescent="0.25">
      <c r="A4">
        <f t="shared" ref="A4:A9" si="1">A3+1</f>
        <v>11</v>
      </c>
      <c r="B4">
        <f t="shared" ref="B4:B9" si="2">B3</f>
        <v>1984</v>
      </c>
      <c r="C4" t="s">
        <v>11</v>
      </c>
      <c r="D4">
        <v>32</v>
      </c>
      <c r="G4" t="str">
        <f t="shared" si="0"/>
        <v>insert into group_stage (id, tournament, group_code, squad) values (11, 1984, 'A', 32);</v>
      </c>
    </row>
    <row r="5" spans="1:7" x14ac:dyDescent="0.25">
      <c r="A5">
        <f t="shared" si="1"/>
        <v>12</v>
      </c>
      <c r="B5">
        <f t="shared" si="2"/>
        <v>1984</v>
      </c>
      <c r="C5" t="s">
        <v>11</v>
      </c>
      <c r="D5">
        <v>38</v>
      </c>
      <c r="G5" t="str">
        <f t="shared" si="0"/>
        <v>insert into group_stage (id, tournament, group_code, squad) values (12, 1984, 'A', 38);</v>
      </c>
    </row>
    <row r="6" spans="1:7" x14ac:dyDescent="0.25">
      <c r="A6">
        <f t="shared" si="1"/>
        <v>13</v>
      </c>
      <c r="B6">
        <f t="shared" si="2"/>
        <v>1984</v>
      </c>
      <c r="C6" t="s">
        <v>12</v>
      </c>
      <c r="D6">
        <v>34</v>
      </c>
      <c r="G6" t="str">
        <f t="shared" si="0"/>
        <v>insert into group_stage (id, tournament, group_code, squad) values (13, 1984, 'B', 34);</v>
      </c>
    </row>
    <row r="7" spans="1:7" x14ac:dyDescent="0.25">
      <c r="A7">
        <f t="shared" si="1"/>
        <v>14</v>
      </c>
      <c r="B7">
        <f t="shared" si="2"/>
        <v>1984</v>
      </c>
      <c r="C7" t="s">
        <v>12</v>
      </c>
      <c r="D7">
        <v>351</v>
      </c>
      <c r="G7" t="str">
        <f t="shared" si="0"/>
        <v>insert into group_stage (id, tournament, group_code, squad) values (14, 1984, 'B', 351);</v>
      </c>
    </row>
    <row r="8" spans="1:7" x14ac:dyDescent="0.25">
      <c r="A8">
        <f t="shared" si="1"/>
        <v>15</v>
      </c>
      <c r="B8">
        <f t="shared" si="2"/>
        <v>1984</v>
      </c>
      <c r="C8" t="s">
        <v>12</v>
      </c>
      <c r="D8">
        <v>49228</v>
      </c>
      <c r="G8" t="str">
        <f t="shared" si="0"/>
        <v>insert into group_stage (id, tournament, group_code, squad) values (15, 1984, 'B', 49228);</v>
      </c>
    </row>
    <row r="9" spans="1:7" x14ac:dyDescent="0.25">
      <c r="A9">
        <f t="shared" si="1"/>
        <v>16</v>
      </c>
      <c r="B9">
        <f t="shared" si="2"/>
        <v>1984</v>
      </c>
      <c r="C9" t="s">
        <v>12</v>
      </c>
      <c r="D9">
        <v>40</v>
      </c>
      <c r="G9" t="str">
        <f t="shared" si="0"/>
        <v>insert into group_stage (id, tournament, group_code, squad) values (16, 1984, 'B', 40);</v>
      </c>
    </row>
    <row r="11" spans="1:7" x14ac:dyDescent="0.25">
      <c r="A11" s="1" t="s">
        <v>1</v>
      </c>
      <c r="B11" s="1" t="s">
        <v>6</v>
      </c>
      <c r="C11" s="1" t="s">
        <v>7</v>
      </c>
      <c r="D11" s="1" t="s">
        <v>8</v>
      </c>
      <c r="G11" t="str">
        <f>"insert into game (matchid, matchdate, game_type, country) values (" &amp; A11 &amp; ", '" &amp; B11 &amp; "', " &amp; C11 &amp; ", " &amp; D11 &amp;  ");"</f>
        <v>insert into game (matchid, matchdate, game_type, country) values (matchid, 'matchdate', game_type, country);</v>
      </c>
    </row>
    <row r="12" spans="1:7" x14ac:dyDescent="0.25">
      <c r="A12">
        <f>'1980'!A25+1</f>
        <v>36</v>
      </c>
      <c r="B12" s="2" t="str">
        <f>"1984-06-12"</f>
        <v>1984-06-12</v>
      </c>
      <c r="C12">
        <v>2</v>
      </c>
      <c r="D12">
        <v>33</v>
      </c>
      <c r="G12" t="str">
        <f t="shared" ref="G12:G25" si="3">"insert into game (matchid, matchdate, game_type, country) values (" &amp; A12 &amp; ", '" &amp; B12 &amp; "', " &amp; C12 &amp; ", " &amp; D12 &amp;  ");"</f>
        <v>insert into game (matchid, matchdate, game_type, country) values (36, '1984-06-12', 2, 33);</v>
      </c>
    </row>
    <row r="13" spans="1:7" x14ac:dyDescent="0.25">
      <c r="A13">
        <f>A12+1</f>
        <v>37</v>
      </c>
      <c r="B13" s="2" t="str">
        <f>"1984-06-13"</f>
        <v>1984-06-13</v>
      </c>
      <c r="C13">
        <v>2</v>
      </c>
      <c r="D13">
        <f>D12</f>
        <v>33</v>
      </c>
      <c r="G13" t="str">
        <f t="shared" si="3"/>
        <v>insert into game (matchid, matchdate, game_type, country) values (37, '1984-06-13', 2, 33);</v>
      </c>
    </row>
    <row r="14" spans="1:7" x14ac:dyDescent="0.25">
      <c r="A14">
        <f t="shared" ref="A14:A26" si="4">A13+1</f>
        <v>38</v>
      </c>
      <c r="B14" s="2" t="str">
        <f>"1984-06-16"</f>
        <v>1984-06-16</v>
      </c>
      <c r="C14">
        <v>2</v>
      </c>
      <c r="D14">
        <f t="shared" ref="D14:D26" si="5">D13</f>
        <v>33</v>
      </c>
      <c r="G14" t="str">
        <f t="shared" si="3"/>
        <v>insert into game (matchid, matchdate, game_type, country) values (38, '1984-06-16', 2, 33);</v>
      </c>
    </row>
    <row r="15" spans="1:7" x14ac:dyDescent="0.25">
      <c r="A15">
        <f t="shared" si="4"/>
        <v>39</v>
      </c>
      <c r="B15" s="2" t="str">
        <f>"1984-06-16"</f>
        <v>1984-06-16</v>
      </c>
      <c r="C15">
        <v>2</v>
      </c>
      <c r="D15">
        <f t="shared" si="5"/>
        <v>33</v>
      </c>
      <c r="G15" t="str">
        <f t="shared" si="3"/>
        <v>insert into game (matchid, matchdate, game_type, country) values (39, '1984-06-16', 2, 33);</v>
      </c>
    </row>
    <row r="16" spans="1:7" x14ac:dyDescent="0.25">
      <c r="A16">
        <f t="shared" si="4"/>
        <v>40</v>
      </c>
      <c r="B16" s="2" t="str">
        <f>"1984-06-19"</f>
        <v>1984-06-19</v>
      </c>
      <c r="C16">
        <v>2</v>
      </c>
      <c r="D16">
        <f t="shared" si="5"/>
        <v>33</v>
      </c>
      <c r="G16" t="str">
        <f t="shared" si="3"/>
        <v>insert into game (matchid, matchdate, game_type, country) values (40, '1984-06-19', 2, 33);</v>
      </c>
    </row>
    <row r="17" spans="1:7" x14ac:dyDescent="0.25">
      <c r="A17">
        <f t="shared" si="4"/>
        <v>41</v>
      </c>
      <c r="B17" s="2" t="str">
        <f>"1984-06-19"</f>
        <v>1984-06-19</v>
      </c>
      <c r="C17">
        <v>2</v>
      </c>
      <c r="D17">
        <f t="shared" si="5"/>
        <v>33</v>
      </c>
      <c r="G17" t="str">
        <f t="shared" si="3"/>
        <v>insert into game (matchid, matchdate, game_type, country) values (41, '1984-06-19', 2, 33);</v>
      </c>
    </row>
    <row r="18" spans="1:7" x14ac:dyDescent="0.25">
      <c r="A18">
        <f t="shared" si="4"/>
        <v>42</v>
      </c>
      <c r="B18" s="2" t="str">
        <f>"1984-06-14"</f>
        <v>1984-06-14</v>
      </c>
      <c r="C18">
        <v>2</v>
      </c>
      <c r="D18">
        <f t="shared" si="5"/>
        <v>33</v>
      </c>
      <c r="G18" t="str">
        <f t="shared" si="3"/>
        <v>insert into game (matchid, matchdate, game_type, country) values (42, '1984-06-14', 2, 33);</v>
      </c>
    </row>
    <row r="19" spans="1:7" x14ac:dyDescent="0.25">
      <c r="A19">
        <f t="shared" si="4"/>
        <v>43</v>
      </c>
      <c r="B19" s="2" t="str">
        <f>"1984-06-14"</f>
        <v>1984-06-14</v>
      </c>
      <c r="C19">
        <v>2</v>
      </c>
      <c r="D19">
        <f t="shared" si="5"/>
        <v>33</v>
      </c>
      <c r="G19" t="str">
        <f t="shared" si="3"/>
        <v>insert into game (matchid, matchdate, game_type, country) values (43, '1984-06-14', 2, 33);</v>
      </c>
    </row>
    <row r="20" spans="1:7" x14ac:dyDescent="0.25">
      <c r="A20">
        <f t="shared" si="4"/>
        <v>44</v>
      </c>
      <c r="B20" s="2" t="str">
        <f>"1984-06-17"</f>
        <v>1984-06-17</v>
      </c>
      <c r="C20">
        <v>2</v>
      </c>
      <c r="D20">
        <f t="shared" si="5"/>
        <v>33</v>
      </c>
      <c r="G20" t="str">
        <f t="shared" si="3"/>
        <v>insert into game (matchid, matchdate, game_type, country) values (44, '1984-06-17', 2, 33);</v>
      </c>
    </row>
    <row r="21" spans="1:7" x14ac:dyDescent="0.25">
      <c r="A21">
        <f t="shared" si="4"/>
        <v>45</v>
      </c>
      <c r="B21" s="2" t="str">
        <f>"1984-06-17"</f>
        <v>1984-06-17</v>
      </c>
      <c r="C21">
        <v>2</v>
      </c>
      <c r="D21">
        <f t="shared" si="5"/>
        <v>33</v>
      </c>
      <c r="G21" t="str">
        <f t="shared" si="3"/>
        <v>insert into game (matchid, matchdate, game_type, country) values (45, '1984-06-17', 2, 33);</v>
      </c>
    </row>
    <row r="22" spans="1:7" x14ac:dyDescent="0.25">
      <c r="A22">
        <f t="shared" si="4"/>
        <v>46</v>
      </c>
      <c r="B22" s="2" t="str">
        <f>"1984-06-20"</f>
        <v>1984-06-20</v>
      </c>
      <c r="C22">
        <v>2</v>
      </c>
      <c r="D22">
        <f t="shared" si="5"/>
        <v>33</v>
      </c>
      <c r="G22" t="str">
        <f t="shared" si="3"/>
        <v>insert into game (matchid, matchdate, game_type, country) values (46, '1984-06-20', 2, 33);</v>
      </c>
    </row>
    <row r="23" spans="1:7" x14ac:dyDescent="0.25">
      <c r="A23">
        <f t="shared" si="4"/>
        <v>47</v>
      </c>
      <c r="B23" s="2" t="str">
        <f>"1984-06-20"</f>
        <v>1984-06-20</v>
      </c>
      <c r="C23">
        <v>2</v>
      </c>
      <c r="D23">
        <f t="shared" si="5"/>
        <v>33</v>
      </c>
      <c r="G23" t="str">
        <f t="shared" si="3"/>
        <v>insert into game (matchid, matchdate, game_type, country) values (47, '1984-06-20', 2, 33);</v>
      </c>
    </row>
    <row r="24" spans="1:7" x14ac:dyDescent="0.25">
      <c r="A24">
        <f t="shared" si="4"/>
        <v>48</v>
      </c>
      <c r="B24" s="2" t="str">
        <f>"1984-06-23"</f>
        <v>1984-06-23</v>
      </c>
      <c r="C24">
        <v>4</v>
      </c>
      <c r="D24">
        <f t="shared" si="5"/>
        <v>33</v>
      </c>
      <c r="G24" t="str">
        <f t="shared" si="3"/>
        <v>insert into game (matchid, matchdate, game_type, country) values (48, '1984-06-23', 4, 33);</v>
      </c>
    </row>
    <row r="25" spans="1:7" x14ac:dyDescent="0.25">
      <c r="A25">
        <f t="shared" si="4"/>
        <v>49</v>
      </c>
      <c r="B25" s="2" t="str">
        <f>"1984-06-24"</f>
        <v>1984-06-24</v>
      </c>
      <c r="C25">
        <v>4</v>
      </c>
      <c r="D25">
        <f t="shared" si="5"/>
        <v>33</v>
      </c>
      <c r="G25" t="str">
        <f t="shared" si="3"/>
        <v>insert into game (matchid, matchdate, game_type, country) values (49, '1984-06-24', 4, 33);</v>
      </c>
    </row>
    <row r="26" spans="1:7" x14ac:dyDescent="0.25">
      <c r="A26">
        <f t="shared" si="4"/>
        <v>50</v>
      </c>
      <c r="B26" s="2" t="str">
        <f>"1984-06-27"</f>
        <v>1984-06-27</v>
      </c>
      <c r="C26">
        <v>6</v>
      </c>
      <c r="D26">
        <f t="shared" si="5"/>
        <v>33</v>
      </c>
      <c r="G26" t="str">
        <f t="shared" ref="G26" si="6">"insert into game (matchid, matchdate, game_type, country) values (" &amp; A26 &amp; ", '" &amp; B26 &amp; "', " &amp; C26 &amp; ", " &amp; D26 &amp;  ");"</f>
        <v>insert into game (matchid, matchdate, game_type, country) values (50, '1984-06-27', 6, 33);</v>
      </c>
    </row>
    <row r="28" spans="1:7" x14ac:dyDescent="0.25">
      <c r="A28" s="1" t="s">
        <v>0</v>
      </c>
      <c r="B28" s="1" t="s">
        <v>1</v>
      </c>
      <c r="C28" s="1" t="s">
        <v>2</v>
      </c>
      <c r="D28" s="1" t="s">
        <v>3</v>
      </c>
      <c r="E28" s="1" t="s">
        <v>4</v>
      </c>
      <c r="F28" s="1" t="s">
        <v>5</v>
      </c>
      <c r="G28" t="str">
        <f>"insert into game_score (id, matchid, squad, goals, points, time_type) values (" &amp; A28 &amp; ", " &amp; B28 &amp; ", " &amp; C28 &amp; ", " &amp; D28 &amp; ", " &amp; E28 &amp; ", " &amp; F28 &amp; ");"</f>
        <v>insert into game_score (id, matchid, squad, goals, points, time_type) values (id, matchid, squad, goals, points, time_type);</v>
      </c>
    </row>
    <row r="29" spans="1:7" x14ac:dyDescent="0.25">
      <c r="A29" s="3">
        <f>'1980'!A85+1</f>
        <v>181</v>
      </c>
      <c r="B29" s="3">
        <f>A12</f>
        <v>36</v>
      </c>
      <c r="C29" s="3">
        <v>33</v>
      </c>
      <c r="D29" s="3">
        <v>1</v>
      </c>
      <c r="E29" s="3">
        <v>2</v>
      </c>
      <c r="F29" s="3">
        <v>2</v>
      </c>
      <c r="G29" s="3" t="str">
        <f t="shared" ref="G29:G92" si="7">"insert into game_score (id, matchid, squad, goals, points, time_type) values (" &amp; A29 &amp; ", " &amp; B29 &amp; ", " &amp; C29 &amp; ", " &amp; D29 &amp; ", " &amp; E29 &amp; ", " &amp; F29 &amp; ");"</f>
        <v>insert into game_score (id, matchid, squad, goals, points, time_type) values (181, 36, 33, 1, 2, 2);</v>
      </c>
    </row>
    <row r="30" spans="1:7" x14ac:dyDescent="0.25">
      <c r="A30" s="3">
        <f>A29+1</f>
        <v>182</v>
      </c>
      <c r="B30" s="3">
        <f>B29</f>
        <v>36</v>
      </c>
      <c r="C30" s="3">
        <v>33</v>
      </c>
      <c r="D30" s="3">
        <v>0</v>
      </c>
      <c r="E30" s="3">
        <v>0</v>
      </c>
      <c r="F30" s="3">
        <v>1</v>
      </c>
      <c r="G30" s="3" t="str">
        <f t="shared" si="7"/>
        <v>insert into game_score (id, matchid, squad, goals, points, time_type) values (182, 36, 33, 0, 0, 1);</v>
      </c>
    </row>
    <row r="31" spans="1:7" x14ac:dyDescent="0.25">
      <c r="A31" s="3">
        <f t="shared" ref="A31:A98" si="8">A30+1</f>
        <v>183</v>
      </c>
      <c r="B31" s="3">
        <f>B29</f>
        <v>36</v>
      </c>
      <c r="C31" s="3">
        <v>45</v>
      </c>
      <c r="D31" s="3">
        <v>0</v>
      </c>
      <c r="E31" s="3">
        <v>0</v>
      </c>
      <c r="F31" s="3">
        <v>2</v>
      </c>
      <c r="G31" s="3" t="str">
        <f t="shared" si="7"/>
        <v>insert into game_score (id, matchid, squad, goals, points, time_type) values (183, 36, 45, 0, 0, 2);</v>
      </c>
    </row>
    <row r="32" spans="1:7" x14ac:dyDescent="0.25">
      <c r="A32" s="3">
        <f t="shared" si="8"/>
        <v>184</v>
      </c>
      <c r="B32" s="3">
        <f>B29</f>
        <v>36</v>
      </c>
      <c r="C32" s="3">
        <v>45</v>
      </c>
      <c r="D32" s="3">
        <v>0</v>
      </c>
      <c r="E32" s="3">
        <v>0</v>
      </c>
      <c r="F32" s="3">
        <v>1</v>
      </c>
      <c r="G32" s="3" t="str">
        <f t="shared" si="7"/>
        <v>insert into game_score (id, matchid, squad, goals, points, time_type) values (184, 36, 45, 0, 0, 1);</v>
      </c>
    </row>
    <row r="33" spans="1:7" x14ac:dyDescent="0.25">
      <c r="A33" s="4">
        <f t="shared" si="8"/>
        <v>185</v>
      </c>
      <c r="B33" s="4">
        <f>B29+1</f>
        <v>37</v>
      </c>
      <c r="C33" s="4">
        <v>32</v>
      </c>
      <c r="D33" s="4">
        <v>2</v>
      </c>
      <c r="E33" s="4">
        <v>2</v>
      </c>
      <c r="F33" s="4">
        <v>2</v>
      </c>
      <c r="G33" t="str">
        <f t="shared" si="7"/>
        <v>insert into game_score (id, matchid, squad, goals, points, time_type) values (185, 37, 32, 2, 2, 2);</v>
      </c>
    </row>
    <row r="34" spans="1:7" x14ac:dyDescent="0.25">
      <c r="A34" s="4">
        <f t="shared" si="8"/>
        <v>186</v>
      </c>
      <c r="B34" s="4">
        <f>B33</f>
        <v>37</v>
      </c>
      <c r="C34" s="4">
        <v>32</v>
      </c>
      <c r="D34" s="4">
        <v>2</v>
      </c>
      <c r="E34" s="4">
        <v>0</v>
      </c>
      <c r="F34" s="4">
        <v>1</v>
      </c>
      <c r="G34" t="str">
        <f t="shared" si="7"/>
        <v>insert into game_score (id, matchid, squad, goals, points, time_type) values (186, 37, 32, 2, 0, 1);</v>
      </c>
    </row>
    <row r="35" spans="1:7" x14ac:dyDescent="0.25">
      <c r="A35" s="4">
        <f t="shared" si="8"/>
        <v>187</v>
      </c>
      <c r="B35" s="4">
        <f>B33</f>
        <v>37</v>
      </c>
      <c r="C35" s="4">
        <v>38</v>
      </c>
      <c r="D35" s="4">
        <v>0</v>
      </c>
      <c r="E35" s="4">
        <v>0</v>
      </c>
      <c r="F35" s="4">
        <v>2</v>
      </c>
      <c r="G35" t="str">
        <f t="shared" si="7"/>
        <v>insert into game_score (id, matchid, squad, goals, points, time_type) values (187, 37, 38, 0, 0, 2);</v>
      </c>
    </row>
    <row r="36" spans="1:7" x14ac:dyDescent="0.25">
      <c r="A36" s="4">
        <f t="shared" si="8"/>
        <v>188</v>
      </c>
      <c r="B36" s="4">
        <f>B33</f>
        <v>37</v>
      </c>
      <c r="C36" s="4">
        <v>38</v>
      </c>
      <c r="D36" s="4">
        <v>0</v>
      </c>
      <c r="E36" s="4">
        <v>0</v>
      </c>
      <c r="F36" s="4">
        <v>1</v>
      </c>
      <c r="G36" t="str">
        <f t="shared" si="7"/>
        <v>insert into game_score (id, matchid, squad, goals, points, time_type) values (188, 37, 38, 0, 0, 1);</v>
      </c>
    </row>
    <row r="37" spans="1:7" x14ac:dyDescent="0.25">
      <c r="A37" s="3">
        <f t="shared" si="8"/>
        <v>189</v>
      </c>
      <c r="B37" s="3">
        <f>B33+1</f>
        <v>38</v>
      </c>
      <c r="C37" s="3">
        <v>33</v>
      </c>
      <c r="D37" s="3">
        <v>5</v>
      </c>
      <c r="E37" s="3">
        <v>2</v>
      </c>
      <c r="F37" s="3">
        <v>2</v>
      </c>
      <c r="G37" s="3" t="str">
        <f t="shared" si="7"/>
        <v>insert into game_score (id, matchid, squad, goals, points, time_type) values (189, 38, 33, 5, 2, 2);</v>
      </c>
    </row>
    <row r="38" spans="1:7" x14ac:dyDescent="0.25">
      <c r="A38" s="3">
        <f t="shared" si="8"/>
        <v>190</v>
      </c>
      <c r="B38" s="3">
        <f>B37</f>
        <v>38</v>
      </c>
      <c r="C38" s="3">
        <v>33</v>
      </c>
      <c r="D38" s="3">
        <v>3</v>
      </c>
      <c r="E38" s="3">
        <v>0</v>
      </c>
      <c r="F38" s="3">
        <v>1</v>
      </c>
      <c r="G38" s="3" t="str">
        <f t="shared" si="7"/>
        <v>insert into game_score (id, matchid, squad, goals, points, time_type) values (190, 38, 33, 3, 0, 1);</v>
      </c>
    </row>
    <row r="39" spans="1:7" x14ac:dyDescent="0.25">
      <c r="A39" s="3">
        <f t="shared" si="8"/>
        <v>191</v>
      </c>
      <c r="B39" s="3">
        <f>B37</f>
        <v>38</v>
      </c>
      <c r="C39" s="3">
        <v>32</v>
      </c>
      <c r="D39" s="3">
        <v>0</v>
      </c>
      <c r="E39" s="3">
        <v>0</v>
      </c>
      <c r="F39" s="3">
        <v>2</v>
      </c>
      <c r="G39" s="3" t="str">
        <f t="shared" si="7"/>
        <v>insert into game_score (id, matchid, squad, goals, points, time_type) values (191, 38, 32, 0, 0, 2);</v>
      </c>
    </row>
    <row r="40" spans="1:7" x14ac:dyDescent="0.25">
      <c r="A40" s="3">
        <f t="shared" si="8"/>
        <v>192</v>
      </c>
      <c r="B40" s="3">
        <f>B37</f>
        <v>38</v>
      </c>
      <c r="C40" s="3">
        <v>32</v>
      </c>
      <c r="D40" s="3">
        <v>0</v>
      </c>
      <c r="E40" s="3">
        <v>0</v>
      </c>
      <c r="F40" s="3">
        <v>1</v>
      </c>
      <c r="G40" s="3" t="str">
        <f t="shared" si="7"/>
        <v>insert into game_score (id, matchid, squad, goals, points, time_type) values (192, 38, 32, 0, 0, 1);</v>
      </c>
    </row>
    <row r="41" spans="1:7" x14ac:dyDescent="0.25">
      <c r="A41" s="4">
        <f t="shared" si="8"/>
        <v>193</v>
      </c>
      <c r="B41" s="4">
        <f>B37+1</f>
        <v>39</v>
      </c>
      <c r="C41" s="4">
        <v>45</v>
      </c>
      <c r="D41" s="4">
        <v>5</v>
      </c>
      <c r="E41" s="4">
        <v>2</v>
      </c>
      <c r="F41" s="4">
        <v>2</v>
      </c>
      <c r="G41" t="str">
        <f t="shared" si="7"/>
        <v>insert into game_score (id, matchid, squad, goals, points, time_type) values (193, 39, 45, 5, 2, 2);</v>
      </c>
    </row>
    <row r="42" spans="1:7" x14ac:dyDescent="0.25">
      <c r="A42" s="4">
        <f t="shared" si="8"/>
        <v>194</v>
      </c>
      <c r="B42" s="4">
        <f>B41</f>
        <v>39</v>
      </c>
      <c r="C42" s="4">
        <v>45</v>
      </c>
      <c r="D42" s="4">
        <v>2</v>
      </c>
      <c r="E42" s="4">
        <v>0</v>
      </c>
      <c r="F42" s="4">
        <v>1</v>
      </c>
      <c r="G42" t="str">
        <f t="shared" si="7"/>
        <v>insert into game_score (id, matchid, squad, goals, points, time_type) values (194, 39, 45, 2, 0, 1);</v>
      </c>
    </row>
    <row r="43" spans="1:7" x14ac:dyDescent="0.25">
      <c r="A43" s="4">
        <f t="shared" si="8"/>
        <v>195</v>
      </c>
      <c r="B43" s="4">
        <f>B41</f>
        <v>39</v>
      </c>
      <c r="C43" s="4">
        <v>38</v>
      </c>
      <c r="D43" s="4">
        <v>0</v>
      </c>
      <c r="E43" s="4">
        <v>0</v>
      </c>
      <c r="F43" s="4">
        <v>2</v>
      </c>
      <c r="G43" t="str">
        <f t="shared" si="7"/>
        <v>insert into game_score (id, matchid, squad, goals, points, time_type) values (195, 39, 38, 0, 0, 2);</v>
      </c>
    </row>
    <row r="44" spans="1:7" x14ac:dyDescent="0.25">
      <c r="A44" s="4">
        <f t="shared" si="8"/>
        <v>196</v>
      </c>
      <c r="B44" s="4">
        <f>B41</f>
        <v>39</v>
      </c>
      <c r="C44" s="4">
        <v>38</v>
      </c>
      <c r="D44" s="4">
        <v>0</v>
      </c>
      <c r="E44" s="4">
        <v>0</v>
      </c>
      <c r="F44" s="4">
        <v>1</v>
      </c>
      <c r="G44" t="str">
        <f t="shared" si="7"/>
        <v>insert into game_score (id, matchid, squad, goals, points, time_type) values (196, 39, 38, 0, 0, 1);</v>
      </c>
    </row>
    <row r="45" spans="1:7" x14ac:dyDescent="0.25">
      <c r="A45" s="3">
        <f t="shared" si="8"/>
        <v>197</v>
      </c>
      <c r="B45" s="3">
        <f>B41+1</f>
        <v>40</v>
      </c>
      <c r="C45" s="3">
        <v>33</v>
      </c>
      <c r="D45" s="3">
        <v>3</v>
      </c>
      <c r="E45" s="3">
        <v>2</v>
      </c>
      <c r="F45" s="3">
        <v>2</v>
      </c>
      <c r="G45" s="3" t="str">
        <f t="shared" si="7"/>
        <v>insert into game_score (id, matchid, squad, goals, points, time_type) values (197, 40, 33, 3, 2, 2);</v>
      </c>
    </row>
    <row r="46" spans="1:7" x14ac:dyDescent="0.25">
      <c r="A46" s="3">
        <f t="shared" si="8"/>
        <v>198</v>
      </c>
      <c r="B46" s="3">
        <f>B45</f>
        <v>40</v>
      </c>
      <c r="C46" s="3">
        <v>33</v>
      </c>
      <c r="D46" s="3">
        <v>0</v>
      </c>
      <c r="E46" s="3">
        <v>0</v>
      </c>
      <c r="F46" s="3">
        <v>1</v>
      </c>
      <c r="G46" s="3" t="str">
        <f t="shared" si="7"/>
        <v>insert into game_score (id, matchid, squad, goals, points, time_type) values (198, 40, 33, 0, 0, 1);</v>
      </c>
    </row>
    <row r="47" spans="1:7" x14ac:dyDescent="0.25">
      <c r="A47" s="3">
        <f t="shared" si="8"/>
        <v>199</v>
      </c>
      <c r="B47" s="3">
        <f>B45</f>
        <v>40</v>
      </c>
      <c r="C47" s="3">
        <v>38</v>
      </c>
      <c r="D47" s="3">
        <v>2</v>
      </c>
      <c r="E47" s="3">
        <v>0</v>
      </c>
      <c r="F47" s="3">
        <v>2</v>
      </c>
      <c r="G47" s="3" t="str">
        <f t="shared" si="7"/>
        <v>insert into game_score (id, matchid, squad, goals, points, time_type) values (199, 40, 38, 2, 0, 2);</v>
      </c>
    </row>
    <row r="48" spans="1:7" x14ac:dyDescent="0.25">
      <c r="A48" s="3">
        <f t="shared" si="8"/>
        <v>200</v>
      </c>
      <c r="B48" s="3">
        <f>B45</f>
        <v>40</v>
      </c>
      <c r="C48" s="3">
        <v>38</v>
      </c>
      <c r="D48" s="3">
        <v>1</v>
      </c>
      <c r="E48" s="3">
        <v>0</v>
      </c>
      <c r="F48" s="3">
        <v>1</v>
      </c>
      <c r="G48" s="3" t="str">
        <f t="shared" si="7"/>
        <v>insert into game_score (id, matchid, squad, goals, points, time_type) values (200, 40, 38, 1, 0, 1);</v>
      </c>
    </row>
    <row r="49" spans="1:7" x14ac:dyDescent="0.25">
      <c r="A49" s="4">
        <f t="shared" si="8"/>
        <v>201</v>
      </c>
      <c r="B49" s="4">
        <f>B45+1</f>
        <v>41</v>
      </c>
      <c r="C49" s="4">
        <v>45</v>
      </c>
      <c r="D49" s="4">
        <v>3</v>
      </c>
      <c r="E49" s="4">
        <v>2</v>
      </c>
      <c r="F49" s="4">
        <v>2</v>
      </c>
      <c r="G49" t="str">
        <f t="shared" si="7"/>
        <v>insert into game_score (id, matchid, squad, goals, points, time_type) values (201, 41, 45, 3, 2, 2);</v>
      </c>
    </row>
    <row r="50" spans="1:7" x14ac:dyDescent="0.25">
      <c r="A50" s="4">
        <f t="shared" si="8"/>
        <v>202</v>
      </c>
      <c r="B50" s="4">
        <f>B49</f>
        <v>41</v>
      </c>
      <c r="C50" s="4">
        <v>45</v>
      </c>
      <c r="D50" s="4">
        <v>1</v>
      </c>
      <c r="E50" s="4">
        <v>0</v>
      </c>
      <c r="F50" s="4">
        <v>1</v>
      </c>
      <c r="G50" t="str">
        <f t="shared" si="7"/>
        <v>insert into game_score (id, matchid, squad, goals, points, time_type) values (202, 41, 45, 1, 0, 1);</v>
      </c>
    </row>
    <row r="51" spans="1:7" x14ac:dyDescent="0.25">
      <c r="A51" s="4">
        <f t="shared" si="8"/>
        <v>203</v>
      </c>
      <c r="B51" s="4">
        <f>B49</f>
        <v>41</v>
      </c>
      <c r="C51" s="4">
        <v>32</v>
      </c>
      <c r="D51" s="4">
        <v>2</v>
      </c>
      <c r="E51" s="4">
        <v>0</v>
      </c>
      <c r="F51" s="4">
        <v>2</v>
      </c>
      <c r="G51" t="str">
        <f t="shared" si="7"/>
        <v>insert into game_score (id, matchid, squad, goals, points, time_type) values (203, 41, 32, 2, 0, 2);</v>
      </c>
    </row>
    <row r="52" spans="1:7" x14ac:dyDescent="0.25">
      <c r="A52" s="4">
        <f t="shared" si="8"/>
        <v>204</v>
      </c>
      <c r="B52" s="4">
        <f>B49</f>
        <v>41</v>
      </c>
      <c r="C52" s="4">
        <v>32</v>
      </c>
      <c r="D52" s="4">
        <v>2</v>
      </c>
      <c r="E52" s="4">
        <v>0</v>
      </c>
      <c r="F52" s="4">
        <v>1</v>
      </c>
      <c r="G52" t="str">
        <f t="shared" si="7"/>
        <v>insert into game_score (id, matchid, squad, goals, points, time_type) values (204, 41, 32, 2, 0, 1);</v>
      </c>
    </row>
    <row r="53" spans="1:7" x14ac:dyDescent="0.25">
      <c r="A53" s="3">
        <f t="shared" si="8"/>
        <v>205</v>
      </c>
      <c r="B53" s="3">
        <f>B49+1</f>
        <v>42</v>
      </c>
      <c r="C53" s="3">
        <v>49228</v>
      </c>
      <c r="D53" s="3">
        <v>0</v>
      </c>
      <c r="E53" s="3">
        <v>1</v>
      </c>
      <c r="F53" s="3">
        <v>2</v>
      </c>
      <c r="G53" s="3" t="str">
        <f t="shared" si="7"/>
        <v>insert into game_score (id, matchid, squad, goals, points, time_type) values (205, 42, 49228, 0, 1, 2);</v>
      </c>
    </row>
    <row r="54" spans="1:7" x14ac:dyDescent="0.25">
      <c r="A54" s="3">
        <f t="shared" si="8"/>
        <v>206</v>
      </c>
      <c r="B54" s="3">
        <f>B53</f>
        <v>42</v>
      </c>
      <c r="C54" s="3">
        <v>49228</v>
      </c>
      <c r="D54" s="3">
        <v>0</v>
      </c>
      <c r="E54" s="3">
        <v>0</v>
      </c>
      <c r="F54" s="3">
        <v>1</v>
      </c>
      <c r="G54" s="3" t="str">
        <f t="shared" si="7"/>
        <v>insert into game_score (id, matchid, squad, goals, points, time_type) values (206, 42, 49228, 0, 0, 1);</v>
      </c>
    </row>
    <row r="55" spans="1:7" x14ac:dyDescent="0.25">
      <c r="A55" s="3">
        <f t="shared" si="8"/>
        <v>207</v>
      </c>
      <c r="B55" s="3">
        <f>B53</f>
        <v>42</v>
      </c>
      <c r="C55" s="3">
        <v>351</v>
      </c>
      <c r="D55" s="3">
        <v>0</v>
      </c>
      <c r="E55" s="3">
        <v>1</v>
      </c>
      <c r="F55" s="3">
        <v>2</v>
      </c>
      <c r="G55" s="3" t="str">
        <f t="shared" si="7"/>
        <v>insert into game_score (id, matchid, squad, goals, points, time_type) values (207, 42, 351, 0, 1, 2);</v>
      </c>
    </row>
    <row r="56" spans="1:7" x14ac:dyDescent="0.25">
      <c r="A56" s="3">
        <f t="shared" si="8"/>
        <v>208</v>
      </c>
      <c r="B56" s="3">
        <f>B53</f>
        <v>42</v>
      </c>
      <c r="C56" s="3">
        <v>351</v>
      </c>
      <c r="D56" s="3">
        <v>0</v>
      </c>
      <c r="E56" s="3">
        <v>0</v>
      </c>
      <c r="F56" s="3">
        <v>1</v>
      </c>
      <c r="G56" s="3" t="str">
        <f t="shared" si="7"/>
        <v>insert into game_score (id, matchid, squad, goals, points, time_type) values (208, 42, 351, 0, 0, 1);</v>
      </c>
    </row>
    <row r="57" spans="1:7" x14ac:dyDescent="0.25">
      <c r="A57" s="4">
        <f t="shared" si="8"/>
        <v>209</v>
      </c>
      <c r="B57" s="4">
        <f>B53+1</f>
        <v>43</v>
      </c>
      <c r="C57" s="4">
        <v>40</v>
      </c>
      <c r="D57" s="4">
        <v>1</v>
      </c>
      <c r="E57" s="4">
        <v>1</v>
      </c>
      <c r="F57" s="4">
        <v>2</v>
      </c>
      <c r="G57" t="str">
        <f t="shared" si="7"/>
        <v>insert into game_score (id, matchid, squad, goals, points, time_type) values (209, 43, 40, 1, 1, 2);</v>
      </c>
    </row>
    <row r="58" spans="1:7" x14ac:dyDescent="0.25">
      <c r="A58" s="4">
        <f t="shared" si="8"/>
        <v>210</v>
      </c>
      <c r="B58" s="4">
        <f>B57</f>
        <v>43</v>
      </c>
      <c r="C58" s="4">
        <v>40</v>
      </c>
      <c r="D58" s="4">
        <v>1</v>
      </c>
      <c r="E58" s="4">
        <v>0</v>
      </c>
      <c r="F58" s="4">
        <v>1</v>
      </c>
      <c r="G58" t="str">
        <f t="shared" si="7"/>
        <v>insert into game_score (id, matchid, squad, goals, points, time_type) values (210, 43, 40, 1, 0, 1);</v>
      </c>
    </row>
    <row r="59" spans="1:7" x14ac:dyDescent="0.25">
      <c r="A59" s="4">
        <f t="shared" si="8"/>
        <v>211</v>
      </c>
      <c r="B59" s="4">
        <f>B57</f>
        <v>43</v>
      </c>
      <c r="C59" s="4">
        <v>34</v>
      </c>
      <c r="D59" s="4">
        <v>1</v>
      </c>
      <c r="E59" s="4">
        <v>1</v>
      </c>
      <c r="F59" s="4">
        <v>2</v>
      </c>
      <c r="G59" t="str">
        <f t="shared" si="7"/>
        <v>insert into game_score (id, matchid, squad, goals, points, time_type) values (211, 43, 34, 1, 1, 2);</v>
      </c>
    </row>
    <row r="60" spans="1:7" x14ac:dyDescent="0.25">
      <c r="A60" s="4">
        <f t="shared" si="8"/>
        <v>212</v>
      </c>
      <c r="B60" s="4">
        <f>B57</f>
        <v>43</v>
      </c>
      <c r="C60" s="4">
        <v>34</v>
      </c>
      <c r="D60" s="4">
        <v>1</v>
      </c>
      <c r="E60" s="4">
        <v>0</v>
      </c>
      <c r="F60" s="4">
        <v>1</v>
      </c>
      <c r="G60" t="str">
        <f t="shared" si="7"/>
        <v>insert into game_score (id, matchid, squad, goals, points, time_type) values (212, 43, 34, 1, 0, 1);</v>
      </c>
    </row>
    <row r="61" spans="1:7" x14ac:dyDescent="0.25">
      <c r="A61" s="3">
        <f t="shared" si="8"/>
        <v>213</v>
      </c>
      <c r="B61" s="3">
        <f>B57+1</f>
        <v>44</v>
      </c>
      <c r="C61" s="3">
        <v>49228</v>
      </c>
      <c r="D61" s="3">
        <v>2</v>
      </c>
      <c r="E61" s="3">
        <v>2</v>
      </c>
      <c r="F61" s="3">
        <v>2</v>
      </c>
      <c r="G61" s="3" t="str">
        <f t="shared" si="7"/>
        <v>insert into game_score (id, matchid, squad, goals, points, time_type) values (213, 44, 49228, 2, 2, 2);</v>
      </c>
    </row>
    <row r="62" spans="1:7" x14ac:dyDescent="0.25">
      <c r="A62" s="3">
        <f t="shared" si="8"/>
        <v>214</v>
      </c>
      <c r="B62" s="3">
        <f>B61</f>
        <v>44</v>
      </c>
      <c r="C62" s="3">
        <v>49228</v>
      </c>
      <c r="D62" s="3">
        <v>1</v>
      </c>
      <c r="E62" s="3">
        <v>0</v>
      </c>
      <c r="F62" s="3">
        <v>1</v>
      </c>
      <c r="G62" s="3" t="str">
        <f t="shared" si="7"/>
        <v>insert into game_score (id, matchid, squad, goals, points, time_type) values (214, 44, 49228, 1, 0, 1);</v>
      </c>
    </row>
    <row r="63" spans="1:7" x14ac:dyDescent="0.25">
      <c r="A63" s="3">
        <f t="shared" si="8"/>
        <v>215</v>
      </c>
      <c r="B63" s="3">
        <f>B61</f>
        <v>44</v>
      </c>
      <c r="C63" s="3">
        <v>40</v>
      </c>
      <c r="D63" s="3">
        <v>1</v>
      </c>
      <c r="E63" s="3">
        <v>0</v>
      </c>
      <c r="F63" s="3">
        <v>2</v>
      </c>
      <c r="G63" s="3" t="str">
        <f t="shared" si="7"/>
        <v>insert into game_score (id, matchid, squad, goals, points, time_type) values (215, 44, 40, 1, 0, 2);</v>
      </c>
    </row>
    <row r="64" spans="1:7" x14ac:dyDescent="0.25">
      <c r="A64" s="3">
        <f t="shared" si="8"/>
        <v>216</v>
      </c>
      <c r="B64" s="3">
        <f>B61</f>
        <v>44</v>
      </c>
      <c r="C64" s="3">
        <v>40</v>
      </c>
      <c r="D64" s="3">
        <v>0</v>
      </c>
      <c r="E64" s="3">
        <v>0</v>
      </c>
      <c r="F64" s="3">
        <v>1</v>
      </c>
      <c r="G64" s="3" t="str">
        <f t="shared" si="7"/>
        <v>insert into game_score (id, matchid, squad, goals, points, time_type) values (216, 44, 40, 0, 0, 1);</v>
      </c>
    </row>
    <row r="65" spans="1:7" x14ac:dyDescent="0.25">
      <c r="A65" s="4">
        <f t="shared" si="8"/>
        <v>217</v>
      </c>
      <c r="B65" s="4">
        <f>B61+1</f>
        <v>45</v>
      </c>
      <c r="C65" s="4">
        <v>351</v>
      </c>
      <c r="D65" s="4">
        <v>1</v>
      </c>
      <c r="E65" s="4">
        <v>1</v>
      </c>
      <c r="F65" s="4">
        <v>2</v>
      </c>
      <c r="G65" t="str">
        <f t="shared" si="7"/>
        <v>insert into game_score (id, matchid, squad, goals, points, time_type) values (217, 45, 351, 1, 1, 2);</v>
      </c>
    </row>
    <row r="66" spans="1:7" x14ac:dyDescent="0.25">
      <c r="A66" s="4">
        <f t="shared" si="8"/>
        <v>218</v>
      </c>
      <c r="B66" s="4">
        <f>B65</f>
        <v>45</v>
      </c>
      <c r="C66" s="4">
        <v>351</v>
      </c>
      <c r="D66" s="4">
        <v>0</v>
      </c>
      <c r="E66" s="4">
        <v>0</v>
      </c>
      <c r="F66" s="4">
        <v>1</v>
      </c>
      <c r="G66" t="str">
        <f t="shared" si="7"/>
        <v>insert into game_score (id, matchid, squad, goals, points, time_type) values (218, 45, 351, 0, 0, 1);</v>
      </c>
    </row>
    <row r="67" spans="1:7" x14ac:dyDescent="0.25">
      <c r="A67" s="4">
        <f t="shared" si="8"/>
        <v>219</v>
      </c>
      <c r="B67" s="4">
        <f>B65</f>
        <v>45</v>
      </c>
      <c r="C67" s="4">
        <v>34</v>
      </c>
      <c r="D67" s="4">
        <v>1</v>
      </c>
      <c r="E67" s="4">
        <v>1</v>
      </c>
      <c r="F67" s="4">
        <v>2</v>
      </c>
      <c r="G67" t="str">
        <f t="shared" si="7"/>
        <v>insert into game_score (id, matchid, squad, goals, points, time_type) values (219, 45, 34, 1, 1, 2);</v>
      </c>
    </row>
    <row r="68" spans="1:7" x14ac:dyDescent="0.25">
      <c r="A68" s="4">
        <f t="shared" si="8"/>
        <v>220</v>
      </c>
      <c r="B68" s="4">
        <f>B65</f>
        <v>45</v>
      </c>
      <c r="C68" s="4">
        <v>34</v>
      </c>
      <c r="D68" s="4">
        <v>0</v>
      </c>
      <c r="E68" s="4">
        <v>0</v>
      </c>
      <c r="F68" s="4">
        <v>1</v>
      </c>
      <c r="G68" t="str">
        <f t="shared" si="7"/>
        <v>insert into game_score (id, matchid, squad, goals, points, time_type) values (220, 45, 34, 0, 0, 1);</v>
      </c>
    </row>
    <row r="69" spans="1:7" x14ac:dyDescent="0.25">
      <c r="A69" s="3">
        <f t="shared" si="8"/>
        <v>221</v>
      </c>
      <c r="B69" s="3">
        <f>B65+1</f>
        <v>46</v>
      </c>
      <c r="C69" s="3">
        <v>49228</v>
      </c>
      <c r="D69" s="3">
        <v>0</v>
      </c>
      <c r="E69" s="3">
        <v>0</v>
      </c>
      <c r="F69" s="3">
        <v>2</v>
      </c>
      <c r="G69" s="3" t="str">
        <f t="shared" si="7"/>
        <v>insert into game_score (id, matchid, squad, goals, points, time_type) values (221, 46, 49228, 0, 0, 2);</v>
      </c>
    </row>
    <row r="70" spans="1:7" x14ac:dyDescent="0.25">
      <c r="A70" s="3">
        <f t="shared" si="8"/>
        <v>222</v>
      </c>
      <c r="B70" s="3">
        <f>B69</f>
        <v>46</v>
      </c>
      <c r="C70" s="3">
        <v>49228</v>
      </c>
      <c r="D70" s="3">
        <v>0</v>
      </c>
      <c r="E70" s="3">
        <v>0</v>
      </c>
      <c r="F70" s="3">
        <v>1</v>
      </c>
      <c r="G70" s="3" t="str">
        <f t="shared" si="7"/>
        <v>insert into game_score (id, matchid, squad, goals, points, time_type) values (222, 46, 49228, 0, 0, 1);</v>
      </c>
    </row>
    <row r="71" spans="1:7" x14ac:dyDescent="0.25">
      <c r="A71" s="3">
        <f t="shared" si="8"/>
        <v>223</v>
      </c>
      <c r="B71" s="3">
        <f>B69</f>
        <v>46</v>
      </c>
      <c r="C71" s="3">
        <v>34</v>
      </c>
      <c r="D71" s="3">
        <v>1</v>
      </c>
      <c r="E71" s="3">
        <v>2</v>
      </c>
      <c r="F71" s="3">
        <v>2</v>
      </c>
      <c r="G71" s="3" t="str">
        <f t="shared" si="7"/>
        <v>insert into game_score (id, matchid, squad, goals, points, time_type) values (223, 46, 34, 1, 2, 2);</v>
      </c>
    </row>
    <row r="72" spans="1:7" x14ac:dyDescent="0.25">
      <c r="A72" s="3">
        <f t="shared" si="8"/>
        <v>224</v>
      </c>
      <c r="B72" s="3">
        <f>B69</f>
        <v>46</v>
      </c>
      <c r="C72" s="3">
        <v>34</v>
      </c>
      <c r="D72" s="3">
        <v>0</v>
      </c>
      <c r="E72" s="3">
        <v>0</v>
      </c>
      <c r="F72" s="3">
        <v>1</v>
      </c>
      <c r="G72" s="3" t="str">
        <f t="shared" si="7"/>
        <v>insert into game_score (id, matchid, squad, goals, points, time_type) values (224, 46, 34, 0, 0, 1);</v>
      </c>
    </row>
    <row r="73" spans="1:7" x14ac:dyDescent="0.25">
      <c r="A73" s="4">
        <f t="shared" si="8"/>
        <v>225</v>
      </c>
      <c r="B73" s="4">
        <f>B69+1</f>
        <v>47</v>
      </c>
      <c r="C73" s="4">
        <v>351</v>
      </c>
      <c r="D73" s="4">
        <v>1</v>
      </c>
      <c r="E73" s="4">
        <v>2</v>
      </c>
      <c r="F73" s="4">
        <v>2</v>
      </c>
      <c r="G73" t="str">
        <f t="shared" si="7"/>
        <v>insert into game_score (id, matchid, squad, goals, points, time_type) values (225, 47, 351, 1, 2, 2);</v>
      </c>
    </row>
    <row r="74" spans="1:7" x14ac:dyDescent="0.25">
      <c r="A74" s="4">
        <f t="shared" si="8"/>
        <v>226</v>
      </c>
      <c r="B74" s="4">
        <f>B73</f>
        <v>47</v>
      </c>
      <c r="C74" s="4">
        <v>351</v>
      </c>
      <c r="D74" s="4">
        <v>0</v>
      </c>
      <c r="E74" s="4">
        <v>0</v>
      </c>
      <c r="F74" s="4">
        <v>1</v>
      </c>
      <c r="G74" t="str">
        <f t="shared" si="7"/>
        <v>insert into game_score (id, matchid, squad, goals, points, time_type) values (226, 47, 351, 0, 0, 1);</v>
      </c>
    </row>
    <row r="75" spans="1:7" x14ac:dyDescent="0.25">
      <c r="A75" s="4">
        <f t="shared" si="8"/>
        <v>227</v>
      </c>
      <c r="B75" s="4">
        <f>B73</f>
        <v>47</v>
      </c>
      <c r="C75" s="4">
        <v>40</v>
      </c>
      <c r="D75" s="4">
        <v>0</v>
      </c>
      <c r="E75" s="4">
        <v>0</v>
      </c>
      <c r="F75" s="4">
        <v>2</v>
      </c>
      <c r="G75" t="str">
        <f t="shared" si="7"/>
        <v>insert into game_score (id, matchid, squad, goals, points, time_type) values (227, 47, 40, 0, 0, 2);</v>
      </c>
    </row>
    <row r="76" spans="1:7" x14ac:dyDescent="0.25">
      <c r="A76" s="4">
        <f t="shared" si="8"/>
        <v>228</v>
      </c>
      <c r="B76" s="4">
        <f>B73</f>
        <v>47</v>
      </c>
      <c r="C76" s="4">
        <v>40</v>
      </c>
      <c r="D76" s="4">
        <v>0</v>
      </c>
      <c r="E76" s="4">
        <v>0</v>
      </c>
      <c r="F76" s="4">
        <v>1</v>
      </c>
      <c r="G76" t="str">
        <f t="shared" si="7"/>
        <v>insert into game_score (id, matchid, squad, goals, points, time_type) values (228, 47, 40, 0, 0, 1);</v>
      </c>
    </row>
    <row r="77" spans="1:7" x14ac:dyDescent="0.25">
      <c r="A77" s="3">
        <f t="shared" si="8"/>
        <v>229</v>
      </c>
      <c r="B77" s="3">
        <f>B73+1</f>
        <v>48</v>
      </c>
      <c r="C77" s="3">
        <v>33</v>
      </c>
      <c r="D77" s="3">
        <v>1</v>
      </c>
      <c r="E77" s="3">
        <v>0</v>
      </c>
      <c r="F77" s="3">
        <v>2</v>
      </c>
      <c r="G77" s="3" t="str">
        <f t="shared" si="7"/>
        <v>insert into game_score (id, matchid, squad, goals, points, time_type) values (229, 48, 33, 1, 0, 2);</v>
      </c>
    </row>
    <row r="78" spans="1:7" x14ac:dyDescent="0.25">
      <c r="A78" s="3">
        <f t="shared" si="8"/>
        <v>230</v>
      </c>
      <c r="B78" s="3">
        <f>B77</f>
        <v>48</v>
      </c>
      <c r="C78" s="3">
        <v>33</v>
      </c>
      <c r="D78" s="3">
        <v>1</v>
      </c>
      <c r="E78" s="3">
        <v>0</v>
      </c>
      <c r="F78" s="3">
        <v>1</v>
      </c>
      <c r="G78" s="3" t="str">
        <f t="shared" si="7"/>
        <v>insert into game_score (id, matchid, squad, goals, points, time_type) values (230, 48, 33, 1, 0, 1);</v>
      </c>
    </row>
    <row r="79" spans="1:7" x14ac:dyDescent="0.25">
      <c r="A79" s="3">
        <f t="shared" si="8"/>
        <v>231</v>
      </c>
      <c r="B79" s="3">
        <f>B77</f>
        <v>48</v>
      </c>
      <c r="C79" s="3">
        <v>351</v>
      </c>
      <c r="D79" s="3">
        <v>1</v>
      </c>
      <c r="E79" s="3">
        <v>0</v>
      </c>
      <c r="F79" s="3">
        <v>2</v>
      </c>
      <c r="G79" s="3" t="str">
        <f t="shared" si="7"/>
        <v>insert into game_score (id, matchid, squad, goals, points, time_type) values (231, 48, 351, 1, 0, 2);</v>
      </c>
    </row>
    <row r="80" spans="1:7" x14ac:dyDescent="0.25">
      <c r="A80" s="3">
        <f t="shared" si="8"/>
        <v>232</v>
      </c>
      <c r="B80" s="3">
        <f>B77</f>
        <v>48</v>
      </c>
      <c r="C80" s="3">
        <v>351</v>
      </c>
      <c r="D80" s="3">
        <v>0</v>
      </c>
      <c r="E80" s="3">
        <v>0</v>
      </c>
      <c r="F80" s="3">
        <v>1</v>
      </c>
      <c r="G80" s="3" t="str">
        <f t="shared" si="7"/>
        <v>insert into game_score (id, matchid, squad, goals, points, time_type) values (232, 48, 351, 0, 0, 1);</v>
      </c>
    </row>
    <row r="81" spans="1:7" x14ac:dyDescent="0.25">
      <c r="A81" s="3">
        <f t="shared" si="8"/>
        <v>233</v>
      </c>
      <c r="B81" s="3">
        <f>B78</f>
        <v>48</v>
      </c>
      <c r="C81" s="3">
        <v>33</v>
      </c>
      <c r="D81" s="3">
        <v>3</v>
      </c>
      <c r="E81" s="3">
        <v>2</v>
      </c>
      <c r="F81" s="3">
        <v>4</v>
      </c>
      <c r="G81" s="3" t="str">
        <f t="shared" si="7"/>
        <v>insert into game_score (id, matchid, squad, goals, points, time_type) values (233, 48, 33, 3, 2, 4);</v>
      </c>
    </row>
    <row r="82" spans="1:7" x14ac:dyDescent="0.25">
      <c r="A82" s="3">
        <f t="shared" si="8"/>
        <v>234</v>
      </c>
      <c r="B82" s="3">
        <f>B79</f>
        <v>48</v>
      </c>
      <c r="C82" s="3">
        <v>33</v>
      </c>
      <c r="D82" s="3">
        <v>1</v>
      </c>
      <c r="E82" s="3">
        <v>0</v>
      </c>
      <c r="F82" s="3">
        <v>3</v>
      </c>
      <c r="G82" s="3" t="str">
        <f t="shared" si="7"/>
        <v>insert into game_score (id, matchid, squad, goals, points, time_type) values (234, 48, 33, 1, 0, 3);</v>
      </c>
    </row>
    <row r="83" spans="1:7" x14ac:dyDescent="0.25">
      <c r="A83" s="3">
        <f t="shared" si="8"/>
        <v>235</v>
      </c>
      <c r="B83" s="3">
        <f>B80</f>
        <v>48</v>
      </c>
      <c r="C83" s="3">
        <v>351</v>
      </c>
      <c r="D83" s="3">
        <v>2</v>
      </c>
      <c r="E83" s="3">
        <v>0</v>
      </c>
      <c r="F83" s="3">
        <v>4</v>
      </c>
      <c r="G83" s="3" t="str">
        <f t="shared" si="7"/>
        <v>insert into game_score (id, matchid, squad, goals, points, time_type) values (235, 48, 351, 2, 0, 4);</v>
      </c>
    </row>
    <row r="84" spans="1:7" x14ac:dyDescent="0.25">
      <c r="A84" s="3">
        <f t="shared" si="8"/>
        <v>236</v>
      </c>
      <c r="B84" s="3">
        <f>B81</f>
        <v>48</v>
      </c>
      <c r="C84" s="3">
        <v>351</v>
      </c>
      <c r="D84" s="3">
        <v>2</v>
      </c>
      <c r="E84" s="3">
        <v>0</v>
      </c>
      <c r="F84" s="3">
        <v>3</v>
      </c>
      <c r="G84" s="3" t="str">
        <f t="shared" si="7"/>
        <v>insert into game_score (id, matchid, squad, goals, points, time_type) values (236, 48, 351, 2, 0, 3);</v>
      </c>
    </row>
    <row r="85" spans="1:7" x14ac:dyDescent="0.25">
      <c r="A85" s="4">
        <f t="shared" si="8"/>
        <v>237</v>
      </c>
      <c r="B85" s="4">
        <f>B77+1</f>
        <v>49</v>
      </c>
      <c r="C85" s="4">
        <v>34</v>
      </c>
      <c r="D85" s="4">
        <v>1</v>
      </c>
      <c r="E85" s="4">
        <v>0</v>
      </c>
      <c r="F85" s="4">
        <v>2</v>
      </c>
      <c r="G85" t="str">
        <f t="shared" si="7"/>
        <v>insert into game_score (id, matchid, squad, goals, points, time_type) values (237, 49, 34, 1, 0, 2);</v>
      </c>
    </row>
    <row r="86" spans="1:7" x14ac:dyDescent="0.25">
      <c r="A86" s="4">
        <f t="shared" si="8"/>
        <v>238</v>
      </c>
      <c r="B86" s="4">
        <f>B85</f>
        <v>49</v>
      </c>
      <c r="C86" s="4">
        <v>34</v>
      </c>
      <c r="D86" s="4">
        <v>0</v>
      </c>
      <c r="E86" s="4">
        <v>0</v>
      </c>
      <c r="F86" s="4">
        <v>1</v>
      </c>
      <c r="G86" t="str">
        <f t="shared" si="7"/>
        <v>insert into game_score (id, matchid, squad, goals, points, time_type) values (238, 49, 34, 0, 0, 1);</v>
      </c>
    </row>
    <row r="87" spans="1:7" x14ac:dyDescent="0.25">
      <c r="A87" s="4">
        <f t="shared" si="8"/>
        <v>239</v>
      </c>
      <c r="B87" s="4">
        <f t="shared" ref="B87:B94" si="9">B86</f>
        <v>49</v>
      </c>
      <c r="C87" s="4">
        <v>45</v>
      </c>
      <c r="D87" s="4">
        <v>1</v>
      </c>
      <c r="E87" s="4">
        <v>0</v>
      </c>
      <c r="F87" s="4">
        <v>2</v>
      </c>
      <c r="G87" t="str">
        <f t="shared" si="7"/>
        <v>insert into game_score (id, matchid, squad, goals, points, time_type) values (239, 49, 45, 1, 0, 2);</v>
      </c>
    </row>
    <row r="88" spans="1:7" x14ac:dyDescent="0.25">
      <c r="A88" s="4">
        <f t="shared" si="8"/>
        <v>240</v>
      </c>
      <c r="B88" s="4">
        <f t="shared" si="9"/>
        <v>49</v>
      </c>
      <c r="C88" s="4">
        <v>45</v>
      </c>
      <c r="D88" s="4">
        <v>1</v>
      </c>
      <c r="E88" s="4">
        <v>0</v>
      </c>
      <c r="F88" s="4">
        <v>1</v>
      </c>
      <c r="G88" t="str">
        <f t="shared" si="7"/>
        <v>insert into game_score (id, matchid, squad, goals, points, time_type) values (240, 49, 45, 1, 0, 1);</v>
      </c>
    </row>
    <row r="89" spans="1:7" x14ac:dyDescent="0.25">
      <c r="A89" s="4">
        <f t="shared" si="8"/>
        <v>241</v>
      </c>
      <c r="B89" s="4">
        <f t="shared" si="9"/>
        <v>49</v>
      </c>
      <c r="C89" s="4">
        <v>34</v>
      </c>
      <c r="D89" s="4">
        <v>1</v>
      </c>
      <c r="E89" s="4">
        <v>1</v>
      </c>
      <c r="F89" s="4">
        <v>4</v>
      </c>
      <c r="G89" t="str">
        <f t="shared" si="7"/>
        <v>insert into game_score (id, matchid, squad, goals, points, time_type) values (241, 49, 34, 1, 1, 4);</v>
      </c>
    </row>
    <row r="90" spans="1:7" x14ac:dyDescent="0.25">
      <c r="A90" s="4">
        <f t="shared" si="8"/>
        <v>242</v>
      </c>
      <c r="B90" s="4">
        <f t="shared" si="9"/>
        <v>49</v>
      </c>
      <c r="C90" s="4">
        <v>34</v>
      </c>
      <c r="D90" s="4">
        <v>1</v>
      </c>
      <c r="E90" s="4">
        <v>0</v>
      </c>
      <c r="F90" s="4">
        <v>3</v>
      </c>
      <c r="G90" t="str">
        <f t="shared" si="7"/>
        <v>insert into game_score (id, matchid, squad, goals, points, time_type) values (242, 49, 34, 1, 0, 3);</v>
      </c>
    </row>
    <row r="91" spans="1:7" x14ac:dyDescent="0.25">
      <c r="A91" s="4">
        <f t="shared" si="8"/>
        <v>243</v>
      </c>
      <c r="B91" s="4">
        <f t="shared" si="9"/>
        <v>49</v>
      </c>
      <c r="C91" s="4">
        <v>45</v>
      </c>
      <c r="D91" s="4">
        <v>1</v>
      </c>
      <c r="E91" s="4">
        <v>1</v>
      </c>
      <c r="F91" s="4">
        <v>4</v>
      </c>
      <c r="G91" t="str">
        <f t="shared" si="7"/>
        <v>insert into game_score (id, matchid, squad, goals, points, time_type) values (243, 49, 45, 1, 1, 4);</v>
      </c>
    </row>
    <row r="92" spans="1:7" x14ac:dyDescent="0.25">
      <c r="A92" s="4">
        <f t="shared" si="8"/>
        <v>244</v>
      </c>
      <c r="B92" s="4">
        <f t="shared" si="9"/>
        <v>49</v>
      </c>
      <c r="C92" s="4">
        <v>45</v>
      </c>
      <c r="D92" s="4">
        <v>1</v>
      </c>
      <c r="E92" s="4">
        <v>0</v>
      </c>
      <c r="F92" s="4">
        <v>3</v>
      </c>
      <c r="G92" t="str">
        <f t="shared" si="7"/>
        <v>insert into game_score (id, matchid, squad, goals, points, time_type) values (244, 49, 45, 1, 0, 3);</v>
      </c>
    </row>
    <row r="93" spans="1:7" x14ac:dyDescent="0.25">
      <c r="A93" s="4">
        <f t="shared" si="8"/>
        <v>245</v>
      </c>
      <c r="B93" s="4">
        <f t="shared" si="9"/>
        <v>49</v>
      </c>
      <c r="C93" s="4">
        <v>34</v>
      </c>
      <c r="D93" s="4">
        <v>5</v>
      </c>
      <c r="E93" s="4">
        <v>0</v>
      </c>
      <c r="F93" s="4">
        <v>7</v>
      </c>
      <c r="G93" t="str">
        <f t="shared" ref="G93:G98" si="10">"insert into game_score (id, matchid, squad, goals, points, time_type) values (" &amp; A93 &amp; ", " &amp; B93 &amp; ", " &amp; C93 &amp; ", " &amp; D93 &amp; ", " &amp; E93 &amp; ", " &amp; F93 &amp; ");"</f>
        <v>insert into game_score (id, matchid, squad, goals, points, time_type) values (245, 49, 34, 5, 0, 7);</v>
      </c>
    </row>
    <row r="94" spans="1:7" x14ac:dyDescent="0.25">
      <c r="A94" s="4">
        <f t="shared" si="8"/>
        <v>246</v>
      </c>
      <c r="B94" s="4">
        <f t="shared" si="9"/>
        <v>49</v>
      </c>
      <c r="C94" s="4">
        <v>45</v>
      </c>
      <c r="D94" s="4">
        <v>4</v>
      </c>
      <c r="E94" s="4">
        <v>0</v>
      </c>
      <c r="F94" s="4">
        <v>7</v>
      </c>
      <c r="G94" t="str">
        <f t="shared" si="10"/>
        <v>insert into game_score (id, matchid, squad, goals, points, time_type) values (246, 49, 45, 4, 0, 7);</v>
      </c>
    </row>
    <row r="95" spans="1:7" x14ac:dyDescent="0.25">
      <c r="A95" s="3">
        <f t="shared" si="8"/>
        <v>247</v>
      </c>
      <c r="B95" s="3">
        <f>B85+1</f>
        <v>50</v>
      </c>
      <c r="C95" s="3">
        <v>33</v>
      </c>
      <c r="D95" s="3">
        <v>2</v>
      </c>
      <c r="E95" s="3">
        <v>2</v>
      </c>
      <c r="F95" s="3">
        <v>2</v>
      </c>
      <c r="G95" s="3" t="str">
        <f t="shared" si="10"/>
        <v>insert into game_score (id, matchid, squad, goals, points, time_type) values (247, 50, 33, 2, 2, 2);</v>
      </c>
    </row>
    <row r="96" spans="1:7" x14ac:dyDescent="0.25">
      <c r="A96" s="3">
        <f t="shared" si="8"/>
        <v>248</v>
      </c>
      <c r="B96" s="3">
        <f>B95</f>
        <v>50</v>
      </c>
      <c r="C96" s="3">
        <v>33</v>
      </c>
      <c r="D96" s="3">
        <v>2</v>
      </c>
      <c r="E96" s="3">
        <v>0</v>
      </c>
      <c r="F96" s="3">
        <v>1</v>
      </c>
      <c r="G96" s="3" t="str">
        <f t="shared" si="10"/>
        <v>insert into game_score (id, matchid, squad, goals, points, time_type) values (248, 50, 33, 2, 0, 1);</v>
      </c>
    </row>
    <row r="97" spans="1:7" x14ac:dyDescent="0.25">
      <c r="A97" s="3">
        <f t="shared" si="8"/>
        <v>249</v>
      </c>
      <c r="B97" s="3">
        <f>B95</f>
        <v>50</v>
      </c>
      <c r="C97" s="3">
        <v>34</v>
      </c>
      <c r="D97" s="3">
        <v>0</v>
      </c>
      <c r="E97" s="3">
        <v>0</v>
      </c>
      <c r="F97" s="3">
        <v>2</v>
      </c>
      <c r="G97" s="3" t="str">
        <f t="shared" si="10"/>
        <v>insert into game_score (id, matchid, squad, goals, points, time_type) values (249, 50, 34, 0, 0, 2);</v>
      </c>
    </row>
    <row r="98" spans="1:7" x14ac:dyDescent="0.25">
      <c r="A98" s="3">
        <f t="shared" si="8"/>
        <v>250</v>
      </c>
      <c r="B98" s="3">
        <f>B95</f>
        <v>50</v>
      </c>
      <c r="C98" s="3">
        <v>34</v>
      </c>
      <c r="D98" s="3">
        <v>0</v>
      </c>
      <c r="E98" s="3">
        <v>0</v>
      </c>
      <c r="F98" s="3">
        <v>1</v>
      </c>
      <c r="G98" s="3" t="str">
        <f t="shared" si="10"/>
        <v>insert into game_score (id, matchid, squad, goals, points, time_type) values (250, 50, 34, 0, 0, 1);</v>
      </c>
    </row>
    <row r="99" spans="1:7" x14ac:dyDescent="0.25">
      <c r="C99" s="4"/>
      <c r="D99" s="4"/>
      <c r="E99" s="4"/>
    </row>
    <row r="100" spans="1:7" x14ac:dyDescent="0.25">
      <c r="C100" s="4"/>
      <c r="D100" s="4"/>
      <c r="E100" s="4"/>
    </row>
    <row r="101" spans="1:7" x14ac:dyDescent="0.25">
      <c r="C101" s="4"/>
      <c r="D101" s="4"/>
      <c r="E101" s="4"/>
    </row>
    <row r="102" spans="1:7" x14ac:dyDescent="0.25">
      <c r="C102" s="4"/>
      <c r="D102" s="4"/>
      <c r="E102" s="4"/>
    </row>
  </sheetData>
  <pageMargins left="0.7" right="0.7" top="0.75" bottom="0.75" header="0.3" footer="0.3"/>
  <pageSetup orientation="portrait" horizontalDpi="200" verticalDpi="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8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9</v>
      </c>
      <c r="C1" t="s">
        <v>10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'1984'!A9+1</f>
        <v>17</v>
      </c>
      <c r="B2">
        <v>1988</v>
      </c>
      <c r="C2" t="s">
        <v>11</v>
      </c>
      <c r="D2">
        <v>49228</v>
      </c>
      <c r="G2" t="str">
        <f t="shared" ref="G2:G9" si="0">"insert into group_stage (id, tournament, group_code, squad) values (" &amp; A2 &amp; ", " &amp; B2 &amp; ", '" &amp; C2 &amp; "', " &amp; D2 &amp;  ");"</f>
        <v>insert into group_stage (id, tournament, group_code, squad) values (17, 1988, 'A', 49228);</v>
      </c>
    </row>
    <row r="3" spans="1:7" x14ac:dyDescent="0.25">
      <c r="A3">
        <f>A2+1</f>
        <v>18</v>
      </c>
      <c r="B3">
        <f>B2</f>
        <v>1988</v>
      </c>
      <c r="C3" t="s">
        <v>11</v>
      </c>
      <c r="D3">
        <v>39</v>
      </c>
      <c r="G3" t="str">
        <f t="shared" si="0"/>
        <v>insert into group_stage (id, tournament, group_code, squad) values (18, 1988, 'A', 39);</v>
      </c>
    </row>
    <row r="4" spans="1:7" x14ac:dyDescent="0.25">
      <c r="A4">
        <f t="shared" ref="A4:A9" si="1">A3+1</f>
        <v>19</v>
      </c>
      <c r="B4">
        <f t="shared" ref="B4:B9" si="2">B3</f>
        <v>1988</v>
      </c>
      <c r="C4" t="s">
        <v>11</v>
      </c>
      <c r="D4">
        <v>34</v>
      </c>
      <c r="G4" t="str">
        <f t="shared" si="0"/>
        <v>insert into group_stage (id, tournament, group_code, squad) values (19, 1988, 'A', 34);</v>
      </c>
    </row>
    <row r="5" spans="1:7" x14ac:dyDescent="0.25">
      <c r="A5">
        <f t="shared" si="1"/>
        <v>20</v>
      </c>
      <c r="B5">
        <f t="shared" si="2"/>
        <v>1988</v>
      </c>
      <c r="C5" t="s">
        <v>11</v>
      </c>
      <c r="D5">
        <v>45</v>
      </c>
      <c r="G5" t="str">
        <f t="shared" si="0"/>
        <v>insert into group_stage (id, tournament, group_code, squad) values (20, 1988, 'A', 45);</v>
      </c>
    </row>
    <row r="6" spans="1:7" x14ac:dyDescent="0.25">
      <c r="A6">
        <f t="shared" si="1"/>
        <v>21</v>
      </c>
      <c r="B6">
        <f t="shared" si="2"/>
        <v>1988</v>
      </c>
      <c r="C6" t="s">
        <v>12</v>
      </c>
      <c r="D6">
        <v>7097</v>
      </c>
      <c r="G6" t="str">
        <f t="shared" si="0"/>
        <v>insert into group_stage (id, tournament, group_code, squad) values (21, 1988, 'B', 7097);</v>
      </c>
    </row>
    <row r="7" spans="1:7" x14ac:dyDescent="0.25">
      <c r="A7">
        <f t="shared" si="1"/>
        <v>22</v>
      </c>
      <c r="B7">
        <f t="shared" si="2"/>
        <v>1988</v>
      </c>
      <c r="C7" t="s">
        <v>12</v>
      </c>
      <c r="D7">
        <v>31</v>
      </c>
      <c r="G7" t="str">
        <f t="shared" si="0"/>
        <v>insert into group_stage (id, tournament, group_code, squad) values (22, 1988, 'B', 31);</v>
      </c>
    </row>
    <row r="8" spans="1:7" x14ac:dyDescent="0.25">
      <c r="A8">
        <f t="shared" si="1"/>
        <v>23</v>
      </c>
      <c r="B8">
        <f t="shared" si="2"/>
        <v>1988</v>
      </c>
      <c r="C8" t="s">
        <v>12</v>
      </c>
      <c r="D8">
        <v>353</v>
      </c>
      <c r="G8" t="str">
        <f t="shared" si="0"/>
        <v>insert into group_stage (id, tournament, group_code, squad) values (23, 1988, 'B', 353);</v>
      </c>
    </row>
    <row r="9" spans="1:7" x14ac:dyDescent="0.25">
      <c r="A9">
        <f t="shared" si="1"/>
        <v>24</v>
      </c>
      <c r="B9">
        <f t="shared" si="2"/>
        <v>1988</v>
      </c>
      <c r="C9" t="s">
        <v>12</v>
      </c>
      <c r="D9">
        <v>4420</v>
      </c>
      <c r="G9" t="str">
        <f t="shared" si="0"/>
        <v>insert into group_stage (id, tournament, group_code, squad) values (24, 1988, 'B', 4420);</v>
      </c>
    </row>
    <row r="11" spans="1:7" x14ac:dyDescent="0.25">
      <c r="A11" s="1" t="s">
        <v>1</v>
      </c>
      <c r="B11" s="1" t="s">
        <v>6</v>
      </c>
      <c r="C11" s="1" t="s">
        <v>7</v>
      </c>
      <c r="D11" s="1" t="s">
        <v>8</v>
      </c>
      <c r="G11" t="str">
        <f>"insert into game (matchid, matchdate, game_type, country) values (" &amp; A11 &amp; ", '" &amp; B11 &amp; "', " &amp; C11 &amp; ", " &amp; D11 &amp;  ");"</f>
        <v>insert into game (matchid, matchdate, game_type, country) values (matchid, 'matchdate', game_type, country);</v>
      </c>
    </row>
    <row r="12" spans="1:7" x14ac:dyDescent="0.25">
      <c r="A12">
        <f>'1984'!A26+1</f>
        <v>51</v>
      </c>
      <c r="B12" s="2" t="str">
        <f>"1988-06-10"</f>
        <v>1988-06-10</v>
      </c>
      <c r="C12">
        <v>2</v>
      </c>
      <c r="D12">
        <v>49228</v>
      </c>
      <c r="G12" t="str">
        <f t="shared" ref="G12:G26" si="3">"insert into game (matchid, matchdate, game_type, country) values (" &amp; A12 &amp; ", '" &amp; B12 &amp; "', " &amp; C12 &amp; ", " &amp; D12 &amp;  ");"</f>
        <v>insert into game (matchid, matchdate, game_type, country) values (51, '1988-06-10', 2, 49228);</v>
      </c>
    </row>
    <row r="13" spans="1:7" x14ac:dyDescent="0.25">
      <c r="A13">
        <f>A12+1</f>
        <v>52</v>
      </c>
      <c r="B13" s="2" t="str">
        <f>"1988-06-11"</f>
        <v>1988-06-11</v>
      </c>
      <c r="C13">
        <v>2</v>
      </c>
      <c r="D13">
        <f>D12</f>
        <v>49228</v>
      </c>
      <c r="G13" t="str">
        <f t="shared" si="3"/>
        <v>insert into game (matchid, matchdate, game_type, country) values (52, '1988-06-11', 2, 49228);</v>
      </c>
    </row>
    <row r="14" spans="1:7" x14ac:dyDescent="0.25">
      <c r="A14">
        <f t="shared" ref="A14:A26" si="4">A13+1</f>
        <v>53</v>
      </c>
      <c r="B14" s="2" t="str">
        <f>"1988-06-14"</f>
        <v>1988-06-14</v>
      </c>
      <c r="C14">
        <v>2</v>
      </c>
      <c r="D14">
        <f t="shared" ref="D14:D26" si="5">D13</f>
        <v>49228</v>
      </c>
      <c r="G14" t="str">
        <f t="shared" si="3"/>
        <v>insert into game (matchid, matchdate, game_type, country) values (53, '1988-06-14', 2, 49228);</v>
      </c>
    </row>
    <row r="15" spans="1:7" x14ac:dyDescent="0.25">
      <c r="A15">
        <f t="shared" si="4"/>
        <v>54</v>
      </c>
      <c r="B15" s="2" t="str">
        <f>"1988-06-14"</f>
        <v>1988-06-14</v>
      </c>
      <c r="C15">
        <v>2</v>
      </c>
      <c r="D15">
        <f t="shared" si="5"/>
        <v>49228</v>
      </c>
      <c r="G15" t="str">
        <f t="shared" si="3"/>
        <v>insert into game (matchid, matchdate, game_type, country) values (54, '1988-06-14', 2, 49228);</v>
      </c>
    </row>
    <row r="16" spans="1:7" x14ac:dyDescent="0.25">
      <c r="A16">
        <f t="shared" si="4"/>
        <v>55</v>
      </c>
      <c r="B16" s="2" t="str">
        <f>"1988-06-17"</f>
        <v>1988-06-17</v>
      </c>
      <c r="C16">
        <v>2</v>
      </c>
      <c r="D16">
        <f t="shared" si="5"/>
        <v>49228</v>
      </c>
      <c r="G16" t="str">
        <f t="shared" si="3"/>
        <v>insert into game (matchid, matchdate, game_type, country) values (55, '1988-06-17', 2, 49228);</v>
      </c>
    </row>
    <row r="17" spans="1:10" x14ac:dyDescent="0.25">
      <c r="A17">
        <f t="shared" si="4"/>
        <v>56</v>
      </c>
      <c r="B17" s="2" t="str">
        <f>"1988-06-17"</f>
        <v>1988-06-17</v>
      </c>
      <c r="C17">
        <v>2</v>
      </c>
      <c r="D17">
        <f t="shared" si="5"/>
        <v>49228</v>
      </c>
      <c r="G17" t="str">
        <f t="shared" si="3"/>
        <v>insert into game (matchid, matchdate, game_type, country) values (56, '1988-06-17', 2, 49228);</v>
      </c>
    </row>
    <row r="18" spans="1:10" x14ac:dyDescent="0.25">
      <c r="A18">
        <f t="shared" si="4"/>
        <v>57</v>
      </c>
      <c r="B18" s="2" t="str">
        <f>"1988-06-12"</f>
        <v>1988-06-12</v>
      </c>
      <c r="C18">
        <v>2</v>
      </c>
      <c r="D18">
        <f t="shared" si="5"/>
        <v>49228</v>
      </c>
      <c r="G18" t="str">
        <f t="shared" si="3"/>
        <v>insert into game (matchid, matchdate, game_type, country) values (57, '1988-06-12', 2, 49228);</v>
      </c>
    </row>
    <row r="19" spans="1:10" x14ac:dyDescent="0.25">
      <c r="A19">
        <f t="shared" si="4"/>
        <v>58</v>
      </c>
      <c r="B19" s="2" t="str">
        <f>"1988-06-12"</f>
        <v>1988-06-12</v>
      </c>
      <c r="C19">
        <v>2</v>
      </c>
      <c r="D19">
        <f t="shared" si="5"/>
        <v>49228</v>
      </c>
      <c r="G19" t="str">
        <f t="shared" si="3"/>
        <v>insert into game (matchid, matchdate, game_type, country) values (58, '1988-06-12', 2, 49228);</v>
      </c>
    </row>
    <row r="20" spans="1:10" x14ac:dyDescent="0.25">
      <c r="A20">
        <f t="shared" si="4"/>
        <v>59</v>
      </c>
      <c r="B20" s="2" t="str">
        <f>"1988-06-15"</f>
        <v>1988-06-15</v>
      </c>
      <c r="C20">
        <v>2</v>
      </c>
      <c r="D20">
        <f t="shared" si="5"/>
        <v>49228</v>
      </c>
      <c r="G20" t="str">
        <f t="shared" si="3"/>
        <v>insert into game (matchid, matchdate, game_type, country) values (59, '1988-06-15', 2, 49228);</v>
      </c>
    </row>
    <row r="21" spans="1:10" x14ac:dyDescent="0.25">
      <c r="A21">
        <f t="shared" si="4"/>
        <v>60</v>
      </c>
      <c r="B21" s="2" t="str">
        <f>"1988-06-15"</f>
        <v>1988-06-15</v>
      </c>
      <c r="C21">
        <v>2</v>
      </c>
      <c r="D21">
        <f t="shared" si="5"/>
        <v>49228</v>
      </c>
      <c r="G21" t="str">
        <f t="shared" si="3"/>
        <v>insert into game (matchid, matchdate, game_type, country) values (60, '1988-06-15', 2, 49228);</v>
      </c>
    </row>
    <row r="22" spans="1:10" x14ac:dyDescent="0.25">
      <c r="A22">
        <f t="shared" si="4"/>
        <v>61</v>
      </c>
      <c r="B22" s="2" t="str">
        <f>"1988-06-18"</f>
        <v>1988-06-18</v>
      </c>
      <c r="C22">
        <v>2</v>
      </c>
      <c r="D22">
        <f t="shared" si="5"/>
        <v>49228</v>
      </c>
      <c r="G22" t="str">
        <f t="shared" si="3"/>
        <v>insert into game (matchid, matchdate, game_type, country) values (61, '1988-06-18', 2, 49228);</v>
      </c>
    </row>
    <row r="23" spans="1:10" x14ac:dyDescent="0.25">
      <c r="A23">
        <f t="shared" si="4"/>
        <v>62</v>
      </c>
      <c r="B23" s="2" t="str">
        <f>"1988-06-18"</f>
        <v>1988-06-18</v>
      </c>
      <c r="C23">
        <v>2</v>
      </c>
      <c r="D23">
        <f t="shared" si="5"/>
        <v>49228</v>
      </c>
      <c r="G23" t="str">
        <f t="shared" si="3"/>
        <v>insert into game (matchid, matchdate, game_type, country) values (62, '1988-06-18', 2, 49228);</v>
      </c>
    </row>
    <row r="24" spans="1:10" x14ac:dyDescent="0.25">
      <c r="A24">
        <f t="shared" si="4"/>
        <v>63</v>
      </c>
      <c r="B24" s="2" t="str">
        <f>"1988-06-21"</f>
        <v>1988-06-21</v>
      </c>
      <c r="C24">
        <v>4</v>
      </c>
      <c r="D24">
        <f t="shared" si="5"/>
        <v>49228</v>
      </c>
      <c r="G24" t="str">
        <f t="shared" si="3"/>
        <v>insert into game (matchid, matchdate, game_type, country) values (63, '1988-06-21', 4, 49228);</v>
      </c>
    </row>
    <row r="25" spans="1:10" x14ac:dyDescent="0.25">
      <c r="A25">
        <f t="shared" si="4"/>
        <v>64</v>
      </c>
      <c r="B25" s="2" t="str">
        <f>"1988-06-22"</f>
        <v>1988-06-22</v>
      </c>
      <c r="C25">
        <v>4</v>
      </c>
      <c r="D25">
        <f t="shared" si="5"/>
        <v>49228</v>
      </c>
      <c r="G25" t="str">
        <f t="shared" si="3"/>
        <v>insert into game (matchid, matchdate, game_type, country) values (64, '1988-06-22', 4, 49228);</v>
      </c>
    </row>
    <row r="26" spans="1:10" x14ac:dyDescent="0.25">
      <c r="A26">
        <f t="shared" si="4"/>
        <v>65</v>
      </c>
      <c r="B26" s="2" t="str">
        <f>"1988-06-25"</f>
        <v>1988-06-25</v>
      </c>
      <c r="C26">
        <v>6</v>
      </c>
      <c r="D26">
        <f t="shared" si="5"/>
        <v>49228</v>
      </c>
      <c r="G26" t="str">
        <f t="shared" si="3"/>
        <v>insert into game (matchid, matchdate, game_type, country) values (65, '1988-06-25', 6, 49228);</v>
      </c>
    </row>
    <row r="28" spans="1:10" x14ac:dyDescent="0.25">
      <c r="A28" s="1" t="s">
        <v>0</v>
      </c>
      <c r="B28" s="1" t="s">
        <v>1</v>
      </c>
      <c r="C28" s="1" t="s">
        <v>2</v>
      </c>
      <c r="D28" s="1" t="s">
        <v>3</v>
      </c>
      <c r="E28" s="1" t="s">
        <v>4</v>
      </c>
      <c r="F28" s="1" t="s">
        <v>5</v>
      </c>
      <c r="G28" t="str">
        <f>"insert into game_score (id, matchid, squad, goals, points, time_type) values (" &amp; A28 &amp; ", " &amp; B28 &amp; ", " &amp; C28 &amp; ", " &amp; D28 &amp; ", " &amp; E28 &amp; ", " &amp; F28 &amp; ");"</f>
        <v>insert into game_score (id, matchid, squad, goals, points, time_type) values (id, matchid, squad, goals, points, time_type);</v>
      </c>
    </row>
    <row r="29" spans="1:10" x14ac:dyDescent="0.25">
      <c r="A29" s="3">
        <f>'1984'!A98+1</f>
        <v>251</v>
      </c>
      <c r="B29" s="3">
        <f>A12</f>
        <v>51</v>
      </c>
      <c r="C29" s="3">
        <v>49228</v>
      </c>
      <c r="D29" s="3">
        <v>1</v>
      </c>
      <c r="E29" s="3">
        <v>1</v>
      </c>
      <c r="F29" s="3">
        <v>2</v>
      </c>
      <c r="G29" s="3" t="str">
        <f t="shared" ref="G29:G88" si="6">"insert into game_score (id, matchid, squad, goals, points, time_type) values (" &amp; A29 &amp; ", " &amp; B29 &amp; ", " &amp; C29 &amp; ", " &amp; D29 &amp; ", " &amp; E29 &amp; ", " &amp; F29 &amp; ");"</f>
        <v>insert into game_score (id, matchid, squad, goals, points, time_type) values (251, 51, 49228, 1, 1, 2);</v>
      </c>
      <c r="H29" s="4"/>
      <c r="I29" s="4"/>
      <c r="J29" s="4"/>
    </row>
    <row r="30" spans="1:10" x14ac:dyDescent="0.25">
      <c r="A30" s="3">
        <f>A29+1</f>
        <v>252</v>
      </c>
      <c r="B30" s="3">
        <f>B29</f>
        <v>51</v>
      </c>
      <c r="C30" s="3">
        <v>49228</v>
      </c>
      <c r="D30" s="3">
        <v>0</v>
      </c>
      <c r="E30" s="3">
        <v>0</v>
      </c>
      <c r="F30" s="3">
        <v>1</v>
      </c>
      <c r="G30" s="3" t="str">
        <f t="shared" si="6"/>
        <v>insert into game_score (id, matchid, squad, goals, points, time_type) values (252, 51, 49228, 0, 0, 1);</v>
      </c>
      <c r="H30" s="4"/>
      <c r="I30" s="4"/>
      <c r="J30" s="4"/>
    </row>
    <row r="31" spans="1:10" x14ac:dyDescent="0.25">
      <c r="A31" s="3">
        <f t="shared" ref="A31:A88" si="7">A30+1</f>
        <v>253</v>
      </c>
      <c r="B31" s="3">
        <f>B29</f>
        <v>51</v>
      </c>
      <c r="C31" s="3">
        <v>39</v>
      </c>
      <c r="D31" s="3">
        <v>1</v>
      </c>
      <c r="E31" s="3">
        <v>1</v>
      </c>
      <c r="F31" s="3">
        <v>2</v>
      </c>
      <c r="G31" s="3" t="str">
        <f t="shared" si="6"/>
        <v>insert into game_score (id, matchid, squad, goals, points, time_type) values (253, 51, 39, 1, 1, 2);</v>
      </c>
      <c r="H31" s="4"/>
      <c r="I31" s="4"/>
      <c r="J31" s="4"/>
    </row>
    <row r="32" spans="1:10" x14ac:dyDescent="0.25">
      <c r="A32" s="3">
        <f t="shared" si="7"/>
        <v>254</v>
      </c>
      <c r="B32" s="3">
        <f>B29</f>
        <v>51</v>
      </c>
      <c r="C32" s="3">
        <v>39</v>
      </c>
      <c r="D32" s="3">
        <v>0</v>
      </c>
      <c r="E32" s="3">
        <v>0</v>
      </c>
      <c r="F32" s="3">
        <v>1</v>
      </c>
      <c r="G32" s="3" t="str">
        <f t="shared" si="6"/>
        <v>insert into game_score (id, matchid, squad, goals, points, time_type) values (254, 51, 39, 0, 0, 1);</v>
      </c>
      <c r="H32" s="4"/>
      <c r="I32" s="4"/>
      <c r="J32" s="4"/>
    </row>
    <row r="33" spans="1:10" x14ac:dyDescent="0.25">
      <c r="A33" s="4">
        <f t="shared" si="7"/>
        <v>255</v>
      </c>
      <c r="B33" s="4">
        <f>B29+1</f>
        <v>52</v>
      </c>
      <c r="C33" s="4">
        <v>45</v>
      </c>
      <c r="D33" s="4">
        <v>2</v>
      </c>
      <c r="E33" s="4">
        <v>0</v>
      </c>
      <c r="F33" s="4">
        <v>2</v>
      </c>
      <c r="G33" t="str">
        <f t="shared" si="6"/>
        <v>insert into game_score (id, matchid, squad, goals, points, time_type) values (255, 52, 45, 2, 0, 2);</v>
      </c>
      <c r="H33" s="4"/>
      <c r="I33" s="4"/>
      <c r="J33" s="4"/>
    </row>
    <row r="34" spans="1:10" x14ac:dyDescent="0.25">
      <c r="A34" s="4">
        <f t="shared" si="7"/>
        <v>256</v>
      </c>
      <c r="B34" s="4">
        <f>B33</f>
        <v>52</v>
      </c>
      <c r="C34" s="4">
        <v>45</v>
      </c>
      <c r="D34" s="4">
        <v>1</v>
      </c>
      <c r="E34" s="4">
        <v>0</v>
      </c>
      <c r="F34" s="4">
        <v>1</v>
      </c>
      <c r="G34" t="str">
        <f t="shared" si="6"/>
        <v>insert into game_score (id, matchid, squad, goals, points, time_type) values (256, 52, 45, 1, 0, 1);</v>
      </c>
      <c r="H34" s="4"/>
      <c r="I34" s="4"/>
      <c r="J34" s="4"/>
    </row>
    <row r="35" spans="1:10" x14ac:dyDescent="0.25">
      <c r="A35" s="4">
        <f t="shared" si="7"/>
        <v>257</v>
      </c>
      <c r="B35" s="4">
        <f>B33</f>
        <v>52</v>
      </c>
      <c r="C35" s="4">
        <v>34</v>
      </c>
      <c r="D35" s="4">
        <v>3</v>
      </c>
      <c r="E35" s="4">
        <v>2</v>
      </c>
      <c r="F35" s="4">
        <v>2</v>
      </c>
      <c r="G35" t="str">
        <f t="shared" si="6"/>
        <v>insert into game_score (id, matchid, squad, goals, points, time_type) values (257, 52, 34, 3, 2, 2);</v>
      </c>
      <c r="H35" s="4"/>
      <c r="I35" s="4"/>
      <c r="J35" s="4"/>
    </row>
    <row r="36" spans="1:10" x14ac:dyDescent="0.25">
      <c r="A36" s="4">
        <f t="shared" si="7"/>
        <v>258</v>
      </c>
      <c r="B36" s="4">
        <f>B33</f>
        <v>52</v>
      </c>
      <c r="C36" s="4">
        <v>34</v>
      </c>
      <c r="D36" s="4">
        <v>1</v>
      </c>
      <c r="E36" s="4">
        <v>0</v>
      </c>
      <c r="F36" s="4">
        <v>1</v>
      </c>
      <c r="G36" t="str">
        <f t="shared" si="6"/>
        <v>insert into game_score (id, matchid, squad, goals, points, time_type) values (258, 52, 34, 1, 0, 1);</v>
      </c>
      <c r="H36" s="4"/>
      <c r="I36" s="4"/>
      <c r="J36" s="4"/>
    </row>
    <row r="37" spans="1:10" x14ac:dyDescent="0.25">
      <c r="A37" s="3">
        <f t="shared" si="7"/>
        <v>259</v>
      </c>
      <c r="B37" s="3">
        <f>B33+1</f>
        <v>53</v>
      </c>
      <c r="C37" s="3">
        <v>49228</v>
      </c>
      <c r="D37" s="3">
        <v>2</v>
      </c>
      <c r="E37" s="3">
        <v>2</v>
      </c>
      <c r="F37" s="3">
        <v>2</v>
      </c>
      <c r="G37" s="3" t="str">
        <f t="shared" si="6"/>
        <v>insert into game_score (id, matchid, squad, goals, points, time_type) values (259, 53, 49228, 2, 2, 2);</v>
      </c>
      <c r="H37" s="4"/>
      <c r="I37" s="4"/>
      <c r="J37" s="4"/>
    </row>
    <row r="38" spans="1:10" x14ac:dyDescent="0.25">
      <c r="A38" s="3">
        <f t="shared" si="7"/>
        <v>260</v>
      </c>
      <c r="B38" s="3">
        <f>B37</f>
        <v>53</v>
      </c>
      <c r="C38" s="3">
        <v>49228</v>
      </c>
      <c r="D38" s="3">
        <v>1</v>
      </c>
      <c r="E38" s="3">
        <v>0</v>
      </c>
      <c r="F38" s="3">
        <v>1</v>
      </c>
      <c r="G38" s="3" t="str">
        <f t="shared" si="6"/>
        <v>insert into game_score (id, matchid, squad, goals, points, time_type) values (260, 53, 49228, 1, 0, 1);</v>
      </c>
      <c r="H38" s="4"/>
      <c r="I38" s="4"/>
      <c r="J38" s="4"/>
    </row>
    <row r="39" spans="1:10" x14ac:dyDescent="0.25">
      <c r="A39" s="3">
        <f t="shared" si="7"/>
        <v>261</v>
      </c>
      <c r="B39" s="3">
        <f>B37</f>
        <v>53</v>
      </c>
      <c r="C39" s="3">
        <v>45</v>
      </c>
      <c r="D39" s="3">
        <v>0</v>
      </c>
      <c r="E39" s="3">
        <v>0</v>
      </c>
      <c r="F39" s="3">
        <v>2</v>
      </c>
      <c r="G39" s="3" t="str">
        <f t="shared" si="6"/>
        <v>insert into game_score (id, matchid, squad, goals, points, time_type) values (261, 53, 45, 0, 0, 2);</v>
      </c>
      <c r="H39" s="4"/>
      <c r="I39" s="4"/>
      <c r="J39" s="4"/>
    </row>
    <row r="40" spans="1:10" x14ac:dyDescent="0.25">
      <c r="A40" s="3">
        <f t="shared" si="7"/>
        <v>262</v>
      </c>
      <c r="B40" s="3">
        <f>B37</f>
        <v>53</v>
      </c>
      <c r="C40" s="3">
        <v>45</v>
      </c>
      <c r="D40" s="3">
        <v>0</v>
      </c>
      <c r="E40" s="3">
        <v>0</v>
      </c>
      <c r="F40" s="3">
        <v>1</v>
      </c>
      <c r="G40" s="3" t="str">
        <f t="shared" si="6"/>
        <v>insert into game_score (id, matchid, squad, goals, points, time_type) values (262, 53, 45, 0, 0, 1);</v>
      </c>
      <c r="H40" s="4"/>
      <c r="I40" s="4"/>
      <c r="J40" s="4"/>
    </row>
    <row r="41" spans="1:10" x14ac:dyDescent="0.25">
      <c r="A41" s="4">
        <f t="shared" si="7"/>
        <v>263</v>
      </c>
      <c r="B41" s="4">
        <f>B37+1</f>
        <v>54</v>
      </c>
      <c r="C41" s="4">
        <v>39</v>
      </c>
      <c r="D41" s="4">
        <v>1</v>
      </c>
      <c r="E41" s="4">
        <v>2</v>
      </c>
      <c r="F41" s="4">
        <v>2</v>
      </c>
      <c r="G41" t="str">
        <f t="shared" si="6"/>
        <v>insert into game_score (id, matchid, squad, goals, points, time_type) values (263, 54, 39, 1, 2, 2);</v>
      </c>
      <c r="H41" s="4"/>
      <c r="I41" s="4"/>
      <c r="J41" s="4"/>
    </row>
    <row r="42" spans="1:10" x14ac:dyDescent="0.25">
      <c r="A42" s="4">
        <f t="shared" si="7"/>
        <v>264</v>
      </c>
      <c r="B42" s="4">
        <f>B41</f>
        <v>54</v>
      </c>
      <c r="C42" s="4">
        <v>39</v>
      </c>
      <c r="D42" s="4">
        <v>0</v>
      </c>
      <c r="E42" s="4">
        <v>0</v>
      </c>
      <c r="F42" s="4">
        <v>1</v>
      </c>
      <c r="G42" t="str">
        <f t="shared" si="6"/>
        <v>insert into game_score (id, matchid, squad, goals, points, time_type) values (264, 54, 39, 0, 0, 1);</v>
      </c>
      <c r="H42" s="4"/>
      <c r="I42" s="4"/>
      <c r="J42" s="4"/>
    </row>
    <row r="43" spans="1:10" x14ac:dyDescent="0.25">
      <c r="A43" s="4">
        <f t="shared" si="7"/>
        <v>265</v>
      </c>
      <c r="B43" s="4">
        <f>B41</f>
        <v>54</v>
      </c>
      <c r="C43" s="4">
        <v>34</v>
      </c>
      <c r="D43" s="4">
        <v>0</v>
      </c>
      <c r="E43" s="4">
        <v>0</v>
      </c>
      <c r="F43" s="4">
        <v>2</v>
      </c>
      <c r="G43" t="str">
        <f t="shared" si="6"/>
        <v>insert into game_score (id, matchid, squad, goals, points, time_type) values (265, 54, 34, 0, 0, 2);</v>
      </c>
      <c r="H43" s="4"/>
      <c r="I43" s="4"/>
      <c r="J43" s="4"/>
    </row>
    <row r="44" spans="1:10" x14ac:dyDescent="0.25">
      <c r="A44" s="4">
        <f t="shared" si="7"/>
        <v>266</v>
      </c>
      <c r="B44" s="4">
        <f>B41</f>
        <v>54</v>
      </c>
      <c r="C44" s="4">
        <v>34</v>
      </c>
      <c r="D44" s="4">
        <v>0</v>
      </c>
      <c r="E44" s="4">
        <v>0</v>
      </c>
      <c r="F44" s="4">
        <v>1</v>
      </c>
      <c r="G44" t="str">
        <f t="shared" si="6"/>
        <v>insert into game_score (id, matchid, squad, goals, points, time_type) values (266, 54, 34, 0, 0, 1);</v>
      </c>
      <c r="H44" s="4"/>
      <c r="I44" s="4"/>
      <c r="J44" s="4"/>
    </row>
    <row r="45" spans="1:10" x14ac:dyDescent="0.25">
      <c r="A45" s="3">
        <f t="shared" si="7"/>
        <v>267</v>
      </c>
      <c r="B45" s="3">
        <f>B41+1</f>
        <v>55</v>
      </c>
      <c r="C45" s="3">
        <v>49228</v>
      </c>
      <c r="D45" s="3">
        <v>2</v>
      </c>
      <c r="E45" s="3">
        <v>2</v>
      </c>
      <c r="F45" s="3">
        <v>2</v>
      </c>
      <c r="G45" s="3" t="str">
        <f t="shared" si="6"/>
        <v>insert into game_score (id, matchid, squad, goals, points, time_type) values (267, 55, 49228, 2, 2, 2);</v>
      </c>
      <c r="H45" s="4"/>
      <c r="I45" s="4"/>
      <c r="J45" s="4"/>
    </row>
    <row r="46" spans="1:10" x14ac:dyDescent="0.25">
      <c r="A46" s="3">
        <f t="shared" si="7"/>
        <v>268</v>
      </c>
      <c r="B46" s="3">
        <f>B45</f>
        <v>55</v>
      </c>
      <c r="C46" s="3">
        <v>49228</v>
      </c>
      <c r="D46" s="3">
        <v>1</v>
      </c>
      <c r="E46" s="3">
        <v>0</v>
      </c>
      <c r="F46" s="3">
        <v>1</v>
      </c>
      <c r="G46" s="3" t="str">
        <f t="shared" si="6"/>
        <v>insert into game_score (id, matchid, squad, goals, points, time_type) values (268, 55, 49228, 1, 0, 1);</v>
      </c>
      <c r="H46" s="4"/>
      <c r="I46" s="4"/>
      <c r="J46" s="4"/>
    </row>
    <row r="47" spans="1:10" x14ac:dyDescent="0.25">
      <c r="A47" s="3">
        <f t="shared" si="7"/>
        <v>269</v>
      </c>
      <c r="B47" s="3">
        <f>B45</f>
        <v>55</v>
      </c>
      <c r="C47" s="3">
        <v>34</v>
      </c>
      <c r="D47" s="3">
        <v>0</v>
      </c>
      <c r="E47" s="3">
        <v>0</v>
      </c>
      <c r="F47" s="3">
        <v>2</v>
      </c>
      <c r="G47" s="3" t="str">
        <f t="shared" si="6"/>
        <v>insert into game_score (id, matchid, squad, goals, points, time_type) values (269, 55, 34, 0, 0, 2);</v>
      </c>
      <c r="H47" s="4"/>
      <c r="I47" s="4"/>
      <c r="J47" s="4"/>
    </row>
    <row r="48" spans="1:10" x14ac:dyDescent="0.25">
      <c r="A48" s="3">
        <f t="shared" si="7"/>
        <v>270</v>
      </c>
      <c r="B48" s="3">
        <f>B45</f>
        <v>55</v>
      </c>
      <c r="C48" s="3">
        <v>34</v>
      </c>
      <c r="D48" s="3">
        <v>0</v>
      </c>
      <c r="E48" s="3">
        <v>0</v>
      </c>
      <c r="F48" s="3">
        <v>1</v>
      </c>
      <c r="G48" s="3" t="str">
        <f t="shared" si="6"/>
        <v>insert into game_score (id, matchid, squad, goals, points, time_type) values (270, 55, 34, 0, 0, 1);</v>
      </c>
      <c r="H48" s="4"/>
      <c r="I48" s="4"/>
      <c r="J48" s="4"/>
    </row>
    <row r="49" spans="1:10" x14ac:dyDescent="0.25">
      <c r="A49" s="4">
        <f t="shared" si="7"/>
        <v>271</v>
      </c>
      <c r="B49" s="4">
        <f>B45+1</f>
        <v>56</v>
      </c>
      <c r="C49" s="4">
        <v>39</v>
      </c>
      <c r="D49" s="4">
        <v>2</v>
      </c>
      <c r="E49" s="4">
        <v>2</v>
      </c>
      <c r="F49" s="4">
        <v>2</v>
      </c>
      <c r="G49" t="str">
        <f t="shared" si="6"/>
        <v>insert into game_score (id, matchid, squad, goals, points, time_type) values (271, 56, 39, 2, 2, 2);</v>
      </c>
      <c r="H49" s="4"/>
      <c r="I49" s="4"/>
      <c r="J49" s="4"/>
    </row>
    <row r="50" spans="1:10" x14ac:dyDescent="0.25">
      <c r="A50" s="4">
        <f t="shared" si="7"/>
        <v>272</v>
      </c>
      <c r="B50" s="4">
        <f>B49</f>
        <v>56</v>
      </c>
      <c r="C50" s="4">
        <v>39</v>
      </c>
      <c r="D50" s="4">
        <v>0</v>
      </c>
      <c r="E50" s="4">
        <v>0</v>
      </c>
      <c r="F50" s="4">
        <v>1</v>
      </c>
      <c r="G50" t="str">
        <f t="shared" si="6"/>
        <v>insert into game_score (id, matchid, squad, goals, points, time_type) values (272, 56, 39, 0, 0, 1);</v>
      </c>
      <c r="H50" s="4"/>
      <c r="I50" s="4"/>
      <c r="J50" s="4"/>
    </row>
    <row r="51" spans="1:10" x14ac:dyDescent="0.25">
      <c r="A51" s="4">
        <f t="shared" si="7"/>
        <v>273</v>
      </c>
      <c r="B51" s="4">
        <f>B49</f>
        <v>56</v>
      </c>
      <c r="C51" s="4">
        <v>45</v>
      </c>
      <c r="D51" s="4">
        <v>0</v>
      </c>
      <c r="E51" s="4">
        <v>0</v>
      </c>
      <c r="F51" s="4">
        <v>2</v>
      </c>
      <c r="G51" t="str">
        <f t="shared" si="6"/>
        <v>insert into game_score (id, matchid, squad, goals, points, time_type) values (273, 56, 45, 0, 0, 2);</v>
      </c>
      <c r="H51" s="4"/>
      <c r="I51" s="4"/>
      <c r="J51" s="4"/>
    </row>
    <row r="52" spans="1:10" x14ac:dyDescent="0.25">
      <c r="A52" s="4">
        <f t="shared" si="7"/>
        <v>274</v>
      </c>
      <c r="B52" s="4">
        <f>B49</f>
        <v>56</v>
      </c>
      <c r="C52" s="4">
        <v>45</v>
      </c>
      <c r="D52" s="4">
        <v>0</v>
      </c>
      <c r="E52" s="4">
        <v>0</v>
      </c>
      <c r="F52" s="4">
        <v>1</v>
      </c>
      <c r="G52" t="str">
        <f t="shared" si="6"/>
        <v>insert into game_score (id, matchid, squad, goals, points, time_type) values (274, 56, 45, 0, 0, 1);</v>
      </c>
      <c r="H52" s="4"/>
      <c r="I52" s="4"/>
      <c r="J52" s="4"/>
    </row>
    <row r="53" spans="1:10" x14ac:dyDescent="0.25">
      <c r="A53" s="3">
        <f t="shared" si="7"/>
        <v>275</v>
      </c>
      <c r="B53" s="3">
        <f>B49+1</f>
        <v>57</v>
      </c>
      <c r="C53" s="3">
        <v>4420</v>
      </c>
      <c r="D53" s="3">
        <v>0</v>
      </c>
      <c r="E53" s="3">
        <v>0</v>
      </c>
      <c r="F53" s="3">
        <v>2</v>
      </c>
      <c r="G53" s="3" t="str">
        <f t="shared" si="6"/>
        <v>insert into game_score (id, matchid, squad, goals, points, time_type) values (275, 57, 4420, 0, 0, 2);</v>
      </c>
      <c r="H53" s="4"/>
      <c r="I53" s="4"/>
      <c r="J53" s="4"/>
    </row>
    <row r="54" spans="1:10" x14ac:dyDescent="0.25">
      <c r="A54" s="3">
        <f t="shared" si="7"/>
        <v>276</v>
      </c>
      <c r="B54" s="3">
        <f>B53</f>
        <v>57</v>
      </c>
      <c r="C54" s="3">
        <v>4420</v>
      </c>
      <c r="D54" s="3">
        <v>0</v>
      </c>
      <c r="E54" s="3">
        <v>0</v>
      </c>
      <c r="F54" s="3">
        <v>1</v>
      </c>
      <c r="G54" s="3" t="str">
        <f t="shared" si="6"/>
        <v>insert into game_score (id, matchid, squad, goals, points, time_type) values (276, 57, 4420, 0, 0, 1);</v>
      </c>
      <c r="H54" s="4"/>
      <c r="I54" s="4"/>
      <c r="J54" s="4"/>
    </row>
    <row r="55" spans="1:10" x14ac:dyDescent="0.25">
      <c r="A55" s="3">
        <f t="shared" si="7"/>
        <v>277</v>
      </c>
      <c r="B55" s="3">
        <f>B53</f>
        <v>57</v>
      </c>
      <c r="C55" s="3">
        <v>353</v>
      </c>
      <c r="D55" s="3">
        <v>1</v>
      </c>
      <c r="E55" s="3">
        <v>2</v>
      </c>
      <c r="F55" s="3">
        <v>2</v>
      </c>
      <c r="G55" s="3" t="str">
        <f t="shared" si="6"/>
        <v>insert into game_score (id, matchid, squad, goals, points, time_type) values (277, 57, 353, 1, 2, 2);</v>
      </c>
      <c r="H55" s="4"/>
      <c r="I55" s="4"/>
      <c r="J55" s="4"/>
    </row>
    <row r="56" spans="1:10" x14ac:dyDescent="0.25">
      <c r="A56" s="3">
        <f t="shared" si="7"/>
        <v>278</v>
      </c>
      <c r="B56" s="3">
        <f>B53</f>
        <v>57</v>
      </c>
      <c r="C56" s="3">
        <v>353</v>
      </c>
      <c r="D56" s="3">
        <v>1</v>
      </c>
      <c r="E56" s="3">
        <v>0</v>
      </c>
      <c r="F56" s="3">
        <v>1</v>
      </c>
      <c r="G56" s="3" t="str">
        <f t="shared" si="6"/>
        <v>insert into game_score (id, matchid, squad, goals, points, time_type) values (278, 57, 353, 1, 0, 1);</v>
      </c>
      <c r="H56" s="4"/>
      <c r="I56" s="4"/>
      <c r="J56" s="4"/>
    </row>
    <row r="57" spans="1:10" x14ac:dyDescent="0.25">
      <c r="A57" s="4">
        <f t="shared" si="7"/>
        <v>279</v>
      </c>
      <c r="B57" s="4">
        <f>B53+1</f>
        <v>58</v>
      </c>
      <c r="C57" s="4">
        <v>31</v>
      </c>
      <c r="D57" s="4">
        <v>0</v>
      </c>
      <c r="E57" s="4">
        <v>0</v>
      </c>
      <c r="F57" s="4">
        <v>2</v>
      </c>
      <c r="G57" t="str">
        <f t="shared" si="6"/>
        <v>insert into game_score (id, matchid, squad, goals, points, time_type) values (279, 58, 31, 0, 0, 2);</v>
      </c>
      <c r="H57" s="4"/>
      <c r="I57" s="4"/>
      <c r="J57" s="4"/>
    </row>
    <row r="58" spans="1:10" x14ac:dyDescent="0.25">
      <c r="A58" s="4">
        <f t="shared" si="7"/>
        <v>280</v>
      </c>
      <c r="B58" s="4">
        <f>B57</f>
        <v>58</v>
      </c>
      <c r="C58" s="4">
        <v>31</v>
      </c>
      <c r="D58" s="4">
        <v>0</v>
      </c>
      <c r="E58" s="4">
        <v>0</v>
      </c>
      <c r="F58" s="4">
        <v>1</v>
      </c>
      <c r="G58" t="str">
        <f t="shared" si="6"/>
        <v>insert into game_score (id, matchid, squad, goals, points, time_type) values (280, 58, 31, 0, 0, 1);</v>
      </c>
      <c r="H58" s="4"/>
      <c r="I58" s="4"/>
      <c r="J58" s="4"/>
    </row>
    <row r="59" spans="1:10" x14ac:dyDescent="0.25">
      <c r="A59" s="4">
        <f t="shared" si="7"/>
        <v>281</v>
      </c>
      <c r="B59" s="4">
        <f>B57</f>
        <v>58</v>
      </c>
      <c r="C59" s="4">
        <v>7097</v>
      </c>
      <c r="D59" s="4">
        <v>1</v>
      </c>
      <c r="E59" s="4">
        <v>2</v>
      </c>
      <c r="F59" s="4">
        <v>2</v>
      </c>
      <c r="G59" t="str">
        <f t="shared" si="6"/>
        <v>insert into game_score (id, matchid, squad, goals, points, time_type) values (281, 58, 7097, 1, 2, 2);</v>
      </c>
      <c r="H59" s="4"/>
      <c r="I59" s="4"/>
      <c r="J59" s="4"/>
    </row>
    <row r="60" spans="1:10" x14ac:dyDescent="0.25">
      <c r="A60" s="4">
        <f t="shared" si="7"/>
        <v>282</v>
      </c>
      <c r="B60" s="4">
        <f>B57</f>
        <v>58</v>
      </c>
      <c r="C60" s="4">
        <v>7097</v>
      </c>
      <c r="D60" s="4">
        <v>0</v>
      </c>
      <c r="E60" s="4">
        <v>0</v>
      </c>
      <c r="F60" s="4">
        <v>1</v>
      </c>
      <c r="G60" t="str">
        <f t="shared" si="6"/>
        <v>insert into game_score (id, matchid, squad, goals, points, time_type) values (282, 58, 7097, 0, 0, 1);</v>
      </c>
      <c r="H60" s="4"/>
      <c r="I60" s="4"/>
      <c r="J60" s="4"/>
    </row>
    <row r="61" spans="1:10" x14ac:dyDescent="0.25">
      <c r="A61" s="3">
        <f t="shared" si="7"/>
        <v>283</v>
      </c>
      <c r="B61" s="3">
        <f>B57+1</f>
        <v>59</v>
      </c>
      <c r="C61" s="3">
        <v>4420</v>
      </c>
      <c r="D61" s="3">
        <v>1</v>
      </c>
      <c r="E61" s="3">
        <v>0</v>
      </c>
      <c r="F61" s="3">
        <v>2</v>
      </c>
      <c r="G61" s="3" t="str">
        <f t="shared" si="6"/>
        <v>insert into game_score (id, matchid, squad, goals, points, time_type) values (283, 59, 4420, 1, 0, 2);</v>
      </c>
      <c r="H61" s="4"/>
      <c r="I61" s="4"/>
      <c r="J61" s="4"/>
    </row>
    <row r="62" spans="1:10" x14ac:dyDescent="0.25">
      <c r="A62" s="3">
        <f t="shared" si="7"/>
        <v>284</v>
      </c>
      <c r="B62" s="3">
        <f>B61</f>
        <v>59</v>
      </c>
      <c r="C62" s="3">
        <v>4420</v>
      </c>
      <c r="D62" s="3">
        <v>0</v>
      </c>
      <c r="E62" s="3">
        <v>0</v>
      </c>
      <c r="F62" s="3">
        <v>1</v>
      </c>
      <c r="G62" s="3" t="str">
        <f t="shared" si="6"/>
        <v>insert into game_score (id, matchid, squad, goals, points, time_type) values (284, 59, 4420, 0, 0, 1);</v>
      </c>
      <c r="H62" s="4"/>
      <c r="I62" s="4"/>
      <c r="J62" s="4"/>
    </row>
    <row r="63" spans="1:10" x14ac:dyDescent="0.25">
      <c r="A63" s="3">
        <f t="shared" si="7"/>
        <v>285</v>
      </c>
      <c r="B63" s="3">
        <f>B61</f>
        <v>59</v>
      </c>
      <c r="C63" s="3">
        <v>31</v>
      </c>
      <c r="D63" s="3">
        <v>3</v>
      </c>
      <c r="E63" s="3">
        <v>2</v>
      </c>
      <c r="F63" s="3">
        <v>2</v>
      </c>
      <c r="G63" s="3" t="str">
        <f t="shared" si="6"/>
        <v>insert into game_score (id, matchid, squad, goals, points, time_type) values (285, 59, 31, 3, 2, 2);</v>
      </c>
      <c r="H63" s="4"/>
      <c r="I63" s="4"/>
      <c r="J63" s="4"/>
    </row>
    <row r="64" spans="1:10" x14ac:dyDescent="0.25">
      <c r="A64" s="3">
        <f t="shared" si="7"/>
        <v>286</v>
      </c>
      <c r="B64" s="3">
        <f>B61</f>
        <v>59</v>
      </c>
      <c r="C64" s="3">
        <v>31</v>
      </c>
      <c r="D64" s="3">
        <v>1</v>
      </c>
      <c r="E64" s="3">
        <v>0</v>
      </c>
      <c r="F64" s="3">
        <v>1</v>
      </c>
      <c r="G64" s="3" t="str">
        <f t="shared" si="6"/>
        <v>insert into game_score (id, matchid, squad, goals, points, time_type) values (286, 59, 31, 1, 0, 1);</v>
      </c>
      <c r="H64" s="4"/>
      <c r="I64" s="4"/>
      <c r="J64" s="4"/>
    </row>
    <row r="65" spans="1:10" x14ac:dyDescent="0.25">
      <c r="A65" s="4">
        <f t="shared" si="7"/>
        <v>287</v>
      </c>
      <c r="B65" s="4">
        <f>B61+1</f>
        <v>60</v>
      </c>
      <c r="C65" s="4">
        <v>353</v>
      </c>
      <c r="D65" s="4">
        <v>1</v>
      </c>
      <c r="E65" s="4">
        <v>1</v>
      </c>
      <c r="F65" s="4">
        <v>2</v>
      </c>
      <c r="G65" t="str">
        <f t="shared" si="6"/>
        <v>insert into game_score (id, matchid, squad, goals, points, time_type) values (287, 60, 353, 1, 1, 2);</v>
      </c>
      <c r="H65" s="4"/>
      <c r="I65" s="4"/>
      <c r="J65" s="4"/>
    </row>
    <row r="66" spans="1:10" x14ac:dyDescent="0.25">
      <c r="A66" s="4">
        <f t="shared" si="7"/>
        <v>288</v>
      </c>
      <c r="B66" s="4">
        <f>B65</f>
        <v>60</v>
      </c>
      <c r="C66" s="4">
        <v>353</v>
      </c>
      <c r="D66" s="4">
        <v>1</v>
      </c>
      <c r="E66" s="4">
        <v>0</v>
      </c>
      <c r="F66" s="4">
        <v>1</v>
      </c>
      <c r="G66" t="str">
        <f t="shared" si="6"/>
        <v>insert into game_score (id, matchid, squad, goals, points, time_type) values (288, 60, 353, 1, 0, 1);</v>
      </c>
      <c r="H66" s="4"/>
      <c r="I66" s="4"/>
      <c r="J66" s="4"/>
    </row>
    <row r="67" spans="1:10" x14ac:dyDescent="0.25">
      <c r="A67" s="4">
        <f t="shared" si="7"/>
        <v>289</v>
      </c>
      <c r="B67" s="4">
        <f>B65</f>
        <v>60</v>
      </c>
      <c r="C67" s="4">
        <v>7097</v>
      </c>
      <c r="D67" s="4">
        <v>1</v>
      </c>
      <c r="E67" s="4">
        <v>1</v>
      </c>
      <c r="F67" s="4">
        <v>2</v>
      </c>
      <c r="G67" t="str">
        <f t="shared" si="6"/>
        <v>insert into game_score (id, matchid, squad, goals, points, time_type) values (289, 60, 7097, 1, 1, 2);</v>
      </c>
      <c r="H67" s="4"/>
      <c r="I67" s="4"/>
      <c r="J67" s="4"/>
    </row>
    <row r="68" spans="1:10" x14ac:dyDescent="0.25">
      <c r="A68" s="4">
        <f t="shared" si="7"/>
        <v>290</v>
      </c>
      <c r="B68" s="4">
        <f>B65</f>
        <v>60</v>
      </c>
      <c r="C68" s="4">
        <v>7097</v>
      </c>
      <c r="D68" s="4">
        <v>0</v>
      </c>
      <c r="E68" s="4">
        <v>0</v>
      </c>
      <c r="F68" s="4">
        <v>1</v>
      </c>
      <c r="G68" t="str">
        <f t="shared" si="6"/>
        <v>insert into game_score (id, matchid, squad, goals, points, time_type) values (290, 60, 7097, 0, 0, 1);</v>
      </c>
      <c r="H68" s="4"/>
      <c r="I68" s="4"/>
      <c r="J68" s="4"/>
    </row>
    <row r="69" spans="1:10" x14ac:dyDescent="0.25">
      <c r="A69" s="3">
        <f t="shared" si="7"/>
        <v>291</v>
      </c>
      <c r="B69" s="3">
        <f>B65+1</f>
        <v>61</v>
      </c>
      <c r="C69" s="3">
        <v>4420</v>
      </c>
      <c r="D69" s="3">
        <v>1</v>
      </c>
      <c r="E69" s="3">
        <v>0</v>
      </c>
      <c r="F69" s="3">
        <v>2</v>
      </c>
      <c r="G69" s="3" t="str">
        <f t="shared" si="6"/>
        <v>insert into game_score (id, matchid, squad, goals, points, time_type) values (291, 61, 4420, 1, 0, 2);</v>
      </c>
      <c r="H69" s="4"/>
      <c r="I69" s="4"/>
      <c r="J69" s="4"/>
    </row>
    <row r="70" spans="1:10" x14ac:dyDescent="0.25">
      <c r="A70" s="3">
        <f t="shared" si="7"/>
        <v>292</v>
      </c>
      <c r="B70" s="3">
        <f>B69</f>
        <v>61</v>
      </c>
      <c r="C70" s="3">
        <v>4420</v>
      </c>
      <c r="D70" s="3">
        <v>1</v>
      </c>
      <c r="E70" s="3">
        <v>0</v>
      </c>
      <c r="F70" s="3">
        <v>1</v>
      </c>
      <c r="G70" s="3" t="str">
        <f t="shared" si="6"/>
        <v>insert into game_score (id, matchid, squad, goals, points, time_type) values (292, 61, 4420, 1, 0, 1);</v>
      </c>
      <c r="H70" s="4"/>
      <c r="I70" s="4"/>
      <c r="J70" s="4"/>
    </row>
    <row r="71" spans="1:10" x14ac:dyDescent="0.25">
      <c r="A71" s="3">
        <f t="shared" si="7"/>
        <v>293</v>
      </c>
      <c r="B71" s="3">
        <f>B69</f>
        <v>61</v>
      </c>
      <c r="C71" s="3">
        <v>7097</v>
      </c>
      <c r="D71" s="3">
        <v>3</v>
      </c>
      <c r="E71" s="3">
        <v>2</v>
      </c>
      <c r="F71" s="3">
        <v>2</v>
      </c>
      <c r="G71" s="3" t="str">
        <f t="shared" si="6"/>
        <v>insert into game_score (id, matchid, squad, goals, points, time_type) values (293, 61, 7097, 3, 2, 2);</v>
      </c>
      <c r="H71" s="4"/>
      <c r="I71" s="4"/>
      <c r="J71" s="4"/>
    </row>
    <row r="72" spans="1:10" x14ac:dyDescent="0.25">
      <c r="A72" s="3">
        <f t="shared" si="7"/>
        <v>294</v>
      </c>
      <c r="B72" s="3">
        <f>B69</f>
        <v>61</v>
      </c>
      <c r="C72" s="3">
        <v>7097</v>
      </c>
      <c r="D72" s="3">
        <v>2</v>
      </c>
      <c r="E72" s="3">
        <v>0</v>
      </c>
      <c r="F72" s="3">
        <v>1</v>
      </c>
      <c r="G72" s="3" t="str">
        <f t="shared" si="6"/>
        <v>insert into game_score (id, matchid, squad, goals, points, time_type) values (294, 61, 7097, 2, 0, 1);</v>
      </c>
      <c r="H72" s="4"/>
      <c r="I72" s="4"/>
      <c r="J72" s="4"/>
    </row>
    <row r="73" spans="1:10" x14ac:dyDescent="0.25">
      <c r="A73" s="4">
        <f t="shared" si="7"/>
        <v>295</v>
      </c>
      <c r="B73" s="4">
        <f>B69+1</f>
        <v>62</v>
      </c>
      <c r="C73" s="4">
        <v>353</v>
      </c>
      <c r="D73" s="4">
        <v>0</v>
      </c>
      <c r="E73" s="4">
        <v>0</v>
      </c>
      <c r="F73" s="4">
        <v>2</v>
      </c>
      <c r="G73" t="str">
        <f t="shared" si="6"/>
        <v>insert into game_score (id, matchid, squad, goals, points, time_type) values (295, 62, 353, 0, 0, 2);</v>
      </c>
      <c r="H73" s="4"/>
      <c r="I73" s="4"/>
      <c r="J73" s="4"/>
    </row>
    <row r="74" spans="1:10" x14ac:dyDescent="0.25">
      <c r="A74" s="4">
        <f t="shared" si="7"/>
        <v>296</v>
      </c>
      <c r="B74" s="4">
        <f>B73</f>
        <v>62</v>
      </c>
      <c r="C74" s="4">
        <v>353</v>
      </c>
      <c r="D74" s="4">
        <v>0</v>
      </c>
      <c r="E74" s="4">
        <v>0</v>
      </c>
      <c r="F74" s="4">
        <v>1</v>
      </c>
      <c r="G74" t="str">
        <f t="shared" si="6"/>
        <v>insert into game_score (id, matchid, squad, goals, points, time_type) values (296, 62, 353, 0, 0, 1);</v>
      </c>
      <c r="H74" s="4"/>
      <c r="I74" s="4"/>
      <c r="J74" s="4"/>
    </row>
    <row r="75" spans="1:10" x14ac:dyDescent="0.25">
      <c r="A75" s="4">
        <f t="shared" si="7"/>
        <v>297</v>
      </c>
      <c r="B75" s="4">
        <f>B73</f>
        <v>62</v>
      </c>
      <c r="C75" s="4">
        <v>31</v>
      </c>
      <c r="D75" s="4">
        <v>1</v>
      </c>
      <c r="E75" s="4">
        <v>2</v>
      </c>
      <c r="F75" s="4">
        <v>2</v>
      </c>
      <c r="G75" t="str">
        <f t="shared" si="6"/>
        <v>insert into game_score (id, matchid, squad, goals, points, time_type) values (297, 62, 31, 1, 2, 2);</v>
      </c>
      <c r="H75" s="4"/>
      <c r="I75" s="4"/>
      <c r="J75" s="4"/>
    </row>
    <row r="76" spans="1:10" x14ac:dyDescent="0.25">
      <c r="A76" s="4">
        <f t="shared" si="7"/>
        <v>298</v>
      </c>
      <c r="B76" s="4">
        <f>B73</f>
        <v>62</v>
      </c>
      <c r="C76" s="4">
        <v>31</v>
      </c>
      <c r="D76" s="4">
        <v>0</v>
      </c>
      <c r="E76" s="4">
        <v>0</v>
      </c>
      <c r="F76" s="4">
        <v>1</v>
      </c>
      <c r="G76" t="str">
        <f t="shared" si="6"/>
        <v>insert into game_score (id, matchid, squad, goals, points, time_type) values (298, 62, 31, 0, 0, 1);</v>
      </c>
      <c r="H76" s="4"/>
      <c r="I76" s="4"/>
      <c r="J76" s="4"/>
    </row>
    <row r="77" spans="1:10" x14ac:dyDescent="0.25">
      <c r="A77" s="3">
        <f t="shared" si="7"/>
        <v>299</v>
      </c>
      <c r="B77" s="3">
        <f>B73+1</f>
        <v>63</v>
      </c>
      <c r="C77" s="3">
        <v>49228</v>
      </c>
      <c r="D77" s="3">
        <v>1</v>
      </c>
      <c r="E77" s="3">
        <v>0</v>
      </c>
      <c r="F77" s="3">
        <v>2</v>
      </c>
      <c r="G77" s="3" t="str">
        <f t="shared" si="6"/>
        <v>insert into game_score (id, matchid, squad, goals, points, time_type) values (299, 63, 49228, 1, 0, 2);</v>
      </c>
    </row>
    <row r="78" spans="1:10" x14ac:dyDescent="0.25">
      <c r="A78" s="3">
        <f t="shared" si="7"/>
        <v>300</v>
      </c>
      <c r="B78" s="3">
        <f>B77</f>
        <v>63</v>
      </c>
      <c r="C78" s="3">
        <v>49228</v>
      </c>
      <c r="D78" s="3">
        <v>1</v>
      </c>
      <c r="E78" s="3">
        <v>0</v>
      </c>
      <c r="F78" s="3">
        <v>1</v>
      </c>
      <c r="G78" s="3" t="str">
        <f t="shared" si="6"/>
        <v>insert into game_score (id, matchid, squad, goals, points, time_type) values (300, 63, 49228, 1, 0, 1);</v>
      </c>
    </row>
    <row r="79" spans="1:10" x14ac:dyDescent="0.25">
      <c r="A79" s="3">
        <f t="shared" si="7"/>
        <v>301</v>
      </c>
      <c r="B79" s="3">
        <f>B77</f>
        <v>63</v>
      </c>
      <c r="C79" s="3">
        <v>31</v>
      </c>
      <c r="D79" s="3">
        <v>2</v>
      </c>
      <c r="E79" s="3">
        <v>2</v>
      </c>
      <c r="F79" s="3">
        <v>2</v>
      </c>
      <c r="G79" s="3" t="str">
        <f t="shared" si="6"/>
        <v>insert into game_score (id, matchid, squad, goals, points, time_type) values (301, 63, 31, 2, 2, 2);</v>
      </c>
    </row>
    <row r="80" spans="1:10" x14ac:dyDescent="0.25">
      <c r="A80" s="3">
        <f t="shared" si="7"/>
        <v>302</v>
      </c>
      <c r="B80" s="3">
        <f>B77</f>
        <v>63</v>
      </c>
      <c r="C80" s="3">
        <v>31</v>
      </c>
      <c r="D80" s="3">
        <v>2</v>
      </c>
      <c r="E80" s="3">
        <v>0</v>
      </c>
      <c r="F80" s="3">
        <v>1</v>
      </c>
      <c r="G80" s="3" t="str">
        <f t="shared" si="6"/>
        <v>insert into game_score (id, matchid, squad, goals, points, time_type) values (302, 63, 31, 2, 0, 1);</v>
      </c>
    </row>
    <row r="81" spans="1:7" x14ac:dyDescent="0.25">
      <c r="A81" s="4">
        <f t="shared" si="7"/>
        <v>303</v>
      </c>
      <c r="B81" s="4">
        <f>B77+1</f>
        <v>64</v>
      </c>
      <c r="C81" s="4">
        <v>7097</v>
      </c>
      <c r="D81" s="4">
        <v>2</v>
      </c>
      <c r="E81" s="4">
        <v>2</v>
      </c>
      <c r="F81" s="4">
        <v>2</v>
      </c>
      <c r="G81" t="str">
        <f t="shared" si="6"/>
        <v>insert into game_score (id, matchid, squad, goals, points, time_type) values (303, 64, 7097, 2, 2, 2);</v>
      </c>
    </row>
    <row r="82" spans="1:7" x14ac:dyDescent="0.25">
      <c r="A82" s="4">
        <f t="shared" si="7"/>
        <v>304</v>
      </c>
      <c r="B82" s="4">
        <f>B81</f>
        <v>64</v>
      </c>
      <c r="C82" s="4">
        <v>7097</v>
      </c>
      <c r="D82" s="4">
        <v>0</v>
      </c>
      <c r="E82" s="4">
        <v>0</v>
      </c>
      <c r="F82" s="4">
        <v>1</v>
      </c>
      <c r="G82" t="str">
        <f t="shared" si="6"/>
        <v>insert into game_score (id, matchid, squad, goals, points, time_type) values (304, 64, 7097, 0, 0, 1);</v>
      </c>
    </row>
    <row r="83" spans="1:7" x14ac:dyDescent="0.25">
      <c r="A83" s="4">
        <f t="shared" si="7"/>
        <v>305</v>
      </c>
      <c r="B83" s="4">
        <f>B81</f>
        <v>64</v>
      </c>
      <c r="C83" s="4">
        <v>39</v>
      </c>
      <c r="D83" s="4">
        <v>0</v>
      </c>
      <c r="E83" s="4">
        <v>0</v>
      </c>
      <c r="F83" s="4">
        <v>2</v>
      </c>
      <c r="G83" t="str">
        <f t="shared" si="6"/>
        <v>insert into game_score (id, matchid, squad, goals, points, time_type) values (305, 64, 39, 0, 0, 2);</v>
      </c>
    </row>
    <row r="84" spans="1:7" x14ac:dyDescent="0.25">
      <c r="A84" s="4">
        <f t="shared" si="7"/>
        <v>306</v>
      </c>
      <c r="B84" s="4">
        <f>B81</f>
        <v>64</v>
      </c>
      <c r="C84" s="4">
        <v>39</v>
      </c>
      <c r="D84" s="4">
        <v>0</v>
      </c>
      <c r="E84" s="4">
        <v>0</v>
      </c>
      <c r="F84" s="4">
        <v>1</v>
      </c>
      <c r="G84" t="str">
        <f t="shared" si="6"/>
        <v>insert into game_score (id, matchid, squad, goals, points, time_type) values (306, 64, 39, 0, 0, 1);</v>
      </c>
    </row>
    <row r="85" spans="1:7" x14ac:dyDescent="0.25">
      <c r="A85" s="3">
        <f t="shared" si="7"/>
        <v>307</v>
      </c>
      <c r="B85" s="3">
        <f>B81+1</f>
        <v>65</v>
      </c>
      <c r="C85" s="3">
        <v>7097</v>
      </c>
      <c r="D85" s="3">
        <v>0</v>
      </c>
      <c r="E85" s="3">
        <v>0</v>
      </c>
      <c r="F85" s="3">
        <v>2</v>
      </c>
      <c r="G85" s="3" t="str">
        <f t="shared" si="6"/>
        <v>insert into game_score (id, matchid, squad, goals, points, time_type) values (307, 65, 7097, 0, 0, 2);</v>
      </c>
    </row>
    <row r="86" spans="1:7" x14ac:dyDescent="0.25">
      <c r="A86" s="3">
        <f t="shared" si="7"/>
        <v>308</v>
      </c>
      <c r="B86" s="3">
        <f>B85</f>
        <v>65</v>
      </c>
      <c r="C86" s="3">
        <v>7097</v>
      </c>
      <c r="D86" s="3">
        <v>0</v>
      </c>
      <c r="E86" s="3">
        <v>0</v>
      </c>
      <c r="F86" s="3">
        <v>1</v>
      </c>
      <c r="G86" s="3" t="str">
        <f t="shared" si="6"/>
        <v>insert into game_score (id, matchid, squad, goals, points, time_type) values (308, 65, 7097, 0, 0, 1);</v>
      </c>
    </row>
    <row r="87" spans="1:7" x14ac:dyDescent="0.25">
      <c r="A87" s="3">
        <f t="shared" si="7"/>
        <v>309</v>
      </c>
      <c r="B87" s="3">
        <f>B85</f>
        <v>65</v>
      </c>
      <c r="C87" s="3">
        <v>31</v>
      </c>
      <c r="D87" s="3">
        <v>2</v>
      </c>
      <c r="E87" s="3">
        <v>2</v>
      </c>
      <c r="F87" s="3">
        <v>2</v>
      </c>
      <c r="G87" s="3" t="str">
        <f t="shared" si="6"/>
        <v>insert into game_score (id, matchid, squad, goals, points, time_type) values (309, 65, 31, 2, 2, 2);</v>
      </c>
    </row>
    <row r="88" spans="1:7" x14ac:dyDescent="0.25">
      <c r="A88" s="3">
        <f t="shared" si="7"/>
        <v>310</v>
      </c>
      <c r="B88" s="3">
        <f>B85</f>
        <v>65</v>
      </c>
      <c r="C88" s="3">
        <v>31</v>
      </c>
      <c r="D88" s="3">
        <v>1</v>
      </c>
      <c r="E88" s="3">
        <v>0</v>
      </c>
      <c r="F88" s="3">
        <v>1</v>
      </c>
      <c r="G88" s="3" t="str">
        <f t="shared" si="6"/>
        <v>insert into game_score (id, matchid, squad, goals, points, time_type) values (310, 65, 31, 1, 0, 1);</v>
      </c>
    </row>
  </sheetData>
  <pageMargins left="0.7" right="0.7" top="0.75" bottom="0.75" header="0.3" footer="0.3"/>
  <pageSetup orientation="portrait" horizontalDpi="200" verticalDpi="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0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9</v>
      </c>
      <c r="C1" t="s">
        <v>10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'1988'!A9+1</f>
        <v>25</v>
      </c>
      <c r="B2">
        <v>1992</v>
      </c>
      <c r="C2" t="s">
        <v>11</v>
      </c>
      <c r="D2">
        <v>46</v>
      </c>
      <c r="G2" t="str">
        <f t="shared" ref="G2:G9" si="0">"insert into group_stage (id, tournament, group_code, squad) values (" &amp; A2 &amp; ", " &amp; B2 &amp; ", '" &amp; C2 &amp; "', " &amp; D2 &amp;  ");"</f>
        <v>insert into group_stage (id, tournament, group_code, squad) values (25, 1992, 'A', 46);</v>
      </c>
    </row>
    <row r="3" spans="1:7" x14ac:dyDescent="0.25">
      <c r="A3">
        <f>A2+1</f>
        <v>26</v>
      </c>
      <c r="B3">
        <f>B2</f>
        <v>1992</v>
      </c>
      <c r="C3" t="s">
        <v>11</v>
      </c>
      <c r="D3">
        <v>45</v>
      </c>
      <c r="G3" t="str">
        <f t="shared" si="0"/>
        <v>insert into group_stage (id, tournament, group_code, squad) values (26, 1992, 'A', 45);</v>
      </c>
    </row>
    <row r="4" spans="1:7" x14ac:dyDescent="0.25">
      <c r="A4">
        <f t="shared" ref="A4:A9" si="1">A3+1</f>
        <v>27</v>
      </c>
      <c r="B4">
        <f t="shared" ref="B4:B9" si="2">B3</f>
        <v>1992</v>
      </c>
      <c r="C4" t="s">
        <v>11</v>
      </c>
      <c r="D4">
        <v>33</v>
      </c>
      <c r="G4" t="str">
        <f t="shared" si="0"/>
        <v>insert into group_stage (id, tournament, group_code, squad) values (27, 1992, 'A', 33);</v>
      </c>
    </row>
    <row r="5" spans="1:7" x14ac:dyDescent="0.25">
      <c r="A5">
        <f t="shared" si="1"/>
        <v>28</v>
      </c>
      <c r="B5">
        <f t="shared" si="2"/>
        <v>1992</v>
      </c>
      <c r="C5" t="s">
        <v>11</v>
      </c>
      <c r="D5">
        <v>4420</v>
      </c>
      <c r="G5" t="str">
        <f t="shared" si="0"/>
        <v>insert into group_stage (id, tournament, group_code, squad) values (28, 1992, 'A', 4420);</v>
      </c>
    </row>
    <row r="6" spans="1:7" x14ac:dyDescent="0.25">
      <c r="A6">
        <f t="shared" si="1"/>
        <v>29</v>
      </c>
      <c r="B6">
        <f t="shared" si="2"/>
        <v>1992</v>
      </c>
      <c r="C6" t="s">
        <v>12</v>
      </c>
      <c r="D6">
        <v>31</v>
      </c>
      <c r="G6" t="str">
        <f t="shared" si="0"/>
        <v>insert into group_stage (id, tournament, group_code, squad) values (29, 1992, 'B', 31);</v>
      </c>
    </row>
    <row r="7" spans="1:7" x14ac:dyDescent="0.25">
      <c r="A7">
        <f t="shared" si="1"/>
        <v>30</v>
      </c>
      <c r="B7">
        <f t="shared" si="2"/>
        <v>1992</v>
      </c>
      <c r="C7" t="s">
        <v>12</v>
      </c>
      <c r="D7">
        <v>49228</v>
      </c>
      <c r="G7" t="str">
        <f t="shared" si="0"/>
        <v>insert into group_stage (id, tournament, group_code, squad) values (30, 1992, 'B', 49228);</v>
      </c>
    </row>
    <row r="8" spans="1:7" x14ac:dyDescent="0.25">
      <c r="A8">
        <f t="shared" si="1"/>
        <v>31</v>
      </c>
      <c r="B8">
        <f t="shared" si="2"/>
        <v>1992</v>
      </c>
      <c r="C8" t="s">
        <v>12</v>
      </c>
      <c r="D8">
        <v>44141</v>
      </c>
      <c r="G8" t="str">
        <f t="shared" si="0"/>
        <v>insert into group_stage (id, tournament, group_code, squad) values (31, 1992, 'B', 44141);</v>
      </c>
    </row>
    <row r="9" spans="1:7" x14ac:dyDescent="0.25">
      <c r="A9">
        <f t="shared" si="1"/>
        <v>32</v>
      </c>
      <c r="B9">
        <f t="shared" si="2"/>
        <v>1992</v>
      </c>
      <c r="C9" t="s">
        <v>12</v>
      </c>
      <c r="D9">
        <v>37517</v>
      </c>
      <c r="G9" t="str">
        <f t="shared" si="0"/>
        <v>insert into group_stage (id, tournament, group_code, squad) values (32, 1992, 'B', 37517);</v>
      </c>
    </row>
    <row r="11" spans="1:7" x14ac:dyDescent="0.25">
      <c r="A11" s="1" t="s">
        <v>1</v>
      </c>
      <c r="B11" s="1" t="s">
        <v>6</v>
      </c>
      <c r="C11" s="1" t="s">
        <v>7</v>
      </c>
      <c r="D11" s="1" t="s">
        <v>8</v>
      </c>
      <c r="G11" t="str">
        <f>"insert into game (matchid, matchdate, game_type, country) values (" &amp; A11 &amp; ", '" &amp; B11 &amp; "', " &amp; C11 &amp; ", " &amp; D11 &amp;  ");"</f>
        <v>insert into game (matchid, matchdate, game_type, country) values (matchid, 'matchdate', game_type, country);</v>
      </c>
    </row>
    <row r="12" spans="1:7" x14ac:dyDescent="0.25">
      <c r="A12">
        <f>'1988'!A26+1</f>
        <v>66</v>
      </c>
      <c r="B12" s="2" t="str">
        <f>"1992-06-10"</f>
        <v>1992-06-10</v>
      </c>
      <c r="C12">
        <v>2</v>
      </c>
      <c r="D12">
        <v>46</v>
      </c>
      <c r="G12" t="str">
        <f t="shared" ref="G12:G26" si="3">"insert into game (matchid, matchdate, game_type, country) values (" &amp; A12 &amp; ", '" &amp; B12 &amp; "', " &amp; C12 &amp; ", " &amp; D12 &amp;  ");"</f>
        <v>insert into game (matchid, matchdate, game_type, country) values (66, '1992-06-10', 2, 46);</v>
      </c>
    </row>
    <row r="13" spans="1:7" x14ac:dyDescent="0.25">
      <c r="A13">
        <f>A12+1</f>
        <v>67</v>
      </c>
      <c r="B13" s="2" t="str">
        <f>"1992-06-11"</f>
        <v>1992-06-11</v>
      </c>
      <c r="C13">
        <v>2</v>
      </c>
      <c r="D13">
        <f>D12</f>
        <v>46</v>
      </c>
      <c r="G13" t="str">
        <f t="shared" si="3"/>
        <v>insert into game (matchid, matchdate, game_type, country) values (67, '1992-06-11', 2, 46);</v>
      </c>
    </row>
    <row r="14" spans="1:7" x14ac:dyDescent="0.25">
      <c r="A14">
        <f t="shared" ref="A14:A26" si="4">A13+1</f>
        <v>68</v>
      </c>
      <c r="B14" s="2" t="str">
        <f>"1992-06-14"</f>
        <v>1992-06-14</v>
      </c>
      <c r="C14">
        <v>2</v>
      </c>
      <c r="D14">
        <f t="shared" ref="D14:D26" si="5">D13</f>
        <v>46</v>
      </c>
      <c r="G14" t="str">
        <f t="shared" si="3"/>
        <v>insert into game (matchid, matchdate, game_type, country) values (68, '1992-06-14', 2, 46);</v>
      </c>
    </row>
    <row r="15" spans="1:7" x14ac:dyDescent="0.25">
      <c r="A15">
        <f t="shared" si="4"/>
        <v>69</v>
      </c>
      <c r="B15" s="2" t="str">
        <f>"1992-06-14"</f>
        <v>1992-06-14</v>
      </c>
      <c r="C15">
        <v>2</v>
      </c>
      <c r="D15">
        <f t="shared" si="5"/>
        <v>46</v>
      </c>
      <c r="G15" t="str">
        <f t="shared" si="3"/>
        <v>insert into game (matchid, matchdate, game_type, country) values (69, '1992-06-14', 2, 46);</v>
      </c>
    </row>
    <row r="16" spans="1:7" x14ac:dyDescent="0.25">
      <c r="A16">
        <f t="shared" si="4"/>
        <v>70</v>
      </c>
      <c r="B16" s="2" t="str">
        <f>"1992-06-17"</f>
        <v>1992-06-17</v>
      </c>
      <c r="C16">
        <v>2</v>
      </c>
      <c r="D16">
        <f t="shared" si="5"/>
        <v>46</v>
      </c>
      <c r="G16" t="str">
        <f t="shared" si="3"/>
        <v>insert into game (matchid, matchdate, game_type, country) values (70, '1992-06-17', 2, 46);</v>
      </c>
    </row>
    <row r="17" spans="1:10" x14ac:dyDescent="0.25">
      <c r="A17">
        <f t="shared" si="4"/>
        <v>71</v>
      </c>
      <c r="B17" s="2" t="str">
        <f>"1992-06-17"</f>
        <v>1992-06-17</v>
      </c>
      <c r="C17">
        <v>2</v>
      </c>
      <c r="D17">
        <f t="shared" si="5"/>
        <v>46</v>
      </c>
      <c r="G17" t="str">
        <f t="shared" si="3"/>
        <v>insert into game (matchid, matchdate, game_type, country) values (71, '1992-06-17', 2, 46);</v>
      </c>
    </row>
    <row r="18" spans="1:10" x14ac:dyDescent="0.25">
      <c r="A18">
        <f t="shared" si="4"/>
        <v>72</v>
      </c>
      <c r="B18" s="2" t="str">
        <f>"1992-06-12"</f>
        <v>1992-06-12</v>
      </c>
      <c r="C18">
        <v>2</v>
      </c>
      <c r="D18">
        <f t="shared" si="5"/>
        <v>46</v>
      </c>
      <c r="G18" t="str">
        <f t="shared" si="3"/>
        <v>insert into game (matchid, matchdate, game_type, country) values (72, '1992-06-12', 2, 46);</v>
      </c>
    </row>
    <row r="19" spans="1:10" x14ac:dyDescent="0.25">
      <c r="A19">
        <f t="shared" si="4"/>
        <v>73</v>
      </c>
      <c r="B19" s="2" t="str">
        <f>"1992-06-12"</f>
        <v>1992-06-12</v>
      </c>
      <c r="C19">
        <v>2</v>
      </c>
      <c r="D19">
        <f t="shared" si="5"/>
        <v>46</v>
      </c>
      <c r="G19" t="str">
        <f t="shared" si="3"/>
        <v>insert into game (matchid, matchdate, game_type, country) values (73, '1992-06-12', 2, 46);</v>
      </c>
    </row>
    <row r="20" spans="1:10" x14ac:dyDescent="0.25">
      <c r="A20">
        <f t="shared" si="4"/>
        <v>74</v>
      </c>
      <c r="B20" s="2" t="str">
        <f>"1992-06-15"</f>
        <v>1992-06-15</v>
      </c>
      <c r="C20">
        <v>2</v>
      </c>
      <c r="D20">
        <f t="shared" si="5"/>
        <v>46</v>
      </c>
      <c r="G20" t="str">
        <f t="shared" si="3"/>
        <v>insert into game (matchid, matchdate, game_type, country) values (74, '1992-06-15', 2, 46);</v>
      </c>
    </row>
    <row r="21" spans="1:10" x14ac:dyDescent="0.25">
      <c r="A21">
        <f t="shared" si="4"/>
        <v>75</v>
      </c>
      <c r="B21" s="2" t="str">
        <f>"1992-06-15"</f>
        <v>1992-06-15</v>
      </c>
      <c r="C21">
        <v>2</v>
      </c>
      <c r="D21">
        <f t="shared" si="5"/>
        <v>46</v>
      </c>
      <c r="G21" t="str">
        <f t="shared" si="3"/>
        <v>insert into game (matchid, matchdate, game_type, country) values (75, '1992-06-15', 2, 46);</v>
      </c>
    </row>
    <row r="22" spans="1:10" x14ac:dyDescent="0.25">
      <c r="A22">
        <f t="shared" si="4"/>
        <v>76</v>
      </c>
      <c r="B22" s="2" t="str">
        <f>"1992-06-18"</f>
        <v>1992-06-18</v>
      </c>
      <c r="C22">
        <v>2</v>
      </c>
      <c r="D22">
        <f t="shared" si="5"/>
        <v>46</v>
      </c>
      <c r="G22" t="str">
        <f t="shared" si="3"/>
        <v>insert into game (matchid, matchdate, game_type, country) values (76, '1992-06-18', 2, 46);</v>
      </c>
    </row>
    <row r="23" spans="1:10" x14ac:dyDescent="0.25">
      <c r="A23">
        <f t="shared" si="4"/>
        <v>77</v>
      </c>
      <c r="B23" s="2" t="str">
        <f>"1992-06-18"</f>
        <v>1992-06-18</v>
      </c>
      <c r="C23">
        <v>2</v>
      </c>
      <c r="D23">
        <f t="shared" si="5"/>
        <v>46</v>
      </c>
      <c r="G23" t="str">
        <f t="shared" si="3"/>
        <v>insert into game (matchid, matchdate, game_type, country) values (77, '1992-06-18', 2, 46);</v>
      </c>
    </row>
    <row r="24" spans="1:10" x14ac:dyDescent="0.25">
      <c r="A24">
        <f t="shared" si="4"/>
        <v>78</v>
      </c>
      <c r="B24" s="2" t="str">
        <f>"1992-06-21"</f>
        <v>1992-06-21</v>
      </c>
      <c r="C24">
        <v>4</v>
      </c>
      <c r="D24">
        <f t="shared" si="5"/>
        <v>46</v>
      </c>
      <c r="G24" t="str">
        <f t="shared" si="3"/>
        <v>insert into game (matchid, matchdate, game_type, country) values (78, '1992-06-21', 4, 46);</v>
      </c>
    </row>
    <row r="25" spans="1:10" x14ac:dyDescent="0.25">
      <c r="A25">
        <f t="shared" si="4"/>
        <v>79</v>
      </c>
      <c r="B25" s="2" t="str">
        <f>"1992-06-22"</f>
        <v>1992-06-22</v>
      </c>
      <c r="C25">
        <v>4</v>
      </c>
      <c r="D25">
        <f t="shared" si="5"/>
        <v>46</v>
      </c>
      <c r="G25" t="str">
        <f t="shared" si="3"/>
        <v>insert into game (matchid, matchdate, game_type, country) values (79, '1992-06-22', 4, 46);</v>
      </c>
    </row>
    <row r="26" spans="1:10" x14ac:dyDescent="0.25">
      <c r="A26">
        <f t="shared" si="4"/>
        <v>80</v>
      </c>
      <c r="B26" s="2" t="str">
        <f>"1992-06-25"</f>
        <v>1992-06-25</v>
      </c>
      <c r="C26">
        <v>6</v>
      </c>
      <c r="D26">
        <f t="shared" si="5"/>
        <v>46</v>
      </c>
      <c r="G26" t="str">
        <f t="shared" si="3"/>
        <v>insert into game (matchid, matchdate, game_type, country) values (80, '1992-06-25', 6, 46);</v>
      </c>
    </row>
    <row r="28" spans="1:10" x14ac:dyDescent="0.25">
      <c r="A28" s="1" t="s">
        <v>0</v>
      </c>
      <c r="B28" s="1" t="s">
        <v>1</v>
      </c>
      <c r="C28" s="1" t="s">
        <v>2</v>
      </c>
      <c r="D28" s="1" t="s">
        <v>3</v>
      </c>
      <c r="E28" s="1" t="s">
        <v>4</v>
      </c>
      <c r="F28" s="1" t="s">
        <v>5</v>
      </c>
      <c r="G28" t="str">
        <f>"insert into game_score (id, matchid, squad, goals, points, time_type) values (" &amp; A28 &amp; ", " &amp; B28 &amp; ", " &amp; C28 &amp; ", " &amp; D28 &amp; ", " &amp; E28 &amp; ", " &amp; F28 &amp; ");"</f>
        <v>insert into game_score (id, matchid, squad, goals, points, time_type) values (id, matchid, squad, goals, points, time_type);</v>
      </c>
    </row>
    <row r="29" spans="1:10" x14ac:dyDescent="0.25">
      <c r="A29" s="3">
        <f>'1988'!A88+1</f>
        <v>311</v>
      </c>
      <c r="B29" s="3">
        <f>A12</f>
        <v>66</v>
      </c>
      <c r="C29" s="3">
        <v>46</v>
      </c>
      <c r="D29" s="3">
        <v>1</v>
      </c>
      <c r="E29" s="3">
        <v>1</v>
      </c>
      <c r="F29" s="3">
        <v>2</v>
      </c>
      <c r="G29" s="3" t="str">
        <f t="shared" ref="G29:G90" si="6">"insert into game_score (id, matchid, squad, goals, points, time_type) values (" &amp; A29 &amp; ", " &amp; B29 &amp; ", " &amp; C29 &amp; ", " &amp; D29 &amp; ", " &amp; E29 &amp; ", " &amp; F29 &amp; ");"</f>
        <v>insert into game_score (id, matchid, squad, goals, points, time_type) values (311, 66, 46, 1, 1, 2);</v>
      </c>
      <c r="H29" s="4"/>
      <c r="I29" s="4"/>
      <c r="J29" s="4"/>
    </row>
    <row r="30" spans="1:10" x14ac:dyDescent="0.25">
      <c r="A30" s="3">
        <f>A29+1</f>
        <v>312</v>
      </c>
      <c r="B30" s="3">
        <f>B29</f>
        <v>66</v>
      </c>
      <c r="C30" s="3">
        <v>46</v>
      </c>
      <c r="D30" s="3">
        <v>1</v>
      </c>
      <c r="E30" s="3">
        <v>0</v>
      </c>
      <c r="F30" s="3">
        <v>1</v>
      </c>
      <c r="G30" s="3" t="str">
        <f t="shared" si="6"/>
        <v>insert into game_score (id, matchid, squad, goals, points, time_type) values (312, 66, 46, 1, 0, 1);</v>
      </c>
      <c r="H30" s="4"/>
      <c r="I30" s="4"/>
      <c r="J30" s="4"/>
    </row>
    <row r="31" spans="1:10" x14ac:dyDescent="0.25">
      <c r="A31" s="3">
        <f t="shared" ref="A31:A90" si="7">A30+1</f>
        <v>313</v>
      </c>
      <c r="B31" s="3">
        <f>B29</f>
        <v>66</v>
      </c>
      <c r="C31" s="3">
        <v>33</v>
      </c>
      <c r="D31" s="3">
        <v>1</v>
      </c>
      <c r="E31" s="3">
        <v>1</v>
      </c>
      <c r="F31" s="3">
        <v>2</v>
      </c>
      <c r="G31" s="3" t="str">
        <f t="shared" si="6"/>
        <v>insert into game_score (id, matchid, squad, goals, points, time_type) values (313, 66, 33, 1, 1, 2);</v>
      </c>
      <c r="H31" s="4"/>
      <c r="I31" s="4"/>
      <c r="J31" s="4"/>
    </row>
    <row r="32" spans="1:10" x14ac:dyDescent="0.25">
      <c r="A32" s="3">
        <f t="shared" si="7"/>
        <v>314</v>
      </c>
      <c r="B32" s="3">
        <f>B29</f>
        <v>66</v>
      </c>
      <c r="C32" s="3">
        <v>33</v>
      </c>
      <c r="D32" s="3">
        <v>0</v>
      </c>
      <c r="E32" s="3">
        <v>0</v>
      </c>
      <c r="F32" s="3">
        <v>1</v>
      </c>
      <c r="G32" s="3" t="str">
        <f t="shared" si="6"/>
        <v>insert into game_score (id, matchid, squad, goals, points, time_type) values (314, 66, 33, 0, 0, 1);</v>
      </c>
      <c r="H32" s="4"/>
      <c r="I32" s="4"/>
      <c r="J32" s="4"/>
    </row>
    <row r="33" spans="1:10" x14ac:dyDescent="0.25">
      <c r="A33" s="4">
        <f t="shared" si="7"/>
        <v>315</v>
      </c>
      <c r="B33" s="4">
        <f>B29+1</f>
        <v>67</v>
      </c>
      <c r="C33" s="4">
        <v>45</v>
      </c>
      <c r="D33" s="4">
        <v>0</v>
      </c>
      <c r="E33" s="4">
        <v>1</v>
      </c>
      <c r="F33" s="4">
        <v>2</v>
      </c>
      <c r="G33" t="str">
        <f t="shared" si="6"/>
        <v>insert into game_score (id, matchid, squad, goals, points, time_type) values (315, 67, 45, 0, 1, 2);</v>
      </c>
      <c r="H33" s="4"/>
      <c r="I33" s="4"/>
      <c r="J33" s="4"/>
    </row>
    <row r="34" spans="1:10" x14ac:dyDescent="0.25">
      <c r="A34" s="4">
        <f t="shared" si="7"/>
        <v>316</v>
      </c>
      <c r="B34" s="4">
        <f>B33</f>
        <v>67</v>
      </c>
      <c r="C34" s="4">
        <v>45</v>
      </c>
      <c r="D34" s="4">
        <v>0</v>
      </c>
      <c r="E34" s="4">
        <v>0</v>
      </c>
      <c r="F34" s="4">
        <v>1</v>
      </c>
      <c r="G34" t="str">
        <f t="shared" si="6"/>
        <v>insert into game_score (id, matchid, squad, goals, points, time_type) values (316, 67, 45, 0, 0, 1);</v>
      </c>
      <c r="H34" s="4"/>
      <c r="I34" s="4"/>
      <c r="J34" s="4"/>
    </row>
    <row r="35" spans="1:10" x14ac:dyDescent="0.25">
      <c r="A35" s="4">
        <f t="shared" si="7"/>
        <v>317</v>
      </c>
      <c r="B35" s="4">
        <f>B33</f>
        <v>67</v>
      </c>
      <c r="C35" s="4">
        <v>4420</v>
      </c>
      <c r="D35" s="4">
        <v>0</v>
      </c>
      <c r="E35" s="4">
        <v>1</v>
      </c>
      <c r="F35" s="4">
        <v>2</v>
      </c>
      <c r="G35" t="str">
        <f t="shared" si="6"/>
        <v>insert into game_score (id, matchid, squad, goals, points, time_type) values (317, 67, 4420, 0, 1, 2);</v>
      </c>
      <c r="H35" s="4"/>
      <c r="I35" s="4"/>
      <c r="J35" s="4"/>
    </row>
    <row r="36" spans="1:10" x14ac:dyDescent="0.25">
      <c r="A36" s="4">
        <f t="shared" si="7"/>
        <v>318</v>
      </c>
      <c r="B36" s="4">
        <f>B33</f>
        <v>67</v>
      </c>
      <c r="C36" s="4">
        <v>4430</v>
      </c>
      <c r="D36" s="4">
        <v>0</v>
      </c>
      <c r="E36" s="4">
        <v>0</v>
      </c>
      <c r="F36" s="4">
        <v>1</v>
      </c>
      <c r="G36" t="str">
        <f t="shared" si="6"/>
        <v>insert into game_score (id, matchid, squad, goals, points, time_type) values (318, 67, 4430, 0, 0, 1);</v>
      </c>
      <c r="H36" s="4"/>
      <c r="I36" s="4"/>
      <c r="J36" s="4"/>
    </row>
    <row r="37" spans="1:10" x14ac:dyDescent="0.25">
      <c r="A37" s="3">
        <f t="shared" si="7"/>
        <v>319</v>
      </c>
      <c r="B37" s="3">
        <f>B33+1</f>
        <v>68</v>
      </c>
      <c r="C37" s="3">
        <v>33</v>
      </c>
      <c r="D37" s="3">
        <v>0</v>
      </c>
      <c r="E37" s="3">
        <v>1</v>
      </c>
      <c r="F37" s="3">
        <v>2</v>
      </c>
      <c r="G37" s="3" t="str">
        <f t="shared" si="6"/>
        <v>insert into game_score (id, matchid, squad, goals, points, time_type) values (319, 68, 33, 0, 1, 2);</v>
      </c>
      <c r="H37" s="4"/>
      <c r="I37" s="4"/>
      <c r="J37" s="4"/>
    </row>
    <row r="38" spans="1:10" x14ac:dyDescent="0.25">
      <c r="A38" s="3">
        <f t="shared" si="7"/>
        <v>320</v>
      </c>
      <c r="B38" s="3">
        <f>B37</f>
        <v>68</v>
      </c>
      <c r="C38" s="3">
        <v>33</v>
      </c>
      <c r="D38" s="3">
        <v>0</v>
      </c>
      <c r="E38" s="3">
        <v>0</v>
      </c>
      <c r="F38" s="3">
        <v>1</v>
      </c>
      <c r="G38" s="3" t="str">
        <f t="shared" si="6"/>
        <v>insert into game_score (id, matchid, squad, goals, points, time_type) values (320, 68, 33, 0, 0, 1);</v>
      </c>
      <c r="H38" s="4"/>
      <c r="I38" s="4"/>
      <c r="J38" s="4"/>
    </row>
    <row r="39" spans="1:10" x14ac:dyDescent="0.25">
      <c r="A39" s="3">
        <f t="shared" si="7"/>
        <v>321</v>
      </c>
      <c r="B39" s="3">
        <f>B37</f>
        <v>68</v>
      </c>
      <c r="C39" s="3">
        <v>4420</v>
      </c>
      <c r="D39" s="3">
        <v>0</v>
      </c>
      <c r="E39" s="3">
        <v>1</v>
      </c>
      <c r="F39" s="3">
        <v>2</v>
      </c>
      <c r="G39" s="3" t="str">
        <f t="shared" si="6"/>
        <v>insert into game_score (id, matchid, squad, goals, points, time_type) values (321, 68, 4420, 0, 1, 2);</v>
      </c>
      <c r="H39" s="4"/>
      <c r="I39" s="4"/>
      <c r="J39" s="4"/>
    </row>
    <row r="40" spans="1:10" x14ac:dyDescent="0.25">
      <c r="A40" s="3">
        <f t="shared" si="7"/>
        <v>322</v>
      </c>
      <c r="B40" s="3">
        <f>B37</f>
        <v>68</v>
      </c>
      <c r="C40" s="3">
        <v>4420</v>
      </c>
      <c r="D40" s="3">
        <v>0</v>
      </c>
      <c r="E40" s="3">
        <v>0</v>
      </c>
      <c r="F40" s="3">
        <v>1</v>
      </c>
      <c r="G40" s="3" t="str">
        <f t="shared" si="6"/>
        <v>insert into game_score (id, matchid, squad, goals, points, time_type) values (322, 68, 4420, 0, 0, 1);</v>
      </c>
      <c r="H40" s="4"/>
      <c r="I40" s="4"/>
      <c r="J40" s="4"/>
    </row>
    <row r="41" spans="1:10" x14ac:dyDescent="0.25">
      <c r="A41" s="4">
        <f t="shared" si="7"/>
        <v>323</v>
      </c>
      <c r="B41" s="4">
        <f>B37+1</f>
        <v>69</v>
      </c>
      <c r="C41" s="4">
        <v>46</v>
      </c>
      <c r="D41" s="4">
        <v>1</v>
      </c>
      <c r="E41" s="4">
        <v>2</v>
      </c>
      <c r="F41" s="4">
        <v>2</v>
      </c>
      <c r="G41" t="str">
        <f t="shared" si="6"/>
        <v>insert into game_score (id, matchid, squad, goals, points, time_type) values (323, 69, 46, 1, 2, 2);</v>
      </c>
      <c r="H41" s="4"/>
      <c r="I41" s="4"/>
      <c r="J41" s="4"/>
    </row>
    <row r="42" spans="1:10" x14ac:dyDescent="0.25">
      <c r="A42" s="4">
        <f t="shared" si="7"/>
        <v>324</v>
      </c>
      <c r="B42" s="4">
        <f>B41</f>
        <v>69</v>
      </c>
      <c r="C42" s="4">
        <v>46</v>
      </c>
      <c r="D42" s="4">
        <v>0</v>
      </c>
      <c r="E42" s="4">
        <v>0</v>
      </c>
      <c r="F42" s="4">
        <v>1</v>
      </c>
      <c r="G42" t="str">
        <f t="shared" si="6"/>
        <v>insert into game_score (id, matchid, squad, goals, points, time_type) values (324, 69, 46, 0, 0, 1);</v>
      </c>
      <c r="H42" s="4"/>
      <c r="I42" s="4"/>
      <c r="J42" s="4"/>
    </row>
    <row r="43" spans="1:10" x14ac:dyDescent="0.25">
      <c r="A43" s="4">
        <f t="shared" si="7"/>
        <v>325</v>
      </c>
      <c r="B43" s="4">
        <f>B41</f>
        <v>69</v>
      </c>
      <c r="C43" s="4">
        <v>45</v>
      </c>
      <c r="D43" s="4">
        <v>0</v>
      </c>
      <c r="E43" s="4">
        <v>0</v>
      </c>
      <c r="F43" s="4">
        <v>2</v>
      </c>
      <c r="G43" t="str">
        <f t="shared" si="6"/>
        <v>insert into game_score (id, matchid, squad, goals, points, time_type) values (325, 69, 45, 0, 0, 2);</v>
      </c>
      <c r="H43" s="4"/>
      <c r="I43" s="4"/>
      <c r="J43" s="4"/>
    </row>
    <row r="44" spans="1:10" x14ac:dyDescent="0.25">
      <c r="A44" s="4">
        <f t="shared" si="7"/>
        <v>326</v>
      </c>
      <c r="B44" s="4">
        <f>B41</f>
        <v>69</v>
      </c>
      <c r="C44" s="4">
        <v>45</v>
      </c>
      <c r="D44" s="4">
        <v>0</v>
      </c>
      <c r="E44" s="4">
        <v>0</v>
      </c>
      <c r="F44" s="4">
        <v>1</v>
      </c>
      <c r="G44" t="str">
        <f t="shared" si="6"/>
        <v>insert into game_score (id, matchid, squad, goals, points, time_type) values (326, 69, 45, 0, 0, 1);</v>
      </c>
      <c r="H44" s="4"/>
      <c r="I44" s="4"/>
      <c r="J44" s="4"/>
    </row>
    <row r="45" spans="1:10" x14ac:dyDescent="0.25">
      <c r="A45" s="3">
        <f t="shared" si="7"/>
        <v>327</v>
      </c>
      <c r="B45" s="3">
        <f>B41+1</f>
        <v>70</v>
      </c>
      <c r="C45" s="3">
        <v>46</v>
      </c>
      <c r="D45" s="3">
        <v>2</v>
      </c>
      <c r="E45" s="3">
        <v>2</v>
      </c>
      <c r="F45" s="3">
        <v>2</v>
      </c>
      <c r="G45" s="3" t="str">
        <f t="shared" si="6"/>
        <v>insert into game_score (id, matchid, squad, goals, points, time_type) values (327, 70, 46, 2, 2, 2);</v>
      </c>
      <c r="H45" s="4"/>
      <c r="I45" s="4"/>
      <c r="J45" s="4"/>
    </row>
    <row r="46" spans="1:10" x14ac:dyDescent="0.25">
      <c r="A46" s="3">
        <f t="shared" si="7"/>
        <v>328</v>
      </c>
      <c r="B46" s="3">
        <f>B45</f>
        <v>70</v>
      </c>
      <c r="C46" s="3">
        <v>46</v>
      </c>
      <c r="D46" s="3">
        <v>0</v>
      </c>
      <c r="E46" s="3">
        <v>0</v>
      </c>
      <c r="F46" s="3">
        <v>1</v>
      </c>
      <c r="G46" s="3" t="str">
        <f t="shared" si="6"/>
        <v>insert into game_score (id, matchid, squad, goals, points, time_type) values (328, 70, 46, 0, 0, 1);</v>
      </c>
      <c r="H46" s="4"/>
      <c r="I46" s="4"/>
      <c r="J46" s="4"/>
    </row>
    <row r="47" spans="1:10" x14ac:dyDescent="0.25">
      <c r="A47" s="3">
        <f t="shared" si="7"/>
        <v>329</v>
      </c>
      <c r="B47" s="3">
        <f>B45</f>
        <v>70</v>
      </c>
      <c r="C47" s="3">
        <v>4420</v>
      </c>
      <c r="D47" s="3">
        <v>1</v>
      </c>
      <c r="E47" s="3">
        <v>0</v>
      </c>
      <c r="F47" s="3">
        <v>2</v>
      </c>
      <c r="G47" s="3" t="str">
        <f t="shared" si="6"/>
        <v>insert into game_score (id, matchid, squad, goals, points, time_type) values (329, 70, 4420, 1, 0, 2);</v>
      </c>
      <c r="H47" s="4"/>
      <c r="I47" s="4"/>
      <c r="J47" s="4"/>
    </row>
    <row r="48" spans="1:10" x14ac:dyDescent="0.25">
      <c r="A48" s="3">
        <f t="shared" si="7"/>
        <v>330</v>
      </c>
      <c r="B48" s="3">
        <f>B45</f>
        <v>70</v>
      </c>
      <c r="C48" s="3">
        <v>4420</v>
      </c>
      <c r="D48" s="3">
        <v>0</v>
      </c>
      <c r="E48" s="3">
        <v>0</v>
      </c>
      <c r="F48" s="3">
        <v>1</v>
      </c>
      <c r="G48" s="3" t="str">
        <f t="shared" si="6"/>
        <v>insert into game_score (id, matchid, squad, goals, points, time_type) values (330, 70, 4420, 0, 0, 1);</v>
      </c>
      <c r="H48" s="4"/>
      <c r="I48" s="4"/>
      <c r="J48" s="4"/>
    </row>
    <row r="49" spans="1:10" x14ac:dyDescent="0.25">
      <c r="A49" s="4">
        <f t="shared" si="7"/>
        <v>331</v>
      </c>
      <c r="B49" s="4">
        <f>B45+1</f>
        <v>71</v>
      </c>
      <c r="C49" s="4">
        <v>33</v>
      </c>
      <c r="D49" s="4">
        <v>1</v>
      </c>
      <c r="E49" s="4">
        <v>0</v>
      </c>
      <c r="F49" s="4">
        <v>2</v>
      </c>
      <c r="G49" t="str">
        <f t="shared" si="6"/>
        <v>insert into game_score (id, matchid, squad, goals, points, time_type) values (331, 71, 33, 1, 0, 2);</v>
      </c>
      <c r="H49" s="4"/>
      <c r="I49" s="4"/>
      <c r="J49" s="4"/>
    </row>
    <row r="50" spans="1:10" x14ac:dyDescent="0.25">
      <c r="A50" s="4">
        <f t="shared" si="7"/>
        <v>332</v>
      </c>
      <c r="B50" s="4">
        <f>B49</f>
        <v>71</v>
      </c>
      <c r="C50" s="4">
        <v>33</v>
      </c>
      <c r="D50" s="4">
        <v>0</v>
      </c>
      <c r="E50" s="4">
        <v>0</v>
      </c>
      <c r="F50" s="4">
        <v>1</v>
      </c>
      <c r="G50" t="str">
        <f t="shared" si="6"/>
        <v>insert into game_score (id, matchid, squad, goals, points, time_type) values (332, 71, 33, 0, 0, 1);</v>
      </c>
      <c r="H50" s="4"/>
      <c r="I50" s="4"/>
      <c r="J50" s="4"/>
    </row>
    <row r="51" spans="1:10" x14ac:dyDescent="0.25">
      <c r="A51" s="4">
        <f t="shared" si="7"/>
        <v>333</v>
      </c>
      <c r="B51" s="4">
        <f>B49</f>
        <v>71</v>
      </c>
      <c r="C51" s="4">
        <v>45</v>
      </c>
      <c r="D51" s="4">
        <v>2</v>
      </c>
      <c r="E51" s="4">
        <v>2</v>
      </c>
      <c r="F51" s="4">
        <v>2</v>
      </c>
      <c r="G51" t="str">
        <f t="shared" si="6"/>
        <v>insert into game_score (id, matchid, squad, goals, points, time_type) values (333, 71, 45, 2, 2, 2);</v>
      </c>
      <c r="H51" s="4"/>
      <c r="I51" s="4"/>
      <c r="J51" s="4"/>
    </row>
    <row r="52" spans="1:10" x14ac:dyDescent="0.25">
      <c r="A52" s="4">
        <f t="shared" si="7"/>
        <v>334</v>
      </c>
      <c r="B52" s="4">
        <f>B49</f>
        <v>71</v>
      </c>
      <c r="C52" s="4">
        <v>45</v>
      </c>
      <c r="D52" s="4">
        <v>1</v>
      </c>
      <c r="E52" s="4">
        <v>0</v>
      </c>
      <c r="F52" s="4">
        <v>1</v>
      </c>
      <c r="G52" t="str">
        <f t="shared" si="6"/>
        <v>insert into game_score (id, matchid, squad, goals, points, time_type) values (334, 71, 45, 1, 0, 1);</v>
      </c>
      <c r="H52" s="4"/>
      <c r="I52" s="4"/>
      <c r="J52" s="4"/>
    </row>
    <row r="53" spans="1:10" x14ac:dyDescent="0.25">
      <c r="A53" s="3">
        <f t="shared" si="7"/>
        <v>335</v>
      </c>
      <c r="B53" s="3">
        <f>B49+1</f>
        <v>72</v>
      </c>
      <c r="C53" s="3">
        <v>31</v>
      </c>
      <c r="D53" s="3">
        <v>1</v>
      </c>
      <c r="E53" s="3">
        <v>2</v>
      </c>
      <c r="F53" s="3">
        <v>2</v>
      </c>
      <c r="G53" s="3" t="str">
        <f t="shared" si="6"/>
        <v>insert into game_score (id, matchid, squad, goals, points, time_type) values (335, 72, 31, 1, 2, 2);</v>
      </c>
      <c r="H53" s="4"/>
      <c r="I53" s="4"/>
      <c r="J53" s="4"/>
    </row>
    <row r="54" spans="1:10" x14ac:dyDescent="0.25">
      <c r="A54" s="3">
        <f t="shared" si="7"/>
        <v>336</v>
      </c>
      <c r="B54" s="3">
        <f>B53</f>
        <v>72</v>
      </c>
      <c r="C54" s="3">
        <v>31</v>
      </c>
      <c r="D54" s="3">
        <v>0</v>
      </c>
      <c r="E54" s="3">
        <v>0</v>
      </c>
      <c r="F54" s="3">
        <v>1</v>
      </c>
      <c r="G54" s="3" t="str">
        <f t="shared" si="6"/>
        <v>insert into game_score (id, matchid, squad, goals, points, time_type) values (336, 72, 31, 0, 0, 1);</v>
      </c>
      <c r="H54" s="4"/>
      <c r="I54" s="4"/>
      <c r="J54" s="4"/>
    </row>
    <row r="55" spans="1:10" x14ac:dyDescent="0.25">
      <c r="A55" s="3">
        <f t="shared" si="7"/>
        <v>337</v>
      </c>
      <c r="B55" s="3">
        <f>B53</f>
        <v>72</v>
      </c>
      <c r="C55" s="3">
        <v>44141</v>
      </c>
      <c r="D55" s="3">
        <v>0</v>
      </c>
      <c r="E55" s="3">
        <v>0</v>
      </c>
      <c r="F55" s="3">
        <v>2</v>
      </c>
      <c r="G55" s="3" t="str">
        <f t="shared" si="6"/>
        <v>insert into game_score (id, matchid, squad, goals, points, time_type) values (337, 72, 44141, 0, 0, 2);</v>
      </c>
      <c r="H55" s="4"/>
      <c r="I55" s="4"/>
      <c r="J55" s="4"/>
    </row>
    <row r="56" spans="1:10" x14ac:dyDescent="0.25">
      <c r="A56" s="3">
        <f t="shared" si="7"/>
        <v>338</v>
      </c>
      <c r="B56" s="3">
        <f>B53</f>
        <v>72</v>
      </c>
      <c r="C56" s="3">
        <v>44141</v>
      </c>
      <c r="D56" s="3">
        <v>0</v>
      </c>
      <c r="E56" s="3">
        <v>0</v>
      </c>
      <c r="F56" s="3">
        <v>1</v>
      </c>
      <c r="G56" s="3" t="str">
        <f t="shared" si="6"/>
        <v>insert into game_score (id, matchid, squad, goals, points, time_type) values (338, 72, 44141, 0, 0, 1);</v>
      </c>
      <c r="H56" s="4"/>
      <c r="I56" s="4"/>
      <c r="J56" s="4"/>
    </row>
    <row r="57" spans="1:10" x14ac:dyDescent="0.25">
      <c r="A57" s="4">
        <f t="shared" si="7"/>
        <v>339</v>
      </c>
      <c r="B57" s="4">
        <f>B53+1</f>
        <v>73</v>
      </c>
      <c r="C57" s="4">
        <v>37517</v>
      </c>
      <c r="D57" s="4">
        <v>1</v>
      </c>
      <c r="E57" s="4">
        <v>1</v>
      </c>
      <c r="F57" s="4">
        <v>2</v>
      </c>
      <c r="G57" t="str">
        <f t="shared" si="6"/>
        <v>insert into game_score (id, matchid, squad, goals, points, time_type) values (339, 73, 37517, 1, 1, 2);</v>
      </c>
      <c r="H57" s="4"/>
      <c r="I57" s="4"/>
      <c r="J57" s="4"/>
    </row>
    <row r="58" spans="1:10" x14ac:dyDescent="0.25">
      <c r="A58" s="4">
        <f t="shared" si="7"/>
        <v>340</v>
      </c>
      <c r="B58" s="4">
        <f>B57</f>
        <v>73</v>
      </c>
      <c r="C58" s="4">
        <v>37517</v>
      </c>
      <c r="D58" s="4">
        <v>0</v>
      </c>
      <c r="E58" s="4">
        <v>0</v>
      </c>
      <c r="F58" s="4">
        <v>1</v>
      </c>
      <c r="G58" t="str">
        <f t="shared" si="6"/>
        <v>insert into game_score (id, matchid, squad, goals, points, time_type) values (340, 73, 37517, 0, 0, 1);</v>
      </c>
      <c r="H58" s="4"/>
      <c r="I58" s="4"/>
      <c r="J58" s="4"/>
    </row>
    <row r="59" spans="1:10" x14ac:dyDescent="0.25">
      <c r="A59" s="4">
        <f t="shared" si="7"/>
        <v>341</v>
      </c>
      <c r="B59" s="4">
        <f>B57</f>
        <v>73</v>
      </c>
      <c r="C59" s="4">
        <v>49228</v>
      </c>
      <c r="D59" s="4">
        <v>1</v>
      </c>
      <c r="E59" s="4">
        <v>1</v>
      </c>
      <c r="F59" s="4">
        <v>2</v>
      </c>
      <c r="G59" t="str">
        <f t="shared" si="6"/>
        <v>insert into game_score (id, matchid, squad, goals, points, time_type) values (341, 73, 49228, 1, 1, 2);</v>
      </c>
      <c r="H59" s="4"/>
      <c r="I59" s="4"/>
      <c r="J59" s="4"/>
    </row>
    <row r="60" spans="1:10" x14ac:dyDescent="0.25">
      <c r="A60" s="4">
        <f t="shared" si="7"/>
        <v>342</v>
      </c>
      <c r="B60" s="4">
        <f>B57</f>
        <v>73</v>
      </c>
      <c r="C60" s="4">
        <v>49228</v>
      </c>
      <c r="D60" s="4">
        <v>0</v>
      </c>
      <c r="E60" s="4">
        <v>0</v>
      </c>
      <c r="F60" s="4">
        <v>1</v>
      </c>
      <c r="G60" t="str">
        <f t="shared" si="6"/>
        <v>insert into game_score (id, matchid, squad, goals, points, time_type) values (342, 73, 49228, 0, 0, 1);</v>
      </c>
      <c r="H60" s="4"/>
      <c r="I60" s="4"/>
      <c r="J60" s="4"/>
    </row>
    <row r="61" spans="1:10" x14ac:dyDescent="0.25">
      <c r="A61" s="3">
        <f t="shared" si="7"/>
        <v>343</v>
      </c>
      <c r="B61" s="3">
        <f>B57+1</f>
        <v>74</v>
      </c>
      <c r="C61" s="3">
        <v>44141</v>
      </c>
      <c r="D61" s="3">
        <v>0</v>
      </c>
      <c r="E61" s="3">
        <v>0</v>
      </c>
      <c r="F61" s="3">
        <v>2</v>
      </c>
      <c r="G61" s="3" t="str">
        <f t="shared" si="6"/>
        <v>insert into game_score (id, matchid, squad, goals, points, time_type) values (343, 74, 44141, 0, 0, 2);</v>
      </c>
      <c r="H61" s="4"/>
      <c r="I61" s="4"/>
      <c r="J61" s="4"/>
    </row>
    <row r="62" spans="1:10" x14ac:dyDescent="0.25">
      <c r="A62" s="3">
        <f t="shared" si="7"/>
        <v>344</v>
      </c>
      <c r="B62" s="3">
        <f>B61</f>
        <v>74</v>
      </c>
      <c r="C62" s="3">
        <v>44141</v>
      </c>
      <c r="D62" s="3">
        <v>0</v>
      </c>
      <c r="E62" s="3">
        <v>0</v>
      </c>
      <c r="F62" s="3">
        <v>1</v>
      </c>
      <c r="G62" s="3" t="str">
        <f t="shared" si="6"/>
        <v>insert into game_score (id, matchid, squad, goals, points, time_type) values (344, 74, 44141, 0, 0, 1);</v>
      </c>
      <c r="H62" s="4"/>
      <c r="I62" s="4"/>
      <c r="J62" s="4"/>
    </row>
    <row r="63" spans="1:10" x14ac:dyDescent="0.25">
      <c r="A63" s="3">
        <f t="shared" si="7"/>
        <v>345</v>
      </c>
      <c r="B63" s="3">
        <f>B61</f>
        <v>74</v>
      </c>
      <c r="C63" s="3">
        <v>49228</v>
      </c>
      <c r="D63" s="3">
        <v>2</v>
      </c>
      <c r="E63" s="3">
        <v>2</v>
      </c>
      <c r="F63" s="3">
        <v>2</v>
      </c>
      <c r="G63" s="3" t="str">
        <f t="shared" si="6"/>
        <v>insert into game_score (id, matchid, squad, goals, points, time_type) values (345, 74, 49228, 2, 2, 2);</v>
      </c>
      <c r="H63" s="4"/>
      <c r="I63" s="4"/>
      <c r="J63" s="4"/>
    </row>
    <row r="64" spans="1:10" x14ac:dyDescent="0.25">
      <c r="A64" s="3">
        <f t="shared" si="7"/>
        <v>346</v>
      </c>
      <c r="B64" s="3">
        <f>B61</f>
        <v>74</v>
      </c>
      <c r="C64" s="3">
        <v>49228</v>
      </c>
      <c r="D64" s="3">
        <v>1</v>
      </c>
      <c r="E64" s="3">
        <v>0</v>
      </c>
      <c r="F64" s="3">
        <v>1</v>
      </c>
      <c r="G64" s="3" t="str">
        <f t="shared" si="6"/>
        <v>insert into game_score (id, matchid, squad, goals, points, time_type) values (346, 74, 49228, 1, 0, 1);</v>
      </c>
      <c r="H64" s="4"/>
      <c r="I64" s="4"/>
      <c r="J64" s="4"/>
    </row>
    <row r="65" spans="1:10" x14ac:dyDescent="0.25">
      <c r="A65" s="4">
        <f t="shared" si="7"/>
        <v>347</v>
      </c>
      <c r="B65" s="4">
        <f>B61+1</f>
        <v>75</v>
      </c>
      <c r="C65" s="4">
        <v>31</v>
      </c>
      <c r="D65" s="4">
        <v>0</v>
      </c>
      <c r="E65" s="4">
        <v>1</v>
      </c>
      <c r="F65" s="4">
        <v>2</v>
      </c>
      <c r="G65" t="str">
        <f t="shared" si="6"/>
        <v>insert into game_score (id, matchid, squad, goals, points, time_type) values (347, 75, 31, 0, 1, 2);</v>
      </c>
      <c r="H65" s="4"/>
      <c r="I65" s="4"/>
      <c r="J65" s="4"/>
    </row>
    <row r="66" spans="1:10" x14ac:dyDescent="0.25">
      <c r="A66" s="4">
        <f t="shared" si="7"/>
        <v>348</v>
      </c>
      <c r="B66" s="4">
        <f>B65</f>
        <v>75</v>
      </c>
      <c r="C66" s="4">
        <v>31</v>
      </c>
      <c r="D66" s="4">
        <v>0</v>
      </c>
      <c r="E66" s="4">
        <v>0</v>
      </c>
      <c r="F66" s="4">
        <v>1</v>
      </c>
      <c r="G66" t="str">
        <f t="shared" si="6"/>
        <v>insert into game_score (id, matchid, squad, goals, points, time_type) values (348, 75, 31, 0, 0, 1);</v>
      </c>
      <c r="H66" s="4"/>
      <c r="I66" s="4"/>
      <c r="J66" s="4"/>
    </row>
    <row r="67" spans="1:10" x14ac:dyDescent="0.25">
      <c r="A67" s="4">
        <f t="shared" si="7"/>
        <v>349</v>
      </c>
      <c r="B67" s="4">
        <f>B65</f>
        <v>75</v>
      </c>
      <c r="C67" s="4">
        <v>37517</v>
      </c>
      <c r="D67" s="4">
        <v>0</v>
      </c>
      <c r="E67" s="4">
        <v>1</v>
      </c>
      <c r="F67" s="4">
        <v>2</v>
      </c>
      <c r="G67" t="str">
        <f t="shared" si="6"/>
        <v>insert into game_score (id, matchid, squad, goals, points, time_type) values (349, 75, 37517, 0, 1, 2);</v>
      </c>
      <c r="H67" s="4"/>
      <c r="I67" s="4"/>
      <c r="J67" s="4"/>
    </row>
    <row r="68" spans="1:10" x14ac:dyDescent="0.25">
      <c r="A68" s="4">
        <f t="shared" si="7"/>
        <v>350</v>
      </c>
      <c r="B68" s="4">
        <f>B65</f>
        <v>75</v>
      </c>
      <c r="C68" s="4">
        <v>37517</v>
      </c>
      <c r="D68" s="4">
        <v>0</v>
      </c>
      <c r="E68" s="4">
        <v>0</v>
      </c>
      <c r="F68" s="4">
        <v>1</v>
      </c>
      <c r="G68" t="str">
        <f t="shared" si="6"/>
        <v>insert into game_score (id, matchid, squad, goals, points, time_type) values (350, 75, 37517, 0, 0, 1);</v>
      </c>
      <c r="H68" s="4"/>
      <c r="I68" s="4"/>
      <c r="J68" s="4"/>
    </row>
    <row r="69" spans="1:10" x14ac:dyDescent="0.25">
      <c r="A69" s="3">
        <f t="shared" si="7"/>
        <v>351</v>
      </c>
      <c r="B69" s="3">
        <f>B65+1</f>
        <v>76</v>
      </c>
      <c r="C69" s="3">
        <v>31</v>
      </c>
      <c r="D69" s="3">
        <v>3</v>
      </c>
      <c r="E69" s="3">
        <v>2</v>
      </c>
      <c r="F69" s="3">
        <v>2</v>
      </c>
      <c r="G69" s="3" t="str">
        <f t="shared" si="6"/>
        <v>insert into game_score (id, matchid, squad, goals, points, time_type) values (351, 76, 31, 3, 2, 2);</v>
      </c>
      <c r="H69" s="4"/>
      <c r="I69" s="4"/>
      <c r="J69" s="4"/>
    </row>
    <row r="70" spans="1:10" x14ac:dyDescent="0.25">
      <c r="A70" s="3">
        <f t="shared" si="7"/>
        <v>352</v>
      </c>
      <c r="B70" s="3">
        <f>B69</f>
        <v>76</v>
      </c>
      <c r="C70" s="3">
        <v>31</v>
      </c>
      <c r="D70" s="3">
        <v>2</v>
      </c>
      <c r="E70" s="3">
        <v>0</v>
      </c>
      <c r="F70" s="3">
        <v>1</v>
      </c>
      <c r="G70" s="3" t="str">
        <f t="shared" si="6"/>
        <v>insert into game_score (id, matchid, squad, goals, points, time_type) values (352, 76, 31, 2, 0, 1);</v>
      </c>
      <c r="H70" s="4"/>
      <c r="I70" s="4"/>
      <c r="J70" s="4"/>
    </row>
    <row r="71" spans="1:10" x14ac:dyDescent="0.25">
      <c r="A71" s="3">
        <f t="shared" si="7"/>
        <v>353</v>
      </c>
      <c r="B71" s="3">
        <f>B69</f>
        <v>76</v>
      </c>
      <c r="C71" s="3">
        <v>49228</v>
      </c>
      <c r="D71" s="3">
        <v>1</v>
      </c>
      <c r="E71" s="3">
        <v>0</v>
      </c>
      <c r="F71" s="3">
        <v>2</v>
      </c>
      <c r="G71" s="3" t="str">
        <f t="shared" si="6"/>
        <v>insert into game_score (id, matchid, squad, goals, points, time_type) values (353, 76, 49228, 1, 0, 2);</v>
      </c>
      <c r="H71" s="4"/>
      <c r="I71" s="4"/>
      <c r="J71" s="4"/>
    </row>
    <row r="72" spans="1:10" x14ac:dyDescent="0.25">
      <c r="A72" s="3">
        <f t="shared" si="7"/>
        <v>354</v>
      </c>
      <c r="B72" s="3">
        <f>B69</f>
        <v>76</v>
      </c>
      <c r="C72" s="3">
        <v>49228</v>
      </c>
      <c r="D72" s="3">
        <v>0</v>
      </c>
      <c r="E72" s="3">
        <v>0</v>
      </c>
      <c r="F72" s="3">
        <v>1</v>
      </c>
      <c r="G72" s="3" t="str">
        <f t="shared" si="6"/>
        <v>insert into game_score (id, matchid, squad, goals, points, time_type) values (354, 76, 49228, 0, 0, 1);</v>
      </c>
      <c r="H72" s="4"/>
      <c r="I72" s="4"/>
      <c r="J72" s="4"/>
    </row>
    <row r="73" spans="1:10" x14ac:dyDescent="0.25">
      <c r="A73" s="4">
        <f t="shared" si="7"/>
        <v>355</v>
      </c>
      <c r="B73" s="4">
        <f>B69+1</f>
        <v>77</v>
      </c>
      <c r="C73" s="4">
        <v>44141</v>
      </c>
      <c r="D73" s="4">
        <v>3</v>
      </c>
      <c r="E73" s="4">
        <v>2</v>
      </c>
      <c r="F73" s="4">
        <v>2</v>
      </c>
      <c r="G73" t="str">
        <f t="shared" si="6"/>
        <v>insert into game_score (id, matchid, squad, goals, points, time_type) values (355, 77, 44141, 3, 2, 2);</v>
      </c>
      <c r="H73" s="4"/>
      <c r="I73" s="4"/>
      <c r="J73" s="4"/>
    </row>
    <row r="74" spans="1:10" x14ac:dyDescent="0.25">
      <c r="A74" s="4">
        <f t="shared" si="7"/>
        <v>356</v>
      </c>
      <c r="B74" s="4">
        <f>B73</f>
        <v>77</v>
      </c>
      <c r="C74" s="4">
        <v>44141</v>
      </c>
      <c r="D74" s="4">
        <v>2</v>
      </c>
      <c r="E74" s="4">
        <v>0</v>
      </c>
      <c r="F74" s="4">
        <v>1</v>
      </c>
      <c r="G74" t="str">
        <f t="shared" si="6"/>
        <v>insert into game_score (id, matchid, squad, goals, points, time_type) values (356, 77, 44141, 2, 0, 1);</v>
      </c>
      <c r="H74" s="4"/>
      <c r="I74" s="4"/>
      <c r="J74" s="4"/>
    </row>
    <row r="75" spans="1:10" x14ac:dyDescent="0.25">
      <c r="A75" s="4">
        <f t="shared" si="7"/>
        <v>357</v>
      </c>
      <c r="B75" s="4">
        <f>B73</f>
        <v>77</v>
      </c>
      <c r="C75" s="4">
        <v>37517</v>
      </c>
      <c r="D75" s="4">
        <v>0</v>
      </c>
      <c r="E75" s="4">
        <v>0</v>
      </c>
      <c r="F75" s="4">
        <v>2</v>
      </c>
      <c r="G75" t="str">
        <f t="shared" si="6"/>
        <v>insert into game_score (id, matchid, squad, goals, points, time_type) values (357, 77, 37517, 0, 0, 2);</v>
      </c>
      <c r="H75" s="4"/>
      <c r="I75" s="4"/>
      <c r="J75" s="4"/>
    </row>
    <row r="76" spans="1:10" x14ac:dyDescent="0.25">
      <c r="A76" s="4">
        <f t="shared" si="7"/>
        <v>358</v>
      </c>
      <c r="B76" s="4">
        <f>B73</f>
        <v>77</v>
      </c>
      <c r="C76" s="4">
        <v>37517</v>
      </c>
      <c r="D76" s="4">
        <v>0</v>
      </c>
      <c r="E76" s="4">
        <v>0</v>
      </c>
      <c r="F76" s="4">
        <v>1</v>
      </c>
      <c r="G76" t="str">
        <f t="shared" si="6"/>
        <v>insert into game_score (id, matchid, squad, goals, points, time_type) values (358, 77, 37517, 0, 0, 1);</v>
      </c>
      <c r="H76" s="4"/>
      <c r="I76" s="4"/>
      <c r="J76" s="4"/>
    </row>
    <row r="77" spans="1:10" x14ac:dyDescent="0.25">
      <c r="A77" s="3">
        <f t="shared" si="7"/>
        <v>359</v>
      </c>
      <c r="B77" s="3">
        <f>B73+1</f>
        <v>78</v>
      </c>
      <c r="C77" s="3">
        <v>46</v>
      </c>
      <c r="D77" s="3">
        <v>2</v>
      </c>
      <c r="E77" s="3">
        <v>0</v>
      </c>
      <c r="F77" s="3">
        <v>2</v>
      </c>
      <c r="G77" s="3" t="str">
        <f t="shared" si="6"/>
        <v>insert into game_score (id, matchid, squad, goals, points, time_type) values (359, 78, 46, 2, 0, 2);</v>
      </c>
    </row>
    <row r="78" spans="1:10" x14ac:dyDescent="0.25">
      <c r="A78" s="3">
        <f t="shared" si="7"/>
        <v>360</v>
      </c>
      <c r="B78" s="3">
        <f>B77</f>
        <v>78</v>
      </c>
      <c r="C78" s="3">
        <v>46</v>
      </c>
      <c r="D78" s="3">
        <v>0</v>
      </c>
      <c r="E78" s="3">
        <v>0</v>
      </c>
      <c r="F78" s="3">
        <v>1</v>
      </c>
      <c r="G78" s="3" t="str">
        <f t="shared" si="6"/>
        <v>insert into game_score (id, matchid, squad, goals, points, time_type) values (360, 78, 46, 0, 0, 1);</v>
      </c>
    </row>
    <row r="79" spans="1:10" x14ac:dyDescent="0.25">
      <c r="A79" s="3">
        <f t="shared" si="7"/>
        <v>361</v>
      </c>
      <c r="B79" s="3">
        <f>B77</f>
        <v>78</v>
      </c>
      <c r="C79" s="3">
        <v>49228</v>
      </c>
      <c r="D79" s="3">
        <v>3</v>
      </c>
      <c r="E79" s="3">
        <v>2</v>
      </c>
      <c r="F79" s="3">
        <v>2</v>
      </c>
      <c r="G79" s="3" t="str">
        <f t="shared" si="6"/>
        <v>insert into game_score (id, matchid, squad, goals, points, time_type) values (361, 78, 49228, 3, 2, 2);</v>
      </c>
    </row>
    <row r="80" spans="1:10" x14ac:dyDescent="0.25">
      <c r="A80" s="3">
        <f t="shared" si="7"/>
        <v>362</v>
      </c>
      <c r="B80" s="3">
        <f>B77</f>
        <v>78</v>
      </c>
      <c r="C80" s="3">
        <v>49228</v>
      </c>
      <c r="D80" s="3">
        <v>1</v>
      </c>
      <c r="E80" s="3">
        <v>0</v>
      </c>
      <c r="F80" s="3">
        <v>1</v>
      </c>
      <c r="G80" s="3" t="str">
        <f t="shared" si="6"/>
        <v>insert into game_score (id, matchid, squad, goals, points, time_type) values (362, 78, 49228, 1, 0, 1);</v>
      </c>
    </row>
    <row r="81" spans="1:7" x14ac:dyDescent="0.25">
      <c r="A81" s="4">
        <f t="shared" si="7"/>
        <v>363</v>
      </c>
      <c r="B81" s="4">
        <f>B77+1</f>
        <v>79</v>
      </c>
      <c r="C81" s="4">
        <v>31</v>
      </c>
      <c r="D81" s="4">
        <v>2</v>
      </c>
      <c r="E81" s="4">
        <v>1</v>
      </c>
      <c r="F81" s="4">
        <v>2</v>
      </c>
      <c r="G81" t="str">
        <f t="shared" si="6"/>
        <v>insert into game_score (id, matchid, squad, goals, points, time_type) values (363, 79, 31, 2, 1, 2);</v>
      </c>
    </row>
    <row r="82" spans="1:7" x14ac:dyDescent="0.25">
      <c r="A82" s="4">
        <f t="shared" si="7"/>
        <v>364</v>
      </c>
      <c r="B82" s="4">
        <f>B81</f>
        <v>79</v>
      </c>
      <c r="C82" s="4">
        <v>31</v>
      </c>
      <c r="D82" s="4">
        <v>1</v>
      </c>
      <c r="E82" s="4">
        <v>0</v>
      </c>
      <c r="F82" s="4">
        <v>1</v>
      </c>
      <c r="G82" t="str">
        <f t="shared" si="6"/>
        <v>insert into game_score (id, matchid, squad, goals, points, time_type) values (364, 79, 31, 1, 0, 1);</v>
      </c>
    </row>
    <row r="83" spans="1:7" x14ac:dyDescent="0.25">
      <c r="A83" s="4">
        <f t="shared" si="7"/>
        <v>365</v>
      </c>
      <c r="B83" s="4">
        <f>B81</f>
        <v>79</v>
      </c>
      <c r="C83" s="4">
        <v>45</v>
      </c>
      <c r="D83" s="4">
        <v>2</v>
      </c>
      <c r="E83" s="4">
        <v>1</v>
      </c>
      <c r="F83" s="4">
        <v>2</v>
      </c>
      <c r="G83" t="str">
        <f t="shared" si="6"/>
        <v>insert into game_score (id, matchid, squad, goals, points, time_type) values (365, 79, 45, 2, 1, 2);</v>
      </c>
    </row>
    <row r="84" spans="1:7" x14ac:dyDescent="0.25">
      <c r="A84" s="4">
        <f t="shared" si="7"/>
        <v>366</v>
      </c>
      <c r="B84" s="4">
        <f>B81</f>
        <v>79</v>
      </c>
      <c r="C84" s="4">
        <v>45</v>
      </c>
      <c r="D84" s="4">
        <v>2</v>
      </c>
      <c r="E84" s="4">
        <v>0</v>
      </c>
      <c r="F84" s="4">
        <v>1</v>
      </c>
      <c r="G84" t="str">
        <f t="shared" si="6"/>
        <v>insert into game_score (id, matchid, squad, goals, points, time_type) values (366, 79, 45, 2, 0, 1);</v>
      </c>
    </row>
    <row r="85" spans="1:7" x14ac:dyDescent="0.25">
      <c r="A85" s="4">
        <f t="shared" si="7"/>
        <v>367</v>
      </c>
      <c r="B85" s="4">
        <f>B82</f>
        <v>79</v>
      </c>
      <c r="C85" s="4">
        <v>31</v>
      </c>
      <c r="D85" s="4">
        <v>4</v>
      </c>
      <c r="E85" s="4">
        <v>0</v>
      </c>
      <c r="F85" s="4">
        <v>7</v>
      </c>
      <c r="G85" t="str">
        <f t="shared" si="6"/>
        <v>insert into game_score (id, matchid, squad, goals, points, time_type) values (367, 79, 31, 4, 0, 7);</v>
      </c>
    </row>
    <row r="86" spans="1:7" x14ac:dyDescent="0.25">
      <c r="A86" s="4">
        <f t="shared" si="7"/>
        <v>368</v>
      </c>
      <c r="B86" s="4">
        <f>B83</f>
        <v>79</v>
      </c>
      <c r="C86" s="4">
        <v>45</v>
      </c>
      <c r="D86" s="4">
        <v>5</v>
      </c>
      <c r="E86" s="4">
        <v>0</v>
      </c>
      <c r="F86" s="4">
        <v>7</v>
      </c>
      <c r="G86" t="str">
        <f t="shared" si="6"/>
        <v>insert into game_score (id, matchid, squad, goals, points, time_type) values (368, 79, 45, 5, 0, 7);</v>
      </c>
    </row>
    <row r="87" spans="1:7" x14ac:dyDescent="0.25">
      <c r="A87" s="3">
        <f t="shared" si="7"/>
        <v>369</v>
      </c>
      <c r="B87" s="3">
        <f>B81+1</f>
        <v>80</v>
      </c>
      <c r="C87" s="3">
        <v>45</v>
      </c>
      <c r="D87" s="3">
        <v>2</v>
      </c>
      <c r="E87" s="3">
        <v>2</v>
      </c>
      <c r="F87" s="3">
        <v>2</v>
      </c>
      <c r="G87" s="3" t="str">
        <f t="shared" si="6"/>
        <v>insert into game_score (id, matchid, squad, goals, points, time_type) values (369, 80, 45, 2, 2, 2);</v>
      </c>
    </row>
    <row r="88" spans="1:7" x14ac:dyDescent="0.25">
      <c r="A88" s="3">
        <f t="shared" si="7"/>
        <v>370</v>
      </c>
      <c r="B88" s="3">
        <f>B87</f>
        <v>80</v>
      </c>
      <c r="C88" s="3">
        <v>45</v>
      </c>
      <c r="D88" s="3">
        <v>1</v>
      </c>
      <c r="E88" s="3">
        <v>0</v>
      </c>
      <c r="F88" s="3">
        <v>1</v>
      </c>
      <c r="G88" s="3" t="str">
        <f t="shared" si="6"/>
        <v>insert into game_score (id, matchid, squad, goals, points, time_type) values (370, 80, 45, 1, 0, 1);</v>
      </c>
    </row>
    <row r="89" spans="1:7" x14ac:dyDescent="0.25">
      <c r="A89" s="3">
        <f t="shared" si="7"/>
        <v>371</v>
      </c>
      <c r="B89" s="3">
        <f>B87</f>
        <v>80</v>
      </c>
      <c r="C89" s="3">
        <v>49228</v>
      </c>
      <c r="D89" s="3">
        <v>0</v>
      </c>
      <c r="E89" s="3">
        <v>0</v>
      </c>
      <c r="F89" s="3">
        <v>2</v>
      </c>
      <c r="G89" s="3" t="str">
        <f t="shared" si="6"/>
        <v>insert into game_score (id, matchid, squad, goals, points, time_type) values (371, 80, 49228, 0, 0, 2);</v>
      </c>
    </row>
    <row r="90" spans="1:7" x14ac:dyDescent="0.25">
      <c r="A90" s="3">
        <f t="shared" si="7"/>
        <v>372</v>
      </c>
      <c r="B90" s="3">
        <f>B87</f>
        <v>80</v>
      </c>
      <c r="C90" s="3">
        <v>49228</v>
      </c>
      <c r="D90" s="3">
        <v>0</v>
      </c>
      <c r="E90" s="3">
        <v>0</v>
      </c>
      <c r="F90" s="3">
        <v>1</v>
      </c>
      <c r="G90" s="3" t="str">
        <f t="shared" si="6"/>
        <v>insert into game_score (id, matchid, squad, goals, points, time_type) values (372, 80, 49228, 0, 0, 1);</v>
      </c>
    </row>
  </sheetData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15</vt:i4>
      </vt:variant>
    </vt:vector>
  </HeadingPairs>
  <TitlesOfParts>
    <vt:vector size="15" baseType="lpstr">
      <vt:lpstr>1960</vt:lpstr>
      <vt:lpstr>1964</vt:lpstr>
      <vt:lpstr>1968</vt:lpstr>
      <vt:lpstr>1972</vt:lpstr>
      <vt:lpstr>1976</vt:lpstr>
      <vt:lpstr>1980</vt:lpstr>
      <vt:lpstr>1984</vt:lpstr>
      <vt:lpstr>1988</vt:lpstr>
      <vt:lpstr>1992</vt:lpstr>
      <vt:lpstr>1996</vt:lpstr>
      <vt:lpstr>2000</vt:lpstr>
      <vt:lpstr>2004</vt:lpstr>
      <vt:lpstr>2008</vt:lpstr>
      <vt:lpstr>2012</vt:lpstr>
      <vt:lpstr>2016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2016-06-25T22:12:20Z</dcterms:modified>
</cp:coreProperties>
</file>