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AEF1497-F36E-4888-8396-51E51E6B3A78}" xr6:coauthVersionLast="47" xr6:coauthVersionMax="47" xr10:uidLastSave="{00000000-0000-0000-0000-000000000000}"/>
  <bookViews>
    <workbookView xWindow="-120" yWindow="-120" windowWidth="29040" windowHeight="15840" xr2:uid="{CF8CF288-D780-4E6A-AC80-06AD1A576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F57" i="1"/>
  <c r="F59" i="1"/>
  <c r="F10" i="1"/>
  <c r="F38" i="1"/>
  <c r="F39" i="1"/>
  <c r="F56" i="1"/>
  <c r="F55" i="1"/>
  <c r="F47" i="1"/>
  <c r="F46" i="1"/>
  <c r="F45" i="1"/>
  <c r="F51" i="1"/>
  <c r="F50" i="1"/>
  <c r="F54" i="1"/>
  <c r="F53" i="1"/>
  <c r="F52" i="1"/>
  <c r="F49" i="1"/>
  <c r="F48" i="1"/>
  <c r="F44" i="1"/>
  <c r="F42" i="1"/>
  <c r="F37" i="1"/>
  <c r="F35" i="1"/>
  <c r="F36" i="1"/>
  <c r="F41" i="1"/>
  <c r="F43" i="1"/>
  <c r="F40" i="1"/>
  <c r="F34" i="1"/>
  <c r="F33" i="1"/>
  <c r="F14" i="1"/>
  <c r="F32" i="1"/>
  <c r="F31" i="1"/>
  <c r="F30" i="1"/>
  <c r="F29" i="1"/>
  <c r="F25" i="1"/>
  <c r="F28" i="1"/>
  <c r="F27" i="1"/>
  <c r="F24" i="1"/>
  <c r="F22" i="1"/>
  <c r="F23" i="1"/>
  <c r="F20" i="1"/>
  <c r="F26" i="1"/>
  <c r="F21" i="1"/>
  <c r="F19" i="1"/>
  <c r="F18" i="1"/>
  <c r="F17" i="1"/>
  <c r="F16" i="1"/>
  <c r="F15" i="1"/>
  <c r="F13" i="1"/>
  <c r="F12" i="1"/>
  <c r="F11" i="1"/>
</calcChain>
</file>

<file path=xl/sharedStrings.xml><?xml version="1.0" encoding="utf-8"?>
<sst xmlns="http://schemas.openxmlformats.org/spreadsheetml/2006/main" count="270" uniqueCount="153">
  <si>
    <t xml:space="preserve">   </t>
  </si>
  <si>
    <t>: PT VAUZATAMMA ABADI</t>
  </si>
  <si>
    <t>PROGRAM UMROH</t>
  </si>
  <si>
    <t>DETAIL PENERBANGAN</t>
  </si>
  <si>
    <t>NO</t>
  </si>
  <si>
    <t>NAME PASPOR</t>
  </si>
  <si>
    <t>SEX</t>
  </si>
  <si>
    <t>PLACE OF BIRTH</t>
  </si>
  <si>
    <t>DATE OF BIRTH</t>
  </si>
  <si>
    <t>AGE</t>
  </si>
  <si>
    <t xml:space="preserve"> NO PASPORT</t>
  </si>
  <si>
    <t>DATE OF ISSUED</t>
  </si>
  <si>
    <t>DATE OF EXPIRED</t>
  </si>
  <si>
    <t>PLACE OF ISSUED</t>
  </si>
  <si>
    <t>FIRST NAME</t>
  </si>
  <si>
    <t>: 09 JULI 12H TURKI</t>
  </si>
  <si>
    <t>INDAH RIA FAUZIAH</t>
  </si>
  <si>
    <t>SUYOTO SUTAR ASMO WARDI</t>
  </si>
  <si>
    <t>MR</t>
  </si>
  <si>
    <t>PATI</t>
  </si>
  <si>
    <t>X5323248</t>
  </si>
  <si>
    <t>ENY MARIA SAFITRI</t>
  </si>
  <si>
    <t>MRS</t>
  </si>
  <si>
    <t>X5323231</t>
  </si>
  <si>
    <t>ARKANA RAZIQ AYYASY</t>
  </si>
  <si>
    <t>X5323230</t>
  </si>
  <si>
    <t>JAKARTA</t>
  </si>
  <si>
    <t>X4593719</t>
  </si>
  <si>
    <t>JAKARTA UTARA</t>
  </si>
  <si>
    <t>ADYARAKA PITARTO</t>
  </si>
  <si>
    <t>X4594040</t>
  </si>
  <si>
    <t>MOHAMMAD IQBAL ANAS MARUF</t>
  </si>
  <si>
    <t>JEMBER</t>
  </si>
  <si>
    <t>X3351142</t>
  </si>
  <si>
    <t>MEDAN</t>
  </si>
  <si>
    <t>SEKAR AYU LAZUARNI</t>
  </si>
  <si>
    <t>MOHAMMAD BILLY ISLAMY ANAS MARUF</t>
  </si>
  <si>
    <t>TARAKAN</t>
  </si>
  <si>
    <t>X3518258</t>
  </si>
  <si>
    <t>JAKARTA TIMUR</t>
  </si>
  <si>
    <t>MOHAMMAD SANG PANGLIMA ANAS</t>
  </si>
  <si>
    <t>BANJARMASIN</t>
  </si>
  <si>
    <t>X3518236</t>
  </si>
  <si>
    <t>BOGOR</t>
  </si>
  <si>
    <t>E0888720</t>
  </si>
  <si>
    <t>JAKARTA SELATAN</t>
  </si>
  <si>
    <t>NINIS ERLIN KHARIROH</t>
  </si>
  <si>
    <t>JOMBANG</t>
  </si>
  <si>
    <t>X5180071</t>
  </si>
  <si>
    <t>MARJATI JUSUF</t>
  </si>
  <si>
    <t>X4852969</t>
  </si>
  <si>
    <t>TANJUNG PRIOK</t>
  </si>
  <si>
    <t>AZMALITA BINTANG MAHADEWI</t>
  </si>
  <si>
    <t>X3539414</t>
  </si>
  <si>
    <t>KAEMILA GITA CITTA IMANI</t>
  </si>
  <si>
    <t>X3518372</t>
  </si>
  <si>
    <t>IMMA SUSANTY</t>
  </si>
  <si>
    <t>ITA RAHMAWATI</t>
  </si>
  <si>
    <t>YULIPAH RUDIAN</t>
  </si>
  <si>
    <t>X5073691</t>
  </si>
  <si>
    <t>JAKARTA PUSAT</t>
  </si>
  <si>
    <t>IDA ROSDIANA ANAS MARUF</t>
  </si>
  <si>
    <t>X2525556</t>
  </si>
  <si>
    <t>X4750318</t>
  </si>
  <si>
    <t>TANGERANG</t>
  </si>
  <si>
    <t>X5077993</t>
  </si>
  <si>
    <t>DWI SARIDARTI PONANGSERA</t>
  </si>
  <si>
    <t>X2082015</t>
  </si>
  <si>
    <t>ARI SEPTIANA</t>
  </si>
  <si>
    <t>X2159980</t>
  </si>
  <si>
    <t>EDREA TALITHA AIRA SAKHI</t>
  </si>
  <si>
    <t>X2159986</t>
  </si>
  <si>
    <t>KEISHA AMANDA AIRA SYAHLA</t>
  </si>
  <si>
    <t>X2159994</t>
  </si>
  <si>
    <t>DIVA NATASYA RIZQINA MUFADHILA</t>
  </si>
  <si>
    <t>X5326609</t>
  </si>
  <si>
    <t>ODILIA HIDEMANS EFFENDI</t>
  </si>
  <si>
    <t>E2331774</t>
  </si>
  <si>
    <t>CILACAP</t>
  </si>
  <si>
    <t>ADI JULIANSYAH AGUSCIK</t>
  </si>
  <si>
    <t>PALEMBANG</t>
  </si>
  <si>
    <t>E2331776</t>
  </si>
  <si>
    <t>JUANA BURHANUDDIN ABDUL ROZAK</t>
  </si>
  <si>
    <t>TOBOALI</t>
  </si>
  <si>
    <t>E4680002</t>
  </si>
  <si>
    <t>ALIF PRIATAMA JULIANSYAH</t>
  </si>
  <si>
    <t>BEKASI</t>
  </si>
  <si>
    <t>X2731891</t>
  </si>
  <si>
    <t>SALWA ALATHA PUTRI</t>
  </si>
  <si>
    <t>X3026232</t>
  </si>
  <si>
    <t>ACHMAD IRSYAD AL FATIH</t>
  </si>
  <si>
    <t>MSTR</t>
  </si>
  <si>
    <t>E2770899</t>
  </si>
  <si>
    <t>PRAGITA ARIA ANDINI</t>
  </si>
  <si>
    <t>E2770455</t>
  </si>
  <si>
    <t>ALESHA CORDELIA UMAIZA</t>
  </si>
  <si>
    <t>MISS</t>
  </si>
  <si>
    <t>E2770691</t>
  </si>
  <si>
    <t>ABDUL GHOFIR</t>
  </si>
  <si>
    <t>RANU ABRAR PRAYOGA</t>
  </si>
  <si>
    <t>C8846946</t>
  </si>
  <si>
    <t>DUMAI</t>
  </si>
  <si>
    <t>RAIHAN ADLI PUTRA</t>
  </si>
  <si>
    <t>E2770902</t>
  </si>
  <si>
    <t>EVALINA SHAFIRA OKTAVIANI</t>
  </si>
  <si>
    <t>AGUSTA ROMA DINATA</t>
  </si>
  <si>
    <t>TRY AMALIA</t>
  </si>
  <si>
    <t>TARONO KASRO WAYUN</t>
  </si>
  <si>
    <t>SUTIROH SURYA</t>
  </si>
  <si>
    <t>: 09 JULI 2025 SV 827 CGK-JED 00:40-06:15 SAUDIA AIRLINES</t>
  </si>
  <si>
    <t>: 09 JULI 2025 SV 257 JED-IST 09:55-13:45 SAUDIA AIRLINES</t>
  </si>
  <si>
    <t>: 11 JULI 2025 SV 260 IST-JED 22:25-02:20 SAUDIA AIRLINES</t>
  </si>
  <si>
    <t>: 18 JULI 2025 SV 816 JED-CGK 17:25-07:35 SAUDIA AIRLINES</t>
  </si>
  <si>
    <t>C9959516</t>
  </si>
  <si>
    <t>MOJOKERTO</t>
  </si>
  <si>
    <t>C9959097</t>
  </si>
  <si>
    <t>BREBES</t>
  </si>
  <si>
    <t>C9952290</t>
  </si>
  <si>
    <t>E8264450</t>
  </si>
  <si>
    <t>FEBRI INTAN SADEWI</t>
  </si>
  <si>
    <t>TRENGGALEK</t>
  </si>
  <si>
    <t>X4110810</t>
  </si>
  <si>
    <t>BANGGAI</t>
  </si>
  <si>
    <t>ACHMAD NUR BANI</t>
  </si>
  <si>
    <t>X5798666</t>
  </si>
  <si>
    <t>X5798686</t>
  </si>
  <si>
    <t>TEGAL</t>
  </si>
  <si>
    <t>X5803596</t>
  </si>
  <si>
    <t>BOJONEGORO</t>
  </si>
  <si>
    <t>X5803588</t>
  </si>
  <si>
    <t>PASINAH KAMERAN</t>
  </si>
  <si>
    <t>X5803548</t>
  </si>
  <si>
    <t>PURINDA KYLA LARISSA</t>
  </si>
  <si>
    <t>MUHAMMAD KAISAR AKBAR REDY</t>
  </si>
  <si>
    <t>PUTERI YANI JUMIATI</t>
  </si>
  <si>
    <t>X5929474</t>
  </si>
  <si>
    <t>REDIANSYAH NANUNG ADSA</t>
  </si>
  <si>
    <t>X5929435</t>
  </si>
  <si>
    <t>ISKANDAR UJANG SUEB YAHYA</t>
  </si>
  <si>
    <t>X5795629</t>
  </si>
  <si>
    <t>SRI HARTATI AGUSCIK</t>
  </si>
  <si>
    <t>X5713234</t>
  </si>
  <si>
    <t>ADHA SETYA NUGROHO</t>
  </si>
  <si>
    <t>PURWOREJO</t>
  </si>
  <si>
    <t>X3702929</t>
  </si>
  <si>
    <t>YOGYAKARTA</t>
  </si>
  <si>
    <t>BENGKULU</t>
  </si>
  <si>
    <t>X5929459</t>
  </si>
  <si>
    <t>X5960701</t>
  </si>
  <si>
    <t>BANDUNG</t>
  </si>
  <si>
    <t>X5960704</t>
  </si>
  <si>
    <t>M ZHARIF AKBAR REDI</t>
  </si>
  <si>
    <t>FIRNA DESI AMALIA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</si>
</sst>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2" xfId="0" applyFont="1" applyFill="1" applyBorder="1" applyAlignment="1">
      <alignment wrapText="1"/>
    </xf>
    <xf numFmtId="14" fontId="0" fillId="0" borderId="2" xfId="0" applyNumberFormat="1" applyBorder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6" fillId="4" borderId="2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6" fillId="3" borderId="4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8F14-8833-4466-B45A-B7F876BA9185}">
  <dimension ref="A1:J59"/>
  <sheetViews>
    <sheetView tabSelected="1" workbookViewId="0">
      <selection activeCell="G15" sqref="G15"/>
    </sheetView>
  </sheetViews>
  <sheetFormatPr defaultRowHeight="15" x14ac:dyDescent="0.25"/>
  <cols>
    <col min="1" max="1" width="6.140625" customWidth="1"/>
    <col min="2" max="2" width="41.7109375" customWidth="1"/>
    <col min="4" max="4" width="18.140625" customWidth="1"/>
    <col min="5" max="5" width="17.42578125" customWidth="1"/>
    <col min="7" max="7" width="17.85546875" customWidth="1"/>
    <col min="8" max="8" width="17.42578125" customWidth="1"/>
    <col min="9" max="9" width="17.7109375" customWidth="1"/>
    <col min="10" max="10" width="18" customWidth="1"/>
  </cols>
  <sheetData>
    <row r="1" spans="1:10" ht="15.75" x14ac:dyDescent="0.25">
      <c r="A1" s="1" t="s">
        <v>0</v>
      </c>
      <c r="B1" s="1"/>
      <c r="C1" s="2" t="s">
        <v>1</v>
      </c>
      <c r="D1" s="2"/>
      <c r="E1" s="2"/>
      <c r="F1" s="2"/>
      <c r="G1" s="2"/>
    </row>
    <row r="2" spans="1:10" ht="15.75" x14ac:dyDescent="0.25">
      <c r="A2" s="1" t="s">
        <v>2</v>
      </c>
      <c r="B2" s="1"/>
      <c r="C2" s="2" t="s">
        <v>15</v>
      </c>
      <c r="D2" s="2"/>
      <c r="E2" s="2"/>
      <c r="F2" s="2"/>
      <c r="G2" s="2"/>
    </row>
    <row r="3" spans="1:10" ht="15.75" x14ac:dyDescent="0.25">
      <c r="A3" s="1" t="s">
        <v>3</v>
      </c>
      <c r="B3" s="1"/>
      <c r="C3" s="2" t="s">
        <v>109</v>
      </c>
      <c r="D3" s="2"/>
      <c r="E3" s="2"/>
      <c r="F3" s="2"/>
      <c r="G3" s="2"/>
    </row>
    <row r="4" spans="1:10" ht="15.75" x14ac:dyDescent="0.25">
      <c r="A4" s="3"/>
      <c r="B4" s="1"/>
      <c r="C4" s="2" t="s">
        <v>110</v>
      </c>
      <c r="D4" s="2"/>
      <c r="E4" s="2"/>
      <c r="F4" s="2"/>
      <c r="G4" s="2"/>
    </row>
    <row r="5" spans="1:10" ht="15.75" x14ac:dyDescent="0.25">
      <c r="A5" s="3"/>
      <c r="B5" s="1"/>
      <c r="C5" s="2" t="s">
        <v>111</v>
      </c>
      <c r="D5" s="2"/>
      <c r="E5" s="2"/>
      <c r="F5" s="2"/>
      <c r="G5" s="2"/>
    </row>
    <row r="6" spans="1:10" ht="15.75" x14ac:dyDescent="0.25">
      <c r="A6" s="3"/>
      <c r="B6" s="1"/>
      <c r="C6" s="2" t="s">
        <v>112</v>
      </c>
      <c r="D6" s="2"/>
      <c r="E6" s="2"/>
      <c r="F6" s="2"/>
      <c r="G6" s="2"/>
    </row>
    <row r="8" spans="1:10" x14ac:dyDescent="0.25">
      <c r="A8" s="22" t="s">
        <v>4</v>
      </c>
      <c r="B8" s="18" t="s">
        <v>5</v>
      </c>
      <c r="C8" s="18" t="s">
        <v>6</v>
      </c>
      <c r="D8" s="18" t="s">
        <v>7</v>
      </c>
      <c r="E8" s="20" t="s">
        <v>8</v>
      </c>
      <c r="F8" s="18" t="s">
        <v>9</v>
      </c>
      <c r="G8" s="18" t="s">
        <v>10</v>
      </c>
      <c r="H8" s="20" t="s">
        <v>11</v>
      </c>
      <c r="I8" s="20" t="s">
        <v>12</v>
      </c>
      <c r="J8" s="18" t="s">
        <v>13</v>
      </c>
    </row>
    <row r="9" spans="1:10" x14ac:dyDescent="0.25">
      <c r="A9" s="23"/>
      <c r="B9" s="19" t="s">
        <v>14</v>
      </c>
      <c r="C9" s="19"/>
      <c r="D9" s="19"/>
      <c r="E9" s="21"/>
      <c r="F9" s="19"/>
      <c r="G9" s="19"/>
      <c r="H9" s="21"/>
      <c r="I9" s="21"/>
      <c r="J9" s="19"/>
    </row>
    <row r="10" spans="1:10" ht="15.75" x14ac:dyDescent="0.25">
      <c r="A10" s="4">
        <v>1</v>
      </c>
      <c r="B10" s="7" t="s">
        <v>142</v>
      </c>
      <c r="C10" s="5" t="s">
        <v>18</v>
      </c>
      <c r="D10" s="6" t="s">
        <v>143</v>
      </c>
      <c r="E10" s="8">
        <v>30931</v>
      </c>
      <c r="F10" s="6">
        <f>2025-1984</f>
        <v>41</v>
      </c>
      <c r="G10" s="6" t="s">
        <v>144</v>
      </c>
      <c r="H10" s="8">
        <v>45581</v>
      </c>
      <c r="I10" s="8">
        <v>49233</v>
      </c>
      <c r="J10" s="6" t="s">
        <v>145</v>
      </c>
    </row>
    <row r="11" spans="1:10" ht="15.75" x14ac:dyDescent="0.25">
      <c r="A11" s="4">
        <v>2</v>
      </c>
      <c r="B11" s="7" t="s">
        <v>17</v>
      </c>
      <c r="C11" s="5" t="s">
        <v>18</v>
      </c>
      <c r="D11" s="6" t="s">
        <v>19</v>
      </c>
      <c r="E11" s="8">
        <v>26476</v>
      </c>
      <c r="F11" s="6">
        <f>2025-1972</f>
        <v>53</v>
      </c>
      <c r="G11" s="6" t="s">
        <v>20</v>
      </c>
      <c r="H11" s="8">
        <v>45715</v>
      </c>
      <c r="I11" s="8">
        <v>49367</v>
      </c>
      <c r="J11" s="6" t="s">
        <v>19</v>
      </c>
    </row>
    <row r="12" spans="1:10" ht="15.75" x14ac:dyDescent="0.25">
      <c r="A12" s="4">
        <v>3</v>
      </c>
      <c r="B12" s="7" t="s">
        <v>21</v>
      </c>
      <c r="C12" s="5" t="s">
        <v>22</v>
      </c>
      <c r="D12" s="6" t="s">
        <v>19</v>
      </c>
      <c r="E12" s="8">
        <v>31598</v>
      </c>
      <c r="F12" s="6">
        <f>2025-1986</f>
        <v>39</v>
      </c>
      <c r="G12" s="6" t="s">
        <v>23</v>
      </c>
      <c r="H12" s="8">
        <v>45715</v>
      </c>
      <c r="I12" s="8">
        <v>49367</v>
      </c>
      <c r="J12" s="6" t="s">
        <v>19</v>
      </c>
    </row>
    <row r="13" spans="1:10" ht="15.75" x14ac:dyDescent="0.25">
      <c r="A13" s="4">
        <v>4</v>
      </c>
      <c r="B13" s="7" t="s">
        <v>24</v>
      </c>
      <c r="C13" s="5" t="s">
        <v>18</v>
      </c>
      <c r="D13" s="6" t="s">
        <v>19</v>
      </c>
      <c r="E13" s="8">
        <v>41271</v>
      </c>
      <c r="F13" s="6">
        <f>2025-2012</f>
        <v>13</v>
      </c>
      <c r="G13" s="6" t="s">
        <v>25</v>
      </c>
      <c r="H13" s="8">
        <v>45715</v>
      </c>
      <c r="I13" s="8">
        <v>47541</v>
      </c>
      <c r="J13" s="6" t="s">
        <v>19</v>
      </c>
    </row>
    <row r="14" spans="1:10" ht="15.75" x14ac:dyDescent="0.25">
      <c r="A14" s="4">
        <v>5</v>
      </c>
      <c r="B14" s="7" t="s">
        <v>74</v>
      </c>
      <c r="C14" s="5" t="s">
        <v>22</v>
      </c>
      <c r="D14" s="6" t="s">
        <v>19</v>
      </c>
      <c r="E14" s="8">
        <v>38810</v>
      </c>
      <c r="F14" s="6">
        <f>2025-2006</f>
        <v>19</v>
      </c>
      <c r="G14" s="6" t="s">
        <v>75</v>
      </c>
      <c r="H14" s="8">
        <v>45763</v>
      </c>
      <c r="I14" s="8">
        <v>49415</v>
      </c>
      <c r="J14" s="6" t="s">
        <v>19</v>
      </c>
    </row>
    <row r="15" spans="1:10" ht="15.75" x14ac:dyDescent="0.25">
      <c r="A15" s="4">
        <v>6</v>
      </c>
      <c r="B15" s="7" t="s">
        <v>16</v>
      </c>
      <c r="C15" s="5" t="s">
        <v>22</v>
      </c>
      <c r="D15" s="6" t="s">
        <v>26</v>
      </c>
      <c r="E15" s="8">
        <v>29858</v>
      </c>
      <c r="F15" s="6">
        <f>2025-1981</f>
        <v>44</v>
      </c>
      <c r="G15" s="6" t="s">
        <v>27</v>
      </c>
      <c r="H15" s="8">
        <v>45666</v>
      </c>
      <c r="I15" s="8">
        <v>49318</v>
      </c>
      <c r="J15" s="6" t="s">
        <v>28</v>
      </c>
    </row>
    <row r="16" spans="1:10" ht="15.75" x14ac:dyDescent="0.25">
      <c r="A16" s="4">
        <v>7</v>
      </c>
      <c r="B16" s="7" t="s">
        <v>29</v>
      </c>
      <c r="C16" s="5" t="s">
        <v>18</v>
      </c>
      <c r="D16" s="6" t="s">
        <v>26</v>
      </c>
      <c r="E16" s="8">
        <v>40793</v>
      </c>
      <c r="F16" s="6">
        <f>2025-2011</f>
        <v>14</v>
      </c>
      <c r="G16" s="6" t="s">
        <v>30</v>
      </c>
      <c r="H16" s="8">
        <v>45667</v>
      </c>
      <c r="I16" s="8">
        <v>47493</v>
      </c>
      <c r="J16" s="6" t="s">
        <v>28</v>
      </c>
    </row>
    <row r="17" spans="1:10" ht="15.75" x14ac:dyDescent="0.25">
      <c r="A17" s="4">
        <v>8</v>
      </c>
      <c r="B17" s="7" t="s">
        <v>31</v>
      </c>
      <c r="C17" s="5" t="s">
        <v>18</v>
      </c>
      <c r="D17" s="6" t="s">
        <v>32</v>
      </c>
      <c r="E17" s="8">
        <v>27921</v>
      </c>
      <c r="F17" s="6">
        <f>2025-1976</f>
        <v>49</v>
      </c>
      <c r="G17" s="6" t="s">
        <v>33</v>
      </c>
      <c r="H17" s="8">
        <v>45519</v>
      </c>
      <c r="I17" s="8">
        <v>49171</v>
      </c>
      <c r="J17" s="6" t="s">
        <v>34</v>
      </c>
    </row>
    <row r="18" spans="1:10" ht="15.75" x14ac:dyDescent="0.25">
      <c r="A18" s="4">
        <v>9</v>
      </c>
      <c r="B18" s="7" t="s">
        <v>36</v>
      </c>
      <c r="C18" s="5" t="s">
        <v>18</v>
      </c>
      <c r="D18" s="6" t="s">
        <v>37</v>
      </c>
      <c r="E18" s="8">
        <v>40367</v>
      </c>
      <c r="F18" s="6">
        <f>2025-2010</f>
        <v>15</v>
      </c>
      <c r="G18" s="6" t="s">
        <v>38</v>
      </c>
      <c r="H18" s="8">
        <v>45517</v>
      </c>
      <c r="I18" s="8">
        <v>47343</v>
      </c>
      <c r="J18" s="6" t="s">
        <v>39</v>
      </c>
    </row>
    <row r="19" spans="1:10" ht="15.75" x14ac:dyDescent="0.25">
      <c r="A19" s="4">
        <v>10</v>
      </c>
      <c r="B19" s="7" t="s">
        <v>40</v>
      </c>
      <c r="C19" s="5" t="s">
        <v>18</v>
      </c>
      <c r="D19" s="6" t="s">
        <v>41</v>
      </c>
      <c r="E19" s="8">
        <v>39076</v>
      </c>
      <c r="F19" s="6">
        <f>2025-2006</f>
        <v>19</v>
      </c>
      <c r="G19" s="6" t="s">
        <v>42</v>
      </c>
      <c r="H19" s="8">
        <v>45518</v>
      </c>
      <c r="I19" s="8">
        <v>47344</v>
      </c>
      <c r="J19" s="6" t="s">
        <v>39</v>
      </c>
    </row>
    <row r="20" spans="1:10" ht="15.75" x14ac:dyDescent="0.25">
      <c r="A20" s="4">
        <v>11</v>
      </c>
      <c r="B20" s="7" t="s">
        <v>52</v>
      </c>
      <c r="C20" s="5" t="s">
        <v>22</v>
      </c>
      <c r="D20" s="6" t="s">
        <v>47</v>
      </c>
      <c r="E20" s="8">
        <v>38472</v>
      </c>
      <c r="F20" s="6">
        <f>2025-2005</f>
        <v>20</v>
      </c>
      <c r="G20" s="6" t="s">
        <v>53</v>
      </c>
      <c r="H20" s="8">
        <v>45505</v>
      </c>
      <c r="I20" s="8">
        <v>49157</v>
      </c>
      <c r="J20" s="6" t="s">
        <v>45</v>
      </c>
    </row>
    <row r="21" spans="1:10" ht="15.75" x14ac:dyDescent="0.25">
      <c r="A21" s="4">
        <v>12</v>
      </c>
      <c r="B21" s="7" t="s">
        <v>46</v>
      </c>
      <c r="C21" s="5" t="s">
        <v>22</v>
      </c>
      <c r="D21" s="6" t="s">
        <v>47</v>
      </c>
      <c r="E21" s="8">
        <v>27828</v>
      </c>
      <c r="F21" s="6">
        <f>2025-1976</f>
        <v>49</v>
      </c>
      <c r="G21" s="6" t="s">
        <v>48</v>
      </c>
      <c r="H21" s="8">
        <v>45705</v>
      </c>
      <c r="I21" s="8">
        <v>49357</v>
      </c>
      <c r="J21" s="6" t="s">
        <v>39</v>
      </c>
    </row>
    <row r="22" spans="1:10" ht="15.75" x14ac:dyDescent="0.25">
      <c r="A22" s="4">
        <v>13</v>
      </c>
      <c r="B22" s="7" t="s">
        <v>54</v>
      </c>
      <c r="C22" s="5" t="s">
        <v>22</v>
      </c>
      <c r="D22" s="6" t="s">
        <v>47</v>
      </c>
      <c r="E22" s="8">
        <v>39731</v>
      </c>
      <c r="F22" s="6">
        <f>2025-2008</f>
        <v>17</v>
      </c>
      <c r="G22" s="6" t="s">
        <v>55</v>
      </c>
      <c r="H22" s="8">
        <v>45517</v>
      </c>
      <c r="I22" s="8">
        <v>47343</v>
      </c>
      <c r="J22" s="6" t="s">
        <v>39</v>
      </c>
    </row>
    <row r="23" spans="1:10" ht="15.75" x14ac:dyDescent="0.25">
      <c r="A23" s="4">
        <v>14</v>
      </c>
      <c r="B23" s="7" t="s">
        <v>49</v>
      </c>
      <c r="C23" s="5" t="s">
        <v>22</v>
      </c>
      <c r="D23" s="6" t="s">
        <v>32</v>
      </c>
      <c r="E23" s="8">
        <v>15896</v>
      </c>
      <c r="F23" s="6">
        <f>2025-1943</f>
        <v>82</v>
      </c>
      <c r="G23" s="6" t="s">
        <v>50</v>
      </c>
      <c r="H23" s="8">
        <v>45691</v>
      </c>
      <c r="I23" s="8">
        <v>49343</v>
      </c>
      <c r="J23" s="6" t="s">
        <v>51</v>
      </c>
    </row>
    <row r="24" spans="1:10" ht="15.75" x14ac:dyDescent="0.25">
      <c r="A24" s="4">
        <v>15</v>
      </c>
      <c r="B24" s="7" t="s">
        <v>57</v>
      </c>
      <c r="C24" s="5" t="s">
        <v>22</v>
      </c>
      <c r="D24" s="6" t="s">
        <v>32</v>
      </c>
      <c r="E24" s="8">
        <v>26979</v>
      </c>
      <c r="F24" s="6">
        <f>2025-1973</f>
        <v>52</v>
      </c>
      <c r="G24" s="6" t="s">
        <v>59</v>
      </c>
      <c r="H24" s="8">
        <v>45712</v>
      </c>
      <c r="I24" s="8">
        <v>49364</v>
      </c>
      <c r="J24" s="6" t="s">
        <v>60</v>
      </c>
    </row>
    <row r="25" spans="1:10" ht="15.75" x14ac:dyDescent="0.25">
      <c r="A25" s="4">
        <v>16</v>
      </c>
      <c r="B25" s="7" t="s">
        <v>56</v>
      </c>
      <c r="C25" s="5" t="s">
        <v>22</v>
      </c>
      <c r="D25" s="6" t="s">
        <v>32</v>
      </c>
      <c r="E25" s="8">
        <v>28589</v>
      </c>
      <c r="F25" s="6">
        <f>2025-1978</f>
        <v>47</v>
      </c>
      <c r="G25" s="6" t="s">
        <v>65</v>
      </c>
      <c r="H25" s="8">
        <v>45741</v>
      </c>
      <c r="I25" s="8">
        <v>49393</v>
      </c>
      <c r="J25" s="6" t="s">
        <v>60</v>
      </c>
    </row>
    <row r="26" spans="1:10" ht="15.75" x14ac:dyDescent="0.25">
      <c r="A26" s="4">
        <v>17</v>
      </c>
      <c r="B26" s="7" t="s">
        <v>35</v>
      </c>
      <c r="C26" s="5" t="s">
        <v>22</v>
      </c>
      <c r="D26" s="6" t="s">
        <v>43</v>
      </c>
      <c r="E26" s="8">
        <v>35689</v>
      </c>
      <c r="F26" s="6">
        <f>2025-1997</f>
        <v>28</v>
      </c>
      <c r="G26" s="6" t="s">
        <v>44</v>
      </c>
      <c r="H26" s="8">
        <v>44860</v>
      </c>
      <c r="I26" s="8">
        <v>48513</v>
      </c>
      <c r="J26" s="6" t="s">
        <v>45</v>
      </c>
    </row>
    <row r="27" spans="1:10" ht="15.75" x14ac:dyDescent="0.25">
      <c r="A27" s="4">
        <v>18</v>
      </c>
      <c r="B27" s="9" t="s">
        <v>61</v>
      </c>
      <c r="C27" s="5" t="s">
        <v>22</v>
      </c>
      <c r="D27" s="6" t="s">
        <v>32</v>
      </c>
      <c r="E27" s="8">
        <v>25521</v>
      </c>
      <c r="F27" s="6">
        <f>2025-1969</f>
        <v>56</v>
      </c>
      <c r="G27" s="6" t="s">
        <v>62</v>
      </c>
      <c r="H27" s="8">
        <v>45190</v>
      </c>
      <c r="I27" s="8">
        <v>48843</v>
      </c>
      <c r="J27" s="6" t="s">
        <v>45</v>
      </c>
    </row>
    <row r="28" spans="1:10" ht="15.75" x14ac:dyDescent="0.25">
      <c r="A28" s="4">
        <v>19</v>
      </c>
      <c r="B28" s="10" t="s">
        <v>58</v>
      </c>
      <c r="C28" s="5" t="s">
        <v>22</v>
      </c>
      <c r="D28" s="6" t="s">
        <v>26</v>
      </c>
      <c r="E28" s="8">
        <v>27606</v>
      </c>
      <c r="F28" s="6">
        <f>2025-1975</f>
        <v>50</v>
      </c>
      <c r="G28" s="6" t="s">
        <v>63</v>
      </c>
      <c r="H28" s="8">
        <v>45722</v>
      </c>
      <c r="I28" s="8">
        <v>47548</v>
      </c>
      <c r="J28" s="6" t="s">
        <v>64</v>
      </c>
    </row>
    <row r="29" spans="1:10" ht="15.75" x14ac:dyDescent="0.25">
      <c r="A29" s="4">
        <v>20</v>
      </c>
      <c r="B29" s="11" t="s">
        <v>66</v>
      </c>
      <c r="C29" s="5" t="s">
        <v>22</v>
      </c>
      <c r="D29" s="6" t="s">
        <v>26</v>
      </c>
      <c r="E29" s="8">
        <v>29218</v>
      </c>
      <c r="F29" s="6">
        <f>2025-1979</f>
        <v>46</v>
      </c>
      <c r="G29" s="6" t="s">
        <v>67</v>
      </c>
      <c r="H29" s="8">
        <v>45056</v>
      </c>
      <c r="I29" s="8">
        <v>48709</v>
      </c>
      <c r="J29" s="6" t="s">
        <v>45</v>
      </c>
    </row>
    <row r="30" spans="1:10" ht="15.75" x14ac:dyDescent="0.25">
      <c r="A30" s="4">
        <v>21</v>
      </c>
      <c r="B30" s="11" t="s">
        <v>68</v>
      </c>
      <c r="C30" s="5" t="s">
        <v>18</v>
      </c>
      <c r="D30" s="6" t="s">
        <v>26</v>
      </c>
      <c r="E30" s="8">
        <v>28376</v>
      </c>
      <c r="F30" s="6">
        <f>2025-1977</f>
        <v>48</v>
      </c>
      <c r="G30" s="6" t="s">
        <v>69</v>
      </c>
      <c r="H30" s="8">
        <v>45093</v>
      </c>
      <c r="I30" s="8">
        <v>48746</v>
      </c>
      <c r="J30" s="6" t="s">
        <v>45</v>
      </c>
    </row>
    <row r="31" spans="1:10" ht="15.75" x14ac:dyDescent="0.25">
      <c r="A31" s="4">
        <v>22</v>
      </c>
      <c r="B31" s="11" t="s">
        <v>70</v>
      </c>
      <c r="C31" s="5" t="s">
        <v>22</v>
      </c>
      <c r="D31" s="6" t="s">
        <v>26</v>
      </c>
      <c r="E31" s="8">
        <v>40111</v>
      </c>
      <c r="F31" s="6">
        <f>2025-2009</f>
        <v>16</v>
      </c>
      <c r="G31" s="6" t="s">
        <v>71</v>
      </c>
      <c r="H31" s="8">
        <v>45093</v>
      </c>
      <c r="I31" s="8">
        <v>46920</v>
      </c>
      <c r="J31" s="6" t="s">
        <v>45</v>
      </c>
    </row>
    <row r="32" spans="1:10" ht="15.75" x14ac:dyDescent="0.25">
      <c r="A32" s="4">
        <v>23</v>
      </c>
      <c r="B32" s="12" t="s">
        <v>72</v>
      </c>
      <c r="C32" s="5" t="s">
        <v>22</v>
      </c>
      <c r="D32" s="6" t="s">
        <v>26</v>
      </c>
      <c r="E32" s="8">
        <v>39463</v>
      </c>
      <c r="F32" s="6">
        <f>2025-2008</f>
        <v>17</v>
      </c>
      <c r="G32" s="6" t="s">
        <v>73</v>
      </c>
      <c r="H32" s="8">
        <v>45093</v>
      </c>
      <c r="I32" s="8">
        <v>46920</v>
      </c>
      <c r="J32" s="6" t="s">
        <v>45</v>
      </c>
    </row>
    <row r="33" spans="1:10" ht="15.75" x14ac:dyDescent="0.25">
      <c r="A33" s="4">
        <v>24</v>
      </c>
      <c r="B33" s="7" t="s">
        <v>76</v>
      </c>
      <c r="C33" s="5" t="s">
        <v>22</v>
      </c>
      <c r="D33" s="6" t="s">
        <v>26</v>
      </c>
      <c r="E33" s="8">
        <v>30645</v>
      </c>
      <c r="F33" s="6">
        <f>2025-1983</f>
        <v>42</v>
      </c>
      <c r="G33" s="6" t="s">
        <v>77</v>
      </c>
      <c r="H33" s="8">
        <v>44946</v>
      </c>
      <c r="I33" s="8">
        <v>48599</v>
      </c>
      <c r="J33" s="6" t="s">
        <v>78</v>
      </c>
    </row>
    <row r="34" spans="1:10" ht="15.75" x14ac:dyDescent="0.25">
      <c r="A34" s="4">
        <v>25</v>
      </c>
      <c r="B34" s="7" t="s">
        <v>79</v>
      </c>
      <c r="C34" s="5" t="s">
        <v>18</v>
      </c>
      <c r="D34" s="6" t="s">
        <v>80</v>
      </c>
      <c r="E34" s="8">
        <v>28331</v>
      </c>
      <c r="F34" s="6">
        <f>2025-1977</f>
        <v>48</v>
      </c>
      <c r="G34" s="6" t="s">
        <v>81</v>
      </c>
      <c r="H34" s="8">
        <v>44946</v>
      </c>
      <c r="I34" s="8">
        <v>48599</v>
      </c>
      <c r="J34" s="6" t="s">
        <v>78</v>
      </c>
    </row>
    <row r="35" spans="1:10" ht="15.75" x14ac:dyDescent="0.25">
      <c r="A35" s="4">
        <v>26</v>
      </c>
      <c r="B35" s="14" t="s">
        <v>93</v>
      </c>
      <c r="C35" s="5" t="s">
        <v>22</v>
      </c>
      <c r="D35" s="6" t="s">
        <v>78</v>
      </c>
      <c r="E35" s="24">
        <v>32077</v>
      </c>
      <c r="F35" s="6">
        <f>2025-1987</f>
        <v>38</v>
      </c>
      <c r="G35" s="6" t="s">
        <v>94</v>
      </c>
      <c r="H35" s="8">
        <v>44986</v>
      </c>
      <c r="I35" s="8">
        <v>48639</v>
      </c>
      <c r="J35" s="6" t="s">
        <v>78</v>
      </c>
    </row>
    <row r="36" spans="1:10" ht="15.75" x14ac:dyDescent="0.25">
      <c r="A36" s="4">
        <v>27</v>
      </c>
      <c r="B36" s="7" t="s">
        <v>90</v>
      </c>
      <c r="C36" s="5" t="s">
        <v>91</v>
      </c>
      <c r="D36" s="6" t="s">
        <v>78</v>
      </c>
      <c r="E36" s="8">
        <v>42060</v>
      </c>
      <c r="F36" s="6">
        <f>2025-2015</f>
        <v>10</v>
      </c>
      <c r="G36" s="6" t="s">
        <v>92</v>
      </c>
      <c r="H36" s="8">
        <v>44988</v>
      </c>
      <c r="I36" s="8">
        <v>46815</v>
      </c>
      <c r="J36" s="6" t="s">
        <v>78</v>
      </c>
    </row>
    <row r="37" spans="1:10" ht="15.75" x14ac:dyDescent="0.25">
      <c r="A37" s="4">
        <v>28</v>
      </c>
      <c r="B37" s="14" t="s">
        <v>95</v>
      </c>
      <c r="C37" s="5" t="s">
        <v>96</v>
      </c>
      <c r="D37" s="6" t="s">
        <v>78</v>
      </c>
      <c r="E37" s="8">
        <v>44559</v>
      </c>
      <c r="F37" s="6">
        <f>2025-2021</f>
        <v>4</v>
      </c>
      <c r="G37" s="6" t="s">
        <v>97</v>
      </c>
      <c r="H37" s="8">
        <v>44987</v>
      </c>
      <c r="I37" s="8">
        <v>46814</v>
      </c>
      <c r="J37" s="6" t="s">
        <v>78</v>
      </c>
    </row>
    <row r="38" spans="1:10" ht="15.75" x14ac:dyDescent="0.25">
      <c r="A38" s="4">
        <v>29</v>
      </c>
      <c r="B38" s="7" t="s">
        <v>140</v>
      </c>
      <c r="C38" s="5" t="s">
        <v>22</v>
      </c>
      <c r="D38" s="6" t="s">
        <v>80</v>
      </c>
      <c r="E38" s="8">
        <v>29700</v>
      </c>
      <c r="F38" s="6">
        <f>2025-1981</f>
        <v>44</v>
      </c>
      <c r="G38" s="6" t="s">
        <v>141</v>
      </c>
      <c r="H38" s="8">
        <v>45786</v>
      </c>
      <c r="I38" s="8">
        <v>47612</v>
      </c>
      <c r="J38" s="6" t="s">
        <v>80</v>
      </c>
    </row>
    <row r="39" spans="1:10" ht="15.75" x14ac:dyDescent="0.25">
      <c r="A39" s="4">
        <v>30</v>
      </c>
      <c r="B39" s="7" t="s">
        <v>138</v>
      </c>
      <c r="C39" s="5" t="s">
        <v>18</v>
      </c>
      <c r="D39" s="6" t="s">
        <v>80</v>
      </c>
      <c r="E39" s="8">
        <v>29366</v>
      </c>
      <c r="F39" s="6">
        <f>2025-1980</f>
        <v>45</v>
      </c>
      <c r="G39" s="6" t="s">
        <v>139</v>
      </c>
      <c r="H39" s="8">
        <v>45786</v>
      </c>
      <c r="I39" s="8">
        <v>47612</v>
      </c>
      <c r="J39" s="6" t="s">
        <v>80</v>
      </c>
    </row>
    <row r="40" spans="1:10" ht="15.75" x14ac:dyDescent="0.25">
      <c r="A40" s="4">
        <v>31</v>
      </c>
      <c r="B40" s="7" t="s">
        <v>82</v>
      </c>
      <c r="C40" s="5" t="s">
        <v>22</v>
      </c>
      <c r="D40" s="6" t="s">
        <v>83</v>
      </c>
      <c r="E40" s="8">
        <v>21362</v>
      </c>
      <c r="F40" s="6">
        <f>2025-1958</f>
        <v>67</v>
      </c>
      <c r="G40" s="6" t="s">
        <v>84</v>
      </c>
      <c r="H40" s="8">
        <v>45133</v>
      </c>
      <c r="I40" s="8">
        <v>48786</v>
      </c>
      <c r="J40" s="6" t="s">
        <v>78</v>
      </c>
    </row>
    <row r="41" spans="1:10" ht="15.75" x14ac:dyDescent="0.25">
      <c r="A41" s="4">
        <v>32</v>
      </c>
      <c r="B41" s="7" t="s">
        <v>88</v>
      </c>
      <c r="C41" s="5" t="s">
        <v>22</v>
      </c>
      <c r="D41" s="6" t="s">
        <v>26</v>
      </c>
      <c r="E41" s="8">
        <v>38944</v>
      </c>
      <c r="F41" s="6">
        <f>2025-2006</f>
        <v>19</v>
      </c>
      <c r="G41" s="6" t="s">
        <v>89</v>
      </c>
      <c r="H41" s="8">
        <v>45448</v>
      </c>
      <c r="I41" s="8">
        <v>49100</v>
      </c>
      <c r="J41" s="6" t="s">
        <v>78</v>
      </c>
    </row>
    <row r="42" spans="1:10" ht="15.75" x14ac:dyDescent="0.25">
      <c r="A42" s="4">
        <v>33</v>
      </c>
      <c r="B42" s="7" t="s">
        <v>99</v>
      </c>
      <c r="C42" s="5" t="s">
        <v>18</v>
      </c>
      <c r="D42" s="6" t="s">
        <v>26</v>
      </c>
      <c r="E42" s="8">
        <v>39036</v>
      </c>
      <c r="F42" s="6">
        <f>2025-2006</f>
        <v>19</v>
      </c>
      <c r="G42" s="6" t="s">
        <v>100</v>
      </c>
      <c r="H42" s="8">
        <v>44679</v>
      </c>
      <c r="I42" s="8">
        <v>46505</v>
      </c>
      <c r="J42" s="6" t="s">
        <v>101</v>
      </c>
    </row>
    <row r="43" spans="1:10" ht="15.75" x14ac:dyDescent="0.25">
      <c r="A43" s="4">
        <v>34</v>
      </c>
      <c r="B43" s="7" t="s">
        <v>85</v>
      </c>
      <c r="C43" s="5" t="s">
        <v>18</v>
      </c>
      <c r="D43" s="6" t="s">
        <v>86</v>
      </c>
      <c r="E43" s="8">
        <v>38163</v>
      </c>
      <c r="F43" s="6">
        <f>2025-2004</f>
        <v>21</v>
      </c>
      <c r="G43" s="6" t="s">
        <v>87</v>
      </c>
      <c r="H43" s="8">
        <v>45338</v>
      </c>
      <c r="I43" s="8">
        <v>48991</v>
      </c>
      <c r="J43" s="6" t="s">
        <v>78</v>
      </c>
    </row>
    <row r="44" spans="1:10" ht="15.75" x14ac:dyDescent="0.25">
      <c r="A44" s="4">
        <v>35</v>
      </c>
      <c r="B44" s="13" t="s">
        <v>102</v>
      </c>
      <c r="C44" s="5" t="s">
        <v>18</v>
      </c>
      <c r="D44" s="6" t="s">
        <v>26</v>
      </c>
      <c r="E44" s="8">
        <v>39542</v>
      </c>
      <c r="F44" s="6">
        <f>2025-2008</f>
        <v>17</v>
      </c>
      <c r="G44" s="6" t="s">
        <v>103</v>
      </c>
      <c r="H44" s="8">
        <v>44988</v>
      </c>
      <c r="I44" s="8">
        <v>46815</v>
      </c>
      <c r="J44" s="6" t="s">
        <v>78</v>
      </c>
    </row>
    <row r="45" spans="1:10" ht="15.75" x14ac:dyDescent="0.25">
      <c r="A45" s="4">
        <v>36</v>
      </c>
      <c r="B45" s="7" t="s">
        <v>98</v>
      </c>
      <c r="C45" s="5" t="s">
        <v>18</v>
      </c>
      <c r="D45" s="6" t="s">
        <v>126</v>
      </c>
      <c r="E45" s="8">
        <v>27882</v>
      </c>
      <c r="F45" s="6">
        <f>2025-1976</f>
        <v>49</v>
      </c>
      <c r="G45" s="6" t="s">
        <v>127</v>
      </c>
      <c r="H45" s="8">
        <v>45803</v>
      </c>
      <c r="I45" s="8">
        <v>49455</v>
      </c>
      <c r="J45" s="6" t="s">
        <v>45</v>
      </c>
    </row>
    <row r="46" spans="1:10" ht="15.75" x14ac:dyDescent="0.25">
      <c r="A46" s="4">
        <v>37</v>
      </c>
      <c r="B46" s="7" t="s">
        <v>130</v>
      </c>
      <c r="C46" s="5" t="s">
        <v>22</v>
      </c>
      <c r="D46" s="6" t="s">
        <v>128</v>
      </c>
      <c r="E46" s="8">
        <v>29754</v>
      </c>
      <c r="F46" s="6">
        <f>2025-1981</f>
        <v>44</v>
      </c>
      <c r="G46" s="6" t="s">
        <v>129</v>
      </c>
      <c r="H46" s="8">
        <v>45803</v>
      </c>
      <c r="I46" s="8">
        <v>49455</v>
      </c>
      <c r="J46" s="6" t="s">
        <v>45</v>
      </c>
    </row>
    <row r="47" spans="1:10" ht="15.75" x14ac:dyDescent="0.25">
      <c r="A47" s="4">
        <v>38</v>
      </c>
      <c r="B47" s="7" t="s">
        <v>152</v>
      </c>
      <c r="C47" s="5" t="s">
        <v>22</v>
      </c>
      <c r="D47" s="6" t="s">
        <v>126</v>
      </c>
      <c r="E47" s="8">
        <v>37965</v>
      </c>
      <c r="F47" s="6">
        <f>2025-2003</f>
        <v>22</v>
      </c>
      <c r="G47" s="6" t="s">
        <v>131</v>
      </c>
      <c r="H47" s="8">
        <v>45803</v>
      </c>
      <c r="I47" s="8">
        <v>49455</v>
      </c>
      <c r="J47" s="6" t="s">
        <v>45</v>
      </c>
    </row>
    <row r="48" spans="1:10" ht="15.75" x14ac:dyDescent="0.25">
      <c r="A48" s="4">
        <v>39</v>
      </c>
      <c r="B48" s="7" t="s">
        <v>104</v>
      </c>
      <c r="C48" s="5" t="s">
        <v>22</v>
      </c>
      <c r="D48" s="6" t="s">
        <v>26</v>
      </c>
      <c r="E48" s="8">
        <v>31336</v>
      </c>
      <c r="F48" s="6">
        <f>2025-1985</f>
        <v>40</v>
      </c>
      <c r="G48" s="6" t="s">
        <v>113</v>
      </c>
      <c r="H48" s="8">
        <v>44795</v>
      </c>
      <c r="I48" s="8">
        <v>46621</v>
      </c>
      <c r="J48" s="6" t="s">
        <v>45</v>
      </c>
    </row>
    <row r="49" spans="1:10" ht="15.75" x14ac:dyDescent="0.25">
      <c r="A49" s="4">
        <v>40</v>
      </c>
      <c r="B49" s="7" t="s">
        <v>105</v>
      </c>
      <c r="C49" s="5" t="s">
        <v>18</v>
      </c>
      <c r="D49" s="6" t="s">
        <v>114</v>
      </c>
      <c r="E49" s="8">
        <v>29077</v>
      </c>
      <c r="F49" s="6">
        <f>2025-1979</f>
        <v>46</v>
      </c>
      <c r="G49" s="6" t="s">
        <v>115</v>
      </c>
      <c r="H49" s="8">
        <v>44788</v>
      </c>
      <c r="I49" s="8">
        <v>46614</v>
      </c>
      <c r="J49" s="6" t="s">
        <v>45</v>
      </c>
    </row>
    <row r="50" spans="1:10" ht="15.75" x14ac:dyDescent="0.25">
      <c r="A50" s="4">
        <v>41</v>
      </c>
      <c r="B50" s="7" t="s">
        <v>123</v>
      </c>
      <c r="C50" s="5" t="s">
        <v>18</v>
      </c>
      <c r="D50" s="6" t="s">
        <v>26</v>
      </c>
      <c r="E50" s="8">
        <v>29864</v>
      </c>
      <c r="F50" s="6">
        <f>2025-1981</f>
        <v>44</v>
      </c>
      <c r="G50" s="6" t="s">
        <v>124</v>
      </c>
      <c r="H50" s="8">
        <v>45798</v>
      </c>
      <c r="I50" s="8">
        <v>47624</v>
      </c>
      <c r="J50" s="6" t="s">
        <v>45</v>
      </c>
    </row>
    <row r="51" spans="1:10" ht="15.75" x14ac:dyDescent="0.25">
      <c r="A51" s="4">
        <v>42</v>
      </c>
      <c r="B51" s="7" t="s">
        <v>106</v>
      </c>
      <c r="C51" s="5" t="s">
        <v>22</v>
      </c>
      <c r="D51" s="6" t="s">
        <v>26</v>
      </c>
      <c r="E51" s="8">
        <v>31046</v>
      </c>
      <c r="F51" s="6">
        <f>2025-1984</f>
        <v>41</v>
      </c>
      <c r="G51" s="6" t="s">
        <v>125</v>
      </c>
      <c r="H51" s="8">
        <v>45797</v>
      </c>
      <c r="I51" s="8">
        <v>47623</v>
      </c>
      <c r="J51" s="6" t="s">
        <v>45</v>
      </c>
    </row>
    <row r="52" spans="1:10" ht="15.75" x14ac:dyDescent="0.25">
      <c r="A52" s="4">
        <v>43</v>
      </c>
      <c r="B52" s="7" t="s">
        <v>107</v>
      </c>
      <c r="C52" s="5" t="s">
        <v>18</v>
      </c>
      <c r="D52" s="6" t="s">
        <v>116</v>
      </c>
      <c r="E52" s="8">
        <v>32953</v>
      </c>
      <c r="F52" s="6">
        <f>2025-1990</f>
        <v>35</v>
      </c>
      <c r="G52" s="6" t="s">
        <v>117</v>
      </c>
      <c r="H52" s="8">
        <v>44768</v>
      </c>
      <c r="I52" s="8">
        <v>46594</v>
      </c>
      <c r="J52" s="6" t="s">
        <v>45</v>
      </c>
    </row>
    <row r="53" spans="1:10" ht="15.75" x14ac:dyDescent="0.25">
      <c r="A53" s="4">
        <v>44</v>
      </c>
      <c r="B53" s="7" t="s">
        <v>108</v>
      </c>
      <c r="C53" s="5" t="s">
        <v>22</v>
      </c>
      <c r="D53" s="6" t="s">
        <v>116</v>
      </c>
      <c r="E53" s="8">
        <v>33283</v>
      </c>
      <c r="F53" s="6">
        <f>2025-1991</f>
        <v>34</v>
      </c>
      <c r="G53" s="6" t="s">
        <v>118</v>
      </c>
      <c r="H53" s="8">
        <v>45509</v>
      </c>
      <c r="I53" s="8">
        <v>49161</v>
      </c>
      <c r="J53" s="6" t="s">
        <v>86</v>
      </c>
    </row>
    <row r="54" spans="1:10" ht="15.75" x14ac:dyDescent="0.25">
      <c r="A54" s="15">
        <v>45</v>
      </c>
      <c r="B54" s="17" t="s">
        <v>119</v>
      </c>
      <c r="C54" s="16" t="s">
        <v>22</v>
      </c>
      <c r="D54" s="6" t="s">
        <v>120</v>
      </c>
      <c r="E54" s="8">
        <v>36563</v>
      </c>
      <c r="F54" s="6">
        <f>2025-2000</f>
        <v>25</v>
      </c>
      <c r="G54" s="6" t="s">
        <v>121</v>
      </c>
      <c r="H54" s="8">
        <v>45632</v>
      </c>
      <c r="I54" s="8">
        <v>49284</v>
      </c>
      <c r="J54" s="6" t="s">
        <v>122</v>
      </c>
    </row>
    <row r="55" spans="1:10" ht="15.75" x14ac:dyDescent="0.25">
      <c r="A55" s="4">
        <v>46</v>
      </c>
      <c r="B55" s="7" t="s">
        <v>134</v>
      </c>
      <c r="C55" s="5" t="s">
        <v>22</v>
      </c>
      <c r="D55" s="6" t="s">
        <v>80</v>
      </c>
      <c r="E55" s="8">
        <v>27406</v>
      </c>
      <c r="F55" s="6">
        <f>2025-1975</f>
        <v>50</v>
      </c>
      <c r="G55" s="6" t="s">
        <v>135</v>
      </c>
      <c r="H55" s="8">
        <v>45805</v>
      </c>
      <c r="I55" s="8">
        <v>49457</v>
      </c>
      <c r="J55" s="6" t="s">
        <v>80</v>
      </c>
    </row>
    <row r="56" spans="1:10" ht="15.75" x14ac:dyDescent="0.25">
      <c r="A56" s="4">
        <v>47</v>
      </c>
      <c r="B56" s="7" t="s">
        <v>136</v>
      </c>
      <c r="C56" s="5" t="s">
        <v>18</v>
      </c>
      <c r="D56" s="6" t="s">
        <v>80</v>
      </c>
      <c r="E56" s="8">
        <v>27054</v>
      </c>
      <c r="F56" s="6">
        <f>2025-1974</f>
        <v>51</v>
      </c>
      <c r="G56" s="6" t="s">
        <v>137</v>
      </c>
      <c r="H56" s="8">
        <v>45805</v>
      </c>
      <c r="I56" s="8">
        <v>49457</v>
      </c>
      <c r="J56" s="6" t="s">
        <v>80</v>
      </c>
    </row>
    <row r="57" spans="1:10" ht="15.75" x14ac:dyDescent="0.25">
      <c r="A57" s="4">
        <v>48</v>
      </c>
      <c r="B57" s="7" t="s">
        <v>132</v>
      </c>
      <c r="C57" s="5" t="s">
        <v>22</v>
      </c>
      <c r="D57" s="6" t="s">
        <v>41</v>
      </c>
      <c r="E57" s="8">
        <v>38226</v>
      </c>
      <c r="F57" s="6">
        <f>2025-2004</f>
        <v>21</v>
      </c>
      <c r="G57" s="6" t="s">
        <v>148</v>
      </c>
      <c r="H57" s="8">
        <v>45818</v>
      </c>
      <c r="I57" s="8">
        <v>49470</v>
      </c>
      <c r="J57" s="6" t="s">
        <v>149</v>
      </c>
    </row>
    <row r="58" spans="1:10" ht="15.75" x14ac:dyDescent="0.25">
      <c r="A58" s="4">
        <v>49</v>
      </c>
      <c r="B58" s="7" t="s">
        <v>151</v>
      </c>
      <c r="C58" s="5" t="s">
        <v>18</v>
      </c>
      <c r="D58" s="6" t="s">
        <v>80</v>
      </c>
      <c r="E58" s="8">
        <v>37761</v>
      </c>
      <c r="F58" s="6">
        <f>2025-2003</f>
        <v>22</v>
      </c>
      <c r="G58" s="6" t="s">
        <v>150</v>
      </c>
      <c r="H58" s="8">
        <v>45818</v>
      </c>
      <c r="I58" s="8">
        <v>49470</v>
      </c>
      <c r="J58" s="6" t="s">
        <v>149</v>
      </c>
    </row>
    <row r="59" spans="1:10" ht="15.75" x14ac:dyDescent="0.25">
      <c r="A59" s="4">
        <v>50</v>
      </c>
      <c r="B59" s="7" t="s">
        <v>133</v>
      </c>
      <c r="C59" s="5" t="s">
        <v>18</v>
      </c>
      <c r="D59" s="6" t="s">
        <v>146</v>
      </c>
      <c r="E59" s="8">
        <v>40775</v>
      </c>
      <c r="F59" s="6">
        <f>2025-2011</f>
        <v>14</v>
      </c>
      <c r="G59" s="6" t="s">
        <v>147</v>
      </c>
      <c r="H59" s="8">
        <v>45810</v>
      </c>
      <c r="I59" s="8">
        <v>47636</v>
      </c>
      <c r="J59" s="6" t="s">
        <v>80</v>
      </c>
    </row>
  </sheetData>
  <mergeCells count="10">
    <mergeCell ref="G8:G9"/>
    <mergeCell ref="H8:H9"/>
    <mergeCell ref="I8:I9"/>
    <mergeCell ref="J8:J9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Vauza Tamma</dc:creator>
  <cp:lastModifiedBy>Dimas Danilah</cp:lastModifiedBy>
  <dcterms:created xsi:type="dcterms:W3CDTF">2025-03-14T04:33:12Z</dcterms:created>
  <dcterms:modified xsi:type="dcterms:W3CDTF">2025-07-02T10:04:26Z</dcterms:modified>
</cp:coreProperties>
</file>