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4.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esktop\data_analycts_project\"/>
    </mc:Choice>
  </mc:AlternateContent>
  <xr:revisionPtr revIDLastSave="0" documentId="13_ncr:1_{A171D8C2-861B-4081-B252-3352A3371C16}" xr6:coauthVersionLast="47" xr6:coauthVersionMax="47" xr10:uidLastSave="{00000000-0000-0000-0000-000000000000}"/>
  <workbookProtection workbookAlgorithmName="SHA-512" workbookHashValue="8aScVj0Nfl6cV0WFzrJyFx5oqWTvUwIV5tK65t2RHeuSJHmVwRwmk2zdRyZ0IRmyW2xrQj30Jfpf/9K5NFDnXA==" workbookSaltValue="6sBD6fXgD4V5s3ykyyf60Q==" workbookSpinCount="100000" lockStructure="1"/>
  <bookViews>
    <workbookView xWindow="-120" yWindow="-120" windowWidth="20730" windowHeight="11160" firstSheet="2" activeTab="7" xr2:uid="{038459B7-97DE-431A-8B1E-FD3453AE5A78}"/>
  </bookViews>
  <sheets>
    <sheet name="an" sheetId="3" state="hidden" r:id="rId1"/>
    <sheet name="Sheet1" sheetId="17" state="hidden" r:id="rId2"/>
    <sheet name="overview" sheetId="5" r:id="rId3"/>
    <sheet name="analysis" sheetId="6" r:id="rId4"/>
    <sheet name="insights" sheetId="8" r:id="rId5"/>
    <sheet name="Sheet2" sheetId="15" state="hidden" r:id="rId6"/>
    <sheet name="dataset" sheetId="11" r:id="rId7"/>
    <sheet name="Dashboard Instructions" sheetId="9" r:id="rId8"/>
  </sheets>
  <definedNames>
    <definedName name="_xlnm._FilterDatabase" localSheetId="0" hidden="1">an!#REF!</definedName>
    <definedName name="Slicer_month">#N/A</definedName>
    <definedName name="Slicer_year">#N/A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Q1" i="15" l="1"/>
  <c r="P1" i="15"/>
  <c r="I4" i="15"/>
  <c r="D4" i="15"/>
  <c r="BP840" i="3"/>
  <c r="BP841" i="3"/>
  <c r="BP842" i="3"/>
  <c r="BP843" i="3"/>
  <c r="BP844" i="3"/>
  <c r="BP845" i="3"/>
  <c r="BP846" i="3"/>
  <c r="BP847" i="3"/>
  <c r="BP848" i="3"/>
  <c r="BP849" i="3"/>
  <c r="BP850" i="3"/>
  <c r="BP851" i="3"/>
  <c r="BP852" i="3"/>
  <c r="BP853" i="3"/>
  <c r="BP854" i="3"/>
  <c r="BP855" i="3"/>
  <c r="BP856" i="3"/>
  <c r="BP857" i="3"/>
  <c r="BP858" i="3"/>
  <c r="BP859" i="3"/>
  <c r="BP860" i="3"/>
  <c r="BP861" i="3"/>
  <c r="BP862" i="3"/>
  <c r="BP863" i="3"/>
  <c r="BP864" i="3"/>
  <c r="BP865" i="3"/>
  <c r="BP866" i="3"/>
  <c r="BP867" i="3"/>
  <c r="BP868" i="3"/>
  <c r="BP869" i="3"/>
  <c r="BP870" i="3"/>
  <c r="BP871" i="3"/>
  <c r="BP872" i="3"/>
  <c r="BP873" i="3"/>
  <c r="BP874" i="3"/>
  <c r="BP875" i="3"/>
  <c r="BP876" i="3"/>
  <c r="BP877" i="3"/>
  <c r="BP878" i="3"/>
  <c r="BP879" i="3"/>
  <c r="BP880" i="3"/>
  <c r="BP881" i="3"/>
  <c r="BP882" i="3"/>
  <c r="BP883" i="3"/>
  <c r="BP884" i="3"/>
  <c r="BP885" i="3"/>
  <c r="BP886" i="3"/>
  <c r="BP887" i="3"/>
  <c r="BP888" i="3"/>
  <c r="BP889" i="3"/>
  <c r="BP890" i="3"/>
  <c r="BP891" i="3"/>
  <c r="BP892" i="3"/>
  <c r="BP893" i="3"/>
  <c r="BP894" i="3"/>
  <c r="BP895" i="3"/>
  <c r="BP896" i="3"/>
  <c r="BP897" i="3"/>
  <c r="BP898" i="3"/>
  <c r="BP899" i="3"/>
  <c r="BP900" i="3"/>
  <c r="BP901" i="3"/>
  <c r="BP902" i="3"/>
  <c r="BP903" i="3"/>
  <c r="BP904" i="3"/>
  <c r="BP905" i="3"/>
  <c r="BP906" i="3"/>
  <c r="BP907" i="3"/>
  <c r="BP908" i="3"/>
  <c r="BP909" i="3"/>
  <c r="BP910" i="3"/>
  <c r="BP911" i="3"/>
  <c r="BP912" i="3"/>
  <c r="BP913" i="3"/>
  <c r="BP914" i="3"/>
  <c r="BP915" i="3"/>
  <c r="BP916" i="3"/>
  <c r="BP917" i="3"/>
  <c r="BP918" i="3"/>
  <c r="BP919" i="3"/>
  <c r="BP920" i="3"/>
  <c r="BP921" i="3"/>
  <c r="BP922" i="3"/>
  <c r="BP923" i="3"/>
  <c r="BP924" i="3"/>
  <c r="BP925" i="3"/>
  <c r="BP926" i="3"/>
  <c r="BP927" i="3"/>
  <c r="BP928" i="3"/>
  <c r="BP929" i="3"/>
  <c r="BP930" i="3"/>
  <c r="BP931" i="3"/>
  <c r="BP932" i="3"/>
  <c r="BP933" i="3"/>
  <c r="BP934" i="3"/>
  <c r="BP935" i="3"/>
  <c r="BP936" i="3"/>
  <c r="BP937" i="3"/>
  <c r="BP938" i="3"/>
  <c r="BP939" i="3"/>
  <c r="BP940" i="3"/>
  <c r="BP941" i="3"/>
  <c r="BP942" i="3"/>
  <c r="BP943" i="3"/>
  <c r="BP944" i="3"/>
  <c r="BP945" i="3"/>
  <c r="BP946" i="3"/>
  <c r="BP947" i="3"/>
  <c r="BP948" i="3"/>
  <c r="BP949" i="3"/>
  <c r="BP950" i="3"/>
  <c r="BP951" i="3"/>
  <c r="BP952" i="3"/>
  <c r="BP953" i="3"/>
  <c r="BP954" i="3"/>
  <c r="BP955" i="3"/>
  <c r="BP956" i="3"/>
  <c r="BP957" i="3"/>
  <c r="BP958" i="3"/>
  <c r="BP959" i="3"/>
  <c r="BP960" i="3"/>
  <c r="BP961" i="3"/>
  <c r="BP962" i="3"/>
  <c r="BP963" i="3"/>
  <c r="BP964" i="3"/>
  <c r="BP965" i="3"/>
  <c r="BP966" i="3"/>
  <c r="BP967" i="3"/>
  <c r="BP968" i="3"/>
  <c r="BP969" i="3"/>
  <c r="BP970" i="3"/>
  <c r="BP971" i="3"/>
  <c r="BP972" i="3"/>
  <c r="BP973" i="3"/>
  <c r="BP974" i="3"/>
  <c r="BP975" i="3"/>
  <c r="BP976" i="3"/>
  <c r="BP977" i="3"/>
  <c r="BP978" i="3"/>
  <c r="BP979" i="3"/>
  <c r="BP980" i="3"/>
  <c r="BP981" i="3"/>
  <c r="BP982" i="3"/>
  <c r="BP983" i="3"/>
  <c r="BP984" i="3"/>
  <c r="BP985" i="3"/>
  <c r="BP986" i="3"/>
  <c r="BP987" i="3"/>
  <c r="BP988" i="3"/>
  <c r="BP989" i="3"/>
  <c r="BP990" i="3"/>
  <c r="BP991" i="3"/>
  <c r="BP992" i="3"/>
  <c r="BP993" i="3"/>
  <c r="BP994" i="3"/>
  <c r="BP995" i="3"/>
  <c r="BP996" i="3"/>
  <c r="BP997" i="3"/>
  <c r="BP998" i="3"/>
  <c r="BP999" i="3"/>
  <c r="BP1000" i="3"/>
  <c r="BP1001" i="3"/>
  <c r="BP1002" i="3"/>
  <c r="BP1003" i="3"/>
  <c r="BP1004" i="3"/>
  <c r="BP1005" i="3"/>
  <c r="BP1006" i="3"/>
  <c r="BP1007" i="3"/>
  <c r="BP1008" i="3"/>
  <c r="BP1009" i="3"/>
  <c r="BP1010" i="3"/>
  <c r="BP1011" i="3"/>
  <c r="BP1012" i="3"/>
  <c r="BP1013" i="3"/>
  <c r="BP1014" i="3"/>
  <c r="BP1015" i="3"/>
  <c r="BP1016" i="3"/>
  <c r="BP1017" i="3"/>
  <c r="BP1018" i="3"/>
  <c r="BP1019" i="3"/>
  <c r="BP1020" i="3"/>
  <c r="BP1021" i="3"/>
  <c r="BP1022" i="3"/>
  <c r="BP1023" i="3"/>
  <c r="BP1024" i="3"/>
  <c r="BP1025" i="3"/>
  <c r="BP1026" i="3"/>
  <c r="BP1027" i="3"/>
  <c r="BP1028" i="3"/>
  <c r="BP1029" i="3"/>
  <c r="BP1030" i="3"/>
  <c r="BP1031" i="3"/>
  <c r="BP1032" i="3"/>
  <c r="BP1033" i="3"/>
  <c r="BP1034" i="3"/>
  <c r="BP1035" i="3"/>
  <c r="BP1036" i="3"/>
  <c r="BP1037" i="3"/>
  <c r="BP1038" i="3"/>
  <c r="BP1039" i="3"/>
  <c r="BP1040" i="3"/>
  <c r="BP1041" i="3"/>
  <c r="BP1042" i="3"/>
  <c r="BP1043" i="3"/>
  <c r="BP1044" i="3"/>
  <c r="BP1045" i="3"/>
  <c r="BP1046" i="3"/>
  <c r="BP1047" i="3"/>
  <c r="BP1048" i="3"/>
  <c r="BP1049" i="3"/>
  <c r="BP1050" i="3"/>
  <c r="BP1051" i="3"/>
  <c r="BP1052" i="3"/>
  <c r="BP1053" i="3"/>
  <c r="BP1054" i="3"/>
  <c r="BP1055" i="3"/>
  <c r="BP1056" i="3"/>
  <c r="BP1057" i="3"/>
  <c r="BP1058" i="3"/>
  <c r="BP1059" i="3"/>
  <c r="BP1060" i="3"/>
  <c r="BP1061" i="3"/>
  <c r="BP1062" i="3"/>
  <c r="BP1063" i="3"/>
  <c r="BP1064" i="3"/>
  <c r="BP1065" i="3"/>
  <c r="BP1066" i="3"/>
  <c r="BP1067" i="3"/>
  <c r="BP1068" i="3"/>
  <c r="BP1069" i="3"/>
  <c r="BP1070" i="3"/>
  <c r="BP1071" i="3"/>
  <c r="BP1072" i="3"/>
  <c r="BP1073" i="3"/>
  <c r="BP1074" i="3"/>
  <c r="BP1075" i="3"/>
  <c r="BP1076" i="3"/>
  <c r="BP1077" i="3"/>
  <c r="BP1078" i="3"/>
  <c r="BP1079" i="3"/>
  <c r="BP1080" i="3"/>
  <c r="BP1081" i="3"/>
  <c r="BP1082" i="3"/>
  <c r="BP1083" i="3"/>
  <c r="BP1084" i="3"/>
  <c r="BP1085" i="3"/>
  <c r="BP1086" i="3"/>
  <c r="BP1087" i="3"/>
  <c r="BP1088" i="3"/>
  <c r="BP1089" i="3"/>
  <c r="BP1090" i="3"/>
  <c r="BP1091" i="3"/>
  <c r="BP1092" i="3"/>
  <c r="BP1093" i="3"/>
  <c r="BP1094" i="3"/>
  <c r="BP1095" i="3"/>
  <c r="BP1096" i="3"/>
  <c r="BP1097" i="3"/>
  <c r="BP1098" i="3"/>
  <c r="BP1099" i="3"/>
  <c r="BP1100" i="3"/>
  <c r="BP1101" i="3"/>
  <c r="BP1102" i="3"/>
  <c r="BP1103" i="3"/>
  <c r="BP1104" i="3"/>
  <c r="BP1105" i="3"/>
  <c r="BP1106" i="3"/>
  <c r="BP1107" i="3"/>
  <c r="BP1108" i="3"/>
  <c r="BP1109" i="3"/>
  <c r="BP1110" i="3"/>
  <c r="BP1111" i="3"/>
  <c r="BP1112" i="3"/>
  <c r="BP1113" i="3"/>
  <c r="BP1114" i="3"/>
  <c r="BP1115" i="3"/>
  <c r="BP1116" i="3"/>
  <c r="BP1117" i="3"/>
  <c r="BP1118" i="3"/>
  <c r="BP1119" i="3"/>
  <c r="BP1120" i="3"/>
  <c r="BP1121" i="3"/>
  <c r="BP1122" i="3"/>
  <c r="BP1123" i="3"/>
  <c r="BP1124" i="3"/>
  <c r="BP1125" i="3"/>
  <c r="BP1126" i="3"/>
  <c r="BP1127" i="3"/>
  <c r="BP1128" i="3"/>
  <c r="BP1129" i="3"/>
  <c r="BP1130" i="3"/>
  <c r="BP1131" i="3"/>
  <c r="BP1132" i="3"/>
  <c r="BP1133" i="3"/>
  <c r="BP1134" i="3"/>
  <c r="BP1135" i="3"/>
  <c r="BP1136" i="3"/>
  <c r="BP1137" i="3"/>
  <c r="BP1138" i="3"/>
  <c r="BP1139" i="3"/>
  <c r="BP1140" i="3"/>
  <c r="BP1141" i="3"/>
  <c r="BP1142" i="3"/>
  <c r="BP1143" i="3"/>
  <c r="BP1144" i="3"/>
  <c r="BP1145" i="3"/>
  <c r="BP1146" i="3"/>
  <c r="BP1147" i="3"/>
  <c r="BP1148" i="3"/>
  <c r="BP1149" i="3"/>
  <c r="BP1150" i="3"/>
  <c r="BP1151" i="3"/>
  <c r="BP1152" i="3"/>
  <c r="BP1153" i="3"/>
  <c r="BP1154" i="3"/>
  <c r="BP1155" i="3"/>
  <c r="BP1156" i="3"/>
  <c r="BP1157" i="3"/>
  <c r="BP1158" i="3"/>
  <c r="BP1159" i="3"/>
  <c r="BP1160" i="3"/>
  <c r="BP1161" i="3"/>
  <c r="BP1162" i="3"/>
  <c r="BP1163" i="3"/>
  <c r="BP1164" i="3"/>
  <c r="BP1165" i="3"/>
  <c r="BP1166" i="3"/>
  <c r="BP1167" i="3"/>
  <c r="BP1168" i="3"/>
  <c r="BP1169" i="3"/>
  <c r="BP1170" i="3"/>
  <c r="BP1171" i="3"/>
  <c r="BP1172" i="3"/>
  <c r="BP1173" i="3"/>
  <c r="BP1174" i="3"/>
  <c r="BP1175" i="3"/>
  <c r="BP1176" i="3"/>
  <c r="BP1177" i="3"/>
  <c r="BP1178" i="3"/>
  <c r="BP1179" i="3"/>
  <c r="BP1180" i="3"/>
  <c r="BP1181" i="3"/>
  <c r="BP1182" i="3"/>
  <c r="BP1183" i="3"/>
  <c r="BP1184" i="3"/>
  <c r="BP1185" i="3"/>
  <c r="BP1186" i="3"/>
  <c r="BP1187" i="3"/>
  <c r="BP1188" i="3"/>
  <c r="BP1189" i="3"/>
  <c r="BP1190" i="3"/>
  <c r="BP1191" i="3"/>
  <c r="BP1192" i="3"/>
  <c r="BP1193" i="3"/>
  <c r="BP1194" i="3"/>
  <c r="BP1195" i="3"/>
  <c r="BP1196" i="3"/>
  <c r="BP1197" i="3"/>
  <c r="BP1198" i="3"/>
  <c r="BP1199" i="3"/>
  <c r="BP1200" i="3"/>
  <c r="BP1201" i="3"/>
  <c r="BP1202" i="3"/>
  <c r="BP1203" i="3"/>
  <c r="BP1204" i="3"/>
  <c r="BP1205" i="3"/>
  <c r="BP1206" i="3"/>
  <c r="BP1207" i="3"/>
  <c r="BP1208" i="3"/>
  <c r="BP1209" i="3"/>
  <c r="BP1210" i="3"/>
  <c r="BP1211" i="3"/>
  <c r="BP1212" i="3"/>
  <c r="BP1213" i="3"/>
  <c r="BP1214" i="3"/>
  <c r="BP1215" i="3"/>
  <c r="BP1216" i="3"/>
  <c r="BP1217" i="3"/>
  <c r="BP1218" i="3"/>
  <c r="BP1219" i="3"/>
  <c r="BP1220" i="3"/>
  <c r="BP1221" i="3"/>
  <c r="BP1222" i="3"/>
  <c r="BP1223" i="3"/>
  <c r="BP1224" i="3"/>
  <c r="BP1225" i="3"/>
  <c r="BP1226" i="3"/>
  <c r="BP1227" i="3"/>
  <c r="BP1228" i="3"/>
  <c r="BP1229" i="3"/>
  <c r="BP1230" i="3"/>
  <c r="BP1231" i="3"/>
  <c r="BP1232" i="3"/>
  <c r="BP1233" i="3"/>
  <c r="BP1234" i="3"/>
  <c r="BP1235" i="3"/>
  <c r="BP1236" i="3"/>
  <c r="BP1237" i="3"/>
  <c r="BP1238" i="3"/>
  <c r="BP1239" i="3"/>
  <c r="BP1240" i="3"/>
  <c r="BP1241" i="3"/>
  <c r="BP1242" i="3"/>
  <c r="BP1243" i="3"/>
  <c r="BP1244" i="3"/>
  <c r="BP1245" i="3"/>
  <c r="BP1246" i="3"/>
  <c r="BP1247" i="3"/>
  <c r="BP1248" i="3"/>
  <c r="BP1249" i="3"/>
  <c r="BP1250" i="3"/>
  <c r="BP1251" i="3"/>
  <c r="BP1252" i="3"/>
  <c r="BP1253" i="3"/>
  <c r="BP1254" i="3"/>
  <c r="BP1255" i="3"/>
  <c r="BP1256" i="3"/>
  <c r="BP1257" i="3"/>
  <c r="BP1258" i="3"/>
  <c r="BP1259" i="3"/>
  <c r="BP1260" i="3"/>
  <c r="BP1261" i="3"/>
  <c r="BP1262" i="3"/>
  <c r="BP1263" i="3"/>
  <c r="BP1264" i="3"/>
  <c r="BP1265" i="3"/>
  <c r="BP1266" i="3"/>
  <c r="BP1267" i="3"/>
  <c r="BP1268" i="3"/>
  <c r="BP1269" i="3"/>
  <c r="BP1270" i="3"/>
  <c r="BP1271" i="3"/>
  <c r="BP1272" i="3"/>
  <c r="BP1273" i="3"/>
  <c r="BP1274" i="3"/>
  <c r="BP1275" i="3"/>
  <c r="BP1276" i="3"/>
  <c r="BP1277" i="3"/>
  <c r="BP1278" i="3"/>
  <c r="BP1279" i="3"/>
  <c r="BP1280" i="3"/>
  <c r="BP1281" i="3"/>
  <c r="BP1282" i="3"/>
  <c r="BP1283" i="3"/>
  <c r="BP1284" i="3"/>
  <c r="BP1285" i="3"/>
  <c r="BP1286" i="3"/>
  <c r="BP1287" i="3"/>
  <c r="BP1288" i="3"/>
  <c r="BP1289" i="3"/>
  <c r="BP1290" i="3"/>
  <c r="BP1291" i="3"/>
  <c r="BP1292" i="3"/>
  <c r="BP1293" i="3"/>
  <c r="BP1294" i="3"/>
  <c r="BP1295" i="3"/>
  <c r="BP1296" i="3"/>
  <c r="BP1297" i="3"/>
  <c r="BP1298" i="3"/>
  <c r="BP1299" i="3"/>
  <c r="BP1300" i="3"/>
  <c r="BP1301" i="3"/>
  <c r="BP1302" i="3"/>
  <c r="BP1303" i="3"/>
  <c r="BP1304" i="3"/>
  <c r="BP1305" i="3"/>
  <c r="BP1306" i="3"/>
  <c r="BP1307" i="3"/>
  <c r="BP1308" i="3"/>
  <c r="BP1309" i="3"/>
  <c r="BP1310" i="3"/>
  <c r="BP1311" i="3"/>
  <c r="BP1312" i="3"/>
  <c r="BP1313" i="3"/>
  <c r="BP1314" i="3"/>
  <c r="BP1315" i="3"/>
  <c r="BP1316" i="3"/>
  <c r="BP1317" i="3"/>
  <c r="BP1318" i="3"/>
  <c r="BP1319" i="3"/>
  <c r="BP1320" i="3"/>
  <c r="BP1321" i="3"/>
  <c r="BP1322" i="3"/>
  <c r="BP1323" i="3"/>
  <c r="BP1324" i="3"/>
  <c r="BP1325" i="3"/>
  <c r="BP1326" i="3"/>
  <c r="BP1327" i="3"/>
  <c r="BP1328" i="3"/>
  <c r="BP1329" i="3"/>
  <c r="BP1330" i="3"/>
  <c r="BP1331" i="3"/>
  <c r="BP1332" i="3"/>
  <c r="BP1333" i="3"/>
  <c r="BP1334" i="3"/>
  <c r="BP1335" i="3"/>
  <c r="BP1336" i="3"/>
  <c r="BP1337" i="3"/>
  <c r="BP1338" i="3"/>
  <c r="BP1339" i="3"/>
  <c r="BP1340" i="3"/>
  <c r="BP1341" i="3"/>
  <c r="BP1342" i="3"/>
  <c r="BP1343" i="3"/>
  <c r="BP1344" i="3"/>
  <c r="BP1345" i="3"/>
  <c r="BP1346" i="3"/>
  <c r="BP1347" i="3"/>
  <c r="BP1348" i="3"/>
  <c r="BP1349" i="3"/>
  <c r="BP1350" i="3"/>
  <c r="BP1351" i="3"/>
  <c r="BP1352" i="3"/>
  <c r="BP1353" i="3"/>
  <c r="BP1354" i="3"/>
  <c r="BP1355" i="3"/>
  <c r="BP1356" i="3"/>
  <c r="BP1357" i="3"/>
  <c r="BP1358" i="3"/>
  <c r="BP1359" i="3"/>
  <c r="BP1360" i="3"/>
  <c r="BP1361" i="3"/>
  <c r="BP1362" i="3"/>
  <c r="BP1363" i="3"/>
  <c r="BP1364" i="3"/>
  <c r="BP1365" i="3"/>
  <c r="BP1366" i="3"/>
  <c r="BP1367" i="3"/>
  <c r="BP1368" i="3"/>
  <c r="BP1369" i="3"/>
  <c r="BP1370" i="3"/>
  <c r="BP1371" i="3"/>
  <c r="BP1372" i="3"/>
  <c r="BP1373" i="3"/>
  <c r="BP1374" i="3"/>
  <c r="BP1375" i="3"/>
  <c r="BP1376" i="3"/>
  <c r="BP1377" i="3"/>
  <c r="BP1378" i="3"/>
  <c r="BP1379" i="3"/>
  <c r="BP1380" i="3"/>
  <c r="BP1381" i="3"/>
  <c r="BP1382" i="3"/>
  <c r="BP1383" i="3"/>
  <c r="BP1384" i="3"/>
  <c r="BP1385" i="3"/>
  <c r="BP1386" i="3"/>
  <c r="BP1387" i="3"/>
  <c r="BP1388" i="3"/>
  <c r="BP1389" i="3"/>
  <c r="BP1390" i="3"/>
  <c r="BP1391" i="3"/>
  <c r="BP1392" i="3"/>
  <c r="BP1393" i="3"/>
  <c r="BP1394" i="3"/>
  <c r="BP1395" i="3"/>
  <c r="BP1396" i="3"/>
  <c r="BP1397" i="3"/>
  <c r="BP1398" i="3"/>
  <c r="BP1399" i="3"/>
  <c r="BP1400" i="3"/>
  <c r="BP1401" i="3"/>
  <c r="BP1402" i="3"/>
  <c r="BP1403" i="3"/>
  <c r="BP1404" i="3"/>
  <c r="BP1405" i="3"/>
  <c r="BP1406" i="3"/>
  <c r="BP1407" i="3"/>
  <c r="BP1408" i="3"/>
  <c r="BP1409" i="3"/>
  <c r="BP1410" i="3"/>
  <c r="BP1411" i="3"/>
  <c r="BP1412" i="3"/>
  <c r="BP1413" i="3"/>
  <c r="BP1414" i="3"/>
  <c r="BP1415" i="3"/>
  <c r="BP1416" i="3"/>
  <c r="BP1417" i="3"/>
  <c r="BP1418" i="3"/>
  <c r="BP1419" i="3"/>
  <c r="BP1420" i="3"/>
  <c r="BP1421" i="3"/>
  <c r="BP1422" i="3"/>
  <c r="BP1423" i="3"/>
  <c r="BP1424" i="3"/>
  <c r="BP1425" i="3"/>
  <c r="BP1426" i="3"/>
  <c r="BP1427" i="3"/>
  <c r="BP1428" i="3"/>
  <c r="BP1429" i="3"/>
  <c r="BP1430" i="3"/>
  <c r="BP1431" i="3"/>
  <c r="BP1432" i="3"/>
  <c r="BP1433" i="3"/>
  <c r="BP1434" i="3"/>
  <c r="BP1435" i="3"/>
  <c r="BP1436" i="3"/>
  <c r="BP1437" i="3"/>
  <c r="BP1438" i="3"/>
  <c r="BP1439" i="3"/>
  <c r="BP1440" i="3"/>
  <c r="BP1441" i="3"/>
  <c r="BP1442" i="3"/>
  <c r="BP1443" i="3"/>
  <c r="BP1444" i="3"/>
  <c r="BP1445" i="3"/>
  <c r="BP1446" i="3"/>
  <c r="BP1447" i="3"/>
  <c r="BP1448" i="3"/>
  <c r="BP1449" i="3"/>
  <c r="BP1450" i="3"/>
  <c r="BP1451" i="3"/>
  <c r="BP1452" i="3"/>
  <c r="BP1453" i="3"/>
  <c r="BP1454" i="3"/>
  <c r="BP1455" i="3"/>
  <c r="BP1456" i="3"/>
  <c r="BP1457" i="3"/>
  <c r="BP1458" i="3"/>
  <c r="BP1459" i="3"/>
  <c r="BP1460" i="3"/>
  <c r="BP1461" i="3"/>
  <c r="BP1462" i="3"/>
  <c r="BP1463" i="3"/>
  <c r="BP1464" i="3"/>
  <c r="BP1465" i="3"/>
  <c r="BP1466" i="3"/>
  <c r="BP1467" i="3"/>
  <c r="BP1468" i="3"/>
  <c r="BP1469" i="3"/>
  <c r="BP1470" i="3"/>
  <c r="BP1471" i="3"/>
  <c r="BP1472" i="3"/>
  <c r="BP1473" i="3"/>
  <c r="BP1474" i="3"/>
  <c r="BP1475" i="3"/>
  <c r="BP1476" i="3"/>
  <c r="BP1477" i="3"/>
  <c r="BP1478" i="3"/>
  <c r="BP1479" i="3"/>
  <c r="BP1480" i="3"/>
  <c r="BP1481" i="3"/>
  <c r="BP1482" i="3"/>
  <c r="BP1483" i="3"/>
  <c r="BP1484" i="3"/>
  <c r="BP1485" i="3"/>
  <c r="BP1486" i="3"/>
  <c r="BP1487" i="3"/>
  <c r="BP1488" i="3"/>
  <c r="BP1489" i="3"/>
  <c r="BP1490" i="3"/>
  <c r="BP1491" i="3"/>
  <c r="BP1492" i="3"/>
  <c r="BP1493" i="3"/>
  <c r="BP1494" i="3"/>
  <c r="BP1495" i="3"/>
  <c r="BP1496" i="3"/>
  <c r="BP1497" i="3"/>
  <c r="BP1498" i="3"/>
  <c r="BP1499" i="3"/>
  <c r="BP1500" i="3"/>
  <c r="BP1501" i="3"/>
  <c r="BP1502" i="3"/>
  <c r="BP1503" i="3"/>
  <c r="BP1504" i="3"/>
  <c r="BP1505" i="3"/>
  <c r="BP1506" i="3"/>
  <c r="BP1507" i="3"/>
  <c r="BP1508" i="3"/>
  <c r="BP1509" i="3"/>
  <c r="BP1510" i="3"/>
  <c r="BP1511" i="3"/>
  <c r="BP1512" i="3"/>
  <c r="BP1513" i="3"/>
  <c r="BP1514" i="3"/>
  <c r="BP1515" i="3"/>
  <c r="BP1516" i="3"/>
  <c r="BP1517" i="3"/>
  <c r="BP1518" i="3"/>
  <c r="BP1519" i="3"/>
  <c r="BP1520" i="3"/>
  <c r="BP1521" i="3"/>
  <c r="BP1522" i="3"/>
  <c r="BP1523" i="3"/>
  <c r="BP1524" i="3"/>
  <c r="BP1525" i="3"/>
  <c r="BP1526" i="3"/>
  <c r="BP1527" i="3"/>
  <c r="BP1528" i="3"/>
  <c r="BP1529" i="3"/>
  <c r="BP1530" i="3"/>
  <c r="BP1531" i="3"/>
  <c r="BP1532" i="3"/>
  <c r="BP1533" i="3"/>
  <c r="BP1534" i="3"/>
  <c r="BP1535" i="3"/>
  <c r="BP1536" i="3"/>
  <c r="BP1537" i="3"/>
  <c r="BP1538" i="3"/>
  <c r="BP1539" i="3"/>
  <c r="BP1540" i="3"/>
  <c r="BP1541" i="3"/>
  <c r="BP1542" i="3"/>
  <c r="BP1543" i="3"/>
  <c r="BP1544" i="3"/>
  <c r="BP1545" i="3"/>
  <c r="BP1546" i="3"/>
  <c r="BP1547" i="3"/>
  <c r="BP1548" i="3"/>
  <c r="BP1549" i="3"/>
  <c r="BP1550" i="3"/>
  <c r="BP1551" i="3"/>
  <c r="BP1552" i="3"/>
  <c r="BP1553" i="3"/>
  <c r="BP1554" i="3"/>
  <c r="BP1555" i="3"/>
  <c r="BP1556" i="3"/>
  <c r="BP1557" i="3"/>
  <c r="BP1558" i="3"/>
  <c r="BP1559" i="3"/>
  <c r="BP1560" i="3"/>
  <c r="BP1561" i="3"/>
  <c r="BP1562" i="3"/>
  <c r="BP1563" i="3"/>
  <c r="BP1564" i="3"/>
  <c r="BP1565" i="3"/>
  <c r="BP1566" i="3"/>
  <c r="BP1567" i="3"/>
  <c r="BP1568" i="3"/>
  <c r="BP1569" i="3"/>
  <c r="BP1570" i="3"/>
  <c r="BP1571" i="3"/>
  <c r="BP1572" i="3"/>
  <c r="BP1573" i="3"/>
  <c r="BP1574" i="3"/>
  <c r="BP1575" i="3"/>
  <c r="BP1576" i="3"/>
  <c r="BP1577" i="3"/>
  <c r="BP1578" i="3"/>
  <c r="BP1579" i="3"/>
  <c r="BP1580" i="3"/>
  <c r="BP1581" i="3"/>
  <c r="BP1582" i="3"/>
  <c r="BP1583" i="3"/>
  <c r="BP1584" i="3"/>
  <c r="BP1585" i="3"/>
  <c r="BP1586" i="3"/>
  <c r="BP1587" i="3"/>
  <c r="BP1588" i="3"/>
  <c r="BP1589" i="3"/>
  <c r="BP1590" i="3"/>
  <c r="BP1591" i="3"/>
  <c r="BP1592" i="3"/>
  <c r="BP1593" i="3"/>
  <c r="BP1594" i="3"/>
  <c r="BP1595" i="3"/>
  <c r="BP1596" i="3"/>
  <c r="BP1597" i="3"/>
  <c r="BP1598" i="3"/>
  <c r="BP1599" i="3"/>
  <c r="BP1600" i="3"/>
  <c r="BP1601" i="3"/>
  <c r="BP1602" i="3"/>
  <c r="BP1603" i="3"/>
  <c r="BP1604" i="3"/>
  <c r="BP1605" i="3"/>
  <c r="BP1606" i="3"/>
  <c r="BP1607" i="3"/>
  <c r="BP1608" i="3"/>
  <c r="BP1609" i="3"/>
  <c r="BP1610" i="3"/>
  <c r="BP1611" i="3"/>
  <c r="BP1612" i="3"/>
  <c r="BP1613" i="3"/>
  <c r="BP1614" i="3"/>
  <c r="BP1615" i="3"/>
  <c r="BP1616" i="3"/>
  <c r="BP1617" i="3"/>
  <c r="BP1618" i="3"/>
  <c r="BP1619" i="3"/>
  <c r="BP1620" i="3"/>
  <c r="BP1621" i="3"/>
  <c r="BP1622" i="3"/>
  <c r="BP1623" i="3"/>
  <c r="BP1624" i="3"/>
  <c r="BP1625" i="3"/>
  <c r="BP1626" i="3"/>
  <c r="BP1627" i="3"/>
  <c r="BP1628" i="3"/>
  <c r="BP1629" i="3"/>
  <c r="BP1630" i="3"/>
  <c r="BP1631" i="3"/>
  <c r="BP1632" i="3"/>
  <c r="BP1633" i="3"/>
  <c r="BP1634" i="3"/>
  <c r="BP1635" i="3"/>
  <c r="BP1636" i="3"/>
  <c r="BP1637" i="3"/>
  <c r="BP1638" i="3"/>
  <c r="BP1639" i="3"/>
  <c r="BP1640" i="3"/>
  <c r="BP1641" i="3"/>
  <c r="BP1642" i="3"/>
  <c r="BP1643" i="3"/>
  <c r="BP1644" i="3"/>
  <c r="BP1645" i="3"/>
  <c r="BP1646" i="3"/>
  <c r="BP1647" i="3"/>
  <c r="BP1648" i="3"/>
  <c r="BP1649" i="3"/>
  <c r="BP1650" i="3"/>
  <c r="BP1651" i="3"/>
  <c r="BP1652" i="3"/>
  <c r="BP1653" i="3"/>
  <c r="BP1654" i="3"/>
  <c r="BP1655" i="3"/>
  <c r="BP1656" i="3"/>
  <c r="BP1657" i="3"/>
  <c r="BP1658" i="3"/>
  <c r="BP1659" i="3"/>
  <c r="BP1660" i="3"/>
  <c r="BP1661" i="3"/>
  <c r="BP1662" i="3"/>
  <c r="BP1663" i="3"/>
  <c r="BP1664" i="3"/>
  <c r="BP1665" i="3"/>
  <c r="BP1666" i="3"/>
  <c r="BP1667" i="3"/>
  <c r="BP1668" i="3"/>
  <c r="BP1669" i="3"/>
  <c r="BP1670" i="3"/>
  <c r="BP1671" i="3"/>
  <c r="BP1672" i="3"/>
  <c r="BP1673" i="3"/>
  <c r="BP1674" i="3"/>
  <c r="BP1675" i="3"/>
  <c r="BP1676" i="3"/>
  <c r="BP1677" i="3"/>
  <c r="BP1678" i="3"/>
  <c r="BP1679" i="3"/>
  <c r="BP1680" i="3"/>
  <c r="BP1681" i="3"/>
  <c r="BP1682" i="3"/>
  <c r="BP1683" i="3"/>
  <c r="BP1684" i="3"/>
  <c r="BP1685" i="3"/>
  <c r="BP1686" i="3"/>
  <c r="BP1687" i="3"/>
  <c r="BP1688" i="3"/>
  <c r="BP1689" i="3"/>
  <c r="BP1690" i="3"/>
  <c r="BP1691" i="3"/>
  <c r="BP1692" i="3"/>
  <c r="BP1693" i="3"/>
  <c r="BP1694" i="3"/>
  <c r="BP1695" i="3"/>
  <c r="BP1696" i="3"/>
  <c r="BP1697" i="3"/>
  <c r="BP1698" i="3"/>
  <c r="BP1699" i="3"/>
  <c r="BP1700" i="3"/>
  <c r="BP1701" i="3"/>
  <c r="BP1702" i="3"/>
  <c r="BP1703" i="3"/>
  <c r="BP1704" i="3"/>
  <c r="BP1705" i="3"/>
  <c r="BP1706" i="3"/>
  <c r="BP1707" i="3"/>
  <c r="BP1708" i="3"/>
  <c r="BP1709" i="3"/>
  <c r="BP1710" i="3"/>
  <c r="BP1711" i="3"/>
  <c r="BP1712" i="3"/>
  <c r="BP1713" i="3"/>
  <c r="BP1714" i="3"/>
  <c r="BP1715" i="3"/>
  <c r="BP1716" i="3"/>
  <c r="BP1717" i="3"/>
  <c r="BP1718" i="3"/>
  <c r="BP1719" i="3"/>
  <c r="BP1720" i="3"/>
  <c r="BP1721" i="3"/>
  <c r="BP1722" i="3"/>
  <c r="BP1723" i="3"/>
  <c r="BP1724" i="3"/>
  <c r="BP1725" i="3"/>
  <c r="BP1726" i="3"/>
  <c r="BP1727" i="3"/>
  <c r="BP1728" i="3"/>
  <c r="BP1729" i="3"/>
  <c r="BP1730" i="3"/>
  <c r="BP1731" i="3"/>
  <c r="BP1732" i="3"/>
  <c r="BP1733" i="3"/>
  <c r="BP1734" i="3"/>
  <c r="BP1735" i="3"/>
  <c r="BP1736" i="3"/>
  <c r="BP1737" i="3"/>
  <c r="BP1738" i="3"/>
  <c r="BP1739" i="3"/>
  <c r="BP1740" i="3"/>
  <c r="BP1741" i="3"/>
  <c r="BP1742" i="3"/>
  <c r="BP1743" i="3"/>
  <c r="BP1744" i="3"/>
  <c r="BP1745" i="3"/>
  <c r="BP1746" i="3"/>
  <c r="BP1747" i="3"/>
  <c r="BP1748" i="3"/>
  <c r="BP1749" i="3"/>
  <c r="BP1750" i="3"/>
  <c r="BP1751" i="3"/>
  <c r="BP1752" i="3"/>
  <c r="BP1753" i="3"/>
  <c r="BP1754" i="3"/>
  <c r="BP1755" i="3"/>
  <c r="BP1756" i="3"/>
  <c r="BP1757" i="3"/>
  <c r="BP1758" i="3"/>
  <c r="BP1759" i="3"/>
  <c r="BP1760" i="3"/>
  <c r="BP1761" i="3"/>
  <c r="BP1762" i="3"/>
  <c r="BP1763" i="3"/>
  <c r="BP1764" i="3"/>
  <c r="BP1765" i="3"/>
  <c r="BP1766" i="3"/>
  <c r="BP1767" i="3"/>
  <c r="BP1768" i="3"/>
  <c r="BP1769" i="3"/>
  <c r="BP1770" i="3"/>
  <c r="BP1771" i="3"/>
  <c r="BP1772" i="3"/>
  <c r="BP1773" i="3"/>
  <c r="BP1774" i="3"/>
  <c r="BP1775" i="3"/>
  <c r="BP1776" i="3"/>
  <c r="BP1777" i="3"/>
  <c r="BP1778" i="3"/>
  <c r="BP1779" i="3"/>
  <c r="BP1780" i="3"/>
  <c r="BP1781" i="3"/>
  <c r="BP1782" i="3"/>
  <c r="BP1783" i="3"/>
  <c r="BP1784" i="3"/>
  <c r="BP1785" i="3"/>
  <c r="BP1786" i="3"/>
  <c r="BP1787" i="3"/>
  <c r="BP1788" i="3"/>
  <c r="BP1789" i="3"/>
  <c r="BP1790" i="3"/>
  <c r="BP1791" i="3"/>
  <c r="BP1792" i="3"/>
  <c r="BP1793" i="3"/>
  <c r="BP1794" i="3"/>
  <c r="BP1795" i="3"/>
  <c r="BP1796" i="3"/>
  <c r="BP1797" i="3"/>
  <c r="BP1798" i="3"/>
  <c r="BP1799" i="3"/>
  <c r="BP1800" i="3"/>
  <c r="BP1801" i="3"/>
  <c r="BP1802" i="3"/>
  <c r="BP1803" i="3"/>
  <c r="BP1804" i="3"/>
  <c r="BP1805" i="3"/>
  <c r="BP1806" i="3"/>
  <c r="BP1807" i="3"/>
  <c r="BP1808" i="3"/>
  <c r="BP1809" i="3"/>
  <c r="BP1810" i="3"/>
  <c r="BP1811" i="3"/>
  <c r="BP1812" i="3"/>
  <c r="BP1813" i="3"/>
  <c r="BP1814" i="3"/>
  <c r="BP1815" i="3"/>
  <c r="BP1816" i="3"/>
  <c r="BP1817" i="3"/>
  <c r="BP1818" i="3"/>
  <c r="BP1819" i="3"/>
  <c r="BP1820" i="3"/>
  <c r="BP1821" i="3"/>
  <c r="BP1822" i="3"/>
  <c r="BP1823" i="3"/>
  <c r="BP1824" i="3"/>
  <c r="BP1825" i="3"/>
  <c r="BP1826" i="3"/>
  <c r="BP1827" i="3"/>
  <c r="BP1828" i="3"/>
  <c r="BP1829" i="3"/>
  <c r="BP1830" i="3"/>
  <c r="BP1831" i="3"/>
  <c r="BP1832" i="3"/>
  <c r="BP1833" i="3"/>
  <c r="BP1834" i="3"/>
  <c r="BP1835" i="3"/>
  <c r="BP1836" i="3"/>
  <c r="BP1837" i="3"/>
  <c r="BP1838" i="3"/>
  <c r="BP1839" i="3"/>
  <c r="BP1840" i="3"/>
  <c r="BP1841" i="3"/>
  <c r="BP1842" i="3"/>
  <c r="BP1843" i="3"/>
  <c r="BP1844" i="3"/>
  <c r="BP1845" i="3"/>
  <c r="BP1846" i="3"/>
  <c r="BP1847" i="3"/>
  <c r="BP1848" i="3"/>
  <c r="BP1849" i="3"/>
  <c r="BP1850" i="3"/>
  <c r="BP1851" i="3"/>
  <c r="BP1852" i="3"/>
  <c r="BP1853" i="3"/>
  <c r="BP1854" i="3"/>
  <c r="BP1855" i="3"/>
  <c r="BP1856" i="3"/>
  <c r="BP1857" i="3"/>
  <c r="BP1858" i="3"/>
  <c r="BP1859" i="3"/>
  <c r="BP1860" i="3"/>
  <c r="BP1861" i="3"/>
  <c r="BP1862" i="3"/>
  <c r="BP1863" i="3"/>
  <c r="BP1864" i="3"/>
  <c r="BP1865" i="3"/>
  <c r="BP1866" i="3"/>
  <c r="BP1867" i="3"/>
  <c r="BP1868" i="3"/>
  <c r="BP1869" i="3"/>
  <c r="BP1870" i="3"/>
  <c r="BP1871" i="3"/>
  <c r="BP1872" i="3"/>
  <c r="BP1873" i="3"/>
  <c r="BP1874" i="3"/>
  <c r="BP1875" i="3"/>
  <c r="BP1876" i="3"/>
  <c r="BP1877" i="3"/>
  <c r="BP1878" i="3"/>
  <c r="BP1879" i="3"/>
  <c r="BP1880" i="3"/>
  <c r="BP1881" i="3"/>
  <c r="BP1882" i="3"/>
  <c r="BP1883" i="3"/>
  <c r="BP1884" i="3"/>
  <c r="BP1885" i="3"/>
  <c r="BP1886" i="3"/>
  <c r="BP1887" i="3"/>
  <c r="BP1888" i="3"/>
  <c r="BP1889" i="3"/>
  <c r="BP1890" i="3"/>
  <c r="BP1891" i="3"/>
  <c r="BP1892" i="3"/>
  <c r="BP1893" i="3"/>
  <c r="BP1894" i="3"/>
  <c r="BP1895" i="3"/>
  <c r="BP1896" i="3"/>
  <c r="BP1897" i="3"/>
  <c r="BP1898" i="3"/>
  <c r="BP1899" i="3"/>
  <c r="BP1900" i="3"/>
  <c r="BP1901" i="3"/>
  <c r="BP1902" i="3"/>
  <c r="BP1903" i="3"/>
  <c r="BP1904" i="3"/>
  <c r="BP1905" i="3"/>
  <c r="BP1906" i="3"/>
  <c r="BP1907" i="3"/>
  <c r="BP1908" i="3"/>
  <c r="BP1909" i="3"/>
  <c r="BP1910" i="3"/>
  <c r="BP1911" i="3"/>
  <c r="BP1912" i="3"/>
  <c r="BP1913" i="3"/>
  <c r="BP1914" i="3"/>
  <c r="BP1915" i="3"/>
  <c r="BP1916" i="3"/>
  <c r="BP1917" i="3"/>
  <c r="BP1918" i="3"/>
  <c r="BP1919" i="3"/>
  <c r="BP1920" i="3"/>
  <c r="BP1921" i="3"/>
  <c r="BP1922" i="3"/>
  <c r="BP1923" i="3"/>
  <c r="BP1924" i="3"/>
  <c r="BP1925" i="3"/>
  <c r="BP1926" i="3"/>
  <c r="BP1927" i="3"/>
  <c r="BP1928" i="3"/>
  <c r="BP1929" i="3"/>
  <c r="BP1930" i="3"/>
  <c r="BP1931" i="3"/>
  <c r="BP1932" i="3"/>
  <c r="BP1933" i="3"/>
  <c r="BP1934" i="3"/>
  <c r="BP1935" i="3"/>
  <c r="BP1936" i="3"/>
  <c r="BP1937" i="3"/>
  <c r="BP1938" i="3"/>
  <c r="BP1939" i="3"/>
  <c r="BP1940" i="3"/>
  <c r="BP1941" i="3"/>
  <c r="BP1942" i="3"/>
  <c r="BP1943" i="3"/>
  <c r="BP1944" i="3"/>
  <c r="BP1945" i="3"/>
  <c r="BP1946" i="3"/>
  <c r="BP1947" i="3"/>
  <c r="BP1948" i="3"/>
  <c r="BP1949" i="3"/>
  <c r="BP1950" i="3"/>
  <c r="BP1951" i="3"/>
  <c r="BP1952" i="3"/>
  <c r="BP1953" i="3"/>
  <c r="BP1954" i="3"/>
  <c r="BP1955" i="3"/>
  <c r="BP1956" i="3"/>
  <c r="BP1957" i="3"/>
  <c r="BP1958" i="3"/>
  <c r="BP1959" i="3"/>
  <c r="BP1960" i="3"/>
  <c r="BP1961" i="3"/>
  <c r="BP1962" i="3"/>
  <c r="BP1963" i="3"/>
  <c r="BP1964" i="3"/>
  <c r="BP1965" i="3"/>
  <c r="BP1966" i="3"/>
  <c r="BP1967" i="3"/>
  <c r="BP1968" i="3"/>
  <c r="BP1969" i="3"/>
  <c r="BP1970" i="3"/>
  <c r="BP1971" i="3"/>
  <c r="BP1972" i="3"/>
  <c r="BP1973" i="3"/>
  <c r="BP1974" i="3"/>
  <c r="BP1975" i="3"/>
  <c r="BP1976" i="3"/>
  <c r="BP1977" i="3"/>
  <c r="BP1978" i="3"/>
  <c r="BP1979" i="3"/>
  <c r="BP1980" i="3"/>
  <c r="BP1981" i="3"/>
  <c r="BP1982" i="3"/>
  <c r="BP1983" i="3"/>
  <c r="BP1984" i="3"/>
  <c r="BP1985" i="3"/>
  <c r="BP1986" i="3"/>
  <c r="BP1987" i="3"/>
  <c r="BP1988" i="3"/>
  <c r="BP1989" i="3"/>
  <c r="BP1990" i="3"/>
  <c r="BP1991" i="3"/>
  <c r="BP1992" i="3"/>
  <c r="BP1993" i="3"/>
  <c r="BP1994" i="3"/>
  <c r="BP1995" i="3"/>
  <c r="BP1996" i="3"/>
  <c r="BP1997" i="3"/>
  <c r="BP1998" i="3"/>
  <c r="BP1999" i="3"/>
  <c r="BP2000" i="3"/>
  <c r="BP2001" i="3"/>
  <c r="BP2002" i="3"/>
  <c r="BP2003" i="3"/>
  <c r="BP2004" i="3"/>
  <c r="BP2005" i="3"/>
  <c r="BP2006" i="3"/>
  <c r="BP2007" i="3"/>
  <c r="BP2008" i="3"/>
  <c r="BP2009" i="3"/>
  <c r="BP2010" i="3"/>
  <c r="BP2011" i="3"/>
  <c r="BP2012" i="3"/>
  <c r="BP2013" i="3"/>
  <c r="BP2014" i="3"/>
  <c r="BP2015" i="3"/>
  <c r="BP2016" i="3"/>
  <c r="BP2017" i="3"/>
  <c r="BP2018" i="3"/>
  <c r="BP2019" i="3"/>
  <c r="BP2020" i="3"/>
  <c r="BP2021" i="3"/>
  <c r="BP2022" i="3"/>
  <c r="BP2023" i="3"/>
  <c r="BP2024" i="3"/>
  <c r="BP2025" i="3"/>
  <c r="BP2026" i="3"/>
  <c r="BP2027" i="3"/>
  <c r="BP2028" i="3"/>
  <c r="BP2029" i="3"/>
  <c r="BP2030" i="3"/>
  <c r="BP2031" i="3"/>
  <c r="BP2032" i="3"/>
  <c r="BP2033" i="3"/>
  <c r="BP2034" i="3"/>
  <c r="BP2035" i="3"/>
  <c r="BP2036" i="3"/>
  <c r="BP2037" i="3"/>
  <c r="BP2038" i="3"/>
  <c r="BP2039" i="3"/>
  <c r="BP2040" i="3"/>
  <c r="BP2041" i="3"/>
  <c r="BP2042" i="3"/>
  <c r="BP2043" i="3"/>
  <c r="BP2044" i="3"/>
  <c r="BP2045" i="3"/>
  <c r="BP2046" i="3"/>
  <c r="BP2047" i="3"/>
  <c r="BP2048" i="3"/>
  <c r="BP2049" i="3"/>
  <c r="BP2050" i="3"/>
  <c r="BP2051" i="3"/>
  <c r="BP2052" i="3"/>
  <c r="BP2053" i="3"/>
  <c r="BP2054" i="3"/>
  <c r="BP2055" i="3"/>
  <c r="BP2056" i="3"/>
  <c r="BP2057" i="3"/>
  <c r="BP2058" i="3"/>
  <c r="BP2059" i="3"/>
  <c r="BP2060" i="3"/>
  <c r="BP2061" i="3"/>
  <c r="BP2062" i="3"/>
  <c r="BP2063" i="3"/>
  <c r="BP2064" i="3"/>
  <c r="BP2065" i="3"/>
  <c r="BP2066" i="3"/>
  <c r="BP2067" i="3"/>
  <c r="BP2068" i="3"/>
  <c r="BP2069" i="3"/>
  <c r="BP2070" i="3"/>
  <c r="BP2071" i="3"/>
  <c r="BP2072" i="3"/>
  <c r="BP2073" i="3"/>
  <c r="BP2074" i="3"/>
  <c r="BP2075" i="3"/>
  <c r="BP2076" i="3"/>
  <c r="BP2077" i="3"/>
  <c r="BP2078" i="3"/>
  <c r="BP2079" i="3"/>
  <c r="BP2080" i="3"/>
  <c r="BP2081" i="3"/>
  <c r="BP2082" i="3"/>
  <c r="BP2083" i="3"/>
  <c r="BP2084" i="3"/>
  <c r="BP2085" i="3"/>
  <c r="BP2086" i="3"/>
  <c r="BP2087" i="3"/>
  <c r="BP2088" i="3"/>
  <c r="BP2089" i="3"/>
  <c r="BP2090" i="3"/>
  <c r="BP2091" i="3"/>
  <c r="BP2092" i="3"/>
  <c r="BP2093" i="3"/>
  <c r="BP2094" i="3"/>
  <c r="BP2095" i="3"/>
  <c r="BP2096" i="3"/>
  <c r="BP2097" i="3"/>
  <c r="BP2098" i="3"/>
  <c r="BP2099" i="3"/>
  <c r="BP2100" i="3"/>
  <c r="BP2101" i="3"/>
  <c r="BP2102" i="3"/>
  <c r="BP2103" i="3"/>
  <c r="BP2104" i="3"/>
  <c r="BP2105" i="3"/>
  <c r="BP2106" i="3"/>
  <c r="BP2107" i="3"/>
  <c r="BP2108" i="3"/>
  <c r="BP2109" i="3"/>
  <c r="BP2110" i="3"/>
  <c r="BP2111" i="3"/>
  <c r="BP2112" i="3"/>
  <c r="BP2113" i="3"/>
  <c r="BP2114" i="3"/>
  <c r="BP2115" i="3"/>
  <c r="BP2116" i="3"/>
  <c r="BP2117" i="3"/>
  <c r="BP2118" i="3"/>
  <c r="BP2119" i="3"/>
  <c r="BP2120" i="3"/>
  <c r="BP2121" i="3"/>
  <c r="BP2122" i="3"/>
  <c r="BP2123" i="3"/>
  <c r="BP2124" i="3"/>
  <c r="BP2125" i="3"/>
  <c r="BP2126" i="3"/>
  <c r="BP2127" i="3"/>
  <c r="BP2128" i="3"/>
  <c r="BP2129" i="3"/>
  <c r="BP2130" i="3"/>
  <c r="BP2131" i="3"/>
  <c r="BP2132" i="3"/>
  <c r="BP2133" i="3"/>
  <c r="BP2134" i="3"/>
  <c r="BP2135" i="3"/>
  <c r="BP2136" i="3"/>
  <c r="BP2137" i="3"/>
  <c r="BP2138" i="3"/>
  <c r="BP2139" i="3"/>
  <c r="BP2140" i="3"/>
  <c r="BP2141" i="3"/>
  <c r="BP2142" i="3"/>
  <c r="BP2143" i="3"/>
  <c r="BP2144" i="3"/>
  <c r="BP2145" i="3"/>
  <c r="BP2146" i="3"/>
  <c r="BP2147" i="3"/>
  <c r="BP2148" i="3"/>
  <c r="BP2149" i="3"/>
  <c r="BP2150" i="3"/>
  <c r="BP2151" i="3"/>
  <c r="BP2152" i="3"/>
  <c r="BP2153" i="3"/>
  <c r="BP2154" i="3"/>
  <c r="BP2155" i="3"/>
  <c r="BP2156" i="3"/>
  <c r="BP2157" i="3"/>
  <c r="BP2158" i="3"/>
  <c r="BP2159" i="3"/>
  <c r="BP2160" i="3"/>
  <c r="BP2161" i="3"/>
  <c r="BP2162" i="3"/>
  <c r="BP2163" i="3"/>
  <c r="BP2164" i="3"/>
  <c r="BP2165" i="3"/>
  <c r="BP2166" i="3"/>
  <c r="BP2167" i="3"/>
  <c r="BP2168" i="3"/>
  <c r="BP2169" i="3"/>
  <c r="BP2170" i="3"/>
  <c r="BP2171" i="3"/>
  <c r="BP2172" i="3"/>
  <c r="BP2173" i="3"/>
  <c r="BP2174" i="3"/>
  <c r="BP2175" i="3"/>
  <c r="BP2176" i="3"/>
  <c r="BP2177" i="3"/>
  <c r="BP2178" i="3"/>
  <c r="BP2179" i="3"/>
  <c r="BP2180" i="3"/>
  <c r="BP2181" i="3"/>
  <c r="BP2182" i="3"/>
  <c r="BP2183" i="3"/>
  <c r="BP2184" i="3"/>
  <c r="BP2185" i="3"/>
  <c r="BP2186" i="3"/>
  <c r="BP2187" i="3"/>
  <c r="BP2188" i="3"/>
  <c r="BP2189" i="3"/>
  <c r="BP2190" i="3"/>
  <c r="BP2191" i="3"/>
  <c r="BP2192" i="3"/>
  <c r="BP2193" i="3"/>
  <c r="BP2194" i="3"/>
  <c r="BP2195" i="3"/>
  <c r="BP2196" i="3"/>
  <c r="BP2197" i="3"/>
  <c r="BP2198" i="3"/>
  <c r="BP2199" i="3"/>
  <c r="BP2200" i="3"/>
  <c r="BP2201" i="3"/>
  <c r="BP2202" i="3"/>
  <c r="BP2203" i="3"/>
  <c r="BP2204" i="3"/>
  <c r="BP2205" i="3"/>
  <c r="BP2206" i="3"/>
  <c r="BP2207" i="3"/>
  <c r="BP2208" i="3"/>
  <c r="BP2209" i="3"/>
  <c r="BP2210" i="3"/>
  <c r="BP2211" i="3"/>
  <c r="BP2212" i="3"/>
  <c r="BP2213" i="3"/>
  <c r="BP2214" i="3"/>
  <c r="BP2215" i="3"/>
  <c r="BP2216" i="3"/>
  <c r="BP2217" i="3"/>
  <c r="BP2218" i="3"/>
  <c r="BP2219" i="3"/>
  <c r="BP2220" i="3"/>
  <c r="BP2221" i="3"/>
  <c r="BP2222" i="3"/>
  <c r="BP2223" i="3"/>
  <c r="BP2224" i="3"/>
  <c r="BP2225" i="3"/>
  <c r="BP2226" i="3"/>
  <c r="BP2227" i="3"/>
  <c r="BP2228" i="3"/>
  <c r="BP2229" i="3"/>
  <c r="BP2230" i="3"/>
  <c r="BP2231" i="3"/>
  <c r="BP2232" i="3"/>
  <c r="BP2233" i="3"/>
  <c r="BP2234" i="3"/>
  <c r="BP2235" i="3"/>
  <c r="BP2236" i="3"/>
  <c r="BP2237" i="3"/>
  <c r="BP2238" i="3"/>
  <c r="BP2239" i="3"/>
  <c r="BP2240" i="3"/>
  <c r="BP2241" i="3"/>
  <c r="BP2242" i="3"/>
  <c r="BP2243" i="3"/>
  <c r="BP2244" i="3"/>
  <c r="BP2245" i="3"/>
  <c r="BP2246" i="3"/>
  <c r="BP2247" i="3"/>
  <c r="BP2248" i="3"/>
  <c r="BP2249" i="3"/>
  <c r="BP2250" i="3"/>
  <c r="BP2251" i="3"/>
  <c r="BP2252" i="3"/>
  <c r="BP2253" i="3"/>
  <c r="BP2254" i="3"/>
  <c r="BP2255" i="3"/>
  <c r="BP2256" i="3"/>
  <c r="BP2257" i="3"/>
  <c r="BP2258" i="3"/>
  <c r="BP2259" i="3"/>
  <c r="BP2260" i="3"/>
  <c r="BP2261" i="3"/>
  <c r="BP2262" i="3"/>
  <c r="BP2263" i="3"/>
  <c r="BP2264" i="3"/>
  <c r="BP2265" i="3"/>
  <c r="BP2266" i="3"/>
  <c r="BP2267" i="3"/>
  <c r="BP2268" i="3"/>
  <c r="BP2269" i="3"/>
  <c r="BP2270" i="3"/>
  <c r="BP2271" i="3"/>
  <c r="BP2272" i="3"/>
  <c r="BP2273" i="3"/>
  <c r="BP2274" i="3"/>
  <c r="BP2275" i="3"/>
  <c r="BP2276" i="3"/>
  <c r="BP2277" i="3"/>
  <c r="BP2278" i="3"/>
  <c r="BP2279" i="3"/>
  <c r="BP2280" i="3"/>
  <c r="BP2281" i="3"/>
  <c r="BP2282" i="3"/>
  <c r="BP2283" i="3"/>
  <c r="BP2284" i="3"/>
  <c r="BP2285" i="3"/>
  <c r="BP2286" i="3"/>
  <c r="BP2287" i="3"/>
  <c r="BP2288" i="3"/>
  <c r="BP2289" i="3"/>
  <c r="BP2290" i="3"/>
  <c r="BP2291" i="3"/>
  <c r="BP2292" i="3"/>
  <c r="BP2293" i="3"/>
  <c r="BP2294" i="3"/>
  <c r="BP2295" i="3"/>
  <c r="BP2296" i="3"/>
  <c r="BP2297" i="3"/>
  <c r="BP2298" i="3"/>
  <c r="BP2299" i="3"/>
  <c r="BP2300" i="3"/>
  <c r="BP2301" i="3"/>
  <c r="BP2302" i="3"/>
  <c r="BP2303" i="3"/>
  <c r="BP2304" i="3"/>
  <c r="BP2305" i="3"/>
  <c r="BP2306" i="3"/>
  <c r="BP2307" i="3"/>
  <c r="BP2308" i="3"/>
  <c r="BP2309" i="3"/>
  <c r="BP2310" i="3"/>
  <c r="BP2311" i="3"/>
  <c r="BP2312" i="3"/>
  <c r="BP2313" i="3"/>
  <c r="BP2314" i="3"/>
  <c r="BP2315" i="3"/>
  <c r="BP2316" i="3"/>
  <c r="BP2317" i="3"/>
  <c r="BP2318" i="3"/>
  <c r="BP2319" i="3"/>
  <c r="BP2320" i="3"/>
  <c r="BP2321" i="3"/>
  <c r="BP2322" i="3"/>
  <c r="BP2323" i="3"/>
  <c r="BP2324" i="3"/>
  <c r="BP2325" i="3"/>
  <c r="BP2326" i="3"/>
  <c r="BP2327" i="3"/>
  <c r="BP2328" i="3"/>
  <c r="BP2329" i="3"/>
  <c r="BP2330" i="3"/>
  <c r="BP2331" i="3"/>
  <c r="BP2332" i="3"/>
  <c r="BP2333" i="3"/>
  <c r="BP2334" i="3"/>
  <c r="BP2335" i="3"/>
  <c r="BP2336" i="3"/>
  <c r="BP2337" i="3"/>
  <c r="BP2338" i="3"/>
  <c r="BP2339" i="3"/>
  <c r="BP2340" i="3"/>
  <c r="BP2341" i="3"/>
  <c r="BP2342" i="3"/>
  <c r="BP2343" i="3"/>
  <c r="BP2344" i="3"/>
  <c r="BP2345" i="3"/>
  <c r="BP2346" i="3"/>
  <c r="BP2347" i="3"/>
  <c r="BP2348" i="3"/>
  <c r="BP2349" i="3"/>
  <c r="BP2350" i="3"/>
  <c r="BP2351" i="3"/>
  <c r="BP2352" i="3"/>
  <c r="BP2353" i="3"/>
  <c r="BP2354" i="3"/>
  <c r="BP2355" i="3"/>
  <c r="BP2356" i="3"/>
  <c r="BP2357" i="3"/>
  <c r="BP2358" i="3"/>
  <c r="BP2359" i="3"/>
  <c r="BP2360" i="3"/>
  <c r="BP2361" i="3"/>
  <c r="BP2362" i="3"/>
  <c r="BP2363" i="3"/>
  <c r="BP2364" i="3"/>
  <c r="BP2365" i="3"/>
  <c r="BP2366" i="3"/>
  <c r="BP2367" i="3"/>
  <c r="BP2368" i="3"/>
  <c r="BP2369" i="3"/>
  <c r="BP2370" i="3"/>
  <c r="BP2371" i="3"/>
  <c r="BP2372" i="3"/>
  <c r="BP2373" i="3"/>
  <c r="BP2374" i="3"/>
  <c r="BP2375" i="3"/>
  <c r="BP2376" i="3"/>
  <c r="BP2377" i="3"/>
  <c r="BP2378" i="3"/>
  <c r="BP2379" i="3"/>
  <c r="BP2380" i="3"/>
  <c r="BP2381" i="3"/>
  <c r="BP2382" i="3"/>
  <c r="BP2383" i="3"/>
  <c r="BP2384" i="3"/>
  <c r="BP2385" i="3"/>
  <c r="BP2386" i="3"/>
  <c r="BP2387" i="3"/>
  <c r="BP2388" i="3"/>
  <c r="BP2389" i="3"/>
  <c r="BP2390" i="3"/>
  <c r="BP2391" i="3"/>
  <c r="BP2392" i="3"/>
  <c r="BP2393" i="3"/>
  <c r="BP2394" i="3"/>
  <c r="BP2395" i="3"/>
  <c r="BP2396" i="3"/>
  <c r="BP2397" i="3"/>
  <c r="BP2398" i="3"/>
  <c r="BP2399" i="3"/>
  <c r="BP2400" i="3"/>
  <c r="BP2401" i="3"/>
  <c r="BP2402" i="3"/>
  <c r="BP2403" i="3"/>
  <c r="BP2404" i="3"/>
  <c r="BP2405" i="3"/>
  <c r="BP2406" i="3"/>
  <c r="BP2407" i="3"/>
  <c r="BP2408" i="3"/>
  <c r="BP2409" i="3"/>
  <c r="BP2410" i="3"/>
  <c r="BP2411" i="3"/>
  <c r="BP2412" i="3"/>
  <c r="BP2413" i="3"/>
  <c r="BP2414" i="3"/>
  <c r="BP2415" i="3"/>
  <c r="BP2416" i="3"/>
  <c r="BP2417" i="3"/>
  <c r="BP2418" i="3"/>
  <c r="BP2419" i="3"/>
  <c r="BP2420" i="3"/>
  <c r="BP2421" i="3"/>
  <c r="BP2422" i="3"/>
  <c r="BP2423" i="3"/>
  <c r="BP2424" i="3"/>
  <c r="BP2425" i="3"/>
  <c r="BP2426" i="3"/>
  <c r="BP2427" i="3"/>
  <c r="BP2428" i="3"/>
  <c r="BP2429" i="3"/>
  <c r="BP2430" i="3"/>
  <c r="BP2431" i="3"/>
  <c r="BP2432" i="3"/>
  <c r="BP2433" i="3"/>
  <c r="BP2434" i="3"/>
  <c r="BP2435" i="3"/>
  <c r="BP2436" i="3"/>
  <c r="BP2437" i="3"/>
  <c r="BP2438" i="3"/>
  <c r="BP2439" i="3"/>
  <c r="BP2440" i="3"/>
  <c r="BP2441" i="3"/>
  <c r="BP2442" i="3"/>
  <c r="BP2443" i="3"/>
  <c r="BP2444" i="3"/>
  <c r="BP2445" i="3"/>
  <c r="BP2446" i="3"/>
  <c r="BP2447" i="3"/>
  <c r="BP2448" i="3"/>
  <c r="BP2449" i="3"/>
  <c r="BP2450" i="3"/>
  <c r="BP2451" i="3"/>
  <c r="BP2452" i="3"/>
  <c r="BP2453" i="3"/>
  <c r="BP2454" i="3"/>
  <c r="BP2455" i="3"/>
  <c r="BP2456" i="3"/>
  <c r="BP2457" i="3"/>
  <c r="BP2458" i="3"/>
  <c r="BP2459" i="3"/>
  <c r="BP2460" i="3"/>
  <c r="BP2461" i="3"/>
  <c r="BP2462" i="3"/>
  <c r="BP2463" i="3"/>
  <c r="BP2464" i="3"/>
  <c r="BP2465" i="3"/>
  <c r="BP2466" i="3"/>
  <c r="BO840" i="3"/>
  <c r="BO841" i="3"/>
  <c r="BO842" i="3"/>
  <c r="BO843" i="3"/>
  <c r="BO844" i="3"/>
  <c r="BO845" i="3"/>
  <c r="BO846" i="3"/>
  <c r="BO847" i="3"/>
  <c r="BO848" i="3"/>
  <c r="BO849" i="3"/>
  <c r="BO850" i="3"/>
  <c r="BO851" i="3"/>
  <c r="BO852" i="3"/>
  <c r="BO853" i="3"/>
  <c r="BO854" i="3"/>
  <c r="BO855" i="3"/>
  <c r="BO856" i="3"/>
  <c r="BO857" i="3"/>
  <c r="BO858" i="3"/>
  <c r="BO859" i="3"/>
  <c r="BO860" i="3"/>
  <c r="BO861" i="3"/>
  <c r="BO862" i="3"/>
  <c r="BO863" i="3"/>
  <c r="BO864" i="3"/>
  <c r="BO865" i="3"/>
  <c r="BO866" i="3"/>
  <c r="BO867" i="3"/>
  <c r="BO868" i="3"/>
  <c r="BO869" i="3"/>
  <c r="BO870" i="3"/>
  <c r="BO871" i="3"/>
  <c r="BO872" i="3"/>
  <c r="BO873" i="3"/>
  <c r="BQ873" i="3" s="1"/>
  <c r="BO874" i="3"/>
  <c r="BO875" i="3"/>
  <c r="BO876" i="3"/>
  <c r="BQ876" i="3" s="1"/>
  <c r="BO877" i="3"/>
  <c r="BQ877" i="3" s="1"/>
  <c r="BO878" i="3"/>
  <c r="BQ878" i="3" s="1"/>
  <c r="BO879" i="3"/>
  <c r="BO880" i="3"/>
  <c r="BQ880" i="3" s="1"/>
  <c r="BO881" i="3"/>
  <c r="BQ881" i="3" s="1"/>
  <c r="BO882" i="3"/>
  <c r="BQ882" i="3" s="1"/>
  <c r="BO883" i="3"/>
  <c r="BO884" i="3"/>
  <c r="BQ884" i="3" s="1"/>
  <c r="BO885" i="3"/>
  <c r="BQ885" i="3" s="1"/>
  <c r="BO886" i="3"/>
  <c r="BQ886" i="3" s="1"/>
  <c r="BO887" i="3"/>
  <c r="BO888" i="3"/>
  <c r="BQ888" i="3" s="1"/>
  <c r="BO889" i="3"/>
  <c r="BQ889" i="3" s="1"/>
  <c r="BO890" i="3"/>
  <c r="BQ890" i="3" s="1"/>
  <c r="BO891" i="3"/>
  <c r="BO892" i="3"/>
  <c r="BQ892" i="3" s="1"/>
  <c r="BO893" i="3"/>
  <c r="BQ893" i="3" s="1"/>
  <c r="BO894" i="3"/>
  <c r="BQ894" i="3" s="1"/>
  <c r="BO895" i="3"/>
  <c r="BO896" i="3"/>
  <c r="BQ896" i="3" s="1"/>
  <c r="BO897" i="3"/>
  <c r="BQ897" i="3" s="1"/>
  <c r="BO898" i="3"/>
  <c r="BQ898" i="3" s="1"/>
  <c r="BO899" i="3"/>
  <c r="BO900" i="3"/>
  <c r="BO901" i="3"/>
  <c r="BQ901" i="3" s="1"/>
  <c r="BO902" i="3"/>
  <c r="BQ902" i="3" s="1"/>
  <c r="BO903" i="3"/>
  <c r="BO904" i="3"/>
  <c r="BO905" i="3"/>
  <c r="BQ905" i="3" s="1"/>
  <c r="BO906" i="3"/>
  <c r="BQ906" i="3" s="1"/>
  <c r="BO907" i="3"/>
  <c r="BO908" i="3"/>
  <c r="BO909" i="3"/>
  <c r="BQ909" i="3" s="1"/>
  <c r="BO910" i="3"/>
  <c r="BQ910" i="3" s="1"/>
  <c r="BO911" i="3"/>
  <c r="BO912" i="3"/>
  <c r="BO913" i="3"/>
  <c r="BQ913" i="3" s="1"/>
  <c r="BO914" i="3"/>
  <c r="BQ914" i="3" s="1"/>
  <c r="BO915" i="3"/>
  <c r="BO916" i="3"/>
  <c r="BO917" i="3"/>
  <c r="BQ917" i="3" s="1"/>
  <c r="BO918" i="3"/>
  <c r="BQ918" i="3" s="1"/>
  <c r="BO919" i="3"/>
  <c r="BO920" i="3"/>
  <c r="BO921" i="3"/>
  <c r="BQ921" i="3" s="1"/>
  <c r="BO922" i="3"/>
  <c r="BQ922" i="3" s="1"/>
  <c r="BO923" i="3"/>
  <c r="BO924" i="3"/>
  <c r="BO925" i="3"/>
  <c r="BQ925" i="3" s="1"/>
  <c r="BO926" i="3"/>
  <c r="BQ926" i="3" s="1"/>
  <c r="BO927" i="3"/>
  <c r="BO928" i="3"/>
  <c r="BO929" i="3"/>
  <c r="BQ929" i="3" s="1"/>
  <c r="BO930" i="3"/>
  <c r="BQ930" i="3" s="1"/>
  <c r="BO931" i="3"/>
  <c r="BO932" i="3"/>
  <c r="BO933" i="3"/>
  <c r="BQ933" i="3" s="1"/>
  <c r="BO934" i="3"/>
  <c r="BQ934" i="3" s="1"/>
  <c r="BO935" i="3"/>
  <c r="BO936" i="3"/>
  <c r="BO937" i="3"/>
  <c r="BQ937" i="3" s="1"/>
  <c r="BO938" i="3"/>
  <c r="BQ938" i="3" s="1"/>
  <c r="BO939" i="3"/>
  <c r="BO940" i="3"/>
  <c r="BO941" i="3"/>
  <c r="BQ941" i="3" s="1"/>
  <c r="BO942" i="3"/>
  <c r="BQ942" i="3" s="1"/>
  <c r="BO943" i="3"/>
  <c r="BO944" i="3"/>
  <c r="BO945" i="3"/>
  <c r="BQ945" i="3" s="1"/>
  <c r="BO946" i="3"/>
  <c r="BQ946" i="3" s="1"/>
  <c r="BO947" i="3"/>
  <c r="BO948" i="3"/>
  <c r="BO949" i="3"/>
  <c r="BQ949" i="3" s="1"/>
  <c r="BO950" i="3"/>
  <c r="BQ950" i="3" s="1"/>
  <c r="BO951" i="3"/>
  <c r="BO952" i="3"/>
  <c r="BO953" i="3"/>
  <c r="BQ953" i="3" s="1"/>
  <c r="BO954" i="3"/>
  <c r="BQ954" i="3" s="1"/>
  <c r="BO955" i="3"/>
  <c r="BO956" i="3"/>
  <c r="BO957" i="3"/>
  <c r="BQ957" i="3" s="1"/>
  <c r="BO958" i="3"/>
  <c r="BQ958" i="3" s="1"/>
  <c r="BO959" i="3"/>
  <c r="BO960" i="3"/>
  <c r="BO961" i="3"/>
  <c r="BQ961" i="3" s="1"/>
  <c r="BO962" i="3"/>
  <c r="BQ962" i="3" s="1"/>
  <c r="BO963" i="3"/>
  <c r="BO964" i="3"/>
  <c r="BO965" i="3"/>
  <c r="BQ965" i="3" s="1"/>
  <c r="BO966" i="3"/>
  <c r="BQ966" i="3" s="1"/>
  <c r="BO967" i="3"/>
  <c r="BO968" i="3"/>
  <c r="BO969" i="3"/>
  <c r="BQ969" i="3" s="1"/>
  <c r="BO970" i="3"/>
  <c r="BQ970" i="3" s="1"/>
  <c r="BO971" i="3"/>
  <c r="BO972" i="3"/>
  <c r="BO973" i="3"/>
  <c r="BQ973" i="3" s="1"/>
  <c r="BO974" i="3"/>
  <c r="BQ974" i="3" s="1"/>
  <c r="BO975" i="3"/>
  <c r="BO976" i="3"/>
  <c r="BO977" i="3"/>
  <c r="BQ977" i="3" s="1"/>
  <c r="BO978" i="3"/>
  <c r="BQ978" i="3" s="1"/>
  <c r="BO979" i="3"/>
  <c r="BO980" i="3"/>
  <c r="BO981" i="3"/>
  <c r="BQ981" i="3" s="1"/>
  <c r="BO982" i="3"/>
  <c r="BQ982" i="3" s="1"/>
  <c r="BO983" i="3"/>
  <c r="BO984" i="3"/>
  <c r="BO985" i="3"/>
  <c r="BQ985" i="3" s="1"/>
  <c r="BO986" i="3"/>
  <c r="BQ986" i="3" s="1"/>
  <c r="BO987" i="3"/>
  <c r="BO988" i="3"/>
  <c r="BO989" i="3"/>
  <c r="BQ989" i="3" s="1"/>
  <c r="BO990" i="3"/>
  <c r="BQ990" i="3" s="1"/>
  <c r="BO991" i="3"/>
  <c r="BO992" i="3"/>
  <c r="BO993" i="3"/>
  <c r="BQ993" i="3" s="1"/>
  <c r="BO994" i="3"/>
  <c r="BQ994" i="3" s="1"/>
  <c r="BO995" i="3"/>
  <c r="BO996" i="3"/>
  <c r="BQ996" i="3" s="1"/>
  <c r="BO997" i="3"/>
  <c r="BQ997" i="3" s="1"/>
  <c r="BO998" i="3"/>
  <c r="BQ998" i="3" s="1"/>
  <c r="BO999" i="3"/>
  <c r="BO1000" i="3"/>
  <c r="BQ1000" i="3" s="1"/>
  <c r="BO1001" i="3"/>
  <c r="BQ1001" i="3" s="1"/>
  <c r="BO1002" i="3"/>
  <c r="BQ1002" i="3" s="1"/>
  <c r="BO1003" i="3"/>
  <c r="BO1004" i="3"/>
  <c r="BQ1004" i="3" s="1"/>
  <c r="BO1005" i="3"/>
  <c r="BQ1005" i="3" s="1"/>
  <c r="BO1006" i="3"/>
  <c r="BQ1006" i="3" s="1"/>
  <c r="BO1007" i="3"/>
  <c r="BO1008" i="3"/>
  <c r="BQ1008" i="3" s="1"/>
  <c r="BO1009" i="3"/>
  <c r="BQ1009" i="3" s="1"/>
  <c r="BO1010" i="3"/>
  <c r="BQ1010" i="3" s="1"/>
  <c r="BO1011" i="3"/>
  <c r="BO1012" i="3"/>
  <c r="BQ1012" i="3" s="1"/>
  <c r="BO1013" i="3"/>
  <c r="BQ1013" i="3" s="1"/>
  <c r="BO1014" i="3"/>
  <c r="BQ1014" i="3" s="1"/>
  <c r="BO1015" i="3"/>
  <c r="BO1016" i="3"/>
  <c r="BQ1016" i="3" s="1"/>
  <c r="BO1017" i="3"/>
  <c r="BQ1017" i="3" s="1"/>
  <c r="BO1018" i="3"/>
  <c r="BQ1018" i="3" s="1"/>
  <c r="BO1019" i="3"/>
  <c r="BO1020" i="3"/>
  <c r="BQ1020" i="3" s="1"/>
  <c r="BO1021" i="3"/>
  <c r="BQ1021" i="3" s="1"/>
  <c r="BO1022" i="3"/>
  <c r="BQ1022" i="3" s="1"/>
  <c r="BO1023" i="3"/>
  <c r="BO1024" i="3"/>
  <c r="BQ1024" i="3" s="1"/>
  <c r="BO1025" i="3"/>
  <c r="BQ1025" i="3" s="1"/>
  <c r="BO1026" i="3"/>
  <c r="BQ1026" i="3" s="1"/>
  <c r="BO1027" i="3"/>
  <c r="BO1028" i="3"/>
  <c r="BQ1028" i="3" s="1"/>
  <c r="BO1029" i="3"/>
  <c r="BQ1029" i="3" s="1"/>
  <c r="BO1030" i="3"/>
  <c r="BQ1030" i="3" s="1"/>
  <c r="BO1031" i="3"/>
  <c r="BO1032" i="3"/>
  <c r="BQ1032" i="3" s="1"/>
  <c r="BO1033" i="3"/>
  <c r="BQ1033" i="3" s="1"/>
  <c r="BO1034" i="3"/>
  <c r="BQ1034" i="3" s="1"/>
  <c r="BO1035" i="3"/>
  <c r="BO1036" i="3"/>
  <c r="BQ1036" i="3" s="1"/>
  <c r="BO1037" i="3"/>
  <c r="BQ1037" i="3" s="1"/>
  <c r="BO1038" i="3"/>
  <c r="BQ1038" i="3" s="1"/>
  <c r="BO1039" i="3"/>
  <c r="BO1040" i="3"/>
  <c r="BQ1040" i="3" s="1"/>
  <c r="BO1041" i="3"/>
  <c r="BQ1041" i="3" s="1"/>
  <c r="BO1042" i="3"/>
  <c r="BQ1042" i="3" s="1"/>
  <c r="BO1043" i="3"/>
  <c r="BO1044" i="3"/>
  <c r="BQ1044" i="3" s="1"/>
  <c r="BO1045" i="3"/>
  <c r="BQ1045" i="3" s="1"/>
  <c r="BO1046" i="3"/>
  <c r="BQ1046" i="3" s="1"/>
  <c r="BO1047" i="3"/>
  <c r="BO1048" i="3"/>
  <c r="BQ1048" i="3" s="1"/>
  <c r="BO1049" i="3"/>
  <c r="BQ1049" i="3" s="1"/>
  <c r="BO1050" i="3"/>
  <c r="BQ1050" i="3" s="1"/>
  <c r="BO1051" i="3"/>
  <c r="BO1052" i="3"/>
  <c r="BQ1052" i="3" s="1"/>
  <c r="BO1053" i="3"/>
  <c r="BQ1053" i="3" s="1"/>
  <c r="BO1054" i="3"/>
  <c r="BQ1054" i="3" s="1"/>
  <c r="BO1055" i="3"/>
  <c r="BO1056" i="3"/>
  <c r="BQ1056" i="3" s="1"/>
  <c r="BO1057" i="3"/>
  <c r="BQ1057" i="3" s="1"/>
  <c r="BO1058" i="3"/>
  <c r="BQ1058" i="3" s="1"/>
  <c r="BO1059" i="3"/>
  <c r="BO1060" i="3"/>
  <c r="BQ1060" i="3" s="1"/>
  <c r="BO1061" i="3"/>
  <c r="BQ1061" i="3" s="1"/>
  <c r="BO1062" i="3"/>
  <c r="BQ1062" i="3" s="1"/>
  <c r="BO1063" i="3"/>
  <c r="BO1064" i="3"/>
  <c r="BQ1064" i="3" s="1"/>
  <c r="BO1065" i="3"/>
  <c r="BQ1065" i="3" s="1"/>
  <c r="BO1066" i="3"/>
  <c r="BQ1066" i="3" s="1"/>
  <c r="BO1067" i="3"/>
  <c r="BO1068" i="3"/>
  <c r="BQ1068" i="3" s="1"/>
  <c r="BO1069" i="3"/>
  <c r="BQ1069" i="3" s="1"/>
  <c r="BO1070" i="3"/>
  <c r="BQ1070" i="3" s="1"/>
  <c r="BO1071" i="3"/>
  <c r="BO1072" i="3"/>
  <c r="BQ1072" i="3" s="1"/>
  <c r="BO1073" i="3"/>
  <c r="BQ1073" i="3" s="1"/>
  <c r="BO1074" i="3"/>
  <c r="BQ1074" i="3" s="1"/>
  <c r="BO1075" i="3"/>
  <c r="BO1076" i="3"/>
  <c r="BQ1076" i="3" s="1"/>
  <c r="BO1077" i="3"/>
  <c r="BQ1077" i="3" s="1"/>
  <c r="BO1078" i="3"/>
  <c r="BQ1078" i="3" s="1"/>
  <c r="BO1079" i="3"/>
  <c r="BO1080" i="3"/>
  <c r="BQ1080" i="3" s="1"/>
  <c r="BO1081" i="3"/>
  <c r="BQ1081" i="3" s="1"/>
  <c r="BO1082" i="3"/>
  <c r="BQ1082" i="3" s="1"/>
  <c r="BO1083" i="3"/>
  <c r="BO1084" i="3"/>
  <c r="BQ1084" i="3" s="1"/>
  <c r="BO1085" i="3"/>
  <c r="BQ1085" i="3" s="1"/>
  <c r="BO1086" i="3"/>
  <c r="BQ1086" i="3" s="1"/>
  <c r="BO1087" i="3"/>
  <c r="BO1088" i="3"/>
  <c r="BQ1088" i="3" s="1"/>
  <c r="BO1089" i="3"/>
  <c r="BQ1089" i="3" s="1"/>
  <c r="BO1090" i="3"/>
  <c r="BQ1090" i="3" s="1"/>
  <c r="BO1091" i="3"/>
  <c r="BO1092" i="3"/>
  <c r="BQ1092" i="3" s="1"/>
  <c r="BO1093" i="3"/>
  <c r="BQ1093" i="3" s="1"/>
  <c r="BO1094" i="3"/>
  <c r="BQ1094" i="3" s="1"/>
  <c r="BO1095" i="3"/>
  <c r="BO1096" i="3"/>
  <c r="BQ1096" i="3" s="1"/>
  <c r="BO1097" i="3"/>
  <c r="BQ1097" i="3" s="1"/>
  <c r="BO1098" i="3"/>
  <c r="BQ1098" i="3" s="1"/>
  <c r="BO1099" i="3"/>
  <c r="BO1100" i="3"/>
  <c r="BQ1100" i="3" s="1"/>
  <c r="BO1101" i="3"/>
  <c r="BQ1101" i="3" s="1"/>
  <c r="BO1102" i="3"/>
  <c r="BQ1102" i="3" s="1"/>
  <c r="BO1103" i="3"/>
  <c r="BO1104" i="3"/>
  <c r="BQ1104" i="3" s="1"/>
  <c r="BO1105" i="3"/>
  <c r="BQ1105" i="3" s="1"/>
  <c r="BO1106" i="3"/>
  <c r="BQ1106" i="3" s="1"/>
  <c r="BO1107" i="3"/>
  <c r="BO1108" i="3"/>
  <c r="BQ1108" i="3" s="1"/>
  <c r="BO1109" i="3"/>
  <c r="BQ1109" i="3" s="1"/>
  <c r="BO1110" i="3"/>
  <c r="BQ1110" i="3" s="1"/>
  <c r="BO1111" i="3"/>
  <c r="BO1112" i="3"/>
  <c r="BQ1112" i="3" s="1"/>
  <c r="BO1113" i="3"/>
  <c r="BQ1113" i="3" s="1"/>
  <c r="BO1114" i="3"/>
  <c r="BQ1114" i="3" s="1"/>
  <c r="BO1115" i="3"/>
  <c r="BO1116" i="3"/>
  <c r="BQ1116" i="3" s="1"/>
  <c r="BO1117" i="3"/>
  <c r="BQ1117" i="3" s="1"/>
  <c r="BO1118" i="3"/>
  <c r="BQ1118" i="3" s="1"/>
  <c r="BO1119" i="3"/>
  <c r="BO1120" i="3"/>
  <c r="BQ1120" i="3" s="1"/>
  <c r="BO1121" i="3"/>
  <c r="BQ1121" i="3" s="1"/>
  <c r="BO1122" i="3"/>
  <c r="BQ1122" i="3" s="1"/>
  <c r="BO1123" i="3"/>
  <c r="BO1124" i="3"/>
  <c r="BQ1124" i="3" s="1"/>
  <c r="BO1125" i="3"/>
  <c r="BQ1125" i="3" s="1"/>
  <c r="BO1126" i="3"/>
  <c r="BQ1126" i="3" s="1"/>
  <c r="BO1127" i="3"/>
  <c r="BO1128" i="3"/>
  <c r="BQ1128" i="3" s="1"/>
  <c r="BO1129" i="3"/>
  <c r="BQ1129" i="3" s="1"/>
  <c r="BO1130" i="3"/>
  <c r="BQ1130" i="3" s="1"/>
  <c r="BO1131" i="3"/>
  <c r="BO1132" i="3"/>
  <c r="BQ1132" i="3" s="1"/>
  <c r="BO1133" i="3"/>
  <c r="BQ1133" i="3" s="1"/>
  <c r="BO1134" i="3"/>
  <c r="BQ1134" i="3" s="1"/>
  <c r="BO1135" i="3"/>
  <c r="BO1136" i="3"/>
  <c r="BQ1136" i="3" s="1"/>
  <c r="BO1137" i="3"/>
  <c r="BQ1137" i="3" s="1"/>
  <c r="BO1138" i="3"/>
  <c r="BQ1138" i="3" s="1"/>
  <c r="BO1139" i="3"/>
  <c r="BO1140" i="3"/>
  <c r="BQ1140" i="3" s="1"/>
  <c r="BO1141" i="3"/>
  <c r="BQ1141" i="3" s="1"/>
  <c r="BO1142" i="3"/>
  <c r="BQ1142" i="3" s="1"/>
  <c r="BO1143" i="3"/>
  <c r="BO1144" i="3"/>
  <c r="BQ1144" i="3" s="1"/>
  <c r="BO1145" i="3"/>
  <c r="BQ1145" i="3" s="1"/>
  <c r="BO1146" i="3"/>
  <c r="BQ1146" i="3" s="1"/>
  <c r="BO1147" i="3"/>
  <c r="BO1148" i="3"/>
  <c r="BQ1148" i="3" s="1"/>
  <c r="BO1149" i="3"/>
  <c r="BQ1149" i="3" s="1"/>
  <c r="BO1150" i="3"/>
  <c r="BQ1150" i="3" s="1"/>
  <c r="BO1151" i="3"/>
  <c r="BO1152" i="3"/>
  <c r="BQ1152" i="3" s="1"/>
  <c r="BO1153" i="3"/>
  <c r="BQ1153" i="3" s="1"/>
  <c r="BO1154" i="3"/>
  <c r="BQ1154" i="3" s="1"/>
  <c r="BO1155" i="3"/>
  <c r="BO1156" i="3"/>
  <c r="BQ1156" i="3" s="1"/>
  <c r="BO1157" i="3"/>
  <c r="BQ1157" i="3" s="1"/>
  <c r="BO1158" i="3"/>
  <c r="BQ1158" i="3" s="1"/>
  <c r="BO1159" i="3"/>
  <c r="BO1160" i="3"/>
  <c r="BQ1160" i="3" s="1"/>
  <c r="BO1161" i="3"/>
  <c r="BQ1161" i="3" s="1"/>
  <c r="BO1162" i="3"/>
  <c r="BQ1162" i="3" s="1"/>
  <c r="BO1163" i="3"/>
  <c r="BO1164" i="3"/>
  <c r="BQ1164" i="3" s="1"/>
  <c r="BO1165" i="3"/>
  <c r="BQ1165" i="3" s="1"/>
  <c r="BO1166" i="3"/>
  <c r="BQ1166" i="3" s="1"/>
  <c r="BO1167" i="3"/>
  <c r="BO1168" i="3"/>
  <c r="BQ1168" i="3" s="1"/>
  <c r="BO1169" i="3"/>
  <c r="BQ1169" i="3" s="1"/>
  <c r="BO1170" i="3"/>
  <c r="BQ1170" i="3" s="1"/>
  <c r="BO1171" i="3"/>
  <c r="BO1172" i="3"/>
  <c r="BQ1172" i="3" s="1"/>
  <c r="BO1173" i="3"/>
  <c r="BQ1173" i="3" s="1"/>
  <c r="BO1174" i="3"/>
  <c r="BQ1174" i="3" s="1"/>
  <c r="BO1175" i="3"/>
  <c r="BO1176" i="3"/>
  <c r="BQ1176" i="3" s="1"/>
  <c r="BO1177" i="3"/>
  <c r="BQ1177" i="3" s="1"/>
  <c r="BO1178" i="3"/>
  <c r="BQ1178" i="3" s="1"/>
  <c r="BO1179" i="3"/>
  <c r="BO1180" i="3"/>
  <c r="BQ1180" i="3" s="1"/>
  <c r="BO1181" i="3"/>
  <c r="BQ1181" i="3" s="1"/>
  <c r="BO1182" i="3"/>
  <c r="BQ1182" i="3" s="1"/>
  <c r="BO1183" i="3"/>
  <c r="BO1184" i="3"/>
  <c r="BQ1184" i="3" s="1"/>
  <c r="BO1185" i="3"/>
  <c r="BQ1185" i="3" s="1"/>
  <c r="BO1186" i="3"/>
  <c r="BQ1186" i="3" s="1"/>
  <c r="BO1187" i="3"/>
  <c r="BO1188" i="3"/>
  <c r="BQ1188" i="3" s="1"/>
  <c r="BO1189" i="3"/>
  <c r="BQ1189" i="3" s="1"/>
  <c r="BO1190" i="3"/>
  <c r="BQ1190" i="3" s="1"/>
  <c r="BO1191" i="3"/>
  <c r="BO1192" i="3"/>
  <c r="BQ1192" i="3" s="1"/>
  <c r="BO1193" i="3"/>
  <c r="BQ1193" i="3" s="1"/>
  <c r="BO1194" i="3"/>
  <c r="BQ1194" i="3" s="1"/>
  <c r="BO1195" i="3"/>
  <c r="BO1196" i="3"/>
  <c r="BQ1196" i="3" s="1"/>
  <c r="BO1197" i="3"/>
  <c r="BQ1197" i="3" s="1"/>
  <c r="BO1198" i="3"/>
  <c r="BQ1198" i="3" s="1"/>
  <c r="BO1199" i="3"/>
  <c r="BO1200" i="3"/>
  <c r="BQ1200" i="3" s="1"/>
  <c r="BO1201" i="3"/>
  <c r="BQ1201" i="3" s="1"/>
  <c r="BO1202" i="3"/>
  <c r="BQ1202" i="3" s="1"/>
  <c r="BO1203" i="3"/>
  <c r="BO1204" i="3"/>
  <c r="BQ1204" i="3" s="1"/>
  <c r="BO1205" i="3"/>
  <c r="BQ1205" i="3" s="1"/>
  <c r="BO1206" i="3"/>
  <c r="BQ1206" i="3" s="1"/>
  <c r="BO1207" i="3"/>
  <c r="BO1208" i="3"/>
  <c r="BQ1208" i="3" s="1"/>
  <c r="BO1209" i="3"/>
  <c r="BQ1209" i="3" s="1"/>
  <c r="BO1210" i="3"/>
  <c r="BQ1210" i="3" s="1"/>
  <c r="BO1211" i="3"/>
  <c r="BO1212" i="3"/>
  <c r="BQ1212" i="3" s="1"/>
  <c r="BO1213" i="3"/>
  <c r="BQ1213" i="3" s="1"/>
  <c r="BO1214" i="3"/>
  <c r="BQ1214" i="3" s="1"/>
  <c r="BO1215" i="3"/>
  <c r="BO1216" i="3"/>
  <c r="BQ1216" i="3" s="1"/>
  <c r="BO1217" i="3"/>
  <c r="BQ1217" i="3" s="1"/>
  <c r="BO1218" i="3"/>
  <c r="BQ1218" i="3" s="1"/>
  <c r="BO1219" i="3"/>
  <c r="BO1220" i="3"/>
  <c r="BQ1220" i="3" s="1"/>
  <c r="BO1221" i="3"/>
  <c r="BQ1221" i="3" s="1"/>
  <c r="BO1222" i="3"/>
  <c r="BQ1222" i="3" s="1"/>
  <c r="BO1223" i="3"/>
  <c r="BO1224" i="3"/>
  <c r="BQ1224" i="3" s="1"/>
  <c r="BO1225" i="3"/>
  <c r="BQ1225" i="3" s="1"/>
  <c r="BO1226" i="3"/>
  <c r="BQ1226" i="3" s="1"/>
  <c r="BO1227" i="3"/>
  <c r="BO1228" i="3"/>
  <c r="BQ1228" i="3" s="1"/>
  <c r="BO1229" i="3"/>
  <c r="BQ1229" i="3" s="1"/>
  <c r="BO1230" i="3"/>
  <c r="BQ1230" i="3" s="1"/>
  <c r="BO1231" i="3"/>
  <c r="BO1232" i="3"/>
  <c r="BQ1232" i="3" s="1"/>
  <c r="BO1233" i="3"/>
  <c r="BQ1233" i="3" s="1"/>
  <c r="BO1234" i="3"/>
  <c r="BQ1234" i="3" s="1"/>
  <c r="BO1235" i="3"/>
  <c r="BO1236" i="3"/>
  <c r="BQ1236" i="3" s="1"/>
  <c r="BO1237" i="3"/>
  <c r="BQ1237" i="3" s="1"/>
  <c r="BO1238" i="3"/>
  <c r="BQ1238" i="3" s="1"/>
  <c r="BO1239" i="3"/>
  <c r="BO1240" i="3"/>
  <c r="BQ1240" i="3" s="1"/>
  <c r="BO1241" i="3"/>
  <c r="BQ1241" i="3" s="1"/>
  <c r="BO1242" i="3"/>
  <c r="BQ1242" i="3" s="1"/>
  <c r="BO1243" i="3"/>
  <c r="BO1244" i="3"/>
  <c r="BQ1244" i="3" s="1"/>
  <c r="BO1245" i="3"/>
  <c r="BQ1245" i="3" s="1"/>
  <c r="BO1246" i="3"/>
  <c r="BQ1246" i="3" s="1"/>
  <c r="BO1247" i="3"/>
  <c r="BO1248" i="3"/>
  <c r="BQ1248" i="3" s="1"/>
  <c r="BO1249" i="3"/>
  <c r="BQ1249" i="3" s="1"/>
  <c r="BO1250" i="3"/>
  <c r="BQ1250" i="3" s="1"/>
  <c r="BO1251" i="3"/>
  <c r="BO1252" i="3"/>
  <c r="BQ1252" i="3" s="1"/>
  <c r="BO1253" i="3"/>
  <c r="BQ1253" i="3" s="1"/>
  <c r="BO1254" i="3"/>
  <c r="BQ1254" i="3" s="1"/>
  <c r="BO1255" i="3"/>
  <c r="BO1256" i="3"/>
  <c r="BQ1256" i="3" s="1"/>
  <c r="BO1257" i="3"/>
  <c r="BQ1257" i="3" s="1"/>
  <c r="BO1258" i="3"/>
  <c r="BQ1258" i="3" s="1"/>
  <c r="BO1259" i="3"/>
  <c r="BO1260" i="3"/>
  <c r="BQ1260" i="3" s="1"/>
  <c r="BO1261" i="3"/>
  <c r="BQ1261" i="3" s="1"/>
  <c r="BO1262" i="3"/>
  <c r="BQ1262" i="3" s="1"/>
  <c r="BO1263" i="3"/>
  <c r="BO1264" i="3"/>
  <c r="BQ1264" i="3" s="1"/>
  <c r="BO1265" i="3"/>
  <c r="BQ1265" i="3" s="1"/>
  <c r="BO1266" i="3"/>
  <c r="BQ1266" i="3" s="1"/>
  <c r="BO1267" i="3"/>
  <c r="BO1268" i="3"/>
  <c r="BQ1268" i="3" s="1"/>
  <c r="BO1269" i="3"/>
  <c r="BQ1269" i="3" s="1"/>
  <c r="BO1270" i="3"/>
  <c r="BQ1270" i="3" s="1"/>
  <c r="BO1271" i="3"/>
  <c r="BO1272" i="3"/>
  <c r="BQ1272" i="3" s="1"/>
  <c r="BO1273" i="3"/>
  <c r="BQ1273" i="3" s="1"/>
  <c r="BO1274" i="3"/>
  <c r="BQ1274" i="3" s="1"/>
  <c r="BO1275" i="3"/>
  <c r="BO1276" i="3"/>
  <c r="BQ1276" i="3" s="1"/>
  <c r="BO1277" i="3"/>
  <c r="BQ1277" i="3" s="1"/>
  <c r="BO1278" i="3"/>
  <c r="BQ1278" i="3" s="1"/>
  <c r="BO1279" i="3"/>
  <c r="BO1280" i="3"/>
  <c r="BQ1280" i="3" s="1"/>
  <c r="BO1281" i="3"/>
  <c r="BQ1281" i="3" s="1"/>
  <c r="BO1282" i="3"/>
  <c r="BQ1282" i="3" s="1"/>
  <c r="BO1283" i="3"/>
  <c r="BO1284" i="3"/>
  <c r="BQ1284" i="3" s="1"/>
  <c r="BO1285" i="3"/>
  <c r="BQ1285" i="3" s="1"/>
  <c r="BO1286" i="3"/>
  <c r="BQ1286" i="3" s="1"/>
  <c r="BO1287" i="3"/>
  <c r="BO1288" i="3"/>
  <c r="BQ1288" i="3" s="1"/>
  <c r="BO1289" i="3"/>
  <c r="BQ1289" i="3" s="1"/>
  <c r="BO1290" i="3"/>
  <c r="BQ1290" i="3" s="1"/>
  <c r="BO1291" i="3"/>
  <c r="BO1292" i="3"/>
  <c r="BQ1292" i="3" s="1"/>
  <c r="BO1293" i="3"/>
  <c r="BQ1293" i="3" s="1"/>
  <c r="BO1294" i="3"/>
  <c r="BQ1294" i="3" s="1"/>
  <c r="BO1295" i="3"/>
  <c r="BO1296" i="3"/>
  <c r="BQ1296" i="3" s="1"/>
  <c r="BO1297" i="3"/>
  <c r="BQ1297" i="3" s="1"/>
  <c r="BO1298" i="3"/>
  <c r="BQ1298" i="3" s="1"/>
  <c r="BO1299" i="3"/>
  <c r="BO1300" i="3"/>
  <c r="BQ1300" i="3" s="1"/>
  <c r="BO1301" i="3"/>
  <c r="BQ1301" i="3" s="1"/>
  <c r="BO1302" i="3"/>
  <c r="BQ1302" i="3" s="1"/>
  <c r="BO1303" i="3"/>
  <c r="BO1304" i="3"/>
  <c r="BQ1304" i="3" s="1"/>
  <c r="BO1305" i="3"/>
  <c r="BQ1305" i="3" s="1"/>
  <c r="BO1306" i="3"/>
  <c r="BQ1306" i="3" s="1"/>
  <c r="BO1307" i="3"/>
  <c r="BO1308" i="3"/>
  <c r="BQ1308" i="3" s="1"/>
  <c r="BO1309" i="3"/>
  <c r="BQ1309" i="3" s="1"/>
  <c r="BO1310" i="3"/>
  <c r="BQ1310" i="3" s="1"/>
  <c r="BO1311" i="3"/>
  <c r="BO1312" i="3"/>
  <c r="BQ1312" i="3" s="1"/>
  <c r="BO1313" i="3"/>
  <c r="BQ1313" i="3" s="1"/>
  <c r="BO1314" i="3"/>
  <c r="BQ1314" i="3" s="1"/>
  <c r="BO1315" i="3"/>
  <c r="BO1316" i="3"/>
  <c r="BQ1316" i="3" s="1"/>
  <c r="BO1317" i="3"/>
  <c r="BQ1317" i="3" s="1"/>
  <c r="BO1318" i="3"/>
  <c r="BQ1318" i="3" s="1"/>
  <c r="BO1319" i="3"/>
  <c r="BO1320" i="3"/>
  <c r="BQ1320" i="3" s="1"/>
  <c r="BO1321" i="3"/>
  <c r="BQ1321" i="3" s="1"/>
  <c r="BO1322" i="3"/>
  <c r="BQ1322" i="3" s="1"/>
  <c r="BO1323" i="3"/>
  <c r="BO1324" i="3"/>
  <c r="BQ1324" i="3" s="1"/>
  <c r="BO1325" i="3"/>
  <c r="BQ1325" i="3" s="1"/>
  <c r="BO1326" i="3"/>
  <c r="BQ1326" i="3" s="1"/>
  <c r="BO1327" i="3"/>
  <c r="BO1328" i="3"/>
  <c r="BQ1328" i="3" s="1"/>
  <c r="BO1329" i="3"/>
  <c r="BQ1329" i="3" s="1"/>
  <c r="BO1330" i="3"/>
  <c r="BQ1330" i="3" s="1"/>
  <c r="BO1331" i="3"/>
  <c r="BO1332" i="3"/>
  <c r="BQ1332" i="3" s="1"/>
  <c r="BO1333" i="3"/>
  <c r="BQ1333" i="3" s="1"/>
  <c r="BO1334" i="3"/>
  <c r="BQ1334" i="3" s="1"/>
  <c r="BO1335" i="3"/>
  <c r="BO1336" i="3"/>
  <c r="BQ1336" i="3" s="1"/>
  <c r="BO1337" i="3"/>
  <c r="BQ1337" i="3" s="1"/>
  <c r="BO1338" i="3"/>
  <c r="BQ1338" i="3" s="1"/>
  <c r="BO1339" i="3"/>
  <c r="BO1340" i="3"/>
  <c r="BQ1340" i="3" s="1"/>
  <c r="BO1341" i="3"/>
  <c r="BQ1341" i="3" s="1"/>
  <c r="BO1342" i="3"/>
  <c r="BQ1342" i="3" s="1"/>
  <c r="BO1343" i="3"/>
  <c r="BO1344" i="3"/>
  <c r="BQ1344" i="3" s="1"/>
  <c r="BO1345" i="3"/>
  <c r="BQ1345" i="3" s="1"/>
  <c r="BO1346" i="3"/>
  <c r="BQ1346" i="3" s="1"/>
  <c r="BO1347" i="3"/>
  <c r="BO1348" i="3"/>
  <c r="BQ1348" i="3" s="1"/>
  <c r="BO1349" i="3"/>
  <c r="BQ1349" i="3" s="1"/>
  <c r="BO1350" i="3"/>
  <c r="BQ1350" i="3" s="1"/>
  <c r="BO1351" i="3"/>
  <c r="BO1352" i="3"/>
  <c r="BQ1352" i="3" s="1"/>
  <c r="BO1353" i="3"/>
  <c r="BQ1353" i="3" s="1"/>
  <c r="BO1354" i="3"/>
  <c r="BQ1354" i="3" s="1"/>
  <c r="BO1355" i="3"/>
  <c r="BO1356" i="3"/>
  <c r="BQ1356" i="3" s="1"/>
  <c r="BO1357" i="3"/>
  <c r="BQ1357" i="3" s="1"/>
  <c r="BO1358" i="3"/>
  <c r="BQ1358" i="3" s="1"/>
  <c r="BO1359" i="3"/>
  <c r="BO1360" i="3"/>
  <c r="BQ1360" i="3" s="1"/>
  <c r="BO1361" i="3"/>
  <c r="BQ1361" i="3" s="1"/>
  <c r="BO1362" i="3"/>
  <c r="BQ1362" i="3" s="1"/>
  <c r="BO1363" i="3"/>
  <c r="BO1364" i="3"/>
  <c r="BQ1364" i="3" s="1"/>
  <c r="BO1365" i="3"/>
  <c r="BQ1365" i="3" s="1"/>
  <c r="BO1366" i="3"/>
  <c r="BQ1366" i="3" s="1"/>
  <c r="BO1367" i="3"/>
  <c r="BO1368" i="3"/>
  <c r="BQ1368" i="3" s="1"/>
  <c r="BO1369" i="3"/>
  <c r="BQ1369" i="3" s="1"/>
  <c r="BO1370" i="3"/>
  <c r="BQ1370" i="3" s="1"/>
  <c r="BO1371" i="3"/>
  <c r="BO1372" i="3"/>
  <c r="BQ1372" i="3" s="1"/>
  <c r="BO1373" i="3"/>
  <c r="BQ1373" i="3" s="1"/>
  <c r="BO1374" i="3"/>
  <c r="BQ1374" i="3" s="1"/>
  <c r="BO1375" i="3"/>
  <c r="BO1376" i="3"/>
  <c r="BQ1376" i="3" s="1"/>
  <c r="BO1377" i="3"/>
  <c r="BQ1377" i="3" s="1"/>
  <c r="BO1378" i="3"/>
  <c r="BQ1378" i="3" s="1"/>
  <c r="BO1379" i="3"/>
  <c r="BO1380" i="3"/>
  <c r="BQ1380" i="3" s="1"/>
  <c r="BO1381" i="3"/>
  <c r="BQ1381" i="3" s="1"/>
  <c r="BO1382" i="3"/>
  <c r="BQ1382" i="3" s="1"/>
  <c r="BO1383" i="3"/>
  <c r="BO1384" i="3"/>
  <c r="BQ1384" i="3" s="1"/>
  <c r="BO1385" i="3"/>
  <c r="BQ1385" i="3" s="1"/>
  <c r="BO1386" i="3"/>
  <c r="BQ1386" i="3" s="1"/>
  <c r="BO1387" i="3"/>
  <c r="BO1388" i="3"/>
  <c r="BO1389" i="3"/>
  <c r="BQ1389" i="3" s="1"/>
  <c r="BO1390" i="3"/>
  <c r="BQ1390" i="3" s="1"/>
  <c r="BO1391" i="3"/>
  <c r="BO1392" i="3"/>
  <c r="BO1393" i="3"/>
  <c r="BQ1393" i="3" s="1"/>
  <c r="BO1394" i="3"/>
  <c r="BQ1394" i="3" s="1"/>
  <c r="BO1395" i="3"/>
  <c r="BO1396" i="3"/>
  <c r="BO1397" i="3"/>
  <c r="BQ1397" i="3" s="1"/>
  <c r="BO1398" i="3"/>
  <c r="BQ1398" i="3" s="1"/>
  <c r="BO1399" i="3"/>
  <c r="BO1400" i="3"/>
  <c r="BO1401" i="3"/>
  <c r="BQ1401" i="3" s="1"/>
  <c r="BO1402" i="3"/>
  <c r="BQ1402" i="3" s="1"/>
  <c r="BO1403" i="3"/>
  <c r="BO1404" i="3"/>
  <c r="BO1405" i="3"/>
  <c r="BQ1405" i="3" s="1"/>
  <c r="BO1406" i="3"/>
  <c r="BQ1406" i="3" s="1"/>
  <c r="BO1407" i="3"/>
  <c r="BO1408" i="3"/>
  <c r="BO1409" i="3"/>
  <c r="BQ1409" i="3" s="1"/>
  <c r="BO1410" i="3"/>
  <c r="BQ1410" i="3" s="1"/>
  <c r="BO1411" i="3"/>
  <c r="BO1412" i="3"/>
  <c r="BO1413" i="3"/>
  <c r="BQ1413" i="3" s="1"/>
  <c r="BO1414" i="3"/>
  <c r="BQ1414" i="3" s="1"/>
  <c r="BO1415" i="3"/>
  <c r="BO1416" i="3"/>
  <c r="BO1417" i="3"/>
  <c r="BQ1417" i="3" s="1"/>
  <c r="BO1418" i="3"/>
  <c r="BQ1418" i="3" s="1"/>
  <c r="BO1419" i="3"/>
  <c r="BO1420" i="3"/>
  <c r="BO1421" i="3"/>
  <c r="BQ1421" i="3" s="1"/>
  <c r="BO1422" i="3"/>
  <c r="BQ1422" i="3" s="1"/>
  <c r="BO1423" i="3"/>
  <c r="BO1424" i="3"/>
  <c r="BO1425" i="3"/>
  <c r="BQ1425" i="3" s="1"/>
  <c r="BO1426" i="3"/>
  <c r="BQ1426" i="3" s="1"/>
  <c r="BO1427" i="3"/>
  <c r="BO1428" i="3"/>
  <c r="BO1429" i="3"/>
  <c r="BQ1429" i="3" s="1"/>
  <c r="BO1430" i="3"/>
  <c r="BQ1430" i="3" s="1"/>
  <c r="BO1431" i="3"/>
  <c r="BO1432" i="3"/>
  <c r="BO1433" i="3"/>
  <c r="BQ1433" i="3" s="1"/>
  <c r="BO1434" i="3"/>
  <c r="BQ1434" i="3" s="1"/>
  <c r="BO1435" i="3"/>
  <c r="BO1436" i="3"/>
  <c r="BO1437" i="3"/>
  <c r="BQ1437" i="3" s="1"/>
  <c r="BO1438" i="3"/>
  <c r="BQ1438" i="3" s="1"/>
  <c r="BO1439" i="3"/>
  <c r="BO1440" i="3"/>
  <c r="BO1441" i="3"/>
  <c r="BQ1441" i="3" s="1"/>
  <c r="BO1442" i="3"/>
  <c r="BQ1442" i="3" s="1"/>
  <c r="BO1443" i="3"/>
  <c r="BO1444" i="3"/>
  <c r="BO1445" i="3"/>
  <c r="BQ1445" i="3" s="1"/>
  <c r="BO1446" i="3"/>
  <c r="BQ1446" i="3" s="1"/>
  <c r="BO1447" i="3"/>
  <c r="BO1448" i="3"/>
  <c r="BO1449" i="3"/>
  <c r="BQ1449" i="3" s="1"/>
  <c r="BO1450" i="3"/>
  <c r="BQ1450" i="3" s="1"/>
  <c r="BO1451" i="3"/>
  <c r="BO1452" i="3"/>
  <c r="BO1453" i="3"/>
  <c r="BQ1453" i="3" s="1"/>
  <c r="BO1454" i="3"/>
  <c r="BQ1454" i="3" s="1"/>
  <c r="BO1455" i="3"/>
  <c r="BO1456" i="3"/>
  <c r="BO1457" i="3"/>
  <c r="BQ1457" i="3" s="1"/>
  <c r="BO1458" i="3"/>
  <c r="BQ1458" i="3" s="1"/>
  <c r="BO1459" i="3"/>
  <c r="BO1460" i="3"/>
  <c r="BO1461" i="3"/>
  <c r="BQ1461" i="3" s="1"/>
  <c r="BO1462" i="3"/>
  <c r="BQ1462" i="3" s="1"/>
  <c r="BO1463" i="3"/>
  <c r="BO1464" i="3"/>
  <c r="BO1465" i="3"/>
  <c r="BQ1465" i="3" s="1"/>
  <c r="BO1466" i="3"/>
  <c r="BQ1466" i="3" s="1"/>
  <c r="BO1467" i="3"/>
  <c r="BO1468" i="3"/>
  <c r="BO1469" i="3"/>
  <c r="BQ1469" i="3" s="1"/>
  <c r="BO1470" i="3"/>
  <c r="BQ1470" i="3" s="1"/>
  <c r="BO1471" i="3"/>
  <c r="BO1472" i="3"/>
  <c r="BO1473" i="3"/>
  <c r="BQ1473" i="3" s="1"/>
  <c r="BO1474" i="3"/>
  <c r="BQ1474" i="3" s="1"/>
  <c r="BO1475" i="3"/>
  <c r="BO1476" i="3"/>
  <c r="BO1477" i="3"/>
  <c r="BQ1477" i="3" s="1"/>
  <c r="BO1478" i="3"/>
  <c r="BQ1478" i="3" s="1"/>
  <c r="BO1479" i="3"/>
  <c r="BO1480" i="3"/>
  <c r="BO1481" i="3"/>
  <c r="BQ1481" i="3" s="1"/>
  <c r="BO1482" i="3"/>
  <c r="BQ1482" i="3" s="1"/>
  <c r="BO1483" i="3"/>
  <c r="BO1484" i="3"/>
  <c r="BO1485" i="3"/>
  <c r="BQ1485" i="3" s="1"/>
  <c r="BO1486" i="3"/>
  <c r="BQ1486" i="3" s="1"/>
  <c r="BO1487" i="3"/>
  <c r="BO1488" i="3"/>
  <c r="BO1489" i="3"/>
  <c r="BQ1489" i="3" s="1"/>
  <c r="BO1490" i="3"/>
  <c r="BQ1490" i="3" s="1"/>
  <c r="BO1491" i="3"/>
  <c r="BO1492" i="3"/>
  <c r="BO1493" i="3"/>
  <c r="BQ1493" i="3" s="1"/>
  <c r="BO1494" i="3"/>
  <c r="BQ1494" i="3" s="1"/>
  <c r="BO1495" i="3"/>
  <c r="BO1496" i="3"/>
  <c r="BO1497" i="3"/>
  <c r="BQ1497" i="3" s="1"/>
  <c r="BO1498" i="3"/>
  <c r="BQ1498" i="3" s="1"/>
  <c r="BO1499" i="3"/>
  <c r="BO1500" i="3"/>
  <c r="BO1501" i="3"/>
  <c r="BQ1501" i="3" s="1"/>
  <c r="BO1502" i="3"/>
  <c r="BQ1502" i="3" s="1"/>
  <c r="BO1503" i="3"/>
  <c r="BO1504" i="3"/>
  <c r="BO1505" i="3"/>
  <c r="BQ1505" i="3" s="1"/>
  <c r="BO1506" i="3"/>
  <c r="BQ1506" i="3" s="1"/>
  <c r="BO1507" i="3"/>
  <c r="BO1508" i="3"/>
  <c r="BO1509" i="3"/>
  <c r="BQ1509" i="3" s="1"/>
  <c r="BO1510" i="3"/>
  <c r="BQ1510" i="3" s="1"/>
  <c r="BO1511" i="3"/>
  <c r="BO1512" i="3"/>
  <c r="BO1513" i="3"/>
  <c r="BQ1513" i="3" s="1"/>
  <c r="BO1514" i="3"/>
  <c r="BQ1514" i="3" s="1"/>
  <c r="BO1515" i="3"/>
  <c r="BO1516" i="3"/>
  <c r="BO1517" i="3"/>
  <c r="BQ1517" i="3" s="1"/>
  <c r="BO1518" i="3"/>
  <c r="BQ1518" i="3" s="1"/>
  <c r="BO1519" i="3"/>
  <c r="BO1520" i="3"/>
  <c r="BO1521" i="3"/>
  <c r="BQ1521" i="3" s="1"/>
  <c r="BO1522" i="3"/>
  <c r="BQ1522" i="3" s="1"/>
  <c r="BO1523" i="3"/>
  <c r="BO1524" i="3"/>
  <c r="BO1525" i="3"/>
  <c r="BQ1525" i="3" s="1"/>
  <c r="BO1526" i="3"/>
  <c r="BQ1526" i="3" s="1"/>
  <c r="BO1527" i="3"/>
  <c r="BO1528" i="3"/>
  <c r="BO1529" i="3"/>
  <c r="BQ1529" i="3" s="1"/>
  <c r="BO1530" i="3"/>
  <c r="BQ1530" i="3" s="1"/>
  <c r="BO1531" i="3"/>
  <c r="BO1532" i="3"/>
  <c r="BO1533" i="3"/>
  <c r="BQ1533" i="3" s="1"/>
  <c r="BO1534" i="3"/>
  <c r="BQ1534" i="3" s="1"/>
  <c r="BO1535" i="3"/>
  <c r="BO1536" i="3"/>
  <c r="BO1537" i="3"/>
  <c r="BQ1537" i="3" s="1"/>
  <c r="BO1538" i="3"/>
  <c r="BQ1538" i="3" s="1"/>
  <c r="BO1539" i="3"/>
  <c r="BO1540" i="3"/>
  <c r="BO1541" i="3"/>
  <c r="BQ1541" i="3" s="1"/>
  <c r="BO1542" i="3"/>
  <c r="BQ1542" i="3" s="1"/>
  <c r="BO1543" i="3"/>
  <c r="BO1544" i="3"/>
  <c r="BO1545" i="3"/>
  <c r="BQ1545" i="3" s="1"/>
  <c r="BO1546" i="3"/>
  <c r="BQ1546" i="3" s="1"/>
  <c r="BO1547" i="3"/>
  <c r="BO1548" i="3"/>
  <c r="BO1549" i="3"/>
  <c r="BQ1549" i="3" s="1"/>
  <c r="BO1550" i="3"/>
  <c r="BQ1550" i="3" s="1"/>
  <c r="BO1551" i="3"/>
  <c r="BO1552" i="3"/>
  <c r="BO1553" i="3"/>
  <c r="BQ1553" i="3" s="1"/>
  <c r="BO1554" i="3"/>
  <c r="BQ1554" i="3" s="1"/>
  <c r="BO1555" i="3"/>
  <c r="BO1556" i="3"/>
  <c r="BO1557" i="3"/>
  <c r="BQ1557" i="3" s="1"/>
  <c r="BO1558" i="3"/>
  <c r="BQ1558" i="3" s="1"/>
  <c r="BO1559" i="3"/>
  <c r="BO1560" i="3"/>
  <c r="BO1561" i="3"/>
  <c r="BQ1561" i="3" s="1"/>
  <c r="BO1562" i="3"/>
  <c r="BQ1562" i="3" s="1"/>
  <c r="BO1563" i="3"/>
  <c r="BO1564" i="3"/>
  <c r="BO1565" i="3"/>
  <c r="BQ1565" i="3" s="1"/>
  <c r="BO1566" i="3"/>
  <c r="BQ1566" i="3" s="1"/>
  <c r="BO1567" i="3"/>
  <c r="BO1568" i="3"/>
  <c r="BO1569" i="3"/>
  <c r="BQ1569" i="3" s="1"/>
  <c r="BO1570" i="3"/>
  <c r="BQ1570" i="3" s="1"/>
  <c r="BO1571" i="3"/>
  <c r="BO1572" i="3"/>
  <c r="BO1573" i="3"/>
  <c r="BQ1573" i="3" s="1"/>
  <c r="BO1574" i="3"/>
  <c r="BQ1574" i="3" s="1"/>
  <c r="BO1575" i="3"/>
  <c r="BO1576" i="3"/>
  <c r="BO1577" i="3"/>
  <c r="BQ1577" i="3" s="1"/>
  <c r="BO1578" i="3"/>
  <c r="BQ1578" i="3" s="1"/>
  <c r="BO1579" i="3"/>
  <c r="BO1580" i="3"/>
  <c r="BO1581" i="3"/>
  <c r="BQ1581" i="3" s="1"/>
  <c r="BO1582" i="3"/>
  <c r="BQ1582" i="3" s="1"/>
  <c r="BO1583" i="3"/>
  <c r="BO1584" i="3"/>
  <c r="BO1585" i="3"/>
  <c r="BQ1585" i="3" s="1"/>
  <c r="BO1586" i="3"/>
  <c r="BQ1586" i="3" s="1"/>
  <c r="BO1587" i="3"/>
  <c r="BO1588" i="3"/>
  <c r="BO1589" i="3"/>
  <c r="BQ1589" i="3" s="1"/>
  <c r="BO1590" i="3"/>
  <c r="BQ1590" i="3" s="1"/>
  <c r="BO1591" i="3"/>
  <c r="BO1592" i="3"/>
  <c r="BO1593" i="3"/>
  <c r="BQ1593" i="3" s="1"/>
  <c r="BO1594" i="3"/>
  <c r="BQ1594" i="3" s="1"/>
  <c r="BO1595" i="3"/>
  <c r="BO1596" i="3"/>
  <c r="BO1597" i="3"/>
  <c r="BQ1597" i="3" s="1"/>
  <c r="BO1598" i="3"/>
  <c r="BQ1598" i="3" s="1"/>
  <c r="BO1599" i="3"/>
  <c r="BO1600" i="3"/>
  <c r="BO1601" i="3"/>
  <c r="BQ1601" i="3" s="1"/>
  <c r="BO1602" i="3"/>
  <c r="BQ1602" i="3" s="1"/>
  <c r="BO1603" i="3"/>
  <c r="BO1604" i="3"/>
  <c r="BO1605" i="3"/>
  <c r="BQ1605" i="3" s="1"/>
  <c r="BO1606" i="3"/>
  <c r="BQ1606" i="3" s="1"/>
  <c r="BO1607" i="3"/>
  <c r="BO1608" i="3"/>
  <c r="BO1609" i="3"/>
  <c r="BQ1609" i="3" s="1"/>
  <c r="BO1610" i="3"/>
  <c r="BQ1610" i="3" s="1"/>
  <c r="BO1611" i="3"/>
  <c r="BO1612" i="3"/>
  <c r="BO1613" i="3"/>
  <c r="BQ1613" i="3" s="1"/>
  <c r="BO1614" i="3"/>
  <c r="BQ1614" i="3" s="1"/>
  <c r="BO1615" i="3"/>
  <c r="BO1616" i="3"/>
  <c r="BO1617" i="3"/>
  <c r="BQ1617" i="3" s="1"/>
  <c r="BO1618" i="3"/>
  <c r="BQ1618" i="3" s="1"/>
  <c r="BO1619" i="3"/>
  <c r="BO1620" i="3"/>
  <c r="BO1621" i="3"/>
  <c r="BQ1621" i="3" s="1"/>
  <c r="BO1622" i="3"/>
  <c r="BQ1622" i="3" s="1"/>
  <c r="BO1623" i="3"/>
  <c r="BO1624" i="3"/>
  <c r="BO1625" i="3"/>
  <c r="BQ1625" i="3" s="1"/>
  <c r="BO1626" i="3"/>
  <c r="BQ1626" i="3" s="1"/>
  <c r="BO1627" i="3"/>
  <c r="BO1628" i="3"/>
  <c r="BO1629" i="3"/>
  <c r="BQ1629" i="3" s="1"/>
  <c r="BO1630" i="3"/>
  <c r="BQ1630" i="3" s="1"/>
  <c r="BO1631" i="3"/>
  <c r="BO1632" i="3"/>
  <c r="BO1633" i="3"/>
  <c r="BQ1633" i="3" s="1"/>
  <c r="BO1634" i="3"/>
  <c r="BQ1634" i="3" s="1"/>
  <c r="BO1635" i="3"/>
  <c r="BO1636" i="3"/>
  <c r="BO1637" i="3"/>
  <c r="BQ1637" i="3" s="1"/>
  <c r="BO1638" i="3"/>
  <c r="BQ1638" i="3" s="1"/>
  <c r="BO1639" i="3"/>
  <c r="BO1640" i="3"/>
  <c r="BO1641" i="3"/>
  <c r="BQ1641" i="3" s="1"/>
  <c r="BO1642" i="3"/>
  <c r="BQ1642" i="3" s="1"/>
  <c r="BO1643" i="3"/>
  <c r="BO1644" i="3"/>
  <c r="BO1645" i="3"/>
  <c r="BQ1645" i="3" s="1"/>
  <c r="BO1646" i="3"/>
  <c r="BQ1646" i="3" s="1"/>
  <c r="BO1647" i="3"/>
  <c r="BO1648" i="3"/>
  <c r="BO1649" i="3"/>
  <c r="BQ1649" i="3" s="1"/>
  <c r="BO1650" i="3"/>
  <c r="BQ1650" i="3" s="1"/>
  <c r="BO1651" i="3"/>
  <c r="BO1652" i="3"/>
  <c r="BO1653" i="3"/>
  <c r="BQ1653" i="3" s="1"/>
  <c r="BO1654" i="3"/>
  <c r="BQ1654" i="3" s="1"/>
  <c r="BO1655" i="3"/>
  <c r="BO1656" i="3"/>
  <c r="BO1657" i="3"/>
  <c r="BQ1657" i="3" s="1"/>
  <c r="BO1658" i="3"/>
  <c r="BQ1658" i="3" s="1"/>
  <c r="BO1659" i="3"/>
  <c r="BO1660" i="3"/>
  <c r="BO1661" i="3"/>
  <c r="BQ1661" i="3" s="1"/>
  <c r="BO1662" i="3"/>
  <c r="BQ1662" i="3" s="1"/>
  <c r="BO1663" i="3"/>
  <c r="BO1664" i="3"/>
  <c r="BO1665" i="3"/>
  <c r="BQ1665" i="3" s="1"/>
  <c r="BO1666" i="3"/>
  <c r="BQ1666" i="3" s="1"/>
  <c r="BO1667" i="3"/>
  <c r="BO1668" i="3"/>
  <c r="BO1669" i="3"/>
  <c r="BQ1669" i="3" s="1"/>
  <c r="BO1670" i="3"/>
  <c r="BQ1670" i="3" s="1"/>
  <c r="BO1671" i="3"/>
  <c r="BO1672" i="3"/>
  <c r="BO1673" i="3"/>
  <c r="BQ1673" i="3" s="1"/>
  <c r="BO1674" i="3"/>
  <c r="BQ1674" i="3" s="1"/>
  <c r="BO1675" i="3"/>
  <c r="BO1676" i="3"/>
  <c r="BO1677" i="3"/>
  <c r="BQ1677" i="3" s="1"/>
  <c r="BO1678" i="3"/>
  <c r="BQ1678" i="3" s="1"/>
  <c r="BO1679" i="3"/>
  <c r="BO1680" i="3"/>
  <c r="BO1681" i="3"/>
  <c r="BQ1681" i="3" s="1"/>
  <c r="BO1682" i="3"/>
  <c r="BQ1682" i="3" s="1"/>
  <c r="BO1683" i="3"/>
  <c r="BO1684" i="3"/>
  <c r="BO1685" i="3"/>
  <c r="BQ1685" i="3" s="1"/>
  <c r="BO1686" i="3"/>
  <c r="BQ1686" i="3" s="1"/>
  <c r="BO1687" i="3"/>
  <c r="BO1688" i="3"/>
  <c r="BO1689" i="3"/>
  <c r="BQ1689" i="3" s="1"/>
  <c r="BO1690" i="3"/>
  <c r="BQ1690" i="3" s="1"/>
  <c r="BO1691" i="3"/>
  <c r="BO1692" i="3"/>
  <c r="BO1693" i="3"/>
  <c r="BQ1693" i="3" s="1"/>
  <c r="BO1694" i="3"/>
  <c r="BQ1694" i="3" s="1"/>
  <c r="BO1695" i="3"/>
  <c r="BO1696" i="3"/>
  <c r="BO1697" i="3"/>
  <c r="BQ1697" i="3" s="1"/>
  <c r="BO1698" i="3"/>
  <c r="BQ1698" i="3" s="1"/>
  <c r="BO1699" i="3"/>
  <c r="BO1700" i="3"/>
  <c r="BO1701" i="3"/>
  <c r="BQ1701" i="3" s="1"/>
  <c r="BO1702" i="3"/>
  <c r="BQ1702" i="3" s="1"/>
  <c r="BO1703" i="3"/>
  <c r="BO1704" i="3"/>
  <c r="BO1705" i="3"/>
  <c r="BQ1705" i="3" s="1"/>
  <c r="BO1706" i="3"/>
  <c r="BQ1706" i="3" s="1"/>
  <c r="BO1707" i="3"/>
  <c r="BO1708" i="3"/>
  <c r="BO1709" i="3"/>
  <c r="BQ1709" i="3" s="1"/>
  <c r="BO1710" i="3"/>
  <c r="BQ1710" i="3" s="1"/>
  <c r="BO1711" i="3"/>
  <c r="BO1712" i="3"/>
  <c r="BO1713" i="3"/>
  <c r="BQ1713" i="3" s="1"/>
  <c r="BO1714" i="3"/>
  <c r="BQ1714" i="3" s="1"/>
  <c r="BO1715" i="3"/>
  <c r="BO1716" i="3"/>
  <c r="BO1717" i="3"/>
  <c r="BQ1717" i="3" s="1"/>
  <c r="BO1718" i="3"/>
  <c r="BQ1718" i="3" s="1"/>
  <c r="BO1719" i="3"/>
  <c r="BO1720" i="3"/>
  <c r="BO1721" i="3"/>
  <c r="BQ1721" i="3" s="1"/>
  <c r="BO1722" i="3"/>
  <c r="BQ1722" i="3" s="1"/>
  <c r="BO1723" i="3"/>
  <c r="BO1724" i="3"/>
  <c r="BO1725" i="3"/>
  <c r="BQ1725" i="3" s="1"/>
  <c r="BO1726" i="3"/>
  <c r="BQ1726" i="3" s="1"/>
  <c r="BO1727" i="3"/>
  <c r="BO1728" i="3"/>
  <c r="BQ1728" i="3" s="1"/>
  <c r="BO1729" i="3"/>
  <c r="BQ1729" i="3" s="1"/>
  <c r="BO1730" i="3"/>
  <c r="BQ1730" i="3" s="1"/>
  <c r="BO1731" i="3"/>
  <c r="BO1732" i="3"/>
  <c r="BQ1732" i="3" s="1"/>
  <c r="BO1733" i="3"/>
  <c r="BQ1733" i="3" s="1"/>
  <c r="BO1734" i="3"/>
  <c r="BQ1734" i="3" s="1"/>
  <c r="BO1735" i="3"/>
  <c r="BO1736" i="3"/>
  <c r="BQ1736" i="3" s="1"/>
  <c r="BO1737" i="3"/>
  <c r="BQ1737" i="3" s="1"/>
  <c r="BO1738" i="3"/>
  <c r="BQ1738" i="3" s="1"/>
  <c r="BO1739" i="3"/>
  <c r="BO1740" i="3"/>
  <c r="BQ1740" i="3" s="1"/>
  <c r="BO1741" i="3"/>
  <c r="BQ1741" i="3" s="1"/>
  <c r="BO1742" i="3"/>
  <c r="BQ1742" i="3" s="1"/>
  <c r="BO1743" i="3"/>
  <c r="BO1744" i="3"/>
  <c r="BQ1744" i="3" s="1"/>
  <c r="BO1745" i="3"/>
  <c r="BQ1745" i="3" s="1"/>
  <c r="BO1746" i="3"/>
  <c r="BQ1746" i="3" s="1"/>
  <c r="BO1747" i="3"/>
  <c r="BO1748" i="3"/>
  <c r="BQ1748" i="3" s="1"/>
  <c r="BO1749" i="3"/>
  <c r="BQ1749" i="3" s="1"/>
  <c r="BO1750" i="3"/>
  <c r="BQ1750" i="3" s="1"/>
  <c r="BO1751" i="3"/>
  <c r="BO1752" i="3"/>
  <c r="BQ1752" i="3" s="1"/>
  <c r="BO1753" i="3"/>
  <c r="BQ1753" i="3" s="1"/>
  <c r="BO1754" i="3"/>
  <c r="BQ1754" i="3" s="1"/>
  <c r="BO1755" i="3"/>
  <c r="BO1756" i="3"/>
  <c r="BQ1756" i="3" s="1"/>
  <c r="BO1757" i="3"/>
  <c r="BQ1757" i="3" s="1"/>
  <c r="BO1758" i="3"/>
  <c r="BQ1758" i="3" s="1"/>
  <c r="BO1759" i="3"/>
  <c r="BO1760" i="3"/>
  <c r="BQ1760" i="3" s="1"/>
  <c r="BO1761" i="3"/>
  <c r="BQ1761" i="3" s="1"/>
  <c r="BO1762" i="3"/>
  <c r="BQ1762" i="3" s="1"/>
  <c r="BO1763" i="3"/>
  <c r="BO1764" i="3"/>
  <c r="BQ1764" i="3" s="1"/>
  <c r="BO1765" i="3"/>
  <c r="BQ1765" i="3" s="1"/>
  <c r="BO1766" i="3"/>
  <c r="BQ1766" i="3" s="1"/>
  <c r="BO1767" i="3"/>
  <c r="BO1768" i="3"/>
  <c r="BQ1768" i="3" s="1"/>
  <c r="BO1769" i="3"/>
  <c r="BQ1769" i="3" s="1"/>
  <c r="BO1770" i="3"/>
  <c r="BQ1770" i="3" s="1"/>
  <c r="BO1771" i="3"/>
  <c r="BO1772" i="3"/>
  <c r="BQ1772" i="3" s="1"/>
  <c r="BO1773" i="3"/>
  <c r="BQ1773" i="3" s="1"/>
  <c r="BO1774" i="3"/>
  <c r="BQ1774" i="3" s="1"/>
  <c r="BO1775" i="3"/>
  <c r="BO1776" i="3"/>
  <c r="BQ1776" i="3" s="1"/>
  <c r="BO1777" i="3"/>
  <c r="BQ1777" i="3" s="1"/>
  <c r="BO1778" i="3"/>
  <c r="BQ1778" i="3" s="1"/>
  <c r="BO1779" i="3"/>
  <c r="BO1780" i="3"/>
  <c r="BQ1780" i="3" s="1"/>
  <c r="BO1781" i="3"/>
  <c r="BQ1781" i="3" s="1"/>
  <c r="BO1782" i="3"/>
  <c r="BQ1782" i="3" s="1"/>
  <c r="BO1783" i="3"/>
  <c r="BO1784" i="3"/>
  <c r="BQ1784" i="3" s="1"/>
  <c r="BO1785" i="3"/>
  <c r="BQ1785" i="3" s="1"/>
  <c r="BO1786" i="3"/>
  <c r="BQ1786" i="3" s="1"/>
  <c r="BO1787" i="3"/>
  <c r="BO1788" i="3"/>
  <c r="BQ1788" i="3" s="1"/>
  <c r="BO1789" i="3"/>
  <c r="BQ1789" i="3" s="1"/>
  <c r="BO1790" i="3"/>
  <c r="BQ1790" i="3" s="1"/>
  <c r="BO1791" i="3"/>
  <c r="BO1792" i="3"/>
  <c r="BQ1792" i="3" s="1"/>
  <c r="BO1793" i="3"/>
  <c r="BQ1793" i="3" s="1"/>
  <c r="BO1794" i="3"/>
  <c r="BQ1794" i="3" s="1"/>
  <c r="BO1795" i="3"/>
  <c r="BO1796" i="3"/>
  <c r="BQ1796" i="3" s="1"/>
  <c r="BO1797" i="3"/>
  <c r="BQ1797" i="3" s="1"/>
  <c r="BO1798" i="3"/>
  <c r="BQ1798" i="3" s="1"/>
  <c r="BO1799" i="3"/>
  <c r="BO1800" i="3"/>
  <c r="BQ1800" i="3" s="1"/>
  <c r="BO1801" i="3"/>
  <c r="BQ1801" i="3" s="1"/>
  <c r="BO1802" i="3"/>
  <c r="BQ1802" i="3" s="1"/>
  <c r="BO1803" i="3"/>
  <c r="BO1804" i="3"/>
  <c r="BQ1804" i="3" s="1"/>
  <c r="BO1805" i="3"/>
  <c r="BQ1805" i="3" s="1"/>
  <c r="BO1806" i="3"/>
  <c r="BQ1806" i="3" s="1"/>
  <c r="BO1807" i="3"/>
  <c r="BO1808" i="3"/>
  <c r="BQ1808" i="3" s="1"/>
  <c r="BO1809" i="3"/>
  <c r="BQ1809" i="3" s="1"/>
  <c r="BO1810" i="3"/>
  <c r="BQ1810" i="3" s="1"/>
  <c r="BO1811" i="3"/>
  <c r="BO1812" i="3"/>
  <c r="BQ1812" i="3" s="1"/>
  <c r="BO1813" i="3"/>
  <c r="BQ1813" i="3" s="1"/>
  <c r="BO1814" i="3"/>
  <c r="BQ1814" i="3" s="1"/>
  <c r="BO1815" i="3"/>
  <c r="BO1816" i="3"/>
  <c r="BQ1816" i="3" s="1"/>
  <c r="BO1817" i="3"/>
  <c r="BQ1817" i="3" s="1"/>
  <c r="BO1818" i="3"/>
  <c r="BQ1818" i="3" s="1"/>
  <c r="BO1819" i="3"/>
  <c r="BO1820" i="3"/>
  <c r="BQ1820" i="3" s="1"/>
  <c r="BO1821" i="3"/>
  <c r="BQ1821" i="3" s="1"/>
  <c r="BO1822" i="3"/>
  <c r="BQ1822" i="3" s="1"/>
  <c r="BO1823" i="3"/>
  <c r="BO1824" i="3"/>
  <c r="BQ1824" i="3" s="1"/>
  <c r="BO1825" i="3"/>
  <c r="BQ1825" i="3" s="1"/>
  <c r="BO1826" i="3"/>
  <c r="BQ1826" i="3" s="1"/>
  <c r="BO1827" i="3"/>
  <c r="BO1828" i="3"/>
  <c r="BQ1828" i="3" s="1"/>
  <c r="BO1829" i="3"/>
  <c r="BQ1829" i="3" s="1"/>
  <c r="BO1830" i="3"/>
  <c r="BQ1830" i="3" s="1"/>
  <c r="BO1831" i="3"/>
  <c r="BO1832" i="3"/>
  <c r="BQ1832" i="3" s="1"/>
  <c r="BO1833" i="3"/>
  <c r="BQ1833" i="3" s="1"/>
  <c r="BO1834" i="3"/>
  <c r="BQ1834" i="3" s="1"/>
  <c r="BO1835" i="3"/>
  <c r="BO1836" i="3"/>
  <c r="BQ1836" i="3" s="1"/>
  <c r="BO1837" i="3"/>
  <c r="BQ1837" i="3" s="1"/>
  <c r="BO1838" i="3"/>
  <c r="BQ1838" i="3" s="1"/>
  <c r="BO1839" i="3"/>
  <c r="BO1840" i="3"/>
  <c r="BQ1840" i="3" s="1"/>
  <c r="BO1841" i="3"/>
  <c r="BQ1841" i="3" s="1"/>
  <c r="BO1842" i="3"/>
  <c r="BQ1842" i="3" s="1"/>
  <c r="BO1843" i="3"/>
  <c r="BO1844" i="3"/>
  <c r="BQ1844" i="3" s="1"/>
  <c r="BO1845" i="3"/>
  <c r="BQ1845" i="3" s="1"/>
  <c r="BO1846" i="3"/>
  <c r="BQ1846" i="3" s="1"/>
  <c r="BO1847" i="3"/>
  <c r="BO1848" i="3"/>
  <c r="BQ1848" i="3" s="1"/>
  <c r="BO1849" i="3"/>
  <c r="BQ1849" i="3" s="1"/>
  <c r="BO1850" i="3"/>
  <c r="BQ1850" i="3" s="1"/>
  <c r="BO1851" i="3"/>
  <c r="BO1852" i="3"/>
  <c r="BQ1852" i="3" s="1"/>
  <c r="BO1853" i="3"/>
  <c r="BQ1853" i="3" s="1"/>
  <c r="BO1854" i="3"/>
  <c r="BQ1854" i="3" s="1"/>
  <c r="BO1855" i="3"/>
  <c r="BO1856" i="3"/>
  <c r="BQ1856" i="3" s="1"/>
  <c r="BO1857" i="3"/>
  <c r="BQ1857" i="3" s="1"/>
  <c r="BO1858" i="3"/>
  <c r="BQ1858" i="3" s="1"/>
  <c r="BO1859" i="3"/>
  <c r="BO1860" i="3"/>
  <c r="BQ1860" i="3" s="1"/>
  <c r="BO1861" i="3"/>
  <c r="BQ1861" i="3" s="1"/>
  <c r="BO1862" i="3"/>
  <c r="BQ1862" i="3" s="1"/>
  <c r="BO1863" i="3"/>
  <c r="BO1864" i="3"/>
  <c r="BQ1864" i="3" s="1"/>
  <c r="BO1865" i="3"/>
  <c r="BQ1865" i="3" s="1"/>
  <c r="BO1866" i="3"/>
  <c r="BQ1866" i="3" s="1"/>
  <c r="BO1867" i="3"/>
  <c r="BO1868" i="3"/>
  <c r="BQ1868" i="3" s="1"/>
  <c r="BO1869" i="3"/>
  <c r="BQ1869" i="3" s="1"/>
  <c r="BO1870" i="3"/>
  <c r="BQ1870" i="3" s="1"/>
  <c r="BO1871" i="3"/>
  <c r="BO1872" i="3"/>
  <c r="BQ1872" i="3" s="1"/>
  <c r="BO1873" i="3"/>
  <c r="BQ1873" i="3" s="1"/>
  <c r="BO1874" i="3"/>
  <c r="BQ1874" i="3" s="1"/>
  <c r="BO1875" i="3"/>
  <c r="BO1876" i="3"/>
  <c r="BQ1876" i="3" s="1"/>
  <c r="BO1877" i="3"/>
  <c r="BQ1877" i="3" s="1"/>
  <c r="BO1878" i="3"/>
  <c r="BQ1878" i="3" s="1"/>
  <c r="BO1879" i="3"/>
  <c r="BO1880" i="3"/>
  <c r="BQ1880" i="3" s="1"/>
  <c r="BO1881" i="3"/>
  <c r="BQ1881" i="3" s="1"/>
  <c r="BO1882" i="3"/>
  <c r="BQ1882" i="3" s="1"/>
  <c r="BO1883" i="3"/>
  <c r="BO1884" i="3"/>
  <c r="BQ1884" i="3" s="1"/>
  <c r="BO1885" i="3"/>
  <c r="BQ1885" i="3" s="1"/>
  <c r="BO1886" i="3"/>
  <c r="BQ1886" i="3" s="1"/>
  <c r="BO1887" i="3"/>
  <c r="BO1888" i="3"/>
  <c r="BQ1888" i="3" s="1"/>
  <c r="BO1889" i="3"/>
  <c r="BQ1889" i="3" s="1"/>
  <c r="BO1890" i="3"/>
  <c r="BQ1890" i="3" s="1"/>
  <c r="BO1891" i="3"/>
  <c r="BO1892" i="3"/>
  <c r="BQ1892" i="3" s="1"/>
  <c r="BO1893" i="3"/>
  <c r="BQ1893" i="3" s="1"/>
  <c r="BO1894" i="3"/>
  <c r="BQ1894" i="3" s="1"/>
  <c r="BO1895" i="3"/>
  <c r="BO1896" i="3"/>
  <c r="BQ1896" i="3" s="1"/>
  <c r="BO1897" i="3"/>
  <c r="BQ1897" i="3" s="1"/>
  <c r="BO1898" i="3"/>
  <c r="BQ1898" i="3" s="1"/>
  <c r="BO1899" i="3"/>
  <c r="BO1900" i="3"/>
  <c r="BQ1900" i="3" s="1"/>
  <c r="BO1901" i="3"/>
  <c r="BQ1901" i="3" s="1"/>
  <c r="BO1902" i="3"/>
  <c r="BQ1902" i="3" s="1"/>
  <c r="BO1903" i="3"/>
  <c r="BO1904" i="3"/>
  <c r="BQ1904" i="3" s="1"/>
  <c r="BO1905" i="3"/>
  <c r="BQ1905" i="3" s="1"/>
  <c r="BO1906" i="3"/>
  <c r="BQ1906" i="3" s="1"/>
  <c r="BO1907" i="3"/>
  <c r="BO1908" i="3"/>
  <c r="BQ1908" i="3" s="1"/>
  <c r="BO1909" i="3"/>
  <c r="BQ1909" i="3" s="1"/>
  <c r="BO1910" i="3"/>
  <c r="BQ1910" i="3" s="1"/>
  <c r="BO1911" i="3"/>
  <c r="BO1912" i="3"/>
  <c r="BQ1912" i="3" s="1"/>
  <c r="BO1913" i="3"/>
  <c r="BQ1913" i="3" s="1"/>
  <c r="BO1914" i="3"/>
  <c r="BQ1914" i="3" s="1"/>
  <c r="BO1915" i="3"/>
  <c r="BO1916" i="3"/>
  <c r="BQ1916" i="3" s="1"/>
  <c r="BO1917" i="3"/>
  <c r="BQ1917" i="3" s="1"/>
  <c r="BO1918" i="3"/>
  <c r="BQ1918" i="3" s="1"/>
  <c r="BO1919" i="3"/>
  <c r="BO1920" i="3"/>
  <c r="BQ1920" i="3" s="1"/>
  <c r="BO1921" i="3"/>
  <c r="BQ1921" i="3" s="1"/>
  <c r="BO1922" i="3"/>
  <c r="BQ1922" i="3" s="1"/>
  <c r="BO1923" i="3"/>
  <c r="BO1924" i="3"/>
  <c r="BQ1924" i="3" s="1"/>
  <c r="BO1925" i="3"/>
  <c r="BQ1925" i="3" s="1"/>
  <c r="BO1926" i="3"/>
  <c r="BQ1926" i="3" s="1"/>
  <c r="BO1927" i="3"/>
  <c r="BO1928" i="3"/>
  <c r="BQ1928" i="3" s="1"/>
  <c r="BO1929" i="3"/>
  <c r="BQ1929" i="3" s="1"/>
  <c r="BO1930" i="3"/>
  <c r="BQ1930" i="3" s="1"/>
  <c r="BO1931" i="3"/>
  <c r="BO1932" i="3"/>
  <c r="BQ1932" i="3" s="1"/>
  <c r="BO1933" i="3"/>
  <c r="BQ1933" i="3" s="1"/>
  <c r="BO1934" i="3"/>
  <c r="BQ1934" i="3" s="1"/>
  <c r="BO1935" i="3"/>
  <c r="BO1936" i="3"/>
  <c r="BQ1936" i="3" s="1"/>
  <c r="BO1937" i="3"/>
  <c r="BQ1937" i="3" s="1"/>
  <c r="BO1938" i="3"/>
  <c r="BQ1938" i="3" s="1"/>
  <c r="BO1939" i="3"/>
  <c r="BO1940" i="3"/>
  <c r="BQ1940" i="3" s="1"/>
  <c r="BO1941" i="3"/>
  <c r="BQ1941" i="3" s="1"/>
  <c r="BO1942" i="3"/>
  <c r="BQ1942" i="3" s="1"/>
  <c r="BO1943" i="3"/>
  <c r="BO1944" i="3"/>
  <c r="BQ1944" i="3" s="1"/>
  <c r="BO1945" i="3"/>
  <c r="BQ1945" i="3" s="1"/>
  <c r="BO1946" i="3"/>
  <c r="BQ1946" i="3" s="1"/>
  <c r="BO1947" i="3"/>
  <c r="BO1948" i="3"/>
  <c r="BQ1948" i="3" s="1"/>
  <c r="BO1949" i="3"/>
  <c r="BQ1949" i="3" s="1"/>
  <c r="BO1950" i="3"/>
  <c r="BQ1950" i="3" s="1"/>
  <c r="BO1951" i="3"/>
  <c r="BO1952" i="3"/>
  <c r="BQ1952" i="3" s="1"/>
  <c r="BO1953" i="3"/>
  <c r="BQ1953" i="3" s="1"/>
  <c r="BO1954" i="3"/>
  <c r="BQ1954" i="3" s="1"/>
  <c r="BO1955" i="3"/>
  <c r="BO1956" i="3"/>
  <c r="BQ1956" i="3" s="1"/>
  <c r="BO1957" i="3"/>
  <c r="BQ1957" i="3" s="1"/>
  <c r="BO1958" i="3"/>
  <c r="BQ1958" i="3" s="1"/>
  <c r="BO1959" i="3"/>
  <c r="BO1960" i="3"/>
  <c r="BQ1960" i="3" s="1"/>
  <c r="BO1961" i="3"/>
  <c r="BQ1961" i="3" s="1"/>
  <c r="BO1962" i="3"/>
  <c r="BQ1962" i="3" s="1"/>
  <c r="BO1963" i="3"/>
  <c r="BO1964" i="3"/>
  <c r="BQ1964" i="3" s="1"/>
  <c r="BO1965" i="3"/>
  <c r="BQ1965" i="3" s="1"/>
  <c r="BO1966" i="3"/>
  <c r="BQ1966" i="3" s="1"/>
  <c r="BO1967" i="3"/>
  <c r="BO1968" i="3"/>
  <c r="BQ1968" i="3" s="1"/>
  <c r="BO1969" i="3"/>
  <c r="BQ1969" i="3" s="1"/>
  <c r="BO1970" i="3"/>
  <c r="BQ1970" i="3" s="1"/>
  <c r="BO1971" i="3"/>
  <c r="BO1972" i="3"/>
  <c r="BQ1972" i="3" s="1"/>
  <c r="BO1973" i="3"/>
  <c r="BQ1973" i="3" s="1"/>
  <c r="BO1974" i="3"/>
  <c r="BQ1974" i="3" s="1"/>
  <c r="BO1975" i="3"/>
  <c r="BO1976" i="3"/>
  <c r="BQ1976" i="3" s="1"/>
  <c r="BO1977" i="3"/>
  <c r="BQ1977" i="3" s="1"/>
  <c r="BO1978" i="3"/>
  <c r="BQ1978" i="3" s="1"/>
  <c r="BO1979" i="3"/>
  <c r="BO1980" i="3"/>
  <c r="BQ1980" i="3" s="1"/>
  <c r="BO1981" i="3"/>
  <c r="BQ1981" i="3" s="1"/>
  <c r="BO1982" i="3"/>
  <c r="BQ1982" i="3" s="1"/>
  <c r="BO1983" i="3"/>
  <c r="BO1984" i="3"/>
  <c r="BQ1984" i="3" s="1"/>
  <c r="BO1985" i="3"/>
  <c r="BQ1985" i="3" s="1"/>
  <c r="BO1986" i="3"/>
  <c r="BQ1986" i="3" s="1"/>
  <c r="BO1987" i="3"/>
  <c r="BO1988" i="3"/>
  <c r="BQ1988" i="3" s="1"/>
  <c r="BO1989" i="3"/>
  <c r="BQ1989" i="3" s="1"/>
  <c r="BO1990" i="3"/>
  <c r="BQ1990" i="3" s="1"/>
  <c r="BO1991" i="3"/>
  <c r="BO1992" i="3"/>
  <c r="BQ1992" i="3" s="1"/>
  <c r="BO1993" i="3"/>
  <c r="BQ1993" i="3" s="1"/>
  <c r="BO1994" i="3"/>
  <c r="BQ1994" i="3" s="1"/>
  <c r="BO1995" i="3"/>
  <c r="BO1996" i="3"/>
  <c r="BQ1996" i="3" s="1"/>
  <c r="BO1997" i="3"/>
  <c r="BQ1997" i="3" s="1"/>
  <c r="BO1998" i="3"/>
  <c r="BQ1998" i="3" s="1"/>
  <c r="BO1999" i="3"/>
  <c r="BO2000" i="3"/>
  <c r="BQ2000" i="3" s="1"/>
  <c r="BO2001" i="3"/>
  <c r="BQ2001" i="3" s="1"/>
  <c r="BO2002" i="3"/>
  <c r="BQ2002" i="3" s="1"/>
  <c r="BO2003" i="3"/>
  <c r="BO2004" i="3"/>
  <c r="BQ2004" i="3" s="1"/>
  <c r="BO2005" i="3"/>
  <c r="BQ2005" i="3" s="1"/>
  <c r="BO2006" i="3"/>
  <c r="BQ2006" i="3" s="1"/>
  <c r="BO2007" i="3"/>
  <c r="BO2008" i="3"/>
  <c r="BQ2008" i="3" s="1"/>
  <c r="BO2009" i="3"/>
  <c r="BQ2009" i="3" s="1"/>
  <c r="BO2010" i="3"/>
  <c r="BQ2010" i="3" s="1"/>
  <c r="BO2011" i="3"/>
  <c r="BO2012" i="3"/>
  <c r="BQ2012" i="3" s="1"/>
  <c r="BO2013" i="3"/>
  <c r="BQ2013" i="3" s="1"/>
  <c r="BO2014" i="3"/>
  <c r="BQ2014" i="3" s="1"/>
  <c r="BO2015" i="3"/>
  <c r="BO2016" i="3"/>
  <c r="BQ2016" i="3" s="1"/>
  <c r="BO2017" i="3"/>
  <c r="BQ2017" i="3" s="1"/>
  <c r="BO2018" i="3"/>
  <c r="BQ2018" i="3" s="1"/>
  <c r="BO2019" i="3"/>
  <c r="BO2020" i="3"/>
  <c r="BQ2020" i="3" s="1"/>
  <c r="BO2021" i="3"/>
  <c r="BQ2021" i="3" s="1"/>
  <c r="BO2022" i="3"/>
  <c r="BQ2022" i="3" s="1"/>
  <c r="BO2023" i="3"/>
  <c r="BO2024" i="3"/>
  <c r="BQ2024" i="3" s="1"/>
  <c r="BO2025" i="3"/>
  <c r="BQ2025" i="3" s="1"/>
  <c r="BO2026" i="3"/>
  <c r="BQ2026" i="3" s="1"/>
  <c r="BO2027" i="3"/>
  <c r="BO2028" i="3"/>
  <c r="BQ2028" i="3" s="1"/>
  <c r="BO2029" i="3"/>
  <c r="BQ2029" i="3" s="1"/>
  <c r="BO2030" i="3"/>
  <c r="BQ2030" i="3" s="1"/>
  <c r="BO2031" i="3"/>
  <c r="BO2032" i="3"/>
  <c r="BQ2032" i="3" s="1"/>
  <c r="BO2033" i="3"/>
  <c r="BQ2033" i="3" s="1"/>
  <c r="BO2034" i="3"/>
  <c r="BQ2034" i="3" s="1"/>
  <c r="BO2035" i="3"/>
  <c r="BO2036" i="3"/>
  <c r="BQ2036" i="3" s="1"/>
  <c r="BO2037" i="3"/>
  <c r="BQ2037" i="3" s="1"/>
  <c r="BO2038" i="3"/>
  <c r="BQ2038" i="3" s="1"/>
  <c r="BO2039" i="3"/>
  <c r="BO2040" i="3"/>
  <c r="BQ2040" i="3" s="1"/>
  <c r="BO2041" i="3"/>
  <c r="BQ2041" i="3" s="1"/>
  <c r="BO2042" i="3"/>
  <c r="BQ2042" i="3" s="1"/>
  <c r="BO2043" i="3"/>
  <c r="BO2044" i="3"/>
  <c r="BQ2044" i="3" s="1"/>
  <c r="BO2045" i="3"/>
  <c r="BQ2045" i="3" s="1"/>
  <c r="BO2046" i="3"/>
  <c r="BQ2046" i="3" s="1"/>
  <c r="BO2047" i="3"/>
  <c r="BO2048" i="3"/>
  <c r="BQ2048" i="3" s="1"/>
  <c r="BO2049" i="3"/>
  <c r="BQ2049" i="3" s="1"/>
  <c r="BO2050" i="3"/>
  <c r="BQ2050" i="3" s="1"/>
  <c r="BO2051" i="3"/>
  <c r="BO2052" i="3"/>
  <c r="BQ2052" i="3" s="1"/>
  <c r="BO2053" i="3"/>
  <c r="BQ2053" i="3" s="1"/>
  <c r="BO2054" i="3"/>
  <c r="BQ2054" i="3" s="1"/>
  <c r="BO2055" i="3"/>
  <c r="BO2056" i="3"/>
  <c r="BQ2056" i="3" s="1"/>
  <c r="BO2057" i="3"/>
  <c r="BQ2057" i="3" s="1"/>
  <c r="BO2058" i="3"/>
  <c r="BQ2058" i="3" s="1"/>
  <c r="BO2059" i="3"/>
  <c r="BO2060" i="3"/>
  <c r="BQ2060" i="3" s="1"/>
  <c r="BO2061" i="3"/>
  <c r="BQ2061" i="3" s="1"/>
  <c r="BO2062" i="3"/>
  <c r="BQ2062" i="3" s="1"/>
  <c r="BO2063" i="3"/>
  <c r="BO2064" i="3"/>
  <c r="BQ2064" i="3" s="1"/>
  <c r="BO2065" i="3"/>
  <c r="BQ2065" i="3" s="1"/>
  <c r="BO2066" i="3"/>
  <c r="BQ2066" i="3" s="1"/>
  <c r="BO2067" i="3"/>
  <c r="BO2068" i="3"/>
  <c r="BQ2068" i="3" s="1"/>
  <c r="BO2069" i="3"/>
  <c r="BQ2069" i="3" s="1"/>
  <c r="BO2070" i="3"/>
  <c r="BQ2070" i="3" s="1"/>
  <c r="BO2071" i="3"/>
  <c r="BO2072" i="3"/>
  <c r="BQ2072" i="3" s="1"/>
  <c r="BO2073" i="3"/>
  <c r="BQ2073" i="3" s="1"/>
  <c r="BO2074" i="3"/>
  <c r="BQ2074" i="3" s="1"/>
  <c r="BO2075" i="3"/>
  <c r="BO2076" i="3"/>
  <c r="BQ2076" i="3" s="1"/>
  <c r="BO2077" i="3"/>
  <c r="BQ2077" i="3" s="1"/>
  <c r="BO2078" i="3"/>
  <c r="BQ2078" i="3" s="1"/>
  <c r="BO2079" i="3"/>
  <c r="BO2080" i="3"/>
  <c r="BQ2080" i="3" s="1"/>
  <c r="BO2081" i="3"/>
  <c r="BQ2081" i="3" s="1"/>
  <c r="BO2082" i="3"/>
  <c r="BQ2082" i="3" s="1"/>
  <c r="BO2083" i="3"/>
  <c r="BO2084" i="3"/>
  <c r="BQ2084" i="3" s="1"/>
  <c r="BO2085" i="3"/>
  <c r="BQ2085" i="3" s="1"/>
  <c r="BO2086" i="3"/>
  <c r="BQ2086" i="3" s="1"/>
  <c r="BO2087" i="3"/>
  <c r="BO2088" i="3"/>
  <c r="BQ2088" i="3" s="1"/>
  <c r="BO2089" i="3"/>
  <c r="BQ2089" i="3" s="1"/>
  <c r="BO2090" i="3"/>
  <c r="BQ2090" i="3" s="1"/>
  <c r="BO2091" i="3"/>
  <c r="BO2092" i="3"/>
  <c r="BQ2092" i="3" s="1"/>
  <c r="BO2093" i="3"/>
  <c r="BQ2093" i="3" s="1"/>
  <c r="BO2094" i="3"/>
  <c r="BQ2094" i="3" s="1"/>
  <c r="BO2095" i="3"/>
  <c r="BO2096" i="3"/>
  <c r="BQ2096" i="3" s="1"/>
  <c r="BO2097" i="3"/>
  <c r="BQ2097" i="3" s="1"/>
  <c r="BO2098" i="3"/>
  <c r="BQ2098" i="3" s="1"/>
  <c r="BO2099" i="3"/>
  <c r="BO2100" i="3"/>
  <c r="BQ2100" i="3" s="1"/>
  <c r="BO2101" i="3"/>
  <c r="BQ2101" i="3" s="1"/>
  <c r="BO2102" i="3"/>
  <c r="BQ2102" i="3" s="1"/>
  <c r="BO2103" i="3"/>
  <c r="BO2104" i="3"/>
  <c r="BQ2104" i="3" s="1"/>
  <c r="BO2105" i="3"/>
  <c r="BQ2105" i="3" s="1"/>
  <c r="BO2106" i="3"/>
  <c r="BQ2106" i="3" s="1"/>
  <c r="BO2107" i="3"/>
  <c r="BO2108" i="3"/>
  <c r="BQ2108" i="3" s="1"/>
  <c r="BO2109" i="3"/>
  <c r="BQ2109" i="3" s="1"/>
  <c r="BO2110" i="3"/>
  <c r="BQ2110" i="3" s="1"/>
  <c r="BO2111" i="3"/>
  <c r="BO2112" i="3"/>
  <c r="BQ2112" i="3" s="1"/>
  <c r="BO2113" i="3"/>
  <c r="BQ2113" i="3" s="1"/>
  <c r="BO2114" i="3"/>
  <c r="BQ2114" i="3" s="1"/>
  <c r="BO2115" i="3"/>
  <c r="BO2116" i="3"/>
  <c r="BQ2116" i="3" s="1"/>
  <c r="BO2117" i="3"/>
  <c r="BQ2117" i="3" s="1"/>
  <c r="BO2118" i="3"/>
  <c r="BQ2118" i="3" s="1"/>
  <c r="BO2119" i="3"/>
  <c r="BO2120" i="3"/>
  <c r="BQ2120" i="3" s="1"/>
  <c r="BO2121" i="3"/>
  <c r="BQ2121" i="3" s="1"/>
  <c r="BO2122" i="3"/>
  <c r="BQ2122" i="3" s="1"/>
  <c r="BO2123" i="3"/>
  <c r="BO2124" i="3"/>
  <c r="BQ2124" i="3" s="1"/>
  <c r="BO2125" i="3"/>
  <c r="BQ2125" i="3" s="1"/>
  <c r="BO2126" i="3"/>
  <c r="BQ2126" i="3" s="1"/>
  <c r="BO2127" i="3"/>
  <c r="BO2128" i="3"/>
  <c r="BQ2128" i="3" s="1"/>
  <c r="BO2129" i="3"/>
  <c r="BQ2129" i="3" s="1"/>
  <c r="BO2130" i="3"/>
  <c r="BQ2130" i="3" s="1"/>
  <c r="BO2131" i="3"/>
  <c r="BO2132" i="3"/>
  <c r="BQ2132" i="3" s="1"/>
  <c r="BO2133" i="3"/>
  <c r="BQ2133" i="3" s="1"/>
  <c r="BO2134" i="3"/>
  <c r="BQ2134" i="3" s="1"/>
  <c r="BO2135" i="3"/>
  <c r="BO2136" i="3"/>
  <c r="BQ2136" i="3" s="1"/>
  <c r="BO2137" i="3"/>
  <c r="BQ2137" i="3" s="1"/>
  <c r="BO2138" i="3"/>
  <c r="BQ2138" i="3" s="1"/>
  <c r="BO2139" i="3"/>
  <c r="BO2140" i="3"/>
  <c r="BQ2140" i="3" s="1"/>
  <c r="BO2141" i="3"/>
  <c r="BQ2141" i="3" s="1"/>
  <c r="BO2142" i="3"/>
  <c r="BQ2142" i="3" s="1"/>
  <c r="BO2143" i="3"/>
  <c r="BO2144" i="3"/>
  <c r="BQ2144" i="3" s="1"/>
  <c r="BO2145" i="3"/>
  <c r="BQ2145" i="3" s="1"/>
  <c r="BO2146" i="3"/>
  <c r="BQ2146" i="3" s="1"/>
  <c r="BO2147" i="3"/>
  <c r="BO2148" i="3"/>
  <c r="BQ2148" i="3" s="1"/>
  <c r="BO2149" i="3"/>
  <c r="BQ2149" i="3" s="1"/>
  <c r="BO2150" i="3"/>
  <c r="BQ2150" i="3" s="1"/>
  <c r="BO2151" i="3"/>
  <c r="BO2152" i="3"/>
  <c r="BQ2152" i="3" s="1"/>
  <c r="BO2153" i="3"/>
  <c r="BQ2153" i="3" s="1"/>
  <c r="BO2154" i="3"/>
  <c r="BQ2154" i="3" s="1"/>
  <c r="BO2155" i="3"/>
  <c r="BO2156" i="3"/>
  <c r="BQ2156" i="3" s="1"/>
  <c r="BO2157" i="3"/>
  <c r="BQ2157" i="3" s="1"/>
  <c r="BO2158" i="3"/>
  <c r="BQ2158" i="3" s="1"/>
  <c r="BO2159" i="3"/>
  <c r="BO2160" i="3"/>
  <c r="BQ2160" i="3" s="1"/>
  <c r="BO2161" i="3"/>
  <c r="BQ2161" i="3" s="1"/>
  <c r="BO2162" i="3"/>
  <c r="BQ2162" i="3" s="1"/>
  <c r="BO2163" i="3"/>
  <c r="BO2164" i="3"/>
  <c r="BQ2164" i="3" s="1"/>
  <c r="BO2165" i="3"/>
  <c r="BQ2165" i="3" s="1"/>
  <c r="BO2166" i="3"/>
  <c r="BQ2166" i="3" s="1"/>
  <c r="BO2167" i="3"/>
  <c r="BO2168" i="3"/>
  <c r="BQ2168" i="3" s="1"/>
  <c r="BO2169" i="3"/>
  <c r="BQ2169" i="3" s="1"/>
  <c r="BO2170" i="3"/>
  <c r="BQ2170" i="3" s="1"/>
  <c r="BO2171" i="3"/>
  <c r="BO2172" i="3"/>
  <c r="BQ2172" i="3" s="1"/>
  <c r="BO2173" i="3"/>
  <c r="BQ2173" i="3" s="1"/>
  <c r="BO2174" i="3"/>
  <c r="BQ2174" i="3" s="1"/>
  <c r="BO2175" i="3"/>
  <c r="BO2176" i="3"/>
  <c r="BQ2176" i="3" s="1"/>
  <c r="BO2177" i="3"/>
  <c r="BQ2177" i="3" s="1"/>
  <c r="BO2178" i="3"/>
  <c r="BQ2178" i="3" s="1"/>
  <c r="BO2179" i="3"/>
  <c r="BO2180" i="3"/>
  <c r="BQ2180" i="3" s="1"/>
  <c r="BO2181" i="3"/>
  <c r="BQ2181" i="3" s="1"/>
  <c r="BO2182" i="3"/>
  <c r="BQ2182" i="3" s="1"/>
  <c r="BO2183" i="3"/>
  <c r="BO2184" i="3"/>
  <c r="BQ2184" i="3" s="1"/>
  <c r="BO2185" i="3"/>
  <c r="BQ2185" i="3" s="1"/>
  <c r="BO2186" i="3"/>
  <c r="BQ2186" i="3" s="1"/>
  <c r="BO2187" i="3"/>
  <c r="BO2188" i="3"/>
  <c r="BQ2188" i="3" s="1"/>
  <c r="BO2189" i="3"/>
  <c r="BQ2189" i="3" s="1"/>
  <c r="BO2190" i="3"/>
  <c r="BQ2190" i="3" s="1"/>
  <c r="BO2191" i="3"/>
  <c r="BO2192" i="3"/>
  <c r="BQ2192" i="3" s="1"/>
  <c r="BO2193" i="3"/>
  <c r="BQ2193" i="3" s="1"/>
  <c r="BO2194" i="3"/>
  <c r="BQ2194" i="3" s="1"/>
  <c r="BO2195" i="3"/>
  <c r="BO2196" i="3"/>
  <c r="BQ2196" i="3" s="1"/>
  <c r="BO2197" i="3"/>
  <c r="BQ2197" i="3" s="1"/>
  <c r="BO2198" i="3"/>
  <c r="BQ2198" i="3" s="1"/>
  <c r="BO2199" i="3"/>
  <c r="BO2200" i="3"/>
  <c r="BQ2200" i="3" s="1"/>
  <c r="BO2201" i="3"/>
  <c r="BQ2201" i="3" s="1"/>
  <c r="BO2202" i="3"/>
  <c r="BQ2202" i="3" s="1"/>
  <c r="BO2203" i="3"/>
  <c r="BO2204" i="3"/>
  <c r="BQ2204" i="3" s="1"/>
  <c r="BO2205" i="3"/>
  <c r="BQ2205" i="3" s="1"/>
  <c r="BO2206" i="3"/>
  <c r="BQ2206" i="3" s="1"/>
  <c r="BO2207" i="3"/>
  <c r="BO2208" i="3"/>
  <c r="BQ2208" i="3" s="1"/>
  <c r="BO2209" i="3"/>
  <c r="BQ2209" i="3" s="1"/>
  <c r="BO2210" i="3"/>
  <c r="BQ2210" i="3" s="1"/>
  <c r="BO2211" i="3"/>
  <c r="BO2212" i="3"/>
  <c r="BQ2212" i="3" s="1"/>
  <c r="BO2213" i="3"/>
  <c r="BQ2213" i="3" s="1"/>
  <c r="BO2214" i="3"/>
  <c r="BQ2214" i="3" s="1"/>
  <c r="BO2215" i="3"/>
  <c r="BO2216" i="3"/>
  <c r="BQ2216" i="3" s="1"/>
  <c r="BO2217" i="3"/>
  <c r="BQ2217" i="3" s="1"/>
  <c r="BO2218" i="3"/>
  <c r="BQ2218" i="3" s="1"/>
  <c r="BO2219" i="3"/>
  <c r="BO2220" i="3"/>
  <c r="BQ2220" i="3" s="1"/>
  <c r="BO2221" i="3"/>
  <c r="BQ2221" i="3" s="1"/>
  <c r="BO2222" i="3"/>
  <c r="BQ2222" i="3" s="1"/>
  <c r="BO2223" i="3"/>
  <c r="BO2224" i="3"/>
  <c r="BQ2224" i="3" s="1"/>
  <c r="BO2225" i="3"/>
  <c r="BQ2225" i="3" s="1"/>
  <c r="BO2226" i="3"/>
  <c r="BQ2226" i="3" s="1"/>
  <c r="BO2227" i="3"/>
  <c r="BO2228" i="3"/>
  <c r="BQ2228" i="3" s="1"/>
  <c r="BO2229" i="3"/>
  <c r="BQ2229" i="3" s="1"/>
  <c r="BO2230" i="3"/>
  <c r="BQ2230" i="3" s="1"/>
  <c r="BO2231" i="3"/>
  <c r="BO2232" i="3"/>
  <c r="BQ2232" i="3" s="1"/>
  <c r="BO2233" i="3"/>
  <c r="BQ2233" i="3" s="1"/>
  <c r="BO2234" i="3"/>
  <c r="BQ2234" i="3" s="1"/>
  <c r="BO2235" i="3"/>
  <c r="BO2236" i="3"/>
  <c r="BQ2236" i="3" s="1"/>
  <c r="BO2237" i="3"/>
  <c r="BQ2237" i="3" s="1"/>
  <c r="BO2238" i="3"/>
  <c r="BQ2238" i="3" s="1"/>
  <c r="BO2239" i="3"/>
  <c r="BO2240" i="3"/>
  <c r="BQ2240" i="3" s="1"/>
  <c r="BO2241" i="3"/>
  <c r="BQ2241" i="3" s="1"/>
  <c r="BO2242" i="3"/>
  <c r="BQ2242" i="3" s="1"/>
  <c r="BO2243" i="3"/>
  <c r="BO2244" i="3"/>
  <c r="BQ2244" i="3" s="1"/>
  <c r="BO2245" i="3"/>
  <c r="BQ2245" i="3" s="1"/>
  <c r="BO2246" i="3"/>
  <c r="BQ2246" i="3" s="1"/>
  <c r="BO2247" i="3"/>
  <c r="BO2248" i="3"/>
  <c r="BQ2248" i="3" s="1"/>
  <c r="BO2249" i="3"/>
  <c r="BQ2249" i="3" s="1"/>
  <c r="BO2250" i="3"/>
  <c r="BQ2250" i="3" s="1"/>
  <c r="BO2251" i="3"/>
  <c r="BO2252" i="3"/>
  <c r="BQ2252" i="3" s="1"/>
  <c r="BO2253" i="3"/>
  <c r="BQ2253" i="3" s="1"/>
  <c r="BO2254" i="3"/>
  <c r="BQ2254" i="3" s="1"/>
  <c r="BO2255" i="3"/>
  <c r="BO2256" i="3"/>
  <c r="BQ2256" i="3" s="1"/>
  <c r="BO2257" i="3"/>
  <c r="BQ2257" i="3" s="1"/>
  <c r="BO2258" i="3"/>
  <c r="BQ2258" i="3" s="1"/>
  <c r="BO2259" i="3"/>
  <c r="BO2260" i="3"/>
  <c r="BQ2260" i="3" s="1"/>
  <c r="BO2261" i="3"/>
  <c r="BQ2261" i="3" s="1"/>
  <c r="BO2262" i="3"/>
  <c r="BQ2262" i="3" s="1"/>
  <c r="BO2263" i="3"/>
  <c r="BO2264" i="3"/>
  <c r="BQ2264" i="3" s="1"/>
  <c r="BO2265" i="3"/>
  <c r="BQ2265" i="3" s="1"/>
  <c r="BO2266" i="3"/>
  <c r="BQ2266" i="3" s="1"/>
  <c r="BO2267" i="3"/>
  <c r="BO2268" i="3"/>
  <c r="BQ2268" i="3" s="1"/>
  <c r="BO2269" i="3"/>
  <c r="BQ2269" i="3" s="1"/>
  <c r="BO2270" i="3"/>
  <c r="BQ2270" i="3" s="1"/>
  <c r="BO2271" i="3"/>
  <c r="BO2272" i="3"/>
  <c r="BQ2272" i="3" s="1"/>
  <c r="BO2273" i="3"/>
  <c r="BQ2273" i="3" s="1"/>
  <c r="BO2274" i="3"/>
  <c r="BQ2274" i="3" s="1"/>
  <c r="BO2275" i="3"/>
  <c r="BO2276" i="3"/>
  <c r="BQ2276" i="3" s="1"/>
  <c r="BO2277" i="3"/>
  <c r="BQ2277" i="3" s="1"/>
  <c r="BO2278" i="3"/>
  <c r="BQ2278" i="3" s="1"/>
  <c r="BO2279" i="3"/>
  <c r="BO2280" i="3"/>
  <c r="BQ2280" i="3" s="1"/>
  <c r="BO2281" i="3"/>
  <c r="BQ2281" i="3" s="1"/>
  <c r="BO2282" i="3"/>
  <c r="BQ2282" i="3" s="1"/>
  <c r="BO2283" i="3"/>
  <c r="BO2284" i="3"/>
  <c r="BQ2284" i="3" s="1"/>
  <c r="BO2285" i="3"/>
  <c r="BQ2285" i="3" s="1"/>
  <c r="BO2286" i="3"/>
  <c r="BQ2286" i="3" s="1"/>
  <c r="BO2287" i="3"/>
  <c r="BO2288" i="3"/>
  <c r="BQ2288" i="3" s="1"/>
  <c r="BO2289" i="3"/>
  <c r="BQ2289" i="3" s="1"/>
  <c r="BO2290" i="3"/>
  <c r="BQ2290" i="3" s="1"/>
  <c r="BO2291" i="3"/>
  <c r="BO2292" i="3"/>
  <c r="BQ2292" i="3" s="1"/>
  <c r="BO2293" i="3"/>
  <c r="BQ2293" i="3" s="1"/>
  <c r="BO2294" i="3"/>
  <c r="BQ2294" i="3" s="1"/>
  <c r="BO2295" i="3"/>
  <c r="BO2296" i="3"/>
  <c r="BQ2296" i="3" s="1"/>
  <c r="BO2297" i="3"/>
  <c r="BQ2297" i="3" s="1"/>
  <c r="BO2298" i="3"/>
  <c r="BQ2298" i="3" s="1"/>
  <c r="BO2299" i="3"/>
  <c r="BO2300" i="3"/>
  <c r="BQ2300" i="3" s="1"/>
  <c r="BO2301" i="3"/>
  <c r="BQ2301" i="3" s="1"/>
  <c r="BO2302" i="3"/>
  <c r="BQ2302" i="3" s="1"/>
  <c r="BO2303" i="3"/>
  <c r="BO2304" i="3"/>
  <c r="BQ2304" i="3" s="1"/>
  <c r="BO2305" i="3"/>
  <c r="BQ2305" i="3" s="1"/>
  <c r="BO2306" i="3"/>
  <c r="BQ2306" i="3" s="1"/>
  <c r="BO2307" i="3"/>
  <c r="BO2308" i="3"/>
  <c r="BQ2308" i="3" s="1"/>
  <c r="BO2309" i="3"/>
  <c r="BQ2309" i="3" s="1"/>
  <c r="BO2310" i="3"/>
  <c r="BQ2310" i="3" s="1"/>
  <c r="BO2311" i="3"/>
  <c r="BO2312" i="3"/>
  <c r="BQ2312" i="3" s="1"/>
  <c r="BO2313" i="3"/>
  <c r="BQ2313" i="3" s="1"/>
  <c r="BO2314" i="3"/>
  <c r="BQ2314" i="3" s="1"/>
  <c r="BO2315" i="3"/>
  <c r="BO2316" i="3"/>
  <c r="BQ2316" i="3" s="1"/>
  <c r="BO2317" i="3"/>
  <c r="BQ2317" i="3" s="1"/>
  <c r="BO2318" i="3"/>
  <c r="BQ2318" i="3" s="1"/>
  <c r="BO2319" i="3"/>
  <c r="BO2320" i="3"/>
  <c r="BQ2320" i="3" s="1"/>
  <c r="BO2321" i="3"/>
  <c r="BQ2321" i="3" s="1"/>
  <c r="BO2322" i="3"/>
  <c r="BQ2322" i="3" s="1"/>
  <c r="BO2323" i="3"/>
  <c r="BO2324" i="3"/>
  <c r="BQ2324" i="3" s="1"/>
  <c r="BO2325" i="3"/>
  <c r="BQ2325" i="3" s="1"/>
  <c r="BO2326" i="3"/>
  <c r="BQ2326" i="3" s="1"/>
  <c r="BO2327" i="3"/>
  <c r="BO2328" i="3"/>
  <c r="BQ2328" i="3" s="1"/>
  <c r="BO2329" i="3"/>
  <c r="BQ2329" i="3" s="1"/>
  <c r="BO2330" i="3"/>
  <c r="BQ2330" i="3" s="1"/>
  <c r="BO2331" i="3"/>
  <c r="BO2332" i="3"/>
  <c r="BQ2332" i="3" s="1"/>
  <c r="BO2333" i="3"/>
  <c r="BQ2333" i="3" s="1"/>
  <c r="BO2334" i="3"/>
  <c r="BQ2334" i="3" s="1"/>
  <c r="BO2335" i="3"/>
  <c r="BO2336" i="3"/>
  <c r="BQ2336" i="3" s="1"/>
  <c r="BO2337" i="3"/>
  <c r="BQ2337" i="3" s="1"/>
  <c r="BO2338" i="3"/>
  <c r="BQ2338" i="3" s="1"/>
  <c r="BO2339" i="3"/>
  <c r="BO2340" i="3"/>
  <c r="BQ2340" i="3" s="1"/>
  <c r="BO2341" i="3"/>
  <c r="BQ2341" i="3" s="1"/>
  <c r="BO2342" i="3"/>
  <c r="BQ2342" i="3" s="1"/>
  <c r="BO2343" i="3"/>
  <c r="BO2344" i="3"/>
  <c r="BQ2344" i="3" s="1"/>
  <c r="BO2345" i="3"/>
  <c r="BQ2345" i="3" s="1"/>
  <c r="BO2346" i="3"/>
  <c r="BQ2346" i="3" s="1"/>
  <c r="BO2347" i="3"/>
  <c r="BO2348" i="3"/>
  <c r="BQ2348" i="3" s="1"/>
  <c r="BO2349" i="3"/>
  <c r="BQ2349" i="3" s="1"/>
  <c r="BO2350" i="3"/>
  <c r="BQ2350" i="3" s="1"/>
  <c r="BO2351" i="3"/>
  <c r="BO2352" i="3"/>
  <c r="BQ2352" i="3" s="1"/>
  <c r="BO2353" i="3"/>
  <c r="BQ2353" i="3" s="1"/>
  <c r="BO2354" i="3"/>
  <c r="BQ2354" i="3" s="1"/>
  <c r="BO2355" i="3"/>
  <c r="BO2356" i="3"/>
  <c r="BQ2356" i="3" s="1"/>
  <c r="BO2357" i="3"/>
  <c r="BQ2357" i="3" s="1"/>
  <c r="BO2358" i="3"/>
  <c r="BQ2358" i="3" s="1"/>
  <c r="BO2359" i="3"/>
  <c r="BO2360" i="3"/>
  <c r="BQ2360" i="3" s="1"/>
  <c r="BO2361" i="3"/>
  <c r="BQ2361" i="3" s="1"/>
  <c r="BO2362" i="3"/>
  <c r="BQ2362" i="3" s="1"/>
  <c r="BO2363" i="3"/>
  <c r="BO2364" i="3"/>
  <c r="BQ2364" i="3" s="1"/>
  <c r="BO2365" i="3"/>
  <c r="BQ2365" i="3" s="1"/>
  <c r="BO2366" i="3"/>
  <c r="BQ2366" i="3" s="1"/>
  <c r="BO2367" i="3"/>
  <c r="BO2368" i="3"/>
  <c r="BQ2368" i="3" s="1"/>
  <c r="BO2369" i="3"/>
  <c r="BQ2369" i="3" s="1"/>
  <c r="BO2370" i="3"/>
  <c r="BQ2370" i="3" s="1"/>
  <c r="BO2371" i="3"/>
  <c r="BO2372" i="3"/>
  <c r="BQ2372" i="3" s="1"/>
  <c r="BO2373" i="3"/>
  <c r="BQ2373" i="3" s="1"/>
  <c r="BO2374" i="3"/>
  <c r="BQ2374" i="3" s="1"/>
  <c r="BO2375" i="3"/>
  <c r="BO2376" i="3"/>
  <c r="BQ2376" i="3" s="1"/>
  <c r="BO2377" i="3"/>
  <c r="BQ2377" i="3" s="1"/>
  <c r="BO2378" i="3"/>
  <c r="BQ2378" i="3" s="1"/>
  <c r="BO2379" i="3"/>
  <c r="BO2380" i="3"/>
  <c r="BQ2380" i="3" s="1"/>
  <c r="BO2381" i="3"/>
  <c r="BQ2381" i="3" s="1"/>
  <c r="BO2382" i="3"/>
  <c r="BQ2382" i="3" s="1"/>
  <c r="BO2383" i="3"/>
  <c r="BO2384" i="3"/>
  <c r="BQ2384" i="3" s="1"/>
  <c r="BO2385" i="3"/>
  <c r="BQ2385" i="3" s="1"/>
  <c r="BO2386" i="3"/>
  <c r="BQ2386" i="3" s="1"/>
  <c r="BO2387" i="3"/>
  <c r="BO2388" i="3"/>
  <c r="BQ2388" i="3" s="1"/>
  <c r="BO2389" i="3"/>
  <c r="BQ2389" i="3" s="1"/>
  <c r="BO2390" i="3"/>
  <c r="BQ2390" i="3" s="1"/>
  <c r="BO2391" i="3"/>
  <c r="BO2392" i="3"/>
  <c r="BQ2392" i="3" s="1"/>
  <c r="BO2393" i="3"/>
  <c r="BQ2393" i="3" s="1"/>
  <c r="BO2394" i="3"/>
  <c r="BQ2394" i="3" s="1"/>
  <c r="BO2395" i="3"/>
  <c r="BO2396" i="3"/>
  <c r="BQ2396" i="3" s="1"/>
  <c r="BO2397" i="3"/>
  <c r="BQ2397" i="3" s="1"/>
  <c r="BO2398" i="3"/>
  <c r="BQ2398" i="3" s="1"/>
  <c r="BO2399" i="3"/>
  <c r="BO2400" i="3"/>
  <c r="BQ2400" i="3" s="1"/>
  <c r="BO2401" i="3"/>
  <c r="BQ2401" i="3" s="1"/>
  <c r="BO2402" i="3"/>
  <c r="BQ2402" i="3" s="1"/>
  <c r="BO2403" i="3"/>
  <c r="BO2404" i="3"/>
  <c r="BQ2404" i="3" s="1"/>
  <c r="BO2405" i="3"/>
  <c r="BQ2405" i="3" s="1"/>
  <c r="BO2406" i="3"/>
  <c r="BQ2406" i="3" s="1"/>
  <c r="BO2407" i="3"/>
  <c r="BO2408" i="3"/>
  <c r="BQ2408" i="3" s="1"/>
  <c r="BO2409" i="3"/>
  <c r="BQ2409" i="3" s="1"/>
  <c r="BO2410" i="3"/>
  <c r="BQ2410" i="3" s="1"/>
  <c r="BO2411" i="3"/>
  <c r="BO2412" i="3"/>
  <c r="BQ2412" i="3" s="1"/>
  <c r="BO2413" i="3"/>
  <c r="BQ2413" i="3" s="1"/>
  <c r="BO2414" i="3"/>
  <c r="BQ2414" i="3" s="1"/>
  <c r="BO2415" i="3"/>
  <c r="BO2416" i="3"/>
  <c r="BQ2416" i="3" s="1"/>
  <c r="BO2417" i="3"/>
  <c r="BQ2417" i="3" s="1"/>
  <c r="BO2418" i="3"/>
  <c r="BQ2418" i="3" s="1"/>
  <c r="BO2419" i="3"/>
  <c r="BO2420" i="3"/>
  <c r="BQ2420" i="3" s="1"/>
  <c r="BO2421" i="3"/>
  <c r="BQ2421" i="3" s="1"/>
  <c r="BO2422" i="3"/>
  <c r="BQ2422" i="3" s="1"/>
  <c r="BO2423" i="3"/>
  <c r="BO2424" i="3"/>
  <c r="BQ2424" i="3" s="1"/>
  <c r="BO2425" i="3"/>
  <c r="BQ2425" i="3" s="1"/>
  <c r="BO2426" i="3"/>
  <c r="BQ2426" i="3" s="1"/>
  <c r="BO2427" i="3"/>
  <c r="BO2428" i="3"/>
  <c r="BQ2428" i="3" s="1"/>
  <c r="BO2429" i="3"/>
  <c r="BQ2429" i="3" s="1"/>
  <c r="BO2430" i="3"/>
  <c r="BQ2430" i="3" s="1"/>
  <c r="BO2431" i="3"/>
  <c r="BO2432" i="3"/>
  <c r="BQ2432" i="3" s="1"/>
  <c r="BO2433" i="3"/>
  <c r="BQ2433" i="3" s="1"/>
  <c r="BO2434" i="3"/>
  <c r="BQ2434" i="3" s="1"/>
  <c r="BO2435" i="3"/>
  <c r="BO2436" i="3"/>
  <c r="BQ2436" i="3" s="1"/>
  <c r="BO2437" i="3"/>
  <c r="BQ2437" i="3" s="1"/>
  <c r="BO2438" i="3"/>
  <c r="BQ2438" i="3" s="1"/>
  <c r="BO2439" i="3"/>
  <c r="BO2440" i="3"/>
  <c r="BQ2440" i="3" s="1"/>
  <c r="BO2441" i="3"/>
  <c r="BQ2441" i="3" s="1"/>
  <c r="BO2442" i="3"/>
  <c r="BQ2442" i="3" s="1"/>
  <c r="BO2443" i="3"/>
  <c r="BO2444" i="3"/>
  <c r="BQ2444" i="3" s="1"/>
  <c r="BO2445" i="3"/>
  <c r="BQ2445" i="3" s="1"/>
  <c r="BO2446" i="3"/>
  <c r="BQ2446" i="3" s="1"/>
  <c r="BO2447" i="3"/>
  <c r="BO2448" i="3"/>
  <c r="BQ2448" i="3" s="1"/>
  <c r="BO2449" i="3"/>
  <c r="BQ2449" i="3" s="1"/>
  <c r="BO2450" i="3"/>
  <c r="BQ2450" i="3" s="1"/>
  <c r="BO2451" i="3"/>
  <c r="BO2452" i="3"/>
  <c r="BQ2452" i="3" s="1"/>
  <c r="BO2453" i="3"/>
  <c r="BQ2453" i="3" s="1"/>
  <c r="BO2454" i="3"/>
  <c r="BQ2454" i="3" s="1"/>
  <c r="BO2455" i="3"/>
  <c r="BO2456" i="3"/>
  <c r="BQ2456" i="3" s="1"/>
  <c r="BO2457" i="3"/>
  <c r="BQ2457" i="3" s="1"/>
  <c r="BO2458" i="3"/>
  <c r="BQ2458" i="3" s="1"/>
  <c r="BO2459" i="3"/>
  <c r="BO2460" i="3"/>
  <c r="BQ2460" i="3" s="1"/>
  <c r="BO2461" i="3"/>
  <c r="BQ2461" i="3" s="1"/>
  <c r="BO2462" i="3"/>
  <c r="BQ2462" i="3" s="1"/>
  <c r="BO2463" i="3"/>
  <c r="BO2464" i="3"/>
  <c r="BQ2464" i="3" s="1"/>
  <c r="BO2465" i="3"/>
  <c r="BQ2465" i="3" s="1"/>
  <c r="BO2466" i="3"/>
  <c r="BQ2466" i="3" s="1"/>
  <c r="B10" i="17"/>
  <c r="AO1" i="15"/>
  <c r="B3" i="17"/>
  <c r="B8" i="17"/>
  <c r="B6" i="17"/>
  <c r="B7" i="17"/>
  <c r="B4" i="17"/>
  <c r="B5" i="17"/>
  <c r="B9" i="17"/>
  <c r="BQ872" i="3" l="1"/>
  <c r="Q2" i="15"/>
  <c r="BQ853" i="3"/>
  <c r="BQ849" i="3"/>
  <c r="BQ845" i="3"/>
  <c r="BQ841" i="3"/>
  <c r="BQ874" i="3"/>
  <c r="BQ844" i="3"/>
  <c r="BQ852" i="3"/>
  <c r="BQ848" i="3"/>
  <c r="BQ840" i="3"/>
  <c r="BQ869" i="3"/>
  <c r="BQ865" i="3"/>
  <c r="BQ861" i="3"/>
  <c r="BQ857" i="3"/>
  <c r="BQ870" i="3"/>
  <c r="BQ866" i="3"/>
  <c r="BQ862" i="3"/>
  <c r="BQ858" i="3"/>
  <c r="BQ854" i="3"/>
  <c r="BQ850" i="3"/>
  <c r="BQ846" i="3"/>
  <c r="BQ842" i="3"/>
  <c r="BQ868" i="3"/>
  <c r="BQ864" i="3"/>
  <c r="BQ856" i="3"/>
  <c r="BQ860" i="3"/>
  <c r="BQ988" i="3"/>
  <c r="BQ980" i="3"/>
  <c r="BQ972" i="3"/>
  <c r="BQ964" i="3"/>
  <c r="BQ956" i="3"/>
  <c r="BQ948" i="3"/>
  <c r="BQ940" i="3"/>
  <c r="BQ932" i="3"/>
  <c r="BQ924" i="3"/>
  <c r="BQ900" i="3"/>
  <c r="BQ992" i="3"/>
  <c r="BQ984" i="3"/>
  <c r="BQ976" i="3"/>
  <c r="BQ968" i="3"/>
  <c r="BQ960" i="3"/>
  <c r="BQ952" i="3"/>
  <c r="BQ944" i="3"/>
  <c r="BQ936" i="3"/>
  <c r="BQ928" i="3"/>
  <c r="BQ920" i="3"/>
  <c r="BQ916" i="3"/>
  <c r="BQ912" i="3"/>
  <c r="BQ908" i="3"/>
  <c r="BQ904" i="3"/>
  <c r="BQ2463" i="3"/>
  <c r="BQ2459" i="3"/>
  <c r="BQ2455" i="3"/>
  <c r="BQ2451" i="3"/>
  <c r="BQ2447" i="3"/>
  <c r="BQ2443" i="3"/>
  <c r="BQ2439" i="3"/>
  <c r="BQ2435" i="3"/>
  <c r="BQ2431" i="3"/>
  <c r="BQ2427" i="3"/>
  <c r="BQ2423" i="3"/>
  <c r="BQ2419" i="3"/>
  <c r="BQ2415" i="3"/>
  <c r="BQ2411" i="3"/>
  <c r="BQ2407" i="3"/>
  <c r="BQ2403" i="3"/>
  <c r="BQ2399" i="3"/>
  <c r="BQ2395" i="3"/>
  <c r="BQ2391" i="3"/>
  <c r="BQ2387" i="3"/>
  <c r="BQ2383" i="3"/>
  <c r="BQ2379" i="3"/>
  <c r="BQ2375" i="3"/>
  <c r="BQ2371" i="3"/>
  <c r="BQ2367" i="3"/>
  <c r="BQ2363" i="3"/>
  <c r="BQ2359" i="3"/>
  <c r="BQ2355" i="3"/>
  <c r="BQ2351" i="3"/>
  <c r="BQ2347" i="3"/>
  <c r="BQ2343" i="3"/>
  <c r="BQ2339" i="3"/>
  <c r="BQ2335" i="3"/>
  <c r="BQ2331" i="3"/>
  <c r="BQ2327" i="3"/>
  <c r="BQ2323" i="3"/>
  <c r="BQ2319" i="3"/>
  <c r="BQ2315" i="3"/>
  <c r="BQ2311" i="3"/>
  <c r="BQ2307" i="3"/>
  <c r="BQ2303" i="3"/>
  <c r="BQ2299" i="3"/>
  <c r="BQ2295" i="3"/>
  <c r="BQ2291" i="3"/>
  <c r="BQ2287" i="3"/>
  <c r="BQ2283" i="3"/>
  <c r="BQ2279" i="3"/>
  <c r="BQ2275" i="3"/>
  <c r="BQ2271" i="3"/>
  <c r="BQ2267" i="3"/>
  <c r="BQ2263" i="3"/>
  <c r="BQ2259" i="3"/>
  <c r="BQ2255" i="3"/>
  <c r="BQ2251" i="3"/>
  <c r="BQ2247" i="3"/>
  <c r="BQ2243" i="3"/>
  <c r="BQ2239" i="3"/>
  <c r="BQ2235" i="3"/>
  <c r="BQ2231" i="3"/>
  <c r="BQ2227" i="3"/>
  <c r="BQ2223" i="3"/>
  <c r="BQ2219" i="3"/>
  <c r="BQ2215" i="3"/>
  <c r="BQ2211" i="3"/>
  <c r="BQ2207" i="3"/>
  <c r="BQ2203" i="3"/>
  <c r="BQ2199" i="3"/>
  <c r="BQ2195" i="3"/>
  <c r="BQ2191" i="3"/>
  <c r="BQ2187" i="3"/>
  <c r="BQ2183" i="3"/>
  <c r="BQ2179" i="3"/>
  <c r="BQ2175" i="3"/>
  <c r="BQ2171" i="3"/>
  <c r="BQ2167" i="3"/>
  <c r="BQ2163" i="3"/>
  <c r="BQ2159" i="3"/>
  <c r="BQ2155" i="3"/>
  <c r="BQ2151" i="3"/>
  <c r="BQ2147" i="3"/>
  <c r="BQ2143" i="3"/>
  <c r="BQ2139" i="3"/>
  <c r="BQ2135" i="3"/>
  <c r="BQ2131" i="3"/>
  <c r="BQ2127" i="3"/>
  <c r="BQ2123" i="3"/>
  <c r="BQ2119" i="3"/>
  <c r="BQ2115" i="3"/>
  <c r="BQ2111" i="3"/>
  <c r="BQ2107" i="3"/>
  <c r="BQ2103" i="3"/>
  <c r="BQ2099" i="3"/>
  <c r="BQ2095" i="3"/>
  <c r="BQ2091" i="3"/>
  <c r="BQ2087" i="3"/>
  <c r="BQ2083" i="3"/>
  <c r="BQ2079" i="3"/>
  <c r="BQ2075" i="3"/>
  <c r="BQ2071" i="3"/>
  <c r="BQ2067" i="3"/>
  <c r="BQ1723" i="3"/>
  <c r="BQ1719" i="3"/>
  <c r="BQ1715" i="3"/>
  <c r="BQ1711" i="3"/>
  <c r="BQ1707" i="3"/>
  <c r="BQ1703" i="3"/>
  <c r="BQ1699" i="3"/>
  <c r="BQ1695" i="3"/>
  <c r="BQ1691" i="3"/>
  <c r="BQ1687" i="3"/>
  <c r="BQ1683" i="3"/>
  <c r="BQ1679" i="3"/>
  <c r="BQ1675" i="3"/>
  <c r="BQ1671" i="3"/>
  <c r="BQ1667" i="3"/>
  <c r="BQ1663" i="3"/>
  <c r="BQ1659" i="3"/>
  <c r="BQ1655" i="3"/>
  <c r="BQ1651" i="3"/>
  <c r="BQ1647" i="3"/>
  <c r="BQ1643" i="3"/>
  <c r="BQ1639" i="3"/>
  <c r="BQ1635" i="3"/>
  <c r="BQ1631" i="3"/>
  <c r="BQ1627" i="3"/>
  <c r="BQ1623" i="3"/>
  <c r="BQ1619" i="3"/>
  <c r="BQ1615" i="3"/>
  <c r="BQ1611" i="3"/>
  <c r="BQ1607" i="3"/>
  <c r="BQ1603" i="3"/>
  <c r="BQ1599" i="3"/>
  <c r="BQ1595" i="3"/>
  <c r="BQ1591" i="3"/>
  <c r="BQ1587" i="3"/>
  <c r="BQ1583" i="3"/>
  <c r="BQ1579" i="3"/>
  <c r="BQ1575" i="3"/>
  <c r="BQ1571" i="3"/>
  <c r="BQ1567" i="3"/>
  <c r="BQ1563" i="3"/>
  <c r="BQ1559" i="3"/>
  <c r="BQ1555" i="3"/>
  <c r="BQ1551" i="3"/>
  <c r="BQ1547" i="3"/>
  <c r="BQ1543" i="3"/>
  <c r="BQ1539" i="3"/>
  <c r="BQ1535" i="3"/>
  <c r="BQ1531" i="3"/>
  <c r="BQ1527" i="3"/>
  <c r="BQ1523" i="3"/>
  <c r="BQ1519" i="3"/>
  <c r="BQ1515" i="3"/>
  <c r="BQ1511" i="3"/>
  <c r="BQ1507" i="3"/>
  <c r="BQ1503" i="3"/>
  <c r="BQ1499" i="3"/>
  <c r="BQ1495" i="3"/>
  <c r="BQ1491" i="3"/>
  <c r="BQ1487" i="3"/>
  <c r="BQ1483" i="3"/>
  <c r="BQ1479" i="3"/>
  <c r="BQ1475" i="3"/>
  <c r="BQ1471" i="3"/>
  <c r="BQ1467" i="3"/>
  <c r="BQ1463" i="3"/>
  <c r="BQ1459" i="3"/>
  <c r="BQ1455" i="3"/>
  <c r="BQ1451" i="3"/>
  <c r="BQ1447" i="3"/>
  <c r="BQ1443" i="3"/>
  <c r="BQ1439" i="3"/>
  <c r="BQ1435" i="3"/>
  <c r="BQ1431" i="3"/>
  <c r="BQ1427" i="3"/>
  <c r="BQ1423" i="3"/>
  <c r="BQ1419" i="3"/>
  <c r="BQ1415" i="3"/>
  <c r="BQ1411" i="3"/>
  <c r="BQ1407" i="3"/>
  <c r="BQ1403" i="3"/>
  <c r="BQ1399" i="3"/>
  <c r="BQ1395" i="3"/>
  <c r="BQ1391" i="3"/>
  <c r="BQ1387" i="3"/>
  <c r="BQ1383" i="3"/>
  <c r="BQ1379" i="3"/>
  <c r="BQ1375" i="3"/>
  <c r="BQ1371" i="3"/>
  <c r="BQ1367" i="3"/>
  <c r="BQ1363" i="3"/>
  <c r="BQ1359" i="3"/>
  <c r="BQ1355" i="3"/>
  <c r="BQ1351" i="3"/>
  <c r="BQ1347" i="3"/>
  <c r="BQ1343" i="3"/>
  <c r="BQ1339" i="3"/>
  <c r="BQ1335" i="3"/>
  <c r="BQ1331" i="3"/>
  <c r="BQ1327" i="3"/>
  <c r="BQ1323" i="3"/>
  <c r="BQ1319" i="3"/>
  <c r="BQ1315" i="3"/>
  <c r="BQ1311" i="3"/>
  <c r="BQ1307" i="3"/>
  <c r="BQ1303" i="3"/>
  <c r="BQ1299" i="3"/>
  <c r="BQ1295" i="3"/>
  <c r="BQ1291" i="3"/>
  <c r="BQ1287" i="3"/>
  <c r="BQ1283" i="3"/>
  <c r="BQ1279" i="3"/>
  <c r="BQ1275" i="3"/>
  <c r="BQ1271" i="3"/>
  <c r="BQ1267" i="3"/>
  <c r="BQ1263" i="3"/>
  <c r="BQ1259" i="3"/>
  <c r="BQ1255" i="3"/>
  <c r="BQ1251" i="3"/>
  <c r="BQ1247" i="3"/>
  <c r="BQ1243" i="3"/>
  <c r="BQ1239" i="3"/>
  <c r="BQ1235" i="3"/>
  <c r="BQ1231" i="3"/>
  <c r="BQ1227" i="3"/>
  <c r="BQ1223" i="3"/>
  <c r="BQ1219" i="3"/>
  <c r="BQ1215" i="3"/>
  <c r="BQ1211" i="3"/>
  <c r="BQ1207" i="3"/>
  <c r="BQ1203" i="3"/>
  <c r="BQ1199" i="3"/>
  <c r="BQ1195" i="3"/>
  <c r="BQ1191" i="3"/>
  <c r="BQ1187" i="3"/>
  <c r="BQ1183" i="3"/>
  <c r="BQ1179" i="3"/>
  <c r="BQ1175" i="3"/>
  <c r="BQ1171" i="3"/>
  <c r="BQ1167" i="3"/>
  <c r="BQ1163" i="3"/>
  <c r="BQ1159" i="3"/>
  <c r="BQ1155" i="3"/>
  <c r="BQ1151" i="3"/>
  <c r="BQ1147" i="3"/>
  <c r="BQ1143" i="3"/>
  <c r="BQ1139" i="3"/>
  <c r="BQ1135" i="3"/>
  <c r="BQ1131" i="3"/>
  <c r="BQ1127" i="3"/>
  <c r="BQ1123" i="3"/>
  <c r="BQ1119" i="3"/>
  <c r="BQ1115" i="3"/>
  <c r="BQ1111" i="3"/>
  <c r="BQ1107" i="3"/>
  <c r="BQ1103" i="3"/>
  <c r="BQ1099" i="3"/>
  <c r="BQ1095" i="3"/>
  <c r="BQ1091" i="3"/>
  <c r="BQ1087" i="3"/>
  <c r="BQ1083" i="3"/>
  <c r="BQ1079" i="3"/>
  <c r="BQ1075" i="3"/>
  <c r="BQ1071" i="3"/>
  <c r="BQ1067" i="3"/>
  <c r="BQ1063" i="3"/>
  <c r="BQ1059" i="3"/>
  <c r="BQ1055" i="3"/>
  <c r="BQ1051" i="3"/>
  <c r="BQ1047" i="3"/>
  <c r="BQ1043" i="3"/>
  <c r="BQ1039" i="3"/>
  <c r="BQ1035" i="3"/>
  <c r="BQ1031" i="3"/>
  <c r="BQ1027" i="3"/>
  <c r="BQ1023" i="3"/>
  <c r="BQ1019" i="3"/>
  <c r="BQ1015" i="3"/>
  <c r="BQ1011" i="3"/>
  <c r="BQ1007" i="3"/>
  <c r="BQ1003" i="3"/>
  <c r="BQ999" i="3"/>
  <c r="BQ995" i="3"/>
  <c r="BQ991" i="3"/>
  <c r="BQ987" i="3"/>
  <c r="BQ983" i="3"/>
  <c r="BQ979" i="3"/>
  <c r="BQ975" i="3"/>
  <c r="BQ971" i="3"/>
  <c r="BQ967" i="3"/>
  <c r="BQ963" i="3"/>
  <c r="BQ959" i="3"/>
  <c r="BQ955" i="3"/>
  <c r="BQ951" i="3"/>
  <c r="BQ947" i="3"/>
  <c r="BQ943" i="3"/>
  <c r="BQ939" i="3"/>
  <c r="BQ935" i="3"/>
  <c r="BQ931" i="3"/>
  <c r="BQ927" i="3"/>
  <c r="BQ923" i="3"/>
  <c r="BQ919" i="3"/>
  <c r="BQ915" i="3"/>
  <c r="BQ911" i="3"/>
  <c r="BQ907" i="3"/>
  <c r="BQ903" i="3"/>
  <c r="BQ899" i="3"/>
  <c r="BQ895" i="3"/>
  <c r="BQ891" i="3"/>
  <c r="BQ887" i="3"/>
  <c r="BQ883" i="3"/>
  <c r="BQ879" i="3"/>
  <c r="BQ875" i="3"/>
  <c r="BQ871" i="3"/>
  <c r="BQ867" i="3"/>
  <c r="BQ863" i="3"/>
  <c r="BQ859" i="3"/>
  <c r="BQ855" i="3"/>
  <c r="BQ851" i="3"/>
  <c r="BQ847" i="3"/>
  <c r="BQ843" i="3"/>
  <c r="BQ1724" i="3"/>
  <c r="BQ1720" i="3"/>
  <c r="BQ1716" i="3"/>
  <c r="BQ1712" i="3"/>
  <c r="BQ1708" i="3"/>
  <c r="BQ1704" i="3"/>
  <c r="BQ1700" i="3"/>
  <c r="BQ1696" i="3"/>
  <c r="BQ1692" i="3"/>
  <c r="BQ1688" i="3"/>
  <c r="BQ1684" i="3"/>
  <c r="BQ1680" i="3"/>
  <c r="BQ1676" i="3"/>
  <c r="BQ1672" i="3"/>
  <c r="BQ1668" i="3"/>
  <c r="BQ1664" i="3"/>
  <c r="BQ1660" i="3"/>
  <c r="BQ1656" i="3"/>
  <c r="BQ1652" i="3"/>
  <c r="BQ1648" i="3"/>
  <c r="BQ1644" i="3"/>
  <c r="BQ1640" i="3"/>
  <c r="BQ1636" i="3"/>
  <c r="BQ1632" i="3"/>
  <c r="BQ1628" i="3"/>
  <c r="BQ1624" i="3"/>
  <c r="BQ1620" i="3"/>
  <c r="BQ1616" i="3"/>
  <c r="BQ1612" i="3"/>
  <c r="BQ1608" i="3"/>
  <c r="BQ1604" i="3"/>
  <c r="BQ1600" i="3"/>
  <c r="BQ1596" i="3"/>
  <c r="BQ1592" i="3"/>
  <c r="BQ1588" i="3"/>
  <c r="BQ1584" i="3"/>
  <c r="BQ1580" i="3"/>
  <c r="BQ1576" i="3"/>
  <c r="BQ1572" i="3"/>
  <c r="BQ1568" i="3"/>
  <c r="BQ1564" i="3"/>
  <c r="BQ1560" i="3"/>
  <c r="BQ1556" i="3"/>
  <c r="BQ1552" i="3"/>
  <c r="BQ1548" i="3"/>
  <c r="BQ1544" i="3"/>
  <c r="BQ1540" i="3"/>
  <c r="BQ1536" i="3"/>
  <c r="BQ1532" i="3"/>
  <c r="BQ1528" i="3"/>
  <c r="BQ1524" i="3"/>
  <c r="BQ1520" i="3"/>
  <c r="BQ1516" i="3"/>
  <c r="BQ1512" i="3"/>
  <c r="BQ1508" i="3"/>
  <c r="BQ1504" i="3"/>
  <c r="BQ1500" i="3"/>
  <c r="BQ1496" i="3"/>
  <c r="BQ1492" i="3"/>
  <c r="BQ1488" i="3"/>
  <c r="BQ1484" i="3"/>
  <c r="BQ1480" i="3"/>
  <c r="BQ1476" i="3"/>
  <c r="BQ1472" i="3"/>
  <c r="BQ1468" i="3"/>
  <c r="BQ1464" i="3"/>
  <c r="BQ1460" i="3"/>
  <c r="BQ1456" i="3"/>
  <c r="BQ1452" i="3"/>
  <c r="BQ1448" i="3"/>
  <c r="BQ1444" i="3"/>
  <c r="BQ1440" i="3"/>
  <c r="BQ1436" i="3"/>
  <c r="BQ1432" i="3"/>
  <c r="BQ1428" i="3"/>
  <c r="BQ1424" i="3"/>
  <c r="BQ1420" i="3"/>
  <c r="BQ1416" i="3"/>
  <c r="BQ1412" i="3"/>
  <c r="BQ1408" i="3"/>
  <c r="BQ1404" i="3"/>
  <c r="BQ1400" i="3"/>
  <c r="BQ1396" i="3"/>
  <c r="BQ1392" i="3"/>
  <c r="BQ1388" i="3"/>
  <c r="BQ2063" i="3"/>
  <c r="BQ2059" i="3"/>
  <c r="BQ2055" i="3"/>
  <c r="BQ2051" i="3"/>
  <c r="BQ2047" i="3"/>
  <c r="BQ2043" i="3"/>
  <c r="BQ2039" i="3"/>
  <c r="BQ2035" i="3"/>
  <c r="BQ2031" i="3"/>
  <c r="BQ2027" i="3"/>
  <c r="BQ2023" i="3"/>
  <c r="BQ2019" i="3"/>
  <c r="BQ2015" i="3"/>
  <c r="BQ2011" i="3"/>
  <c r="BQ2007" i="3"/>
  <c r="BQ2003" i="3"/>
  <c r="BQ1999" i="3"/>
  <c r="BQ1995" i="3"/>
  <c r="BQ1991" i="3"/>
  <c r="BQ1987" i="3"/>
  <c r="BQ1983" i="3"/>
  <c r="BQ1979" i="3"/>
  <c r="BQ1975" i="3"/>
  <c r="BQ1971" i="3"/>
  <c r="BQ1967" i="3"/>
  <c r="BQ1963" i="3"/>
  <c r="BQ1959" i="3"/>
  <c r="BQ1955" i="3"/>
  <c r="BQ1951" i="3"/>
  <c r="BQ1947" i="3"/>
  <c r="BQ1943" i="3"/>
  <c r="BQ1939" i="3"/>
  <c r="BQ1935" i="3"/>
  <c r="BQ1931" i="3"/>
  <c r="BQ1927" i="3"/>
  <c r="BQ1923" i="3"/>
  <c r="BQ1919" i="3"/>
  <c r="BQ1915" i="3"/>
  <c r="BQ1911" i="3"/>
  <c r="BQ1907" i="3"/>
  <c r="BQ1903" i="3"/>
  <c r="BQ1899" i="3"/>
  <c r="BQ1895" i="3"/>
  <c r="BQ1891" i="3"/>
  <c r="BQ1887" i="3"/>
  <c r="BQ1883" i="3"/>
  <c r="BQ1879" i="3"/>
  <c r="BQ1875" i="3"/>
  <c r="BQ1871" i="3"/>
  <c r="BQ1867" i="3"/>
  <c r="BQ1863" i="3"/>
  <c r="BQ1859" i="3"/>
  <c r="BQ1855" i="3"/>
  <c r="BQ1851" i="3"/>
  <c r="BQ1847" i="3"/>
  <c r="BQ1843" i="3"/>
  <c r="BQ1839" i="3"/>
  <c r="BQ1835" i="3"/>
  <c r="BQ1831" i="3"/>
  <c r="BQ1827" i="3"/>
  <c r="BQ1823" i="3"/>
  <c r="BQ1819" i="3"/>
  <c r="BQ1815" i="3"/>
  <c r="BQ1811" i="3"/>
  <c r="BQ1807" i="3"/>
  <c r="BQ1803" i="3"/>
  <c r="BQ1799" i="3"/>
  <c r="BQ1795" i="3"/>
  <c r="BQ1791" i="3"/>
  <c r="BQ1787" i="3"/>
  <c r="BQ1783" i="3"/>
  <c r="BQ1779" i="3"/>
  <c r="BQ1775" i="3"/>
  <c r="BQ1771" i="3"/>
  <c r="BQ1767" i="3"/>
  <c r="BQ1763" i="3"/>
  <c r="BQ1759" i="3"/>
  <c r="BQ1755" i="3"/>
  <c r="BQ1751" i="3"/>
  <c r="BQ1747" i="3"/>
  <c r="BQ1743" i="3"/>
  <c r="BQ1739" i="3"/>
  <c r="BQ1735" i="3"/>
  <c r="BQ1731" i="3"/>
  <c r="BQ1727" i="3"/>
  <c r="N1" i="15" l="1"/>
  <c r="M1" i="15"/>
  <c r="K2015" i="11"/>
  <c r="H2015" i="11"/>
  <c r="G2015" i="11"/>
  <c r="H1995" i="11"/>
  <c r="G1995" i="11"/>
  <c r="H1994" i="11"/>
  <c r="G1994" i="11"/>
  <c r="H1993" i="11"/>
  <c r="G1993" i="11"/>
  <c r="H1992" i="11"/>
  <c r="G1992" i="11"/>
  <c r="H1991" i="11"/>
  <c r="G1991" i="11"/>
  <c r="H1990" i="11"/>
  <c r="G1990" i="11"/>
  <c r="H1989" i="11"/>
  <c r="G1989" i="11"/>
  <c r="H1988" i="11"/>
  <c r="G1988" i="11"/>
  <c r="H1987" i="11"/>
  <c r="G1987" i="11"/>
  <c r="H1986" i="11"/>
  <c r="G1986" i="11"/>
  <c r="H1985" i="11"/>
  <c r="G1985" i="11"/>
  <c r="H1984" i="11"/>
  <c r="G1984" i="11"/>
  <c r="H1983" i="11"/>
  <c r="G1983" i="11"/>
  <c r="H1982" i="11"/>
  <c r="G1982" i="11"/>
  <c r="H1981" i="11"/>
  <c r="G1981" i="11"/>
  <c r="H1980" i="11"/>
  <c r="G1980" i="11"/>
  <c r="H1979" i="11"/>
  <c r="G1979" i="11"/>
  <c r="H1978" i="11"/>
  <c r="G1978" i="11"/>
  <c r="H1977" i="11"/>
  <c r="G1977" i="11"/>
  <c r="H1976" i="11"/>
  <c r="G1976" i="11"/>
  <c r="H1975" i="11"/>
  <c r="G1975" i="11"/>
  <c r="H1974" i="11"/>
  <c r="G1974" i="11"/>
  <c r="H1973" i="11"/>
  <c r="G1973" i="11"/>
  <c r="H1972" i="11"/>
  <c r="G1972" i="11"/>
  <c r="H1971" i="11"/>
  <c r="G1971" i="11"/>
  <c r="H1970" i="11"/>
  <c r="G1970" i="11"/>
  <c r="H1969" i="11"/>
  <c r="G1969" i="11"/>
  <c r="H1968" i="11"/>
  <c r="G1968" i="11"/>
  <c r="H1967" i="11"/>
  <c r="G1967" i="11"/>
  <c r="H1966" i="11"/>
  <c r="G1966" i="11"/>
  <c r="H1965" i="11"/>
  <c r="G1965" i="11"/>
  <c r="H1964" i="11"/>
  <c r="G1964" i="11"/>
  <c r="H1963" i="11"/>
  <c r="G1963" i="11"/>
  <c r="H1962" i="11"/>
  <c r="G1962" i="11"/>
  <c r="H1961" i="11"/>
  <c r="G1961" i="11"/>
  <c r="H1960" i="11"/>
  <c r="G1960" i="11"/>
  <c r="H1959" i="11"/>
  <c r="G1959" i="11"/>
  <c r="H1958" i="11"/>
  <c r="G1958" i="11"/>
  <c r="H1957" i="11"/>
  <c r="G1957" i="11"/>
  <c r="H1956" i="11"/>
  <c r="G1956" i="11"/>
  <c r="H1955" i="11"/>
  <c r="G1955" i="11"/>
  <c r="H1954" i="11"/>
  <c r="G1954" i="11"/>
  <c r="H1953" i="11"/>
  <c r="G1953" i="11"/>
  <c r="H1952" i="11"/>
  <c r="G1952" i="11"/>
  <c r="H1951" i="11"/>
  <c r="G1951" i="11"/>
  <c r="H1950" i="11"/>
  <c r="G1950" i="11"/>
  <c r="H1949" i="11"/>
  <c r="G1949" i="11"/>
  <c r="H1948" i="11"/>
  <c r="G1948" i="11"/>
  <c r="H1947" i="11"/>
  <c r="G1947" i="11"/>
  <c r="H1946" i="11"/>
  <c r="G1946" i="11"/>
  <c r="H1945" i="11"/>
  <c r="G1945" i="11"/>
  <c r="H1944" i="11"/>
  <c r="G1944" i="11"/>
  <c r="H1943" i="11"/>
  <c r="G1943" i="11"/>
  <c r="H1942" i="11"/>
  <c r="G1942" i="11"/>
  <c r="H1941" i="11"/>
  <c r="G1941" i="11"/>
  <c r="H1940" i="11"/>
  <c r="G1940" i="11"/>
  <c r="H1939" i="11"/>
  <c r="G1939" i="11"/>
  <c r="H1938" i="11"/>
  <c r="G1938" i="11"/>
  <c r="H1937" i="11"/>
  <c r="G1937" i="11"/>
  <c r="H1936" i="11"/>
  <c r="G1936" i="11"/>
  <c r="H1935" i="11"/>
  <c r="G1935" i="11"/>
  <c r="H1934" i="11"/>
  <c r="G1934" i="11"/>
  <c r="H1933" i="11"/>
  <c r="G1933" i="11"/>
  <c r="H1932" i="11"/>
  <c r="G1932" i="11"/>
  <c r="H1931" i="11"/>
  <c r="G1931" i="11"/>
  <c r="H1930" i="11"/>
  <c r="G1930" i="11"/>
  <c r="H1929" i="11"/>
  <c r="G1929" i="11"/>
  <c r="H1928" i="11"/>
  <c r="G1928" i="11"/>
  <c r="H1927" i="11"/>
  <c r="G1927" i="11"/>
  <c r="H1926" i="11"/>
  <c r="G1926" i="11"/>
  <c r="H1925" i="11"/>
  <c r="G1925" i="11"/>
  <c r="H1924" i="11"/>
  <c r="G1924" i="11"/>
  <c r="H1923" i="11"/>
  <c r="G1923" i="11"/>
  <c r="H1922" i="11"/>
  <c r="G1922" i="11"/>
  <c r="H1921" i="11"/>
  <c r="G1921" i="11"/>
  <c r="H1920" i="11"/>
  <c r="G1920" i="11"/>
  <c r="H1919" i="11"/>
  <c r="G1919" i="11"/>
  <c r="H1918" i="11"/>
  <c r="G1918" i="11"/>
  <c r="H1917" i="11"/>
  <c r="G1917" i="11"/>
  <c r="H1916" i="11"/>
  <c r="G1916" i="11"/>
  <c r="H1915" i="11"/>
  <c r="G1915" i="11"/>
  <c r="H1914" i="11"/>
  <c r="G1914" i="11"/>
  <c r="H1913" i="11"/>
  <c r="G1913" i="11"/>
  <c r="H1912" i="11"/>
  <c r="G1912" i="11"/>
  <c r="H1911" i="11"/>
  <c r="G1911" i="11"/>
  <c r="H1910" i="11"/>
  <c r="G1910" i="11"/>
  <c r="H1909" i="11"/>
  <c r="G1909" i="11"/>
  <c r="H1908" i="11"/>
  <c r="G1908" i="11"/>
  <c r="H1907" i="11"/>
  <c r="G1907" i="11"/>
  <c r="H1906" i="11"/>
  <c r="G1906" i="11"/>
  <c r="H1905" i="11"/>
  <c r="G1905" i="11"/>
  <c r="H1904" i="11"/>
  <c r="G1904" i="11"/>
  <c r="H1903" i="11"/>
  <c r="G1903" i="11"/>
  <c r="H1902" i="11"/>
  <c r="G1902" i="11"/>
  <c r="H1901" i="11"/>
  <c r="G1901" i="11"/>
  <c r="H1900" i="11"/>
  <c r="G1900" i="11"/>
  <c r="H1899" i="11"/>
  <c r="G1899" i="11"/>
  <c r="H1898" i="11"/>
  <c r="G1898" i="11"/>
  <c r="H1897" i="11"/>
  <c r="G1897" i="11"/>
  <c r="H1896" i="11"/>
  <c r="G1896" i="11"/>
  <c r="H1895" i="11"/>
  <c r="G1895" i="11"/>
  <c r="H1894" i="11"/>
  <c r="G1894" i="11"/>
  <c r="H1893" i="11"/>
  <c r="G1893" i="11"/>
  <c r="H1892" i="11"/>
  <c r="G1892" i="11"/>
  <c r="H1891" i="11"/>
  <c r="G1891" i="11"/>
  <c r="H1890" i="11"/>
  <c r="G1890" i="11"/>
  <c r="H1889" i="11"/>
  <c r="G1889" i="11"/>
  <c r="H1888" i="11"/>
  <c r="G1888" i="11"/>
  <c r="H1887" i="11"/>
  <c r="G1887" i="11"/>
  <c r="H1886" i="11"/>
  <c r="G1886" i="11"/>
  <c r="H1885" i="11"/>
  <c r="G1885" i="11"/>
  <c r="H1884" i="11"/>
  <c r="G1884" i="11"/>
  <c r="H1883" i="11"/>
  <c r="G1883" i="11"/>
  <c r="H1882" i="11"/>
  <c r="G1882" i="11"/>
  <c r="H1881" i="11"/>
  <c r="G1881" i="11"/>
  <c r="H1880" i="11"/>
  <c r="G1880" i="11"/>
  <c r="H1879" i="11"/>
  <c r="G1879" i="11"/>
  <c r="H1878" i="11"/>
  <c r="G1878" i="11"/>
  <c r="H1877" i="11"/>
  <c r="G1877" i="11"/>
  <c r="H1876" i="11"/>
  <c r="G1876" i="11"/>
  <c r="H1875" i="11"/>
  <c r="G1875" i="11"/>
  <c r="H1874" i="11"/>
  <c r="G1874" i="11"/>
  <c r="H1873" i="11"/>
  <c r="G1873" i="11"/>
  <c r="H1872" i="11"/>
  <c r="G1872" i="11"/>
  <c r="H1871" i="11"/>
  <c r="G1871" i="11"/>
  <c r="H1870" i="11"/>
  <c r="G1870" i="11"/>
  <c r="H1869" i="11"/>
  <c r="G1869" i="11"/>
  <c r="H1868" i="11"/>
  <c r="G1868" i="11"/>
  <c r="H1867" i="11"/>
  <c r="G1867" i="11"/>
  <c r="H1866" i="11"/>
  <c r="G1866" i="11"/>
  <c r="H1865" i="11"/>
  <c r="G1865" i="11"/>
  <c r="H1864" i="11"/>
  <c r="G1864" i="11"/>
  <c r="H1863" i="11"/>
  <c r="G1863" i="11"/>
  <c r="H1862" i="11"/>
  <c r="G1862" i="11"/>
  <c r="H1861" i="11"/>
  <c r="G1861" i="11"/>
  <c r="H1860" i="11"/>
  <c r="G1860" i="11"/>
  <c r="H1859" i="11"/>
  <c r="G1859" i="11"/>
  <c r="H1858" i="11"/>
  <c r="G1858" i="11"/>
  <c r="H1857" i="11"/>
  <c r="G1857" i="11"/>
  <c r="H1856" i="11"/>
  <c r="G1856" i="11"/>
  <c r="H1855" i="11"/>
  <c r="G1855" i="11"/>
  <c r="H1854" i="11"/>
  <c r="G1854" i="11"/>
  <c r="H1853" i="11"/>
  <c r="G1853" i="11"/>
  <c r="H1852" i="11"/>
  <c r="G1852" i="11"/>
  <c r="H1851" i="11"/>
  <c r="G1851" i="11"/>
  <c r="H1850" i="11"/>
  <c r="G1850" i="11"/>
  <c r="H1849" i="11"/>
  <c r="G1849" i="11"/>
  <c r="H1848" i="11"/>
  <c r="G1848" i="11"/>
  <c r="H1847" i="11"/>
  <c r="G1847" i="11"/>
  <c r="H1846" i="11"/>
  <c r="G1846" i="11"/>
  <c r="H1845" i="11"/>
  <c r="G1845" i="11"/>
  <c r="H1844" i="11"/>
  <c r="G1844" i="11"/>
  <c r="H1843" i="11"/>
  <c r="G1843" i="11"/>
  <c r="H1842" i="11"/>
  <c r="G1842" i="11"/>
  <c r="H1841" i="11"/>
  <c r="G1841" i="11"/>
  <c r="H1840" i="11"/>
  <c r="G1840" i="11"/>
  <c r="H1839" i="11"/>
  <c r="G1839" i="11"/>
  <c r="H1838" i="11"/>
  <c r="G1838" i="11"/>
  <c r="H1837" i="11"/>
  <c r="G1837" i="11"/>
  <c r="H1836" i="11"/>
  <c r="G1836" i="11"/>
  <c r="H1835" i="11"/>
  <c r="G1835" i="11"/>
  <c r="H1834" i="11"/>
  <c r="G1834" i="11"/>
  <c r="H1833" i="11"/>
  <c r="G1833" i="11"/>
  <c r="H1832" i="11"/>
  <c r="G1832" i="11"/>
  <c r="H1831" i="11"/>
  <c r="G1831" i="11"/>
  <c r="H1830" i="11"/>
  <c r="G1830" i="11"/>
  <c r="H1829" i="11"/>
  <c r="G1829" i="11"/>
  <c r="H1828" i="11"/>
  <c r="G1828" i="11"/>
  <c r="H1827" i="11"/>
  <c r="G1827" i="11"/>
  <c r="H1826" i="11"/>
  <c r="G1826" i="11"/>
  <c r="H1825" i="11"/>
  <c r="G1825" i="11"/>
  <c r="H1824" i="11"/>
  <c r="G1824" i="11"/>
  <c r="H1823" i="11"/>
  <c r="G1823" i="11"/>
  <c r="H1822" i="11"/>
  <c r="G1822" i="11"/>
  <c r="H1821" i="11"/>
  <c r="G1821" i="11"/>
  <c r="H1820" i="11"/>
  <c r="G1820" i="11"/>
  <c r="H1819" i="11"/>
  <c r="G1819" i="11"/>
  <c r="H1818" i="11"/>
  <c r="G1818" i="11"/>
  <c r="H1817" i="11"/>
  <c r="G1817" i="11"/>
  <c r="H1816" i="11"/>
  <c r="G1816" i="11"/>
  <c r="H1815" i="11"/>
  <c r="G1815" i="11"/>
  <c r="H1814" i="11"/>
  <c r="G1814" i="11"/>
  <c r="H1813" i="11"/>
  <c r="G1813" i="11"/>
  <c r="H1812" i="11"/>
  <c r="G1812" i="11"/>
  <c r="H1811" i="11"/>
  <c r="G1811" i="11"/>
  <c r="H1810" i="11"/>
  <c r="G1810" i="11"/>
  <c r="H1809" i="11"/>
  <c r="G1809" i="11"/>
  <c r="H1808" i="11"/>
  <c r="G1808" i="11"/>
  <c r="H1807" i="11"/>
  <c r="G1807" i="11"/>
  <c r="H1806" i="11"/>
  <c r="G1806" i="11"/>
  <c r="H1805" i="11"/>
  <c r="G1805" i="11"/>
  <c r="H1804" i="11"/>
  <c r="G1804" i="11"/>
  <c r="H1803" i="11"/>
  <c r="G1803" i="11"/>
  <c r="H1802" i="11"/>
  <c r="G1802" i="11"/>
  <c r="H1801" i="11"/>
  <c r="G1801" i="11"/>
  <c r="H1800" i="11"/>
  <c r="G1800" i="11"/>
  <c r="H1799" i="11"/>
  <c r="G1799" i="11"/>
  <c r="H1798" i="11"/>
  <c r="G1798" i="11"/>
  <c r="H1797" i="11"/>
  <c r="G1797" i="11"/>
  <c r="H1796" i="11"/>
  <c r="G1796" i="11"/>
  <c r="H1795" i="11"/>
  <c r="G1795" i="11"/>
  <c r="H1794" i="11"/>
  <c r="G1794" i="11"/>
  <c r="H1793" i="11"/>
  <c r="G1793" i="11"/>
  <c r="H1792" i="11"/>
  <c r="G1792" i="11"/>
  <c r="H1791" i="11"/>
  <c r="G1791" i="11"/>
  <c r="H1790" i="11"/>
  <c r="G1790" i="11"/>
  <c r="H1789" i="11"/>
  <c r="G1789" i="11"/>
  <c r="H1788" i="11"/>
  <c r="G1788" i="11"/>
  <c r="H1787" i="11"/>
  <c r="G1787" i="11"/>
  <c r="H1786" i="11"/>
  <c r="G1786" i="11"/>
  <c r="H1785" i="11"/>
  <c r="G1785" i="11"/>
  <c r="H1784" i="11"/>
  <c r="G1784" i="11"/>
  <c r="H1783" i="11"/>
  <c r="G1783" i="11"/>
  <c r="H1782" i="11"/>
  <c r="G1782" i="11"/>
  <c r="H1781" i="11"/>
  <c r="G1781" i="11"/>
  <c r="H1780" i="11"/>
  <c r="G1780" i="11"/>
  <c r="H1779" i="11"/>
  <c r="G1779" i="11"/>
  <c r="H1778" i="11"/>
  <c r="G1778" i="11"/>
  <c r="H1777" i="11"/>
  <c r="G1777" i="11"/>
  <c r="H1776" i="11"/>
  <c r="G1776" i="11"/>
  <c r="H1775" i="11"/>
  <c r="G1775" i="11"/>
  <c r="H1774" i="11"/>
  <c r="G1774" i="11"/>
  <c r="H1773" i="11"/>
  <c r="G1773" i="11"/>
  <c r="H1772" i="11"/>
  <c r="G1772" i="11"/>
  <c r="H1771" i="11"/>
  <c r="G1771" i="11"/>
  <c r="H1770" i="11"/>
  <c r="G1770" i="11"/>
  <c r="H1769" i="11"/>
  <c r="G1769" i="11"/>
  <c r="H1768" i="11"/>
  <c r="G1768" i="11"/>
  <c r="H1767" i="11"/>
  <c r="G1767" i="11"/>
  <c r="H1766" i="11"/>
  <c r="G1766" i="11"/>
  <c r="H1765" i="11"/>
  <c r="G1765" i="11"/>
  <c r="H1764" i="11"/>
  <c r="G1764" i="11"/>
  <c r="H1763" i="11"/>
  <c r="G1763" i="11"/>
  <c r="H1762" i="11"/>
  <c r="G1762" i="11"/>
  <c r="H1761" i="11"/>
  <c r="G1761" i="11"/>
  <c r="H1760" i="11"/>
  <c r="G1760" i="11"/>
  <c r="H1759" i="11"/>
  <c r="G1759" i="11"/>
  <c r="H1758" i="11"/>
  <c r="G1758" i="11"/>
  <c r="H1757" i="11"/>
  <c r="G1757" i="11"/>
  <c r="H1756" i="11"/>
  <c r="G1756" i="11"/>
  <c r="H1755" i="11"/>
  <c r="G1755" i="11"/>
  <c r="H1754" i="11"/>
  <c r="G1754" i="11"/>
  <c r="H1753" i="11"/>
  <c r="G1753" i="11"/>
  <c r="H1752" i="11"/>
  <c r="G1752" i="11"/>
  <c r="H1751" i="11"/>
  <c r="G1751" i="11"/>
  <c r="H1750" i="11"/>
  <c r="G1750" i="11"/>
  <c r="H1749" i="11"/>
  <c r="G1749" i="11"/>
  <c r="H1748" i="11"/>
  <c r="G1748" i="11"/>
  <c r="H1747" i="11"/>
  <c r="G1747" i="11"/>
  <c r="H1746" i="11"/>
  <c r="G1746" i="11"/>
  <c r="H1745" i="11"/>
  <c r="G1745" i="11"/>
  <c r="H1744" i="11"/>
  <c r="G1744" i="11"/>
  <c r="H1743" i="11"/>
  <c r="G1743" i="11"/>
  <c r="H1742" i="11"/>
  <c r="G1742" i="11"/>
  <c r="H1741" i="11"/>
  <c r="G1741" i="11"/>
  <c r="H1740" i="11"/>
  <c r="G1740" i="11"/>
  <c r="H1739" i="11"/>
  <c r="G1739" i="11"/>
  <c r="H1738" i="11"/>
  <c r="G1738" i="11"/>
  <c r="H1737" i="11"/>
  <c r="G1737" i="11"/>
  <c r="H1736" i="11"/>
  <c r="G1736" i="11"/>
  <c r="H1735" i="11"/>
  <c r="G1735" i="11"/>
  <c r="H1734" i="11"/>
  <c r="G1734" i="11"/>
  <c r="H1733" i="11"/>
  <c r="G1733" i="11"/>
  <c r="H1732" i="11"/>
  <c r="G1732" i="11"/>
  <c r="H1731" i="11"/>
  <c r="G1731" i="11"/>
  <c r="H1730" i="11"/>
  <c r="G1730" i="11"/>
  <c r="H1729" i="11"/>
  <c r="G1729" i="11"/>
  <c r="H1728" i="11"/>
  <c r="G1728" i="11"/>
  <c r="H1727" i="11"/>
  <c r="G1727" i="11"/>
  <c r="H1726" i="11"/>
  <c r="G1726" i="11"/>
  <c r="H1725" i="11"/>
  <c r="G1725" i="11"/>
  <c r="H1724" i="11"/>
  <c r="G1724" i="11"/>
  <c r="H1723" i="11"/>
  <c r="G1723" i="11"/>
  <c r="H1722" i="11"/>
  <c r="G1722" i="11"/>
  <c r="H1721" i="11"/>
  <c r="G1721" i="11"/>
  <c r="H1720" i="11"/>
  <c r="G1720" i="11"/>
  <c r="H1719" i="11"/>
  <c r="G1719" i="11"/>
  <c r="H1718" i="11"/>
  <c r="G1718" i="11"/>
  <c r="H1717" i="11"/>
  <c r="G1717" i="11"/>
  <c r="H1716" i="11"/>
  <c r="G1716" i="11"/>
  <c r="H1715" i="11"/>
  <c r="G1715" i="11"/>
  <c r="H1714" i="11"/>
  <c r="G1714" i="11"/>
  <c r="H1713" i="11"/>
  <c r="G1713" i="11"/>
  <c r="H1712" i="11"/>
  <c r="G1712" i="11"/>
  <c r="H1711" i="11"/>
  <c r="G1711" i="11"/>
  <c r="H1710" i="11"/>
  <c r="G1710" i="11"/>
  <c r="H1709" i="11"/>
  <c r="G1709" i="11"/>
  <c r="H1708" i="11"/>
  <c r="G1708" i="11"/>
  <c r="H1707" i="11"/>
  <c r="G1707" i="11"/>
  <c r="H1706" i="11"/>
  <c r="G1706" i="11"/>
  <c r="H1705" i="11"/>
  <c r="G1705" i="11"/>
  <c r="H1704" i="11"/>
  <c r="G1704" i="11"/>
  <c r="H1703" i="11"/>
  <c r="G1703" i="11"/>
  <c r="H1702" i="11"/>
  <c r="G1702" i="11"/>
  <c r="H1701" i="11"/>
  <c r="G1701" i="11"/>
  <c r="H1700" i="11"/>
  <c r="G1700" i="11"/>
  <c r="H1699" i="11"/>
  <c r="G1699" i="11"/>
  <c r="H1698" i="11"/>
  <c r="G1698" i="11"/>
  <c r="H1697" i="11"/>
  <c r="G1697" i="11"/>
  <c r="H1696" i="11"/>
  <c r="G1696" i="11"/>
  <c r="H1695" i="11"/>
  <c r="G1695" i="11"/>
  <c r="H1694" i="11"/>
  <c r="G1694" i="11"/>
  <c r="H1693" i="11"/>
  <c r="G1693" i="11"/>
  <c r="H1692" i="11"/>
  <c r="G1692" i="11"/>
  <c r="H1691" i="11"/>
  <c r="G1691" i="11"/>
  <c r="H1690" i="11"/>
  <c r="G1690" i="11"/>
  <c r="H1689" i="11"/>
  <c r="G1689" i="11"/>
  <c r="H1688" i="11"/>
  <c r="G1688" i="11"/>
  <c r="H1687" i="11"/>
  <c r="G1687" i="11"/>
  <c r="H1686" i="11"/>
  <c r="G1686" i="11"/>
  <c r="H1685" i="11"/>
  <c r="G1685" i="11"/>
  <c r="H1684" i="11"/>
  <c r="G1684" i="11"/>
  <c r="H1683" i="11"/>
  <c r="G1683" i="11"/>
  <c r="H1682" i="11"/>
  <c r="G1682" i="11"/>
  <c r="H1681" i="11"/>
  <c r="G1681" i="11"/>
  <c r="H1680" i="11"/>
  <c r="G1680" i="11"/>
  <c r="H1679" i="11"/>
  <c r="G1679" i="11"/>
  <c r="H1678" i="11"/>
  <c r="G1678" i="11"/>
  <c r="H1677" i="11"/>
  <c r="G1677" i="11"/>
  <c r="H1676" i="11"/>
  <c r="G1676" i="11"/>
  <c r="H1675" i="11"/>
  <c r="G1675" i="11"/>
  <c r="H1674" i="11"/>
  <c r="G1674" i="11"/>
  <c r="H1673" i="11"/>
  <c r="G1673" i="11"/>
  <c r="H1672" i="11"/>
  <c r="G1672" i="11"/>
  <c r="H1671" i="11"/>
  <c r="G1671" i="11"/>
  <c r="H1670" i="11"/>
  <c r="G1670" i="11"/>
  <c r="H1669" i="11"/>
  <c r="G1669" i="11"/>
  <c r="H1668" i="11"/>
  <c r="G1668" i="11"/>
  <c r="H1667" i="11"/>
  <c r="G1667" i="11"/>
  <c r="H1666" i="11"/>
  <c r="G1666" i="11"/>
  <c r="H1665" i="11"/>
  <c r="G1665" i="11"/>
  <c r="H1664" i="11"/>
  <c r="G1664" i="11"/>
  <c r="H1663" i="11"/>
  <c r="G1663" i="11"/>
  <c r="H1662" i="11"/>
  <c r="G1662" i="11"/>
  <c r="H1661" i="11"/>
  <c r="G1661" i="11"/>
  <c r="H1660" i="11"/>
  <c r="G1660" i="11"/>
  <c r="H1659" i="11"/>
  <c r="G1659" i="11"/>
  <c r="H1658" i="11"/>
  <c r="G1658" i="11"/>
  <c r="H1657" i="11"/>
  <c r="G1657" i="11"/>
  <c r="H1656" i="11"/>
  <c r="G1656" i="11"/>
  <c r="H1655" i="11"/>
  <c r="G1655" i="11"/>
  <c r="H1654" i="11"/>
  <c r="G1654" i="11"/>
  <c r="H1653" i="11"/>
  <c r="G1653" i="11"/>
  <c r="H1652" i="11"/>
  <c r="G1652" i="11"/>
  <c r="H1651" i="11"/>
  <c r="G1651" i="11"/>
  <c r="H1650" i="11"/>
  <c r="G1650" i="11"/>
  <c r="H1649" i="11"/>
  <c r="G1649" i="11"/>
  <c r="H1648" i="11"/>
  <c r="G1648" i="11"/>
  <c r="H1647" i="11"/>
  <c r="G1647" i="11"/>
  <c r="H1646" i="11"/>
  <c r="G1646" i="11"/>
  <c r="H1645" i="11"/>
  <c r="G1645" i="11"/>
  <c r="H1644" i="11"/>
  <c r="G1644" i="11"/>
  <c r="H1643" i="11"/>
  <c r="G1643" i="11"/>
  <c r="H1642" i="11"/>
  <c r="G1642" i="11"/>
  <c r="H1641" i="11"/>
  <c r="G1641" i="11"/>
  <c r="H1640" i="11"/>
  <c r="G1640" i="11"/>
  <c r="H1639" i="11"/>
  <c r="G1639" i="11"/>
  <c r="H1638" i="11"/>
  <c r="G1638" i="11"/>
  <c r="H1637" i="11"/>
  <c r="G1637" i="11"/>
  <c r="H1636" i="11"/>
  <c r="G1636" i="11"/>
  <c r="H1635" i="11"/>
  <c r="G1635" i="11"/>
  <c r="H1634" i="11"/>
  <c r="G1634" i="11"/>
  <c r="H1633" i="11"/>
  <c r="G1633" i="11"/>
  <c r="H1632" i="11"/>
  <c r="G1632" i="11"/>
  <c r="H1631" i="11"/>
  <c r="G1631" i="11"/>
  <c r="H1630" i="11"/>
  <c r="G1630" i="11"/>
  <c r="H1629" i="11"/>
  <c r="G1629" i="11"/>
  <c r="H1628" i="11"/>
  <c r="G1628" i="11"/>
  <c r="H1627" i="11"/>
  <c r="G1627" i="11"/>
  <c r="H1626" i="11"/>
  <c r="G1626" i="11"/>
  <c r="H1625" i="11"/>
  <c r="G1625" i="11"/>
  <c r="H1624" i="11"/>
  <c r="G1624" i="11"/>
  <c r="H1623" i="11"/>
  <c r="G1623" i="11"/>
  <c r="H1622" i="11"/>
  <c r="G1622" i="11"/>
  <c r="H1621" i="11"/>
  <c r="G1621" i="11"/>
  <c r="H1620" i="11"/>
  <c r="G1620" i="11"/>
  <c r="H1619" i="11"/>
  <c r="G1619" i="11"/>
  <c r="H1618" i="11"/>
  <c r="G1618" i="11"/>
  <c r="H1617" i="11"/>
  <c r="G1617" i="11"/>
  <c r="H1616" i="11"/>
  <c r="G1616" i="11"/>
  <c r="H1615" i="11"/>
  <c r="G1615" i="11"/>
  <c r="H1614" i="11"/>
  <c r="G1614" i="11"/>
  <c r="H1613" i="11"/>
  <c r="G1613" i="11"/>
  <c r="H1612" i="11"/>
  <c r="G1612" i="11"/>
  <c r="H1611" i="11"/>
  <c r="G1611" i="11"/>
  <c r="H1610" i="11"/>
  <c r="G1610" i="11"/>
  <c r="H1609" i="11"/>
  <c r="G1609" i="11"/>
  <c r="H1608" i="11"/>
  <c r="G1608" i="11"/>
  <c r="H1607" i="11"/>
  <c r="G1607" i="11"/>
  <c r="H1606" i="11"/>
  <c r="G1606" i="11"/>
  <c r="H1605" i="11"/>
  <c r="G1605" i="11"/>
  <c r="H1604" i="11"/>
  <c r="G1604" i="11"/>
  <c r="H1603" i="11"/>
  <c r="G1603" i="11"/>
  <c r="H1602" i="11"/>
  <c r="G1602" i="11"/>
  <c r="H1601" i="11"/>
  <c r="G1601" i="11"/>
  <c r="H1600" i="11"/>
  <c r="G1600" i="11"/>
  <c r="H1599" i="11"/>
  <c r="G1599" i="11"/>
  <c r="H1598" i="11"/>
  <c r="G1598" i="11"/>
  <c r="H1597" i="11"/>
  <c r="G1597" i="11"/>
  <c r="H1596" i="11"/>
  <c r="G1596" i="11"/>
  <c r="H1595" i="11"/>
  <c r="G1595" i="11"/>
  <c r="H1594" i="11"/>
  <c r="G1594" i="11"/>
  <c r="H1593" i="11"/>
  <c r="G1593" i="11"/>
  <c r="H1592" i="11"/>
  <c r="G1592" i="11"/>
  <c r="H1591" i="11"/>
  <c r="G1591" i="11"/>
  <c r="H1590" i="11"/>
  <c r="G1590" i="11"/>
  <c r="H1589" i="11"/>
  <c r="G1589" i="11"/>
  <c r="H1588" i="11"/>
  <c r="G1588" i="11"/>
  <c r="H1587" i="11"/>
  <c r="G1587" i="11"/>
  <c r="H1586" i="11"/>
  <c r="G1586" i="11"/>
  <c r="H1585" i="11"/>
  <c r="G1585" i="11"/>
  <c r="H1584" i="11"/>
  <c r="G1584" i="11"/>
  <c r="H1583" i="11"/>
  <c r="G1583" i="11"/>
  <c r="H1582" i="11"/>
  <c r="G1582" i="11"/>
  <c r="H1581" i="11"/>
  <c r="G1581" i="11"/>
  <c r="H1580" i="11"/>
  <c r="G1580" i="11"/>
  <c r="H1579" i="11"/>
  <c r="G1579" i="11"/>
  <c r="H1578" i="11"/>
  <c r="G1578" i="11"/>
  <c r="H1577" i="11"/>
  <c r="G1577" i="11"/>
  <c r="H1576" i="11"/>
  <c r="G1576" i="11"/>
  <c r="H1575" i="11"/>
  <c r="G1575" i="11"/>
  <c r="H1574" i="11"/>
  <c r="G1574" i="11"/>
  <c r="H1573" i="11"/>
  <c r="G1573" i="11"/>
  <c r="H1572" i="11"/>
  <c r="G1572" i="11"/>
  <c r="H1571" i="11"/>
  <c r="G1571" i="11"/>
  <c r="H1570" i="11"/>
  <c r="G1570" i="11"/>
  <c r="H1569" i="11"/>
  <c r="G1569" i="11"/>
  <c r="H1568" i="11"/>
  <c r="G1568" i="11"/>
  <c r="H1567" i="11"/>
  <c r="G1567" i="11"/>
  <c r="H1566" i="11"/>
  <c r="G1566" i="11"/>
  <c r="H1565" i="11"/>
  <c r="G1565" i="11"/>
  <c r="H1564" i="11"/>
  <c r="G1564" i="11"/>
  <c r="H1563" i="11"/>
  <c r="G1563" i="11"/>
  <c r="H1562" i="11"/>
  <c r="G1562" i="11"/>
  <c r="H1561" i="11"/>
  <c r="G1561" i="11"/>
  <c r="H1560" i="11"/>
  <c r="G1560" i="11"/>
  <c r="H1559" i="11"/>
  <c r="G1559" i="11"/>
  <c r="H1558" i="11"/>
  <c r="G1558" i="11"/>
  <c r="H1557" i="11"/>
  <c r="G1557" i="11"/>
  <c r="H1556" i="11"/>
  <c r="G1556" i="11"/>
  <c r="H1555" i="11"/>
  <c r="G1555" i="11"/>
  <c r="H1554" i="11"/>
  <c r="G1554" i="11"/>
  <c r="H1553" i="11"/>
  <c r="G1553" i="11"/>
  <c r="H1552" i="11"/>
  <c r="G1552" i="11"/>
  <c r="H1551" i="11"/>
  <c r="G1551" i="11"/>
  <c r="H1550" i="11"/>
  <c r="G1550" i="11"/>
  <c r="H1549" i="11"/>
  <c r="G1549" i="11"/>
  <c r="H1548" i="11"/>
  <c r="G1548" i="11"/>
  <c r="H1547" i="11"/>
  <c r="G1547" i="11"/>
  <c r="H1546" i="11"/>
  <c r="G1546" i="11"/>
  <c r="H1545" i="11"/>
  <c r="G1545" i="11"/>
  <c r="H1544" i="11"/>
  <c r="G1544" i="11"/>
  <c r="H1543" i="11"/>
  <c r="G1543" i="11"/>
  <c r="H1542" i="11"/>
  <c r="G1542" i="11"/>
  <c r="H1541" i="11"/>
  <c r="G1541" i="11"/>
  <c r="H1540" i="11"/>
  <c r="G1540" i="11"/>
  <c r="H1539" i="11"/>
  <c r="G1539" i="11"/>
  <c r="H1538" i="11"/>
  <c r="G1538" i="11"/>
  <c r="H1537" i="11"/>
  <c r="G1537" i="11"/>
  <c r="H1536" i="11"/>
  <c r="G1536" i="11"/>
  <c r="H1535" i="11"/>
  <c r="G1535" i="11"/>
  <c r="H1534" i="11"/>
  <c r="G1534" i="11"/>
  <c r="H1533" i="11"/>
  <c r="G1533" i="11"/>
  <c r="H1532" i="11"/>
  <c r="G1532" i="11"/>
  <c r="H1531" i="11"/>
  <c r="G1531" i="11"/>
  <c r="H1530" i="11"/>
  <c r="G1530" i="11"/>
  <c r="H1529" i="11"/>
  <c r="G1529" i="11"/>
  <c r="H1528" i="11"/>
  <c r="G1528" i="11"/>
  <c r="H1527" i="11"/>
  <c r="G1527" i="11"/>
  <c r="H1526" i="11"/>
  <c r="G1526" i="11"/>
  <c r="H1525" i="11"/>
  <c r="G1525" i="11"/>
  <c r="H1524" i="11"/>
  <c r="G1524" i="11"/>
  <c r="H1523" i="11"/>
  <c r="G1523" i="11"/>
  <c r="H1522" i="11"/>
  <c r="G1522" i="11"/>
  <c r="H1521" i="11"/>
  <c r="G1521" i="11"/>
  <c r="H1520" i="11"/>
  <c r="G1520" i="11"/>
  <c r="H1519" i="11"/>
  <c r="G1519" i="11"/>
  <c r="H1518" i="11"/>
  <c r="G1518" i="11"/>
  <c r="H1517" i="11"/>
  <c r="G1517" i="11"/>
  <c r="H1516" i="11"/>
  <c r="G1516" i="11"/>
  <c r="H1515" i="11"/>
  <c r="G1515" i="11"/>
  <c r="H1514" i="11"/>
  <c r="G1514" i="11"/>
  <c r="H1513" i="11"/>
  <c r="G1513" i="11"/>
  <c r="H1512" i="11"/>
  <c r="G1512" i="11"/>
  <c r="H1511" i="11"/>
  <c r="G1511" i="11"/>
  <c r="H1510" i="11"/>
  <c r="G1510" i="11"/>
  <c r="H1509" i="11"/>
  <c r="G1509" i="11"/>
  <c r="H1508" i="11"/>
  <c r="G1508" i="11"/>
  <c r="H1507" i="11"/>
  <c r="G1507" i="11"/>
  <c r="H1506" i="11"/>
  <c r="G1506" i="11"/>
  <c r="H1505" i="11"/>
  <c r="G1505" i="11"/>
  <c r="H1504" i="11"/>
  <c r="G1504" i="11"/>
  <c r="H1503" i="11"/>
  <c r="G1503" i="11"/>
  <c r="H1502" i="11"/>
  <c r="G1502" i="11"/>
  <c r="H1501" i="11"/>
  <c r="G1501" i="11"/>
  <c r="H1500" i="11"/>
  <c r="G1500" i="11"/>
  <c r="H1499" i="11"/>
  <c r="G1499" i="11"/>
  <c r="H1498" i="11"/>
  <c r="G1498" i="11"/>
  <c r="H1497" i="11"/>
  <c r="G1497" i="11"/>
  <c r="H1496" i="11"/>
  <c r="G1496" i="11"/>
  <c r="H1495" i="11"/>
  <c r="G1495" i="11"/>
  <c r="H1494" i="11"/>
  <c r="G1494" i="11"/>
  <c r="H1493" i="11"/>
  <c r="G1493" i="11"/>
  <c r="H1492" i="11"/>
  <c r="G1492" i="11"/>
  <c r="H1491" i="11"/>
  <c r="G1491" i="11"/>
  <c r="H1490" i="11"/>
  <c r="G1490" i="11"/>
  <c r="H1489" i="11"/>
  <c r="G1489" i="11"/>
  <c r="H1488" i="11"/>
  <c r="G1488" i="11"/>
  <c r="H1487" i="11"/>
  <c r="G1487" i="11"/>
  <c r="H1486" i="11"/>
  <c r="G1486" i="11"/>
  <c r="H1485" i="11"/>
  <c r="G1485" i="11"/>
  <c r="H1484" i="11"/>
  <c r="G1484" i="11"/>
  <c r="H1483" i="11"/>
  <c r="G1483" i="11"/>
  <c r="H1482" i="11"/>
  <c r="G1482" i="11"/>
  <c r="H1481" i="11"/>
  <c r="G1481" i="11"/>
  <c r="H1480" i="11"/>
  <c r="G1480" i="11"/>
  <c r="H1479" i="11"/>
  <c r="G1479" i="11"/>
  <c r="H1478" i="11"/>
  <c r="G1478" i="11"/>
  <c r="H1477" i="11"/>
  <c r="G1477" i="11"/>
  <c r="H1476" i="11"/>
  <c r="G1476" i="11"/>
  <c r="H1475" i="11"/>
  <c r="G1475" i="11"/>
  <c r="H1474" i="11"/>
  <c r="G1474" i="11"/>
  <c r="H1473" i="11"/>
  <c r="G1473" i="11"/>
  <c r="H1472" i="11"/>
  <c r="G1472" i="11"/>
  <c r="H1471" i="11"/>
  <c r="G1471" i="11"/>
  <c r="H1470" i="11"/>
  <c r="G1470" i="11"/>
  <c r="H1469" i="11"/>
  <c r="G1469" i="11"/>
  <c r="H1468" i="11"/>
  <c r="G1468" i="11"/>
  <c r="H1467" i="11"/>
  <c r="G1467" i="11"/>
  <c r="H1466" i="11"/>
  <c r="G1466" i="11"/>
  <c r="H1465" i="11"/>
  <c r="G1465" i="11"/>
  <c r="H1464" i="11"/>
  <c r="G1464" i="11"/>
  <c r="H1463" i="11"/>
  <c r="G1463" i="11"/>
  <c r="H1462" i="11"/>
  <c r="G1462" i="11"/>
  <c r="H1461" i="11"/>
  <c r="G1461" i="11"/>
  <c r="H1460" i="11"/>
  <c r="G1460" i="11"/>
  <c r="H1459" i="11"/>
  <c r="G1459" i="11"/>
  <c r="H1458" i="11"/>
  <c r="G1458" i="11"/>
  <c r="H1457" i="11"/>
  <c r="G1457" i="11"/>
  <c r="H1456" i="11"/>
  <c r="G1456" i="11"/>
  <c r="H1455" i="11"/>
  <c r="G1455" i="11"/>
  <c r="H1454" i="11"/>
  <c r="G1454" i="11"/>
  <c r="H1453" i="11"/>
  <c r="G1453" i="11"/>
  <c r="H1452" i="11"/>
  <c r="G1452" i="11"/>
  <c r="H1451" i="11"/>
  <c r="G1451" i="11"/>
  <c r="H1450" i="11"/>
  <c r="G1450" i="11"/>
  <c r="H1449" i="11"/>
  <c r="G1449" i="11"/>
  <c r="H1448" i="11"/>
  <c r="G1448" i="11"/>
  <c r="H1447" i="11"/>
  <c r="G1447" i="11"/>
  <c r="H1446" i="11"/>
  <c r="G1446" i="11"/>
  <c r="H1445" i="11"/>
  <c r="G1445" i="11"/>
  <c r="H1444" i="11"/>
  <c r="G1444" i="11"/>
  <c r="H1443" i="11"/>
  <c r="G1443" i="11"/>
  <c r="H1442" i="11"/>
  <c r="G1442" i="11"/>
  <c r="H1441" i="11"/>
  <c r="G1441" i="11"/>
  <c r="H1440" i="11"/>
  <c r="G1440" i="11"/>
  <c r="H1439" i="11"/>
  <c r="G1439" i="11"/>
  <c r="H1438" i="11"/>
  <c r="G1438" i="11"/>
  <c r="H1437" i="11"/>
  <c r="G1437" i="11"/>
  <c r="H1436" i="11"/>
  <c r="G1436" i="11"/>
  <c r="H1435" i="11"/>
  <c r="G1435" i="11"/>
  <c r="H1434" i="11"/>
  <c r="G1434" i="11"/>
  <c r="H1433" i="11"/>
  <c r="G1433" i="11"/>
  <c r="H1432" i="11"/>
  <c r="G1432" i="11"/>
  <c r="H1431" i="11"/>
  <c r="G1431" i="11"/>
  <c r="H1430" i="11"/>
  <c r="G1430" i="11"/>
  <c r="H1429" i="11"/>
  <c r="G1429" i="11"/>
  <c r="H1428" i="11"/>
  <c r="G1428" i="11"/>
  <c r="H1427" i="11"/>
  <c r="G1427" i="11"/>
  <c r="H1426" i="11"/>
  <c r="G1426" i="11"/>
  <c r="H1425" i="11"/>
  <c r="G1425" i="11"/>
  <c r="H1424" i="11"/>
  <c r="G1424" i="11"/>
  <c r="H1423" i="11"/>
  <c r="G1423" i="11"/>
  <c r="H1422" i="11"/>
  <c r="G1422" i="11"/>
  <c r="H1421" i="11"/>
  <c r="G1421" i="11"/>
  <c r="H1420" i="11"/>
  <c r="G1420" i="11"/>
  <c r="H1419" i="11"/>
  <c r="G1419" i="11"/>
  <c r="H1418" i="11"/>
  <c r="G1418" i="11"/>
  <c r="H1417" i="11"/>
  <c r="G1417" i="11"/>
  <c r="H1416" i="11"/>
  <c r="G1416" i="11"/>
  <c r="H1415" i="11"/>
  <c r="G1415" i="11"/>
  <c r="H1414" i="11"/>
  <c r="G1414" i="11"/>
  <c r="H1413" i="11"/>
  <c r="G1413" i="11"/>
  <c r="H1412" i="11"/>
  <c r="G1412" i="11"/>
  <c r="H1411" i="11"/>
  <c r="G1411" i="11"/>
  <c r="H1410" i="11"/>
  <c r="G1410" i="11"/>
  <c r="H1409" i="11"/>
  <c r="G1409" i="11"/>
  <c r="H1408" i="11"/>
  <c r="G1408" i="11"/>
  <c r="H1407" i="11"/>
  <c r="G1407" i="11"/>
  <c r="H1406" i="11"/>
  <c r="G1406" i="11"/>
  <c r="H1405" i="11"/>
  <c r="G1405" i="11"/>
  <c r="H1404" i="11"/>
  <c r="G1404" i="11"/>
  <c r="H1403" i="11"/>
  <c r="G1403" i="11"/>
  <c r="H1402" i="11"/>
  <c r="G1402" i="11"/>
  <c r="H1401" i="11"/>
  <c r="G1401" i="11"/>
  <c r="H1400" i="11"/>
  <c r="G1400" i="11"/>
  <c r="H1399" i="11"/>
  <c r="G1399" i="11"/>
  <c r="H1398" i="11"/>
  <c r="G1398" i="11"/>
  <c r="H1397" i="11"/>
  <c r="G1397" i="11"/>
  <c r="H1396" i="11"/>
  <c r="G1396" i="11"/>
  <c r="H1395" i="11"/>
  <c r="G1395" i="11"/>
  <c r="H1394" i="11"/>
  <c r="G1394" i="11"/>
  <c r="H1393" i="11"/>
  <c r="G1393" i="11"/>
  <c r="H1392" i="11"/>
  <c r="G1392" i="11"/>
  <c r="H1391" i="11"/>
  <c r="G1391" i="11"/>
  <c r="H1390" i="11"/>
  <c r="G1390" i="11"/>
  <c r="H1389" i="11"/>
  <c r="G1389" i="11"/>
  <c r="H1388" i="11"/>
  <c r="G1388" i="11"/>
  <c r="H1387" i="11"/>
  <c r="G1387" i="11"/>
  <c r="H1386" i="11"/>
  <c r="G1386" i="11"/>
  <c r="H1385" i="11"/>
  <c r="G1385" i="11"/>
  <c r="H1384" i="11"/>
  <c r="G1384" i="11"/>
  <c r="H1383" i="11"/>
  <c r="G1383" i="11"/>
  <c r="H1382" i="11"/>
  <c r="G1382" i="11"/>
  <c r="H1381" i="11"/>
  <c r="G1381" i="11"/>
  <c r="H1380" i="11"/>
  <c r="G1380" i="11"/>
  <c r="H1379" i="11"/>
  <c r="G1379" i="11"/>
  <c r="H1378" i="11"/>
  <c r="G1378" i="11"/>
  <c r="H1377" i="11"/>
  <c r="G1377" i="11"/>
  <c r="H1376" i="11"/>
  <c r="G1376" i="11"/>
  <c r="H1375" i="11"/>
  <c r="G1375" i="11"/>
  <c r="H1374" i="11"/>
  <c r="G1374" i="11"/>
  <c r="H1373" i="11"/>
  <c r="G1373" i="11"/>
  <c r="H1372" i="11"/>
  <c r="G1372" i="11"/>
  <c r="H1371" i="11"/>
  <c r="G1371" i="11"/>
  <c r="H1370" i="11"/>
  <c r="G1370" i="11"/>
  <c r="H1369" i="11"/>
  <c r="G1369" i="11"/>
  <c r="H1368" i="11"/>
  <c r="G1368" i="11"/>
  <c r="H1367" i="11"/>
  <c r="G1367" i="11"/>
  <c r="H1366" i="11"/>
  <c r="G1366" i="11"/>
  <c r="H1365" i="11"/>
  <c r="G1365" i="11"/>
  <c r="H1364" i="11"/>
  <c r="G1364" i="11"/>
  <c r="H1363" i="11"/>
  <c r="G1363" i="11"/>
  <c r="H1362" i="11"/>
  <c r="G1362" i="11"/>
  <c r="H1361" i="11"/>
  <c r="G1361" i="11"/>
  <c r="H1360" i="11"/>
  <c r="G1360" i="11"/>
  <c r="H1359" i="11"/>
  <c r="G1359" i="11"/>
  <c r="H1358" i="11"/>
  <c r="G1358" i="11"/>
  <c r="H1357" i="11"/>
  <c r="G1357" i="11"/>
  <c r="H1356" i="11"/>
  <c r="G1356" i="11"/>
  <c r="H1355" i="11"/>
  <c r="G1355" i="11"/>
  <c r="H1354" i="11"/>
  <c r="G1354" i="11"/>
  <c r="H1353" i="11"/>
  <c r="G1353" i="11"/>
  <c r="H1352" i="11"/>
  <c r="G1352" i="11"/>
  <c r="H1351" i="11"/>
  <c r="G1351" i="11"/>
  <c r="H1350" i="11"/>
  <c r="G1350" i="11"/>
  <c r="H1349" i="11"/>
  <c r="G1349" i="11"/>
  <c r="H1348" i="11"/>
  <c r="G1348" i="11"/>
  <c r="H1347" i="11"/>
  <c r="G1347" i="11"/>
  <c r="H1346" i="11"/>
  <c r="G1346" i="11"/>
  <c r="H1345" i="11"/>
  <c r="G1345" i="11"/>
  <c r="H1344" i="11"/>
  <c r="G1344" i="11"/>
  <c r="H1343" i="11"/>
  <c r="G1343" i="11"/>
  <c r="H1342" i="11"/>
  <c r="G1342" i="11"/>
  <c r="H1341" i="11"/>
  <c r="G1341" i="11"/>
  <c r="H1340" i="11"/>
  <c r="G1340" i="11"/>
  <c r="H1339" i="11"/>
  <c r="G1339" i="11"/>
  <c r="H1338" i="11"/>
  <c r="G1338" i="11"/>
  <c r="H1337" i="11"/>
  <c r="G1337" i="11"/>
  <c r="H1336" i="11"/>
  <c r="G1336" i="11"/>
  <c r="H1335" i="11"/>
  <c r="G1335" i="11"/>
  <c r="H1334" i="11"/>
  <c r="G1334" i="11"/>
  <c r="H1333" i="11"/>
  <c r="G1333" i="11"/>
  <c r="H1332" i="11"/>
  <c r="G1332" i="11"/>
  <c r="H1331" i="11"/>
  <c r="G1331" i="11"/>
  <c r="H1330" i="11"/>
  <c r="G1330" i="11"/>
  <c r="H1329" i="11"/>
  <c r="G1329" i="11"/>
  <c r="H1328" i="11"/>
  <c r="G1328" i="11"/>
  <c r="H1327" i="11"/>
  <c r="G1327" i="11"/>
  <c r="H1326" i="11"/>
  <c r="G1326" i="11"/>
  <c r="H1325" i="11"/>
  <c r="G1325" i="11"/>
  <c r="H1324" i="11"/>
  <c r="G1324" i="11"/>
  <c r="H1323" i="11"/>
  <c r="G1323" i="11"/>
  <c r="H1322" i="11"/>
  <c r="G1322" i="11"/>
  <c r="H1321" i="11"/>
  <c r="G1321" i="11"/>
  <c r="H1320" i="11"/>
  <c r="G1320" i="11"/>
  <c r="H1319" i="11"/>
  <c r="G1319" i="11"/>
  <c r="H1318" i="11"/>
  <c r="G1318" i="11"/>
  <c r="H1317" i="11"/>
  <c r="G1317" i="11"/>
  <c r="H1316" i="11"/>
  <c r="G1316" i="11"/>
  <c r="H1315" i="11"/>
  <c r="G1315" i="11"/>
  <c r="H1314" i="11"/>
  <c r="G1314" i="11"/>
  <c r="H1313" i="11"/>
  <c r="G1313" i="11"/>
  <c r="H1312" i="11"/>
  <c r="G1312" i="11"/>
  <c r="H1311" i="11"/>
  <c r="G1311" i="11"/>
  <c r="H1310" i="11"/>
  <c r="G1310" i="11"/>
  <c r="H1309" i="11"/>
  <c r="G1309" i="11"/>
  <c r="H1308" i="11"/>
  <c r="G1308" i="11"/>
  <c r="H1307" i="11"/>
  <c r="G1307" i="11"/>
  <c r="H1306" i="11"/>
  <c r="G1306" i="11"/>
  <c r="H1305" i="11"/>
  <c r="G1305" i="11"/>
  <c r="H1304" i="11"/>
  <c r="G1304" i="11"/>
  <c r="H1303" i="11"/>
  <c r="G1303" i="11"/>
  <c r="H1302" i="11"/>
  <c r="G1302" i="11"/>
  <c r="H1301" i="11"/>
  <c r="G1301" i="11"/>
  <c r="H1300" i="11"/>
  <c r="G1300" i="11"/>
  <c r="H1299" i="11"/>
  <c r="G1299" i="11"/>
  <c r="H1298" i="11"/>
  <c r="G1298" i="11"/>
  <c r="H1297" i="11"/>
  <c r="G1297" i="11"/>
  <c r="H1296" i="11"/>
  <c r="G1296" i="11"/>
  <c r="H1295" i="11"/>
  <c r="G1295" i="11"/>
  <c r="H1294" i="11"/>
  <c r="G1294" i="11"/>
  <c r="H1293" i="11"/>
  <c r="G1293" i="11"/>
  <c r="H1292" i="11"/>
  <c r="G1292" i="11"/>
  <c r="H1291" i="11"/>
  <c r="G1291" i="11"/>
  <c r="H1290" i="11"/>
  <c r="G1290" i="11"/>
  <c r="H1289" i="11"/>
  <c r="G1289" i="11"/>
  <c r="H1288" i="11"/>
  <c r="G1288" i="11"/>
  <c r="H1287" i="11"/>
  <c r="G1287" i="11"/>
  <c r="H1286" i="11"/>
  <c r="G1286" i="11"/>
  <c r="H1285" i="11"/>
  <c r="G1285" i="11"/>
  <c r="H1284" i="11"/>
  <c r="G1284" i="11"/>
  <c r="H1283" i="11"/>
  <c r="G1283" i="11"/>
  <c r="H1282" i="11"/>
  <c r="G1282" i="11"/>
  <c r="H1281" i="11"/>
  <c r="G1281" i="11"/>
  <c r="H1280" i="11"/>
  <c r="G1280" i="11"/>
  <c r="H1279" i="11"/>
  <c r="G1279" i="11"/>
  <c r="H1278" i="11"/>
  <c r="G1278" i="11"/>
  <c r="H1277" i="11"/>
  <c r="G1277" i="11"/>
  <c r="H1276" i="11"/>
  <c r="G1276" i="11"/>
  <c r="H1275" i="11"/>
  <c r="G1275" i="11"/>
  <c r="H1274" i="11"/>
  <c r="G1274" i="11"/>
  <c r="H1273" i="11"/>
  <c r="G1273" i="11"/>
  <c r="H1272" i="11"/>
  <c r="G1272" i="11"/>
  <c r="H1271" i="11"/>
  <c r="G1271" i="11"/>
  <c r="H1270" i="11"/>
  <c r="G1270" i="11"/>
  <c r="H1269" i="11"/>
  <c r="G1269" i="11"/>
  <c r="H1268" i="11"/>
  <c r="G1268" i="11"/>
  <c r="H1267" i="11"/>
  <c r="G1267" i="11"/>
  <c r="H1266" i="11"/>
  <c r="G1266" i="11"/>
  <c r="H1265" i="11"/>
  <c r="G1265" i="11"/>
  <c r="H1264" i="11"/>
  <c r="G1264" i="11"/>
  <c r="H1263" i="11"/>
  <c r="G1263" i="11"/>
  <c r="H1262" i="11"/>
  <c r="G1262" i="11"/>
  <c r="H1261" i="11"/>
  <c r="G1261" i="11"/>
  <c r="H1260" i="11"/>
  <c r="G1260" i="11"/>
  <c r="H1259" i="11"/>
  <c r="G1259" i="11"/>
  <c r="H1258" i="11"/>
  <c r="G1258" i="11"/>
  <c r="H1257" i="11"/>
  <c r="G1257" i="11"/>
  <c r="H1256" i="11"/>
  <c r="G1256" i="11"/>
  <c r="H1255" i="11"/>
  <c r="G1255" i="11"/>
  <c r="H1254" i="11"/>
  <c r="G1254" i="11"/>
  <c r="H1253" i="11"/>
  <c r="G1253" i="11"/>
  <c r="H1252" i="11"/>
  <c r="G1252" i="11"/>
  <c r="H1251" i="11"/>
  <c r="G1251" i="11"/>
  <c r="H1250" i="11"/>
  <c r="G1250" i="11"/>
  <c r="H1249" i="11"/>
  <c r="G1249" i="11"/>
  <c r="H1248" i="11"/>
  <c r="G1248" i="11"/>
  <c r="H1247" i="11"/>
  <c r="G1247" i="11"/>
  <c r="H1246" i="11"/>
  <c r="G1246" i="11"/>
  <c r="H1245" i="11"/>
  <c r="G1245" i="11"/>
  <c r="H1244" i="11"/>
  <c r="G1244" i="11"/>
  <c r="H1243" i="11"/>
  <c r="G1243" i="11"/>
  <c r="H1242" i="11"/>
  <c r="G1242" i="11"/>
  <c r="H1241" i="11"/>
  <c r="G1241" i="11"/>
  <c r="H1240" i="11"/>
  <c r="G1240" i="11"/>
  <c r="H1239" i="11"/>
  <c r="G1239" i="11"/>
  <c r="H1238" i="11"/>
  <c r="G1238" i="11"/>
  <c r="H1237" i="11"/>
  <c r="G1237" i="11"/>
  <c r="H1236" i="11"/>
  <c r="G1236" i="11"/>
  <c r="H1235" i="11"/>
  <c r="G1235" i="11"/>
  <c r="H1234" i="11"/>
  <c r="G1234" i="11"/>
  <c r="H1233" i="11"/>
  <c r="G1233" i="11"/>
  <c r="H1232" i="11"/>
  <c r="G1232" i="11"/>
  <c r="H1231" i="11"/>
  <c r="G1231" i="11"/>
  <c r="H1230" i="11"/>
  <c r="G1230" i="11"/>
  <c r="H1229" i="11"/>
  <c r="G1229" i="11"/>
  <c r="H1228" i="11"/>
  <c r="G1228" i="11"/>
  <c r="H1227" i="11"/>
  <c r="G1227" i="11"/>
  <c r="H1226" i="11"/>
  <c r="G1226" i="11"/>
  <c r="H1225" i="11"/>
  <c r="G1225" i="11"/>
  <c r="H1224" i="11"/>
  <c r="G1224" i="11"/>
  <c r="H1223" i="11"/>
  <c r="G1223" i="11"/>
  <c r="H1222" i="11"/>
  <c r="G1222" i="11"/>
  <c r="H1221" i="11"/>
  <c r="G1221" i="11"/>
  <c r="H1220" i="11"/>
  <c r="G1220" i="11"/>
  <c r="H1219" i="11"/>
  <c r="G1219" i="11"/>
  <c r="H1218" i="11"/>
  <c r="G1218" i="11"/>
  <c r="H1217" i="11"/>
  <c r="G1217" i="11"/>
  <c r="H1216" i="11"/>
  <c r="G1216" i="11"/>
  <c r="H1215" i="11"/>
  <c r="G1215" i="11"/>
  <c r="H1214" i="11"/>
  <c r="G1214" i="11"/>
  <c r="H1213" i="11"/>
  <c r="G1213" i="11"/>
  <c r="H1212" i="11"/>
  <c r="G1212" i="11"/>
  <c r="H1211" i="11"/>
  <c r="G1211" i="11"/>
  <c r="H1210" i="11"/>
  <c r="G1210" i="11"/>
  <c r="H1209" i="11"/>
  <c r="G1209" i="11"/>
  <c r="H1208" i="11"/>
  <c r="G1208" i="11"/>
  <c r="H1207" i="11"/>
  <c r="G1207" i="11"/>
  <c r="H1206" i="11"/>
  <c r="G1206" i="11"/>
  <c r="H1205" i="11"/>
  <c r="G1205" i="11"/>
  <c r="H1204" i="11"/>
  <c r="G1204" i="11"/>
  <c r="H1203" i="11"/>
  <c r="G1203" i="11"/>
  <c r="H1202" i="11"/>
  <c r="G1202" i="11"/>
  <c r="H1201" i="11"/>
  <c r="G1201" i="11"/>
  <c r="H1200" i="11"/>
  <c r="G1200" i="11"/>
  <c r="H1199" i="11"/>
  <c r="G1199" i="11"/>
  <c r="H1198" i="11"/>
  <c r="G1198" i="11"/>
  <c r="H1197" i="11"/>
  <c r="G1197" i="11"/>
  <c r="H1196" i="11"/>
  <c r="G1196" i="11"/>
  <c r="H1195" i="11"/>
  <c r="G1195" i="11"/>
  <c r="H1194" i="11"/>
  <c r="G1194" i="11"/>
  <c r="H1193" i="11"/>
  <c r="G1193" i="11"/>
  <c r="H1192" i="11"/>
  <c r="G1192" i="11"/>
  <c r="H1191" i="11"/>
  <c r="G1191" i="11"/>
  <c r="H1190" i="11"/>
  <c r="G1190" i="11"/>
  <c r="H1189" i="11"/>
  <c r="G1189" i="11"/>
  <c r="H1188" i="11"/>
  <c r="G1188" i="11"/>
  <c r="H1187" i="11"/>
  <c r="G1187" i="11"/>
  <c r="H1186" i="11"/>
  <c r="G1186" i="11"/>
  <c r="H1185" i="11"/>
  <c r="G1185" i="11"/>
  <c r="H1184" i="11"/>
  <c r="G1184" i="11"/>
  <c r="H1183" i="11"/>
  <c r="G1183" i="11"/>
  <c r="H1182" i="11"/>
  <c r="G1182" i="11"/>
  <c r="H1181" i="11"/>
  <c r="G1181" i="11"/>
  <c r="H1180" i="11"/>
  <c r="G1180" i="11"/>
  <c r="H1179" i="11"/>
  <c r="G1179" i="11"/>
  <c r="H1178" i="11"/>
  <c r="G1178" i="11"/>
  <c r="H1177" i="11"/>
  <c r="G1177" i="11"/>
  <c r="H1176" i="11"/>
  <c r="G1176" i="11"/>
  <c r="H1175" i="11"/>
  <c r="G1175" i="11"/>
  <c r="H1174" i="11"/>
  <c r="G1174" i="11"/>
  <c r="H1173" i="11"/>
  <c r="G1173" i="11"/>
  <c r="H1172" i="11"/>
  <c r="G1172" i="11"/>
  <c r="H1171" i="11"/>
  <c r="G1171" i="11"/>
  <c r="H1170" i="11"/>
  <c r="G1170" i="11"/>
  <c r="H1169" i="11"/>
  <c r="G1169" i="11"/>
  <c r="H1168" i="11"/>
  <c r="G1168" i="11"/>
  <c r="H1167" i="11"/>
  <c r="G1167" i="11"/>
  <c r="H1166" i="11"/>
  <c r="G1166" i="11"/>
  <c r="H1165" i="11"/>
  <c r="G1165" i="11"/>
  <c r="H1164" i="11"/>
  <c r="G1164" i="11"/>
  <c r="H1163" i="11"/>
  <c r="G1163" i="11"/>
  <c r="H1162" i="11"/>
  <c r="G1162" i="11"/>
  <c r="H1161" i="11"/>
  <c r="G1161" i="11"/>
  <c r="H1160" i="11"/>
  <c r="G1160" i="11"/>
  <c r="H1159" i="11"/>
  <c r="G1159" i="11"/>
  <c r="H1158" i="11"/>
  <c r="G1158" i="11"/>
  <c r="H1157" i="11"/>
  <c r="G1157" i="11"/>
  <c r="H1156" i="11"/>
  <c r="G1156" i="11"/>
  <c r="H1155" i="11"/>
  <c r="G1155" i="11"/>
  <c r="H1154" i="11"/>
  <c r="G1154" i="11"/>
  <c r="H1153" i="11"/>
  <c r="G1153" i="11"/>
  <c r="H1152" i="11"/>
  <c r="G1152" i="11"/>
  <c r="H1151" i="11"/>
  <c r="G1151" i="11"/>
  <c r="H1150" i="11"/>
  <c r="G1150" i="11"/>
  <c r="H1149" i="11"/>
  <c r="G1149" i="11"/>
  <c r="H1148" i="11"/>
  <c r="G1148" i="11"/>
  <c r="H1147" i="11"/>
  <c r="G1147" i="11"/>
  <c r="H1146" i="11"/>
  <c r="G1146" i="11"/>
  <c r="H1145" i="11"/>
  <c r="G1145" i="11"/>
  <c r="H1144" i="11"/>
  <c r="G1144" i="11"/>
  <c r="H1143" i="11"/>
  <c r="G1143" i="11"/>
  <c r="H1142" i="11"/>
  <c r="G1142" i="11"/>
  <c r="H1141" i="11"/>
  <c r="G1141" i="11"/>
  <c r="H1140" i="11"/>
  <c r="G1140" i="11"/>
  <c r="H1139" i="11"/>
  <c r="G1139" i="11"/>
  <c r="H1138" i="11"/>
  <c r="G1138" i="11"/>
  <c r="H1137" i="11"/>
  <c r="G1137" i="11"/>
  <c r="H1136" i="11"/>
  <c r="G1136" i="11"/>
  <c r="H1135" i="11"/>
  <c r="G1135" i="11"/>
  <c r="H1134" i="11"/>
  <c r="G1134" i="11"/>
  <c r="H1133" i="11"/>
  <c r="G1133" i="11"/>
  <c r="H1132" i="11"/>
  <c r="G1132" i="11"/>
  <c r="H1131" i="11"/>
  <c r="G1131" i="11"/>
  <c r="H1130" i="11"/>
  <c r="G1130" i="11"/>
  <c r="H1129" i="11"/>
  <c r="G1129" i="11"/>
  <c r="H1128" i="11"/>
  <c r="G1128" i="11"/>
  <c r="H1127" i="11"/>
  <c r="G1127" i="11"/>
  <c r="H1126" i="11"/>
  <c r="G1126" i="11"/>
  <c r="H1125" i="11"/>
  <c r="G1125" i="11"/>
  <c r="H1124" i="11"/>
  <c r="G1124" i="11"/>
  <c r="H1123" i="11"/>
  <c r="G1123" i="11"/>
  <c r="H1122" i="11"/>
  <c r="G1122" i="11"/>
  <c r="H1121" i="11"/>
  <c r="G1121" i="11"/>
  <c r="H1120" i="11"/>
  <c r="G1120" i="11"/>
  <c r="H1119" i="11"/>
  <c r="G1119" i="11"/>
  <c r="H1118" i="11"/>
  <c r="G1118" i="11"/>
  <c r="H1117" i="11"/>
  <c r="G1117" i="11"/>
  <c r="H1116" i="11"/>
  <c r="G1116" i="11"/>
  <c r="H1115" i="11"/>
  <c r="G1115" i="11"/>
  <c r="H1114" i="11"/>
  <c r="G1114" i="11"/>
  <c r="H1113" i="11"/>
  <c r="G1113" i="11"/>
  <c r="H1112" i="11"/>
  <c r="G1112" i="11"/>
  <c r="H1111" i="11"/>
  <c r="G1111" i="11"/>
  <c r="H1110" i="11"/>
  <c r="G1110" i="11"/>
  <c r="H1109" i="11"/>
  <c r="G1109" i="11"/>
  <c r="H1108" i="11"/>
  <c r="G1108" i="11"/>
  <c r="H1107" i="11"/>
  <c r="G1107" i="11"/>
  <c r="H1106" i="11"/>
  <c r="G1106" i="11"/>
  <c r="H1105" i="11"/>
  <c r="G1105" i="11"/>
  <c r="H1104" i="11"/>
  <c r="G1104" i="11"/>
  <c r="H1103" i="11"/>
  <c r="G1103" i="11"/>
  <c r="H1102" i="11"/>
  <c r="G1102" i="11"/>
  <c r="H1101" i="11"/>
  <c r="G1101" i="11"/>
  <c r="H1100" i="11"/>
  <c r="G1100" i="11"/>
  <c r="H1099" i="11"/>
  <c r="G1099" i="11"/>
  <c r="H1098" i="11"/>
  <c r="G1098" i="11"/>
  <c r="H1097" i="11"/>
  <c r="G1097" i="11"/>
  <c r="H1096" i="11"/>
  <c r="G1096" i="11"/>
  <c r="H1095" i="11"/>
  <c r="G1095" i="11"/>
  <c r="H1094" i="11"/>
  <c r="G1094" i="11"/>
  <c r="H1093" i="11"/>
  <c r="G1093" i="11"/>
  <c r="H1092" i="11"/>
  <c r="G1092" i="11"/>
  <c r="H1091" i="11"/>
  <c r="G1091" i="11"/>
  <c r="H1090" i="11"/>
  <c r="G1090" i="11"/>
  <c r="H1089" i="11"/>
  <c r="G1089" i="11"/>
  <c r="H1088" i="11"/>
  <c r="G1088" i="11"/>
  <c r="H1087" i="11"/>
  <c r="G1087" i="11"/>
  <c r="H1086" i="11"/>
  <c r="G1086" i="11"/>
  <c r="H1085" i="11"/>
  <c r="G1085" i="11"/>
  <c r="H1084" i="11"/>
  <c r="G1084" i="11"/>
  <c r="H1083" i="11"/>
  <c r="G1083" i="11"/>
  <c r="H1082" i="11"/>
  <c r="G1082" i="11"/>
  <c r="H1081" i="11"/>
  <c r="G1081" i="11"/>
  <c r="H1080" i="11"/>
  <c r="G1080" i="11"/>
  <c r="H1079" i="11"/>
  <c r="G1079" i="11"/>
  <c r="H1078" i="11"/>
  <c r="G1078" i="11"/>
  <c r="H1077" i="11"/>
  <c r="G1077" i="11"/>
  <c r="H1076" i="11"/>
  <c r="G1076" i="11"/>
  <c r="H1075" i="11"/>
  <c r="G1075" i="11"/>
  <c r="H1074" i="11"/>
  <c r="G1074" i="11"/>
  <c r="H1073" i="11"/>
  <c r="G1073" i="11"/>
  <c r="H1072" i="11"/>
  <c r="G1072" i="11"/>
  <c r="H1071" i="11"/>
  <c r="G1071" i="11"/>
  <c r="H1070" i="11"/>
  <c r="G1070" i="11"/>
  <c r="H1069" i="11"/>
  <c r="G1069" i="11"/>
  <c r="H1068" i="11"/>
  <c r="G1068" i="11"/>
  <c r="H1067" i="11"/>
  <c r="G1067" i="11"/>
  <c r="H1066" i="11"/>
  <c r="G1066" i="11"/>
  <c r="H1065" i="11"/>
  <c r="G1065" i="11"/>
  <c r="H1064" i="11"/>
  <c r="G1064" i="11"/>
  <c r="H1063" i="11"/>
  <c r="G1063" i="11"/>
  <c r="H1062" i="11"/>
  <c r="G1062" i="11"/>
  <c r="H1061" i="11"/>
  <c r="G1061" i="11"/>
  <c r="H1060" i="11"/>
  <c r="G1060" i="11"/>
  <c r="H1059" i="11"/>
  <c r="G1059" i="11"/>
  <c r="H1058" i="11"/>
  <c r="G1058" i="11"/>
  <c r="H1057" i="11"/>
  <c r="G1057" i="11"/>
  <c r="H1056" i="11"/>
  <c r="G1056" i="11"/>
  <c r="H1055" i="11"/>
  <c r="G1055" i="11"/>
  <c r="H1054" i="11"/>
  <c r="G1054" i="11"/>
  <c r="H1053" i="11"/>
  <c r="G1053" i="11"/>
  <c r="H1052" i="11"/>
  <c r="G1052" i="11"/>
  <c r="H1051" i="11"/>
  <c r="G1051" i="11"/>
  <c r="H1050" i="11"/>
  <c r="G1050" i="11"/>
  <c r="H1049" i="11"/>
  <c r="G1049" i="11"/>
  <c r="H1048" i="11"/>
  <c r="G1048" i="11"/>
  <c r="H1047" i="11"/>
  <c r="G1047" i="11"/>
  <c r="H1046" i="11"/>
  <c r="G1046" i="11"/>
  <c r="H1045" i="11"/>
  <c r="G1045" i="11"/>
  <c r="H1044" i="11"/>
  <c r="G1044" i="11"/>
  <c r="H1043" i="11"/>
  <c r="G1043" i="11"/>
  <c r="H1042" i="11"/>
  <c r="G1042" i="11"/>
  <c r="H1041" i="11"/>
  <c r="G1041" i="11"/>
  <c r="H1040" i="11"/>
  <c r="G1040" i="11"/>
  <c r="H1039" i="11"/>
  <c r="G1039" i="11"/>
  <c r="H1038" i="11"/>
  <c r="G1038" i="11"/>
  <c r="H1037" i="11"/>
  <c r="G1037" i="11"/>
  <c r="H1036" i="11"/>
  <c r="G1036" i="11"/>
  <c r="H1035" i="11"/>
  <c r="G1035" i="11"/>
  <c r="H1034" i="11"/>
  <c r="G1034" i="11"/>
  <c r="H1033" i="11"/>
  <c r="G1033" i="11"/>
  <c r="H1032" i="11"/>
  <c r="G1032" i="11"/>
  <c r="H1031" i="11"/>
  <c r="G1031" i="11"/>
  <c r="H1030" i="11"/>
  <c r="G1030" i="11"/>
  <c r="H1029" i="11"/>
  <c r="G1029" i="11"/>
  <c r="H1028" i="11"/>
  <c r="G1028" i="11"/>
  <c r="H1027" i="11"/>
  <c r="G1027" i="11"/>
  <c r="H1026" i="11"/>
  <c r="G1026" i="11"/>
  <c r="H1025" i="11"/>
  <c r="G1025" i="11"/>
  <c r="H1024" i="11"/>
  <c r="G1024" i="11"/>
  <c r="H1023" i="11"/>
  <c r="G1023" i="11"/>
  <c r="H1022" i="11"/>
  <c r="G1022" i="11"/>
  <c r="H1021" i="11"/>
  <c r="G1021" i="11"/>
  <c r="H1020" i="11"/>
  <c r="G1020" i="11"/>
  <c r="H1019" i="11"/>
  <c r="G1019" i="11"/>
  <c r="H1018" i="11"/>
  <c r="G1018" i="11"/>
  <c r="H1017" i="11"/>
  <c r="G1017" i="11"/>
  <c r="H1016" i="11"/>
  <c r="G1016" i="11"/>
  <c r="H1015" i="11"/>
  <c r="G1015" i="11"/>
  <c r="H1014" i="11"/>
  <c r="G1014" i="11"/>
  <c r="H1013" i="11"/>
  <c r="G1013" i="11"/>
  <c r="H1012" i="11"/>
  <c r="G1012" i="11"/>
  <c r="H1011" i="11"/>
  <c r="G1011" i="11"/>
  <c r="H1010" i="11"/>
  <c r="G1010" i="11"/>
  <c r="H1009" i="11"/>
  <c r="G1009" i="11"/>
  <c r="H1008" i="11"/>
  <c r="G1008" i="11"/>
  <c r="H1007" i="11"/>
  <c r="G1007" i="11"/>
  <c r="H1006" i="11"/>
  <c r="G1006" i="11"/>
  <c r="H1005" i="11"/>
  <c r="G1005" i="11"/>
  <c r="H1004" i="11"/>
  <c r="G1004" i="11"/>
  <c r="H1003" i="11"/>
  <c r="G1003" i="11"/>
  <c r="H1002" i="11"/>
  <c r="G1002" i="11"/>
  <c r="H1001" i="11"/>
  <c r="G1001" i="11"/>
  <c r="H1000" i="11"/>
  <c r="G1000" i="11"/>
  <c r="H999" i="11"/>
  <c r="G999" i="11"/>
  <c r="H998" i="11"/>
  <c r="G998" i="11"/>
  <c r="H997" i="11"/>
  <c r="G997" i="11"/>
  <c r="H996" i="11"/>
  <c r="G996" i="11"/>
  <c r="H995" i="11"/>
  <c r="G995" i="11"/>
  <c r="H994" i="11"/>
  <c r="G994" i="11"/>
  <c r="H993" i="11"/>
  <c r="G993" i="11"/>
  <c r="H992" i="11"/>
  <c r="G992" i="11"/>
  <c r="H991" i="11"/>
  <c r="G991" i="11"/>
  <c r="H990" i="11"/>
  <c r="G990" i="11"/>
  <c r="H989" i="11"/>
  <c r="G989" i="11"/>
  <c r="H988" i="11"/>
  <c r="G988" i="11"/>
  <c r="H987" i="11"/>
  <c r="G987" i="11"/>
  <c r="H986" i="11"/>
  <c r="G986" i="11"/>
  <c r="H985" i="11"/>
  <c r="G985" i="11"/>
  <c r="H984" i="11"/>
  <c r="G984" i="11"/>
  <c r="H983" i="11"/>
  <c r="G983" i="11"/>
  <c r="H982" i="11"/>
  <c r="G982" i="11"/>
  <c r="H981" i="11"/>
  <c r="G981" i="11"/>
  <c r="H980" i="11"/>
  <c r="G980" i="11"/>
  <c r="H979" i="11"/>
  <c r="G979" i="11"/>
  <c r="H978" i="11"/>
  <c r="G978" i="11"/>
  <c r="H977" i="11"/>
  <c r="G977" i="11"/>
  <c r="H976" i="11"/>
  <c r="G976" i="11"/>
  <c r="H975" i="11"/>
  <c r="G975" i="11"/>
  <c r="H974" i="11"/>
  <c r="G974" i="11"/>
  <c r="H973" i="11"/>
  <c r="G973" i="11"/>
  <c r="H972" i="11"/>
  <c r="G972" i="11"/>
  <c r="H971" i="11"/>
  <c r="G971" i="11"/>
  <c r="H970" i="11"/>
  <c r="G970" i="11"/>
  <c r="H969" i="11"/>
  <c r="G969" i="11"/>
  <c r="H968" i="11"/>
  <c r="G968" i="11"/>
  <c r="H967" i="11"/>
  <c r="G967" i="11"/>
  <c r="H966" i="11"/>
  <c r="G966" i="11"/>
  <c r="H965" i="11"/>
  <c r="G965" i="11"/>
  <c r="H964" i="11"/>
  <c r="G964" i="11"/>
  <c r="H963" i="11"/>
  <c r="G963" i="11"/>
  <c r="H962" i="11"/>
  <c r="G962" i="11"/>
  <c r="H961" i="11"/>
  <c r="G961" i="11"/>
  <c r="H960" i="11"/>
  <c r="G960" i="11"/>
  <c r="H959" i="11"/>
  <c r="G959" i="11"/>
  <c r="H958" i="11"/>
  <c r="G958" i="11"/>
  <c r="H957" i="11"/>
  <c r="G957" i="11"/>
  <c r="H956" i="11"/>
  <c r="G956" i="11"/>
  <c r="H955" i="11"/>
  <c r="G955" i="11"/>
  <c r="H954" i="11"/>
  <c r="G954" i="11"/>
  <c r="H953" i="11"/>
  <c r="G953" i="11"/>
  <c r="H952" i="11"/>
  <c r="G952" i="11"/>
  <c r="H951" i="11"/>
  <c r="G951" i="11"/>
  <c r="H950" i="11"/>
  <c r="G950" i="11"/>
  <c r="H949" i="11"/>
  <c r="G949" i="11"/>
  <c r="H948" i="11"/>
  <c r="G948" i="11"/>
  <c r="H947" i="11"/>
  <c r="G947" i="11"/>
  <c r="H946" i="11"/>
  <c r="G946" i="11"/>
  <c r="H945" i="11"/>
  <c r="G945" i="11"/>
  <c r="H944" i="11"/>
  <c r="G944" i="11"/>
  <c r="H943" i="11"/>
  <c r="G943" i="11"/>
  <c r="H942" i="11"/>
  <c r="G942" i="11"/>
  <c r="H941" i="11"/>
  <c r="G941" i="11"/>
  <c r="H940" i="11"/>
  <c r="G940" i="11"/>
  <c r="H939" i="11"/>
  <c r="G939" i="11"/>
  <c r="H938" i="11"/>
  <c r="G938" i="11"/>
  <c r="H937" i="11"/>
  <c r="G937" i="11"/>
  <c r="H936" i="11"/>
  <c r="G936" i="11"/>
  <c r="H935" i="11"/>
  <c r="G935" i="11"/>
  <c r="H934" i="11"/>
  <c r="G934" i="11"/>
  <c r="H933" i="11"/>
  <c r="G933" i="11"/>
  <c r="H932" i="11"/>
  <c r="G932" i="11"/>
  <c r="H931" i="11"/>
  <c r="G931" i="11"/>
  <c r="H930" i="11"/>
  <c r="G930" i="11"/>
  <c r="H929" i="11"/>
  <c r="G929" i="11"/>
  <c r="H928" i="11"/>
  <c r="G928" i="11"/>
  <c r="H927" i="11"/>
  <c r="G927" i="11"/>
  <c r="H926" i="11"/>
  <c r="G926" i="11"/>
  <c r="H925" i="11"/>
  <c r="G925" i="11"/>
  <c r="H924" i="11"/>
  <c r="G924" i="11"/>
  <c r="H923" i="11"/>
  <c r="G923" i="11"/>
  <c r="H922" i="11"/>
  <c r="G922" i="11"/>
  <c r="H921" i="11"/>
  <c r="G921" i="11"/>
  <c r="H920" i="11"/>
  <c r="G920" i="11"/>
  <c r="H919" i="11"/>
  <c r="G919" i="11"/>
  <c r="H918" i="11"/>
  <c r="G918" i="11"/>
  <c r="H917" i="11"/>
  <c r="G917" i="11"/>
  <c r="H916" i="11"/>
  <c r="G916" i="11"/>
  <c r="H915" i="11"/>
  <c r="G915" i="11"/>
  <c r="H914" i="11"/>
  <c r="G914" i="11"/>
  <c r="H913" i="11"/>
  <c r="G913" i="11"/>
  <c r="H912" i="11"/>
  <c r="G912" i="11"/>
  <c r="H911" i="11"/>
  <c r="G911" i="11"/>
  <c r="H910" i="11"/>
  <c r="G910" i="11"/>
  <c r="H909" i="11"/>
  <c r="G909" i="11"/>
  <c r="H908" i="11"/>
  <c r="G908" i="11"/>
  <c r="H907" i="11"/>
  <c r="G907" i="11"/>
  <c r="H906" i="11"/>
  <c r="G906" i="11"/>
  <c r="H905" i="11"/>
  <c r="G905" i="11"/>
  <c r="H904" i="11"/>
  <c r="G904" i="11"/>
  <c r="H903" i="11"/>
  <c r="G903" i="11"/>
  <c r="H902" i="11"/>
  <c r="G902" i="11"/>
  <c r="H901" i="11"/>
  <c r="G901" i="11"/>
  <c r="H900" i="11"/>
  <c r="G900" i="11"/>
  <c r="H899" i="11"/>
  <c r="G899" i="11"/>
  <c r="H898" i="11"/>
  <c r="G898" i="11"/>
  <c r="H897" i="11"/>
  <c r="G897" i="11"/>
  <c r="H896" i="11"/>
  <c r="G896" i="11"/>
  <c r="H895" i="11"/>
  <c r="G895" i="11"/>
  <c r="H894" i="11"/>
  <c r="G894" i="11"/>
  <c r="H893" i="11"/>
  <c r="G893" i="11"/>
  <c r="H892" i="11"/>
  <c r="G892" i="11"/>
  <c r="H891" i="11"/>
  <c r="G891" i="11"/>
  <c r="H890" i="11"/>
  <c r="G890" i="11"/>
  <c r="H889" i="11"/>
  <c r="G889" i="11"/>
  <c r="H888" i="11"/>
  <c r="G888" i="11"/>
  <c r="H887" i="11"/>
  <c r="G887" i="11"/>
  <c r="H886" i="11"/>
  <c r="G886" i="11"/>
  <c r="H885" i="11"/>
  <c r="G885" i="11"/>
  <c r="H884" i="11"/>
  <c r="G884" i="11"/>
  <c r="H883" i="11"/>
  <c r="G883" i="11"/>
  <c r="H882" i="11"/>
  <c r="G882" i="11"/>
  <c r="H881" i="11"/>
  <c r="G881" i="11"/>
  <c r="H880" i="11"/>
  <c r="G880" i="11"/>
  <c r="H879" i="11"/>
  <c r="G879" i="11"/>
  <c r="H878" i="11"/>
  <c r="G878" i="11"/>
  <c r="H877" i="11"/>
  <c r="G877" i="11"/>
  <c r="H876" i="11"/>
  <c r="G876" i="11"/>
  <c r="H875" i="11"/>
  <c r="G875" i="11"/>
  <c r="H874" i="11"/>
  <c r="G874" i="11"/>
  <c r="H873" i="11"/>
  <c r="G873" i="11"/>
  <c r="H872" i="11"/>
  <c r="G872" i="11"/>
  <c r="H871" i="11"/>
  <c r="G871" i="11"/>
  <c r="H870" i="11"/>
  <c r="G870" i="11"/>
  <c r="H869" i="11"/>
  <c r="G869" i="11"/>
  <c r="H868" i="11"/>
  <c r="G868" i="11"/>
  <c r="H867" i="11"/>
  <c r="G867" i="11"/>
  <c r="H866" i="11"/>
  <c r="G866" i="11"/>
  <c r="H865" i="11"/>
  <c r="G865" i="11"/>
  <c r="H864" i="11"/>
  <c r="G864" i="11"/>
  <c r="H863" i="11"/>
  <c r="G863" i="11"/>
  <c r="H862" i="11"/>
  <c r="G862" i="11"/>
  <c r="H861" i="11"/>
  <c r="G861" i="11"/>
  <c r="H860" i="11"/>
  <c r="G860" i="11"/>
  <c r="H859" i="11"/>
  <c r="G859" i="11"/>
  <c r="H858" i="11"/>
  <c r="G858" i="11"/>
  <c r="H857" i="11"/>
  <c r="G857" i="11"/>
  <c r="H856" i="11"/>
  <c r="G856" i="11"/>
  <c r="H855" i="11"/>
  <c r="G855" i="11"/>
  <c r="H854" i="11"/>
  <c r="G854" i="11"/>
  <c r="H853" i="11"/>
  <c r="G853" i="11"/>
  <c r="H852" i="11"/>
  <c r="G852" i="11"/>
  <c r="H851" i="11"/>
  <c r="G851" i="11"/>
  <c r="H850" i="11"/>
  <c r="G850" i="11"/>
  <c r="H849" i="11"/>
  <c r="G849" i="11"/>
  <c r="H848" i="11"/>
  <c r="G848" i="11"/>
  <c r="H847" i="11"/>
  <c r="G847" i="11"/>
  <c r="H846" i="11"/>
  <c r="G846" i="11"/>
  <c r="H845" i="11"/>
  <c r="G845" i="11"/>
  <c r="H844" i="11"/>
  <c r="G844" i="11"/>
  <c r="H843" i="11"/>
  <c r="G843" i="11"/>
  <c r="H842" i="11"/>
  <c r="G842" i="11"/>
  <c r="H841" i="11"/>
  <c r="G841" i="11"/>
  <c r="H840" i="11"/>
  <c r="G840" i="11"/>
  <c r="H839" i="11"/>
  <c r="G839" i="11"/>
  <c r="H838" i="11"/>
  <c r="G838" i="11"/>
  <c r="H837" i="11"/>
  <c r="G837" i="11"/>
  <c r="H836" i="11"/>
  <c r="G836" i="11"/>
  <c r="H835" i="11"/>
  <c r="G835" i="11"/>
  <c r="H834" i="11"/>
  <c r="G834" i="11"/>
  <c r="H833" i="11"/>
  <c r="G833" i="11"/>
  <c r="H832" i="11"/>
  <c r="G832" i="11"/>
  <c r="H831" i="11"/>
  <c r="G831" i="11"/>
  <c r="H830" i="11"/>
  <c r="G830" i="11"/>
  <c r="H829" i="11"/>
  <c r="G829" i="11"/>
  <c r="H828" i="11"/>
  <c r="G828" i="11"/>
  <c r="H827" i="11"/>
  <c r="G827" i="11"/>
  <c r="H826" i="11"/>
  <c r="G826" i="11"/>
  <c r="H825" i="11"/>
  <c r="G825" i="11"/>
  <c r="H824" i="11"/>
  <c r="G824" i="11"/>
  <c r="H823" i="11"/>
  <c r="G823" i="11"/>
  <c r="H822" i="11"/>
  <c r="G822" i="11"/>
  <c r="H821" i="11"/>
  <c r="G821" i="11"/>
  <c r="H820" i="11"/>
  <c r="G820" i="11"/>
  <c r="H819" i="11"/>
  <c r="G819" i="11"/>
  <c r="H818" i="11"/>
  <c r="G818" i="11"/>
  <c r="H817" i="11"/>
  <c r="G817" i="11"/>
  <c r="H816" i="11"/>
  <c r="G816" i="11"/>
  <c r="H815" i="11"/>
  <c r="G815" i="11"/>
  <c r="H814" i="11"/>
  <c r="G814" i="11"/>
  <c r="H813" i="11"/>
  <c r="G813" i="11"/>
  <c r="H812" i="11"/>
  <c r="G812" i="11"/>
  <c r="H811" i="11"/>
  <c r="G811" i="11"/>
  <c r="H810" i="11"/>
  <c r="G810" i="11"/>
  <c r="H809" i="11"/>
  <c r="G809" i="11"/>
  <c r="H808" i="11"/>
  <c r="G808" i="11"/>
  <c r="H807" i="11"/>
  <c r="G807" i="11"/>
  <c r="H806" i="11"/>
  <c r="G806" i="11"/>
  <c r="H805" i="11"/>
  <c r="G805" i="11"/>
  <c r="H804" i="11"/>
  <c r="G804" i="11"/>
  <c r="H803" i="11"/>
  <c r="G803" i="11"/>
  <c r="H802" i="11"/>
  <c r="G802" i="11"/>
  <c r="H801" i="11"/>
  <c r="G801" i="11"/>
  <c r="H800" i="11"/>
  <c r="G800" i="11"/>
  <c r="H799" i="11"/>
  <c r="G799" i="11"/>
  <c r="H798" i="11"/>
  <c r="G798" i="11"/>
  <c r="H797" i="11"/>
  <c r="G797" i="11"/>
  <c r="H796" i="11"/>
  <c r="G796" i="11"/>
  <c r="H795" i="11"/>
  <c r="G795" i="11"/>
  <c r="H794" i="11"/>
  <c r="G794" i="11"/>
  <c r="H793" i="11"/>
  <c r="G793" i="11"/>
  <c r="H792" i="11"/>
  <c r="G792" i="11"/>
  <c r="H791" i="11"/>
  <c r="G791" i="11"/>
  <c r="H790" i="11"/>
  <c r="G790" i="11"/>
  <c r="H789" i="11"/>
  <c r="G789" i="11"/>
  <c r="H788" i="11"/>
  <c r="G788" i="11"/>
  <c r="H787" i="11"/>
  <c r="G787" i="11"/>
  <c r="H786" i="11"/>
  <c r="G786" i="11"/>
  <c r="H785" i="11"/>
  <c r="G785" i="11"/>
  <c r="H784" i="11"/>
  <c r="G784" i="11"/>
  <c r="H783" i="11"/>
  <c r="G783" i="11"/>
  <c r="H782" i="11"/>
  <c r="G782" i="11"/>
  <c r="H781" i="11"/>
  <c r="G781" i="11"/>
  <c r="H780" i="11"/>
  <c r="G780" i="11"/>
  <c r="H779" i="11"/>
  <c r="G779" i="11"/>
  <c r="H778" i="11"/>
  <c r="G778" i="11"/>
  <c r="H777" i="11"/>
  <c r="G777" i="11"/>
  <c r="H776" i="11"/>
  <c r="G776" i="11"/>
  <c r="H775" i="11"/>
  <c r="G775" i="11"/>
  <c r="H774" i="11"/>
  <c r="G774" i="11"/>
  <c r="H773" i="11"/>
  <c r="G773" i="11"/>
  <c r="H772" i="11"/>
  <c r="G772" i="11"/>
  <c r="H771" i="11"/>
  <c r="G771" i="11"/>
  <c r="H770" i="11"/>
  <c r="G770" i="11"/>
  <c r="H769" i="11"/>
  <c r="G769" i="11"/>
  <c r="H768" i="11"/>
  <c r="G768" i="11"/>
  <c r="H767" i="11"/>
  <c r="G767" i="11"/>
  <c r="H766" i="11"/>
  <c r="G766" i="11"/>
  <c r="H765" i="11"/>
  <c r="G765" i="11"/>
  <c r="H764" i="11"/>
  <c r="G764" i="11"/>
  <c r="H763" i="11"/>
  <c r="G763" i="11"/>
  <c r="H762" i="11"/>
  <c r="G762" i="11"/>
  <c r="H761" i="11"/>
  <c r="G761" i="11"/>
  <c r="H760" i="11"/>
  <c r="G760" i="11"/>
  <c r="H759" i="11"/>
  <c r="G759" i="11"/>
  <c r="H758" i="11"/>
  <c r="G758" i="11"/>
  <c r="H757" i="11"/>
  <c r="G757" i="11"/>
  <c r="H756" i="11"/>
  <c r="G756" i="11"/>
  <c r="H755" i="11"/>
  <c r="G755" i="11"/>
  <c r="H754" i="11"/>
  <c r="G754" i="11"/>
  <c r="H753" i="11"/>
  <c r="G753" i="11"/>
  <c r="H752" i="11"/>
  <c r="G752" i="11"/>
  <c r="H751" i="11"/>
  <c r="G751" i="11"/>
  <c r="H750" i="11"/>
  <c r="G750" i="11"/>
  <c r="H749" i="11"/>
  <c r="G749" i="11"/>
  <c r="H748" i="11"/>
  <c r="G748" i="11"/>
  <c r="H747" i="11"/>
  <c r="G747" i="11"/>
  <c r="H746" i="11"/>
  <c r="G746" i="11"/>
  <c r="H745" i="11"/>
  <c r="G745" i="11"/>
  <c r="H744" i="11"/>
  <c r="G744" i="11"/>
  <c r="H743" i="11"/>
  <c r="G743" i="11"/>
  <c r="H742" i="11"/>
  <c r="G742" i="11"/>
  <c r="H741" i="11"/>
  <c r="G741" i="11"/>
  <c r="H740" i="11"/>
  <c r="G740" i="11"/>
  <c r="H739" i="11"/>
  <c r="G739" i="11"/>
  <c r="H738" i="11"/>
  <c r="G738" i="11"/>
  <c r="H737" i="11"/>
  <c r="G737" i="11"/>
  <c r="H736" i="11"/>
  <c r="G736" i="11"/>
  <c r="H735" i="11"/>
  <c r="G735" i="11"/>
  <c r="H734" i="11"/>
  <c r="G734" i="11"/>
  <c r="H733" i="11"/>
  <c r="G733" i="11"/>
  <c r="H732" i="11"/>
  <c r="G732" i="11"/>
  <c r="H731" i="11"/>
  <c r="G731" i="11"/>
  <c r="H730" i="11"/>
  <c r="G730" i="11"/>
  <c r="H729" i="11"/>
  <c r="G729" i="11"/>
  <c r="H728" i="11"/>
  <c r="G728" i="11"/>
  <c r="H727" i="11"/>
  <c r="G727" i="11"/>
  <c r="H726" i="11"/>
  <c r="G726" i="11"/>
  <c r="H725" i="11"/>
  <c r="G725" i="11"/>
  <c r="H724" i="11"/>
  <c r="G724" i="11"/>
  <c r="H723" i="11"/>
  <c r="G723" i="11"/>
  <c r="H722" i="11"/>
  <c r="G722" i="11"/>
  <c r="H721" i="11"/>
  <c r="G721" i="11"/>
  <c r="H720" i="11"/>
  <c r="G720" i="11"/>
  <c r="H719" i="11"/>
  <c r="G719" i="11"/>
  <c r="H718" i="11"/>
  <c r="G718" i="11"/>
  <c r="H717" i="11"/>
  <c r="G717" i="11"/>
  <c r="H716" i="11"/>
  <c r="G716" i="11"/>
  <c r="H715" i="11"/>
  <c r="G715" i="11"/>
  <c r="H714" i="11"/>
  <c r="G714" i="11"/>
  <c r="H713" i="11"/>
  <c r="G713" i="11"/>
  <c r="H712" i="11"/>
  <c r="G712" i="11"/>
  <c r="H711" i="11"/>
  <c r="G711" i="11"/>
  <c r="H710" i="11"/>
  <c r="G710" i="11"/>
  <c r="H709" i="11"/>
  <c r="G709" i="11"/>
  <c r="H708" i="11"/>
  <c r="G708" i="11"/>
  <c r="H707" i="11"/>
  <c r="G707" i="11"/>
  <c r="H706" i="11"/>
  <c r="G706" i="11"/>
  <c r="H705" i="11"/>
  <c r="G705" i="11"/>
  <c r="H704" i="11"/>
  <c r="G704" i="11"/>
  <c r="H703" i="11"/>
  <c r="G703" i="11"/>
  <c r="H702" i="11"/>
  <c r="G702" i="11"/>
  <c r="H701" i="11"/>
  <c r="G701" i="11"/>
  <c r="H700" i="11"/>
  <c r="G700" i="11"/>
  <c r="H699" i="11"/>
  <c r="G699" i="11"/>
  <c r="H698" i="11"/>
  <c r="G698" i="11"/>
  <c r="H697" i="11"/>
  <c r="G697" i="11"/>
  <c r="H696" i="11"/>
  <c r="G696" i="11"/>
  <c r="H695" i="11"/>
  <c r="G695" i="11"/>
  <c r="H694" i="11"/>
  <c r="G694" i="11"/>
  <c r="H693" i="11"/>
  <c r="G693" i="11"/>
  <c r="H692" i="11"/>
  <c r="G692" i="11"/>
  <c r="H691" i="11"/>
  <c r="G691" i="11"/>
  <c r="H690" i="11"/>
  <c r="G690" i="11"/>
  <c r="H689" i="11"/>
  <c r="G689" i="11"/>
  <c r="H688" i="11"/>
  <c r="G688" i="11"/>
  <c r="H687" i="11"/>
  <c r="G687" i="11"/>
  <c r="H686" i="11"/>
  <c r="G686" i="11"/>
  <c r="H685" i="11"/>
  <c r="G685" i="11"/>
  <c r="H684" i="11"/>
  <c r="G684" i="11"/>
  <c r="H683" i="11"/>
  <c r="G683" i="11"/>
  <c r="H682" i="11"/>
  <c r="G682" i="11"/>
  <c r="H681" i="11"/>
  <c r="G681" i="11"/>
  <c r="H680" i="11"/>
  <c r="G680" i="11"/>
  <c r="H679" i="11"/>
  <c r="G679" i="11"/>
  <c r="H678" i="11"/>
  <c r="G678" i="11"/>
  <c r="H677" i="11"/>
  <c r="G677" i="11"/>
  <c r="H676" i="11"/>
  <c r="G676" i="11"/>
  <c r="H675" i="11"/>
  <c r="G675" i="11"/>
  <c r="H674" i="11"/>
  <c r="G674" i="11"/>
  <c r="H673" i="11"/>
  <c r="G673" i="11"/>
  <c r="H672" i="11"/>
  <c r="G672" i="11"/>
  <c r="H671" i="11"/>
  <c r="G671" i="11"/>
  <c r="H670" i="11"/>
  <c r="G670" i="11"/>
  <c r="H669" i="11"/>
  <c r="G669" i="11"/>
  <c r="H668" i="11"/>
  <c r="G668" i="11"/>
  <c r="H667" i="11"/>
  <c r="G667" i="11"/>
  <c r="H666" i="11"/>
  <c r="G666" i="11"/>
  <c r="H665" i="11"/>
  <c r="G665" i="11"/>
  <c r="H664" i="11"/>
  <c r="G664" i="11"/>
  <c r="H663" i="11"/>
  <c r="G663" i="11"/>
  <c r="H662" i="11"/>
  <c r="G662" i="11"/>
  <c r="H661" i="11"/>
  <c r="G661" i="11"/>
  <c r="H660" i="11"/>
  <c r="G660" i="11"/>
  <c r="H659" i="11"/>
  <c r="G659" i="11"/>
  <c r="H658" i="11"/>
  <c r="G658" i="11"/>
  <c r="H657" i="11"/>
  <c r="G657" i="11"/>
  <c r="H656" i="11"/>
  <c r="G656" i="11"/>
  <c r="H655" i="11"/>
  <c r="G655" i="11"/>
  <c r="H654" i="11"/>
  <c r="G654" i="11"/>
  <c r="H653" i="11"/>
  <c r="G653" i="11"/>
  <c r="H652" i="11"/>
  <c r="G652" i="11"/>
  <c r="H651" i="11"/>
  <c r="G651" i="11"/>
  <c r="H650" i="11"/>
  <c r="G650" i="11"/>
  <c r="H649" i="11"/>
  <c r="G649" i="11"/>
  <c r="H648" i="11"/>
  <c r="G648" i="11"/>
  <c r="H647" i="11"/>
  <c r="G647" i="11"/>
  <c r="H646" i="11"/>
  <c r="G646" i="11"/>
  <c r="H645" i="11"/>
  <c r="G645" i="11"/>
  <c r="H644" i="11"/>
  <c r="G644" i="11"/>
  <c r="H643" i="11"/>
  <c r="G643" i="11"/>
  <c r="H642" i="11"/>
  <c r="G642" i="11"/>
  <c r="H641" i="11"/>
  <c r="G641" i="11"/>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H243" i="11"/>
  <c r="G243" i="11"/>
  <c r="H242" i="11"/>
  <c r="G242" i="11"/>
  <c r="H241" i="11"/>
  <c r="G241" i="11"/>
  <c r="H240" i="11"/>
  <c r="G240" i="11"/>
  <c r="H239" i="11"/>
  <c r="G239" i="11"/>
  <c r="H238" i="11"/>
  <c r="G238" i="11"/>
  <c r="H237" i="11"/>
  <c r="G237" i="11"/>
  <c r="H236" i="11"/>
  <c r="G236" i="11"/>
  <c r="H235" i="11"/>
  <c r="G235" i="11"/>
  <c r="H234" i="11"/>
  <c r="G234" i="11"/>
  <c r="H233" i="11"/>
  <c r="G233" i="11"/>
  <c r="H232" i="11"/>
  <c r="G232" i="11"/>
  <c r="H231" i="11"/>
  <c r="G231" i="11"/>
  <c r="H230" i="11"/>
  <c r="G230"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H5" i="11"/>
  <c r="G5" i="11"/>
  <c r="H4" i="11"/>
  <c r="G4" i="11"/>
  <c r="H3" i="11"/>
  <c r="G3" i="11"/>
  <c r="H2" i="11"/>
  <c r="G2" i="11"/>
  <c r="AE848" i="3"/>
  <c r="AC848" i="3"/>
  <c r="U848" i="3"/>
  <c r="AD845" i="3"/>
  <c r="W844" i="3"/>
  <c r="AZ842" i="3"/>
  <c r="AO842" i="3"/>
  <c r="BF841" i="3"/>
  <c r="AI840" i="3"/>
  <c r="Y835" i="3"/>
  <c r="M835" i="3"/>
  <c r="L835" i="3"/>
  <c r="Y834" i="3"/>
  <c r="M834" i="3"/>
  <c r="L834" i="3"/>
  <c r="Y833" i="3"/>
  <c r="M833" i="3"/>
  <c r="L833" i="3"/>
  <c r="Y832" i="3"/>
  <c r="M832" i="3"/>
  <c r="L832" i="3"/>
  <c r="Y831" i="3"/>
  <c r="M831" i="3"/>
  <c r="L831" i="3"/>
  <c r="E831" i="3"/>
  <c r="C831" i="3" s="1"/>
  <c r="Y830" i="3"/>
  <c r="M830" i="3"/>
  <c r="L830" i="3"/>
  <c r="E830" i="3"/>
  <c r="C830" i="3" s="1"/>
  <c r="Y829" i="3"/>
  <c r="M829" i="3"/>
  <c r="L829" i="3"/>
  <c r="E829" i="3"/>
  <c r="C829" i="3" s="1"/>
  <c r="Y828" i="3"/>
  <c r="M828" i="3"/>
  <c r="L828" i="3"/>
  <c r="E828" i="3"/>
  <c r="C828" i="3" s="1"/>
  <c r="Y827" i="3"/>
  <c r="M827" i="3"/>
  <c r="L827" i="3"/>
  <c r="E827" i="3"/>
  <c r="C827" i="3" s="1"/>
  <c r="Y826" i="3"/>
  <c r="M826" i="3"/>
  <c r="L826" i="3"/>
  <c r="E826" i="3"/>
  <c r="C826" i="3" s="1"/>
  <c r="Y825" i="3"/>
  <c r="M825" i="3"/>
  <c r="L825" i="3"/>
  <c r="E825" i="3"/>
  <c r="C825" i="3" s="1"/>
  <c r="Y824" i="3"/>
  <c r="M824" i="3"/>
  <c r="L824" i="3"/>
  <c r="E824" i="3"/>
  <c r="C824" i="3" s="1"/>
  <c r="Y823" i="3"/>
  <c r="M823" i="3"/>
  <c r="L823" i="3"/>
  <c r="E823" i="3"/>
  <c r="C823" i="3" s="1"/>
  <c r="Y822" i="3"/>
  <c r="M822" i="3"/>
  <c r="L822" i="3"/>
  <c r="E822" i="3"/>
  <c r="C822" i="3" s="1"/>
  <c r="Y821" i="3"/>
  <c r="M821" i="3"/>
  <c r="L821" i="3"/>
  <c r="E821" i="3"/>
  <c r="C821" i="3" s="1"/>
  <c r="Y820" i="3"/>
  <c r="M820" i="3"/>
  <c r="L820" i="3"/>
  <c r="E820" i="3"/>
  <c r="C820" i="3" s="1"/>
  <c r="Y819" i="3"/>
  <c r="M819" i="3"/>
  <c r="L819" i="3"/>
  <c r="E819" i="3"/>
  <c r="C819" i="3" s="1"/>
  <c r="Y818" i="3"/>
  <c r="M818" i="3"/>
  <c r="L818" i="3"/>
  <c r="E818" i="3"/>
  <c r="C818" i="3" s="1"/>
  <c r="Y817" i="3"/>
  <c r="M817" i="3"/>
  <c r="L817" i="3"/>
  <c r="E817" i="3"/>
  <c r="C817" i="3" s="1"/>
  <c r="Y816" i="3"/>
  <c r="M816" i="3"/>
  <c r="L816" i="3"/>
  <c r="E816" i="3"/>
  <c r="C816" i="3" s="1"/>
  <c r="Y815" i="3"/>
  <c r="M815" i="3"/>
  <c r="L815" i="3"/>
  <c r="E815" i="3"/>
  <c r="C815" i="3" s="1"/>
  <c r="Y814" i="3"/>
  <c r="M814" i="3"/>
  <c r="L814" i="3"/>
  <c r="E814" i="3"/>
  <c r="C814" i="3" s="1"/>
  <c r="Y813" i="3"/>
  <c r="M813" i="3"/>
  <c r="L813" i="3"/>
  <c r="E813" i="3"/>
  <c r="C813" i="3" s="1"/>
  <c r="Y812" i="3"/>
  <c r="M812" i="3"/>
  <c r="L812" i="3"/>
  <c r="E812" i="3"/>
  <c r="C812" i="3" s="1"/>
  <c r="Y811" i="3"/>
  <c r="M811" i="3"/>
  <c r="L811" i="3"/>
  <c r="E811" i="3"/>
  <c r="C811" i="3" s="1"/>
  <c r="Y810" i="3"/>
  <c r="M810" i="3"/>
  <c r="L810" i="3"/>
  <c r="E810" i="3"/>
  <c r="C810" i="3" s="1"/>
  <c r="Y809" i="3"/>
  <c r="M809" i="3"/>
  <c r="L809" i="3"/>
  <c r="E809" i="3"/>
  <c r="C809" i="3" s="1"/>
  <c r="Y808" i="3"/>
  <c r="M808" i="3"/>
  <c r="L808" i="3"/>
  <c r="E808" i="3"/>
  <c r="C808" i="3" s="1"/>
  <c r="Y807" i="3"/>
  <c r="M807" i="3"/>
  <c r="L807" i="3"/>
  <c r="E807" i="3"/>
  <c r="C807" i="3" s="1"/>
  <c r="Y806" i="3"/>
  <c r="M806" i="3"/>
  <c r="L806" i="3"/>
  <c r="E806" i="3"/>
  <c r="C806" i="3" s="1"/>
  <c r="Y805" i="3"/>
  <c r="M805" i="3"/>
  <c r="L805" i="3"/>
  <c r="E805" i="3"/>
  <c r="C805" i="3" s="1"/>
  <c r="Y804" i="3"/>
  <c r="M804" i="3"/>
  <c r="L804" i="3"/>
  <c r="E804" i="3"/>
  <c r="C804" i="3" s="1"/>
  <c r="Y803" i="3"/>
  <c r="M803" i="3"/>
  <c r="L803" i="3"/>
  <c r="E803" i="3"/>
  <c r="C803" i="3" s="1"/>
  <c r="Y802" i="3"/>
  <c r="M802" i="3"/>
  <c r="L802" i="3"/>
  <c r="E802" i="3"/>
  <c r="C802" i="3" s="1"/>
  <c r="Y801" i="3"/>
  <c r="M801" i="3"/>
  <c r="L801" i="3"/>
  <c r="E801" i="3"/>
  <c r="C801" i="3" s="1"/>
  <c r="Y800" i="3"/>
  <c r="M800" i="3"/>
  <c r="L800" i="3"/>
  <c r="E800" i="3"/>
  <c r="C800" i="3" s="1"/>
  <c r="Y799" i="3"/>
  <c r="M799" i="3"/>
  <c r="L799" i="3"/>
  <c r="E799" i="3"/>
  <c r="C799" i="3" s="1"/>
  <c r="Y798" i="3"/>
  <c r="M798" i="3"/>
  <c r="L798" i="3"/>
  <c r="E798" i="3"/>
  <c r="C798" i="3" s="1"/>
  <c r="Y797" i="3"/>
  <c r="M797" i="3"/>
  <c r="L797" i="3"/>
  <c r="E797" i="3"/>
  <c r="C797" i="3" s="1"/>
  <c r="Y796" i="3"/>
  <c r="M796" i="3"/>
  <c r="L796" i="3"/>
  <c r="E796" i="3"/>
  <c r="C796" i="3" s="1"/>
  <c r="Y795" i="3"/>
  <c r="M795" i="3"/>
  <c r="L795" i="3"/>
  <c r="E795" i="3"/>
  <c r="C795" i="3" s="1"/>
  <c r="Y794" i="3"/>
  <c r="M794" i="3"/>
  <c r="L794" i="3"/>
  <c r="E794" i="3"/>
  <c r="C794" i="3" s="1"/>
  <c r="Y793" i="3"/>
  <c r="M793" i="3"/>
  <c r="L793" i="3"/>
  <c r="E793" i="3"/>
  <c r="C793" i="3" s="1"/>
  <c r="Y792" i="3"/>
  <c r="M792" i="3"/>
  <c r="L792" i="3"/>
  <c r="E792" i="3"/>
  <c r="C792" i="3" s="1"/>
  <c r="Y791" i="3"/>
  <c r="M791" i="3"/>
  <c r="L791" i="3"/>
  <c r="E791" i="3"/>
  <c r="C791" i="3" s="1"/>
  <c r="Y790" i="3"/>
  <c r="M790" i="3"/>
  <c r="L790" i="3"/>
  <c r="E790" i="3"/>
  <c r="C790" i="3" s="1"/>
  <c r="Y789" i="3"/>
  <c r="M789" i="3"/>
  <c r="L789" i="3"/>
  <c r="E789" i="3"/>
  <c r="C789" i="3" s="1"/>
  <c r="Y788" i="3"/>
  <c r="M788" i="3"/>
  <c r="L788" i="3"/>
  <c r="E788" i="3"/>
  <c r="C788" i="3" s="1"/>
  <c r="Y787" i="3"/>
  <c r="M787" i="3"/>
  <c r="L787" i="3"/>
  <c r="E787" i="3"/>
  <c r="C787" i="3" s="1"/>
  <c r="Y786" i="3"/>
  <c r="M786" i="3"/>
  <c r="L786" i="3"/>
  <c r="E786" i="3"/>
  <c r="C786" i="3" s="1"/>
  <c r="Y785" i="3"/>
  <c r="M785" i="3"/>
  <c r="L785" i="3"/>
  <c r="E785" i="3"/>
  <c r="C785" i="3" s="1"/>
  <c r="Y784" i="3"/>
  <c r="M784" i="3"/>
  <c r="L784" i="3"/>
  <c r="E784" i="3"/>
  <c r="C784" i="3" s="1"/>
  <c r="Y783" i="3"/>
  <c r="M783" i="3"/>
  <c r="L783" i="3"/>
  <c r="E783" i="3"/>
  <c r="C783" i="3" s="1"/>
  <c r="Y782" i="3"/>
  <c r="M782" i="3"/>
  <c r="L782" i="3"/>
  <c r="E782" i="3"/>
  <c r="C782" i="3" s="1"/>
  <c r="Y781" i="3"/>
  <c r="M781" i="3"/>
  <c r="L781" i="3"/>
  <c r="E781" i="3"/>
  <c r="C781" i="3" s="1"/>
  <c r="Y780" i="3"/>
  <c r="M780" i="3"/>
  <c r="L780" i="3"/>
  <c r="E780" i="3"/>
  <c r="C780" i="3" s="1"/>
  <c r="Y779" i="3"/>
  <c r="M779" i="3"/>
  <c r="L779" i="3"/>
  <c r="E779" i="3"/>
  <c r="C779" i="3" s="1"/>
  <c r="Y778" i="3"/>
  <c r="M778" i="3"/>
  <c r="L778" i="3"/>
  <c r="E778" i="3"/>
  <c r="C778" i="3" s="1"/>
  <c r="Y777" i="3"/>
  <c r="M777" i="3"/>
  <c r="L777" i="3"/>
  <c r="E777" i="3"/>
  <c r="C777" i="3" s="1"/>
  <c r="Y776" i="3"/>
  <c r="M776" i="3"/>
  <c r="L776" i="3"/>
  <c r="E776" i="3"/>
  <c r="C776" i="3" s="1"/>
  <c r="Y775" i="3"/>
  <c r="M775" i="3"/>
  <c r="L775" i="3"/>
  <c r="E775" i="3"/>
  <c r="C775" i="3" s="1"/>
  <c r="Y774" i="3"/>
  <c r="M774" i="3"/>
  <c r="L774" i="3"/>
  <c r="E774" i="3"/>
  <c r="C774" i="3" s="1"/>
  <c r="Y773" i="3"/>
  <c r="M773" i="3"/>
  <c r="L773" i="3"/>
  <c r="E773" i="3"/>
  <c r="C773" i="3" s="1"/>
  <c r="Y772" i="3"/>
  <c r="M772" i="3"/>
  <c r="L772" i="3"/>
  <c r="E772" i="3"/>
  <c r="C772" i="3" s="1"/>
  <c r="Y771" i="3"/>
  <c r="M771" i="3"/>
  <c r="L771" i="3"/>
  <c r="E771" i="3"/>
  <c r="C771" i="3" s="1"/>
  <c r="Y770" i="3"/>
  <c r="M770" i="3"/>
  <c r="L770" i="3"/>
  <c r="E770" i="3"/>
  <c r="C770" i="3" s="1"/>
  <c r="Y769" i="3"/>
  <c r="M769" i="3"/>
  <c r="L769" i="3"/>
  <c r="E769" i="3"/>
  <c r="C769" i="3" s="1"/>
  <c r="Y768" i="3"/>
  <c r="M768" i="3"/>
  <c r="L768" i="3"/>
  <c r="E768" i="3"/>
  <c r="C768" i="3" s="1"/>
  <c r="Y767" i="3"/>
  <c r="M767" i="3"/>
  <c r="L767" i="3"/>
  <c r="E767" i="3"/>
  <c r="C767" i="3" s="1"/>
  <c r="Y766" i="3"/>
  <c r="M766" i="3"/>
  <c r="L766" i="3"/>
  <c r="E766" i="3"/>
  <c r="C766" i="3" s="1"/>
  <c r="Y765" i="3"/>
  <c r="M765" i="3"/>
  <c r="L765" i="3"/>
  <c r="E765" i="3"/>
  <c r="C765" i="3" s="1"/>
  <c r="Y764" i="3"/>
  <c r="M764" i="3"/>
  <c r="L764" i="3"/>
  <c r="E764" i="3"/>
  <c r="C764" i="3" s="1"/>
  <c r="Y763" i="3"/>
  <c r="M763" i="3"/>
  <c r="L763" i="3"/>
  <c r="E763" i="3"/>
  <c r="C763" i="3" s="1"/>
  <c r="Y762" i="3"/>
  <c r="M762" i="3"/>
  <c r="L762" i="3"/>
  <c r="E762" i="3"/>
  <c r="C762" i="3" s="1"/>
  <c r="Y761" i="3"/>
  <c r="M761" i="3"/>
  <c r="L761" i="3"/>
  <c r="E761" i="3"/>
  <c r="C761" i="3" s="1"/>
  <c r="Y760" i="3"/>
  <c r="M760" i="3"/>
  <c r="L760" i="3"/>
  <c r="E760" i="3"/>
  <c r="C760" i="3" s="1"/>
  <c r="Y759" i="3"/>
  <c r="M759" i="3"/>
  <c r="L759" i="3"/>
  <c r="E759" i="3"/>
  <c r="C759" i="3" s="1"/>
  <c r="Y758" i="3"/>
  <c r="M758" i="3"/>
  <c r="L758" i="3"/>
  <c r="E758" i="3"/>
  <c r="C758" i="3" s="1"/>
  <c r="Y757" i="3"/>
  <c r="M757" i="3"/>
  <c r="L757" i="3"/>
  <c r="E757" i="3"/>
  <c r="C757" i="3" s="1"/>
  <c r="Y756" i="3"/>
  <c r="M756" i="3"/>
  <c r="L756" i="3"/>
  <c r="E756" i="3"/>
  <c r="C756" i="3" s="1"/>
  <c r="Y755" i="3"/>
  <c r="M755" i="3"/>
  <c r="L755" i="3"/>
  <c r="E755" i="3"/>
  <c r="C755" i="3" s="1"/>
  <c r="Y754" i="3"/>
  <c r="M754" i="3"/>
  <c r="L754" i="3"/>
  <c r="E754" i="3"/>
  <c r="C754" i="3" s="1"/>
  <c r="Y753" i="3"/>
  <c r="M753" i="3"/>
  <c r="L753" i="3"/>
  <c r="E753" i="3"/>
  <c r="C753" i="3" s="1"/>
  <c r="Y752" i="3"/>
  <c r="M752" i="3"/>
  <c r="L752" i="3"/>
  <c r="E752" i="3"/>
  <c r="C752" i="3" s="1"/>
  <c r="Y751" i="3"/>
  <c r="M751" i="3"/>
  <c r="L751" i="3"/>
  <c r="E751" i="3"/>
  <c r="C751" i="3" s="1"/>
  <c r="Y750" i="3"/>
  <c r="M750" i="3"/>
  <c r="L750" i="3"/>
  <c r="E750" i="3"/>
  <c r="C750" i="3" s="1"/>
  <c r="Y749" i="3"/>
  <c r="M749" i="3"/>
  <c r="L749" i="3"/>
  <c r="E749" i="3"/>
  <c r="C749" i="3" s="1"/>
  <c r="Y748" i="3"/>
  <c r="M748" i="3"/>
  <c r="L748" i="3"/>
  <c r="E748" i="3"/>
  <c r="C748" i="3" s="1"/>
  <c r="Y747" i="3"/>
  <c r="M747" i="3"/>
  <c r="L747" i="3"/>
  <c r="E747" i="3"/>
  <c r="C747" i="3" s="1"/>
  <c r="Y746" i="3"/>
  <c r="M746" i="3"/>
  <c r="L746" i="3"/>
  <c r="E746" i="3"/>
  <c r="C746" i="3" s="1"/>
  <c r="Y745" i="3"/>
  <c r="M745" i="3"/>
  <c r="L745" i="3"/>
  <c r="E745" i="3"/>
  <c r="C745" i="3" s="1"/>
  <c r="Y744" i="3"/>
  <c r="M744" i="3"/>
  <c r="L744" i="3"/>
  <c r="E744" i="3"/>
  <c r="C744" i="3" s="1"/>
  <c r="Y743" i="3"/>
  <c r="M743" i="3"/>
  <c r="L743" i="3"/>
  <c r="E743" i="3"/>
  <c r="C743" i="3" s="1"/>
  <c r="Y742" i="3"/>
  <c r="M742" i="3"/>
  <c r="L742" i="3"/>
  <c r="E742" i="3"/>
  <c r="C742" i="3" s="1"/>
  <c r="Y741" i="3"/>
  <c r="M741" i="3"/>
  <c r="L741" i="3"/>
  <c r="E741" i="3"/>
  <c r="C741" i="3" s="1"/>
  <c r="Y740" i="3"/>
  <c r="M740" i="3"/>
  <c r="L740" i="3"/>
  <c r="E740" i="3"/>
  <c r="C740" i="3" s="1"/>
  <c r="Y739" i="3"/>
  <c r="M739" i="3"/>
  <c r="L739" i="3"/>
  <c r="E739" i="3"/>
  <c r="C739" i="3" s="1"/>
  <c r="Y738" i="3"/>
  <c r="M738" i="3"/>
  <c r="L738" i="3"/>
  <c r="E738" i="3"/>
  <c r="C738" i="3" s="1"/>
  <c r="Y737" i="3"/>
  <c r="M737" i="3"/>
  <c r="L737" i="3"/>
  <c r="E737" i="3"/>
  <c r="C737" i="3" s="1"/>
  <c r="Y736" i="3"/>
  <c r="M736" i="3"/>
  <c r="L736" i="3"/>
  <c r="E736" i="3"/>
  <c r="C736" i="3" s="1"/>
  <c r="Y735" i="3"/>
  <c r="M735" i="3"/>
  <c r="L735" i="3"/>
  <c r="E735" i="3"/>
  <c r="C735" i="3" s="1"/>
  <c r="Y734" i="3"/>
  <c r="M734" i="3"/>
  <c r="L734" i="3"/>
  <c r="E734" i="3"/>
  <c r="C734" i="3" s="1"/>
  <c r="Y733" i="3"/>
  <c r="M733" i="3"/>
  <c r="L733" i="3"/>
  <c r="E733" i="3"/>
  <c r="C733" i="3" s="1"/>
  <c r="Y732" i="3"/>
  <c r="M732" i="3"/>
  <c r="L732" i="3"/>
  <c r="E732" i="3"/>
  <c r="C732" i="3" s="1"/>
  <c r="Y731" i="3"/>
  <c r="M731" i="3"/>
  <c r="L731" i="3"/>
  <c r="E731" i="3"/>
  <c r="C731" i="3" s="1"/>
  <c r="Y730" i="3"/>
  <c r="M730" i="3"/>
  <c r="L730" i="3"/>
  <c r="E730" i="3"/>
  <c r="C730" i="3" s="1"/>
  <c r="Y729" i="3"/>
  <c r="M729" i="3"/>
  <c r="L729" i="3"/>
  <c r="E729" i="3"/>
  <c r="C729" i="3" s="1"/>
  <c r="Y728" i="3"/>
  <c r="M728" i="3"/>
  <c r="L728" i="3"/>
  <c r="E728" i="3"/>
  <c r="C728" i="3" s="1"/>
  <c r="Y727" i="3"/>
  <c r="M727" i="3"/>
  <c r="L727" i="3"/>
  <c r="E727" i="3"/>
  <c r="C727" i="3" s="1"/>
  <c r="Y726" i="3"/>
  <c r="M726" i="3"/>
  <c r="L726" i="3"/>
  <c r="E726" i="3"/>
  <c r="C726" i="3" s="1"/>
  <c r="Y725" i="3"/>
  <c r="M725" i="3"/>
  <c r="L725" i="3"/>
  <c r="E725" i="3"/>
  <c r="C725" i="3" s="1"/>
  <c r="Y724" i="3"/>
  <c r="M724" i="3"/>
  <c r="L724" i="3"/>
  <c r="E724" i="3"/>
  <c r="C724" i="3" s="1"/>
  <c r="Y723" i="3"/>
  <c r="M723" i="3"/>
  <c r="L723" i="3"/>
  <c r="E723" i="3"/>
  <c r="C723" i="3" s="1"/>
  <c r="Y722" i="3"/>
  <c r="M722" i="3"/>
  <c r="L722" i="3"/>
  <c r="E722" i="3"/>
  <c r="C722" i="3" s="1"/>
  <c r="Y721" i="3"/>
  <c r="M721" i="3"/>
  <c r="L721" i="3"/>
  <c r="E721" i="3"/>
  <c r="C721" i="3" s="1"/>
  <c r="Y720" i="3"/>
  <c r="M720" i="3"/>
  <c r="L720" i="3"/>
  <c r="E720" i="3"/>
  <c r="C720" i="3" s="1"/>
  <c r="Y719" i="3"/>
  <c r="M719" i="3"/>
  <c r="L719" i="3"/>
  <c r="E719" i="3"/>
  <c r="C719" i="3" s="1"/>
  <c r="Y718" i="3"/>
  <c r="M718" i="3"/>
  <c r="L718" i="3"/>
  <c r="E718" i="3"/>
  <c r="C718" i="3" s="1"/>
  <c r="Y717" i="3"/>
  <c r="M717" i="3"/>
  <c r="L717" i="3"/>
  <c r="E717" i="3"/>
  <c r="C717" i="3" s="1"/>
  <c r="Y716" i="3"/>
  <c r="M716" i="3"/>
  <c r="L716" i="3"/>
  <c r="E716" i="3"/>
  <c r="C716" i="3" s="1"/>
  <c r="Y715" i="3"/>
  <c r="M715" i="3"/>
  <c r="L715" i="3"/>
  <c r="E715" i="3"/>
  <c r="C715" i="3" s="1"/>
  <c r="Y714" i="3"/>
  <c r="M714" i="3"/>
  <c r="L714" i="3"/>
  <c r="E714" i="3"/>
  <c r="C714" i="3" s="1"/>
  <c r="Y713" i="3"/>
  <c r="M713" i="3"/>
  <c r="L713" i="3"/>
  <c r="E713" i="3"/>
  <c r="C713" i="3" s="1"/>
  <c r="Y712" i="3"/>
  <c r="M712" i="3"/>
  <c r="L712" i="3"/>
  <c r="E712" i="3"/>
  <c r="C712" i="3" s="1"/>
  <c r="Y711" i="3"/>
  <c r="M711" i="3"/>
  <c r="L711" i="3"/>
  <c r="E711" i="3"/>
  <c r="C711" i="3" s="1"/>
  <c r="Y710" i="3"/>
  <c r="M710" i="3"/>
  <c r="L710" i="3"/>
  <c r="E710" i="3"/>
  <c r="C710" i="3" s="1"/>
  <c r="Y709" i="3"/>
  <c r="M709" i="3"/>
  <c r="L709" i="3"/>
  <c r="E709" i="3"/>
  <c r="C709" i="3" s="1"/>
  <c r="Y708" i="3"/>
  <c r="M708" i="3"/>
  <c r="L708" i="3"/>
  <c r="E708" i="3"/>
  <c r="C708" i="3" s="1"/>
  <c r="Y707" i="3"/>
  <c r="M707" i="3"/>
  <c r="L707" i="3"/>
  <c r="E707" i="3"/>
  <c r="C707" i="3" s="1"/>
  <c r="Y706" i="3"/>
  <c r="M706" i="3"/>
  <c r="L706" i="3"/>
  <c r="E706" i="3"/>
  <c r="C706" i="3" s="1"/>
  <c r="Y705" i="3"/>
  <c r="M705" i="3"/>
  <c r="L705" i="3"/>
  <c r="E705" i="3"/>
  <c r="C705" i="3" s="1"/>
  <c r="Y704" i="3"/>
  <c r="M704" i="3"/>
  <c r="L704" i="3"/>
  <c r="E704" i="3"/>
  <c r="C704" i="3" s="1"/>
  <c r="Y703" i="3"/>
  <c r="M703" i="3"/>
  <c r="L703" i="3"/>
  <c r="E703" i="3"/>
  <c r="C703" i="3" s="1"/>
  <c r="Y702" i="3"/>
  <c r="M702" i="3"/>
  <c r="L702" i="3"/>
  <c r="E702" i="3"/>
  <c r="C702" i="3" s="1"/>
  <c r="Y701" i="3"/>
  <c r="M701" i="3"/>
  <c r="L701" i="3"/>
  <c r="E701" i="3"/>
  <c r="C701" i="3" s="1"/>
  <c r="Y700" i="3"/>
  <c r="M700" i="3"/>
  <c r="L700" i="3"/>
  <c r="E700" i="3"/>
  <c r="C700" i="3" s="1"/>
  <c r="Y699" i="3"/>
  <c r="M699" i="3"/>
  <c r="L699" i="3"/>
  <c r="E699" i="3"/>
  <c r="C699" i="3" s="1"/>
  <c r="Y698" i="3"/>
  <c r="M698" i="3"/>
  <c r="L698" i="3"/>
  <c r="E698" i="3"/>
  <c r="C698" i="3" s="1"/>
  <c r="Y697" i="3"/>
  <c r="M697" i="3"/>
  <c r="L697" i="3"/>
  <c r="E697" i="3"/>
  <c r="C697" i="3" s="1"/>
  <c r="Y696" i="3"/>
  <c r="M696" i="3"/>
  <c r="L696" i="3"/>
  <c r="E696" i="3"/>
  <c r="C696" i="3" s="1"/>
  <c r="Y695" i="3"/>
  <c r="M695" i="3"/>
  <c r="L695" i="3"/>
  <c r="E695" i="3"/>
  <c r="C695" i="3" s="1"/>
  <c r="Y694" i="3"/>
  <c r="M694" i="3"/>
  <c r="L694" i="3"/>
  <c r="E694" i="3"/>
  <c r="C694" i="3" s="1"/>
  <c r="Y693" i="3"/>
  <c r="M693" i="3"/>
  <c r="L693" i="3"/>
  <c r="E693" i="3"/>
  <c r="C693" i="3" s="1"/>
  <c r="Y692" i="3"/>
  <c r="M692" i="3"/>
  <c r="L692" i="3"/>
  <c r="E692" i="3"/>
  <c r="C692" i="3" s="1"/>
  <c r="Y691" i="3"/>
  <c r="M691" i="3"/>
  <c r="L691" i="3"/>
  <c r="E691" i="3"/>
  <c r="C691" i="3" s="1"/>
  <c r="Y690" i="3"/>
  <c r="M690" i="3"/>
  <c r="L690" i="3"/>
  <c r="E690" i="3"/>
  <c r="C690" i="3" s="1"/>
  <c r="Y689" i="3"/>
  <c r="M689" i="3"/>
  <c r="L689" i="3"/>
  <c r="E689" i="3"/>
  <c r="C689" i="3" s="1"/>
  <c r="Y688" i="3"/>
  <c r="M688" i="3"/>
  <c r="L688" i="3"/>
  <c r="E688" i="3"/>
  <c r="C688" i="3" s="1"/>
  <c r="Y687" i="3"/>
  <c r="M687" i="3"/>
  <c r="L687" i="3"/>
  <c r="E687" i="3"/>
  <c r="C687" i="3" s="1"/>
  <c r="Y686" i="3"/>
  <c r="M686" i="3"/>
  <c r="L686" i="3"/>
  <c r="E686" i="3"/>
  <c r="C686" i="3" s="1"/>
  <c r="Y685" i="3"/>
  <c r="M685" i="3"/>
  <c r="L685" i="3"/>
  <c r="E685" i="3"/>
  <c r="C685" i="3" s="1"/>
  <c r="Y684" i="3"/>
  <c r="M684" i="3"/>
  <c r="L684" i="3"/>
  <c r="E684" i="3"/>
  <c r="C684" i="3" s="1"/>
  <c r="Y683" i="3"/>
  <c r="M683" i="3"/>
  <c r="L683" i="3"/>
  <c r="E683" i="3"/>
  <c r="C683" i="3" s="1"/>
  <c r="Y682" i="3"/>
  <c r="M682" i="3"/>
  <c r="L682" i="3"/>
  <c r="E682" i="3"/>
  <c r="C682" i="3" s="1"/>
  <c r="Y681" i="3"/>
  <c r="M681" i="3"/>
  <c r="L681" i="3"/>
  <c r="E681" i="3"/>
  <c r="C681" i="3" s="1"/>
  <c r="Y680" i="3"/>
  <c r="M680" i="3"/>
  <c r="L680" i="3"/>
  <c r="E680" i="3"/>
  <c r="C680" i="3" s="1"/>
  <c r="Y679" i="3"/>
  <c r="M679" i="3"/>
  <c r="L679" i="3"/>
  <c r="E679" i="3"/>
  <c r="C679" i="3" s="1"/>
  <c r="Y678" i="3"/>
  <c r="M678" i="3"/>
  <c r="L678" i="3"/>
  <c r="E678" i="3"/>
  <c r="C678" i="3" s="1"/>
  <c r="Y677" i="3"/>
  <c r="M677" i="3"/>
  <c r="L677" i="3"/>
  <c r="E677" i="3"/>
  <c r="C677" i="3" s="1"/>
  <c r="Y676" i="3"/>
  <c r="M676" i="3"/>
  <c r="L676" i="3"/>
  <c r="E676" i="3"/>
  <c r="C676" i="3" s="1"/>
  <c r="Y675" i="3"/>
  <c r="M675" i="3"/>
  <c r="L675" i="3"/>
  <c r="E675" i="3"/>
  <c r="C675" i="3" s="1"/>
  <c r="Y674" i="3"/>
  <c r="M674" i="3"/>
  <c r="L674" i="3"/>
  <c r="E674" i="3"/>
  <c r="C674" i="3" s="1"/>
  <c r="Y673" i="3"/>
  <c r="M673" i="3"/>
  <c r="L673" i="3"/>
  <c r="E673" i="3"/>
  <c r="C673" i="3" s="1"/>
  <c r="Y672" i="3"/>
  <c r="M672" i="3"/>
  <c r="L672" i="3"/>
  <c r="E672" i="3"/>
  <c r="C672" i="3" s="1"/>
  <c r="Y671" i="3"/>
  <c r="M671" i="3"/>
  <c r="L671" i="3"/>
  <c r="E671" i="3"/>
  <c r="C671" i="3" s="1"/>
  <c r="Y670" i="3"/>
  <c r="M670" i="3"/>
  <c r="L670" i="3"/>
  <c r="E670" i="3"/>
  <c r="C670" i="3" s="1"/>
  <c r="Y669" i="3"/>
  <c r="M669" i="3"/>
  <c r="L669" i="3"/>
  <c r="E669" i="3"/>
  <c r="C669" i="3" s="1"/>
  <c r="Y668" i="3"/>
  <c r="M668" i="3"/>
  <c r="L668" i="3"/>
  <c r="E668" i="3"/>
  <c r="C668" i="3" s="1"/>
  <c r="Y667" i="3"/>
  <c r="M667" i="3"/>
  <c r="L667" i="3"/>
  <c r="E667" i="3"/>
  <c r="C667" i="3" s="1"/>
  <c r="Y666" i="3"/>
  <c r="M666" i="3"/>
  <c r="L666" i="3"/>
  <c r="E666" i="3"/>
  <c r="C666" i="3" s="1"/>
  <c r="Y665" i="3"/>
  <c r="M665" i="3"/>
  <c r="L665" i="3"/>
  <c r="E665" i="3"/>
  <c r="C665" i="3" s="1"/>
  <c r="Y664" i="3"/>
  <c r="M664" i="3"/>
  <c r="L664" i="3"/>
  <c r="E664" i="3"/>
  <c r="C664" i="3" s="1"/>
  <c r="Y663" i="3"/>
  <c r="M663" i="3"/>
  <c r="L663" i="3"/>
  <c r="E663" i="3"/>
  <c r="C663" i="3" s="1"/>
  <c r="Y662" i="3"/>
  <c r="M662" i="3"/>
  <c r="L662" i="3"/>
  <c r="E662" i="3"/>
  <c r="C662" i="3" s="1"/>
  <c r="Y661" i="3"/>
  <c r="M661" i="3"/>
  <c r="L661" i="3"/>
  <c r="E661" i="3"/>
  <c r="C661" i="3" s="1"/>
  <c r="Y660" i="3"/>
  <c r="M660" i="3"/>
  <c r="L660" i="3"/>
  <c r="E660" i="3"/>
  <c r="C660" i="3" s="1"/>
  <c r="Y659" i="3"/>
  <c r="M659" i="3"/>
  <c r="L659" i="3"/>
  <c r="E659" i="3"/>
  <c r="C659" i="3" s="1"/>
  <c r="Y658" i="3"/>
  <c r="M658" i="3"/>
  <c r="L658" i="3"/>
  <c r="E658" i="3"/>
  <c r="C658" i="3" s="1"/>
  <c r="Y657" i="3"/>
  <c r="M657" i="3"/>
  <c r="L657" i="3"/>
  <c r="E657" i="3"/>
  <c r="C657" i="3" s="1"/>
  <c r="Y656" i="3"/>
  <c r="M656" i="3"/>
  <c r="L656" i="3"/>
  <c r="E656" i="3"/>
  <c r="C656" i="3" s="1"/>
  <c r="Y655" i="3"/>
  <c r="M655" i="3"/>
  <c r="L655" i="3"/>
  <c r="E655" i="3"/>
  <c r="C655" i="3" s="1"/>
  <c r="Y654" i="3"/>
  <c r="M654" i="3"/>
  <c r="L654" i="3"/>
  <c r="E654" i="3"/>
  <c r="C654" i="3" s="1"/>
  <c r="Y653" i="3"/>
  <c r="M653" i="3"/>
  <c r="L653" i="3"/>
  <c r="E653" i="3"/>
  <c r="C653" i="3" s="1"/>
  <c r="Y652" i="3"/>
  <c r="M652" i="3"/>
  <c r="L652" i="3"/>
  <c r="E652" i="3"/>
  <c r="C652" i="3" s="1"/>
  <c r="Y651" i="3"/>
  <c r="M651" i="3"/>
  <c r="L651" i="3"/>
  <c r="E651" i="3"/>
  <c r="C651" i="3" s="1"/>
  <c r="Y650" i="3"/>
  <c r="M650" i="3"/>
  <c r="L650" i="3"/>
  <c r="E650" i="3"/>
  <c r="C650" i="3" s="1"/>
  <c r="Y649" i="3"/>
  <c r="M649" i="3"/>
  <c r="L649" i="3"/>
  <c r="E649" i="3"/>
  <c r="C649" i="3" s="1"/>
  <c r="Y648" i="3"/>
  <c r="M648" i="3"/>
  <c r="L648" i="3"/>
  <c r="E648" i="3"/>
  <c r="C648" i="3" s="1"/>
  <c r="Y647" i="3"/>
  <c r="M647" i="3"/>
  <c r="L647" i="3"/>
  <c r="E647" i="3"/>
  <c r="C647" i="3" s="1"/>
  <c r="Y646" i="3"/>
  <c r="M646" i="3"/>
  <c r="L646" i="3"/>
  <c r="E646" i="3"/>
  <c r="C646" i="3" s="1"/>
  <c r="Y645" i="3"/>
  <c r="M645" i="3"/>
  <c r="L645" i="3"/>
  <c r="E645" i="3"/>
  <c r="C645" i="3" s="1"/>
  <c r="Y644" i="3"/>
  <c r="M644" i="3"/>
  <c r="L644" i="3"/>
  <c r="E644" i="3"/>
  <c r="C644" i="3" s="1"/>
  <c r="Y643" i="3"/>
  <c r="M643" i="3"/>
  <c r="L643" i="3"/>
  <c r="E643" i="3"/>
  <c r="C643" i="3" s="1"/>
  <c r="Y642" i="3"/>
  <c r="M642" i="3"/>
  <c r="L642" i="3"/>
  <c r="E642" i="3"/>
  <c r="C642" i="3" s="1"/>
  <c r="Y641" i="3"/>
  <c r="M641" i="3"/>
  <c r="L641" i="3"/>
  <c r="E641" i="3"/>
  <c r="C641" i="3" s="1"/>
  <c r="Y640" i="3"/>
  <c r="M640" i="3"/>
  <c r="L640" i="3"/>
  <c r="E640" i="3"/>
  <c r="C640" i="3" s="1"/>
  <c r="Y639" i="3"/>
  <c r="M639" i="3"/>
  <c r="L639" i="3"/>
  <c r="E639" i="3"/>
  <c r="C639" i="3" s="1"/>
  <c r="Y638" i="3"/>
  <c r="M638" i="3"/>
  <c r="L638" i="3"/>
  <c r="E638" i="3"/>
  <c r="C638" i="3" s="1"/>
  <c r="Y637" i="3"/>
  <c r="M637" i="3"/>
  <c r="L637" i="3"/>
  <c r="E637" i="3"/>
  <c r="C637" i="3" s="1"/>
  <c r="Y636" i="3"/>
  <c r="M636" i="3"/>
  <c r="L636" i="3"/>
  <c r="E636" i="3"/>
  <c r="C636" i="3" s="1"/>
  <c r="Y635" i="3"/>
  <c r="M635" i="3"/>
  <c r="L635" i="3"/>
  <c r="E635" i="3"/>
  <c r="C635" i="3" s="1"/>
  <c r="Y634" i="3"/>
  <c r="M634" i="3"/>
  <c r="L634" i="3"/>
  <c r="E634" i="3"/>
  <c r="C634" i="3" s="1"/>
  <c r="Y633" i="3"/>
  <c r="M633" i="3"/>
  <c r="L633" i="3"/>
  <c r="E633" i="3"/>
  <c r="C633" i="3" s="1"/>
  <c r="Y632" i="3"/>
  <c r="M632" i="3"/>
  <c r="L632" i="3"/>
  <c r="E632" i="3"/>
  <c r="C632" i="3" s="1"/>
  <c r="Y631" i="3"/>
  <c r="M631" i="3"/>
  <c r="L631" i="3"/>
  <c r="E631" i="3"/>
  <c r="C631" i="3" s="1"/>
  <c r="Y630" i="3"/>
  <c r="M630" i="3"/>
  <c r="L630" i="3"/>
  <c r="E630" i="3"/>
  <c r="C630" i="3" s="1"/>
  <c r="Y629" i="3"/>
  <c r="M629" i="3"/>
  <c r="L629" i="3"/>
  <c r="E629" i="3"/>
  <c r="C629" i="3" s="1"/>
  <c r="Y628" i="3"/>
  <c r="M628" i="3"/>
  <c r="L628" i="3"/>
  <c r="E628" i="3"/>
  <c r="C628" i="3" s="1"/>
  <c r="Y627" i="3"/>
  <c r="M627" i="3"/>
  <c r="L627" i="3"/>
  <c r="E627" i="3"/>
  <c r="C627" i="3" s="1"/>
  <c r="Y626" i="3"/>
  <c r="M626" i="3"/>
  <c r="L626" i="3"/>
  <c r="E626" i="3"/>
  <c r="C626" i="3" s="1"/>
  <c r="Y625" i="3"/>
  <c r="M625" i="3"/>
  <c r="L625" i="3"/>
  <c r="E625" i="3"/>
  <c r="C625" i="3" s="1"/>
  <c r="Y624" i="3"/>
  <c r="M624" i="3"/>
  <c r="L624" i="3"/>
  <c r="E624" i="3"/>
  <c r="C624" i="3" s="1"/>
  <c r="Y623" i="3"/>
  <c r="M623" i="3"/>
  <c r="L623" i="3"/>
  <c r="E623" i="3"/>
  <c r="C623" i="3" s="1"/>
  <c r="Y622" i="3"/>
  <c r="M622" i="3"/>
  <c r="L622" i="3"/>
  <c r="E622" i="3"/>
  <c r="C622" i="3" s="1"/>
  <c r="Y621" i="3"/>
  <c r="M621" i="3"/>
  <c r="L621" i="3"/>
  <c r="E621" i="3"/>
  <c r="C621" i="3" s="1"/>
  <c r="Y620" i="3"/>
  <c r="M620" i="3"/>
  <c r="L620" i="3"/>
  <c r="E620" i="3"/>
  <c r="C620" i="3" s="1"/>
  <c r="Y619" i="3"/>
  <c r="M619" i="3"/>
  <c r="L619" i="3"/>
  <c r="E619" i="3"/>
  <c r="C619" i="3" s="1"/>
  <c r="Y618" i="3"/>
  <c r="M618" i="3"/>
  <c r="L618" i="3"/>
  <c r="E618" i="3"/>
  <c r="C618" i="3" s="1"/>
  <c r="Y617" i="3"/>
  <c r="M617" i="3"/>
  <c r="L617" i="3"/>
  <c r="E617" i="3"/>
  <c r="C617" i="3" s="1"/>
  <c r="Y616" i="3"/>
  <c r="M616" i="3"/>
  <c r="L616" i="3"/>
  <c r="E616" i="3"/>
  <c r="C616" i="3" s="1"/>
  <c r="Y615" i="3"/>
  <c r="M615" i="3"/>
  <c r="L615" i="3"/>
  <c r="E615" i="3"/>
  <c r="C615" i="3" s="1"/>
  <c r="Y614" i="3"/>
  <c r="M614" i="3"/>
  <c r="L614" i="3"/>
  <c r="E614" i="3"/>
  <c r="C614" i="3" s="1"/>
  <c r="Y613" i="3"/>
  <c r="M613" i="3"/>
  <c r="L613" i="3"/>
  <c r="E613" i="3"/>
  <c r="C613" i="3" s="1"/>
  <c r="Y612" i="3"/>
  <c r="M612" i="3"/>
  <c r="L612" i="3"/>
  <c r="E612" i="3"/>
  <c r="C612" i="3" s="1"/>
  <c r="Y611" i="3"/>
  <c r="M611" i="3"/>
  <c r="L611" i="3"/>
  <c r="E611" i="3"/>
  <c r="C611" i="3" s="1"/>
  <c r="Y610" i="3"/>
  <c r="M610" i="3"/>
  <c r="L610" i="3"/>
  <c r="E610" i="3"/>
  <c r="C610" i="3" s="1"/>
  <c r="Y609" i="3"/>
  <c r="M609" i="3"/>
  <c r="L609" i="3"/>
  <c r="E609" i="3"/>
  <c r="C609" i="3" s="1"/>
  <c r="Y608" i="3"/>
  <c r="M608" i="3"/>
  <c r="L608" i="3"/>
  <c r="E608" i="3"/>
  <c r="C608" i="3" s="1"/>
  <c r="Y607" i="3"/>
  <c r="M607" i="3"/>
  <c r="L607" i="3"/>
  <c r="E607" i="3"/>
  <c r="C607" i="3" s="1"/>
  <c r="Y606" i="3"/>
  <c r="M606" i="3"/>
  <c r="L606" i="3"/>
  <c r="E606" i="3"/>
  <c r="C606" i="3" s="1"/>
  <c r="Y605" i="3"/>
  <c r="M605" i="3"/>
  <c r="L605" i="3"/>
  <c r="E605" i="3"/>
  <c r="C605" i="3" s="1"/>
  <c r="Y604" i="3"/>
  <c r="M604" i="3"/>
  <c r="L604" i="3"/>
  <c r="E604" i="3"/>
  <c r="C604" i="3" s="1"/>
  <c r="Y603" i="3"/>
  <c r="M603" i="3"/>
  <c r="L603" i="3"/>
  <c r="E603" i="3"/>
  <c r="C603" i="3" s="1"/>
  <c r="Y602" i="3"/>
  <c r="M602" i="3"/>
  <c r="L602" i="3"/>
  <c r="E602" i="3"/>
  <c r="C602" i="3" s="1"/>
  <c r="Y601" i="3"/>
  <c r="M601" i="3"/>
  <c r="L601" i="3"/>
  <c r="E601" i="3"/>
  <c r="C601" i="3" s="1"/>
  <c r="Y600" i="3"/>
  <c r="M600" i="3"/>
  <c r="L600" i="3"/>
  <c r="E600" i="3"/>
  <c r="C600" i="3" s="1"/>
  <c r="Y599" i="3"/>
  <c r="M599" i="3"/>
  <c r="L599" i="3"/>
  <c r="E599" i="3"/>
  <c r="C599" i="3" s="1"/>
  <c r="Y598" i="3"/>
  <c r="M598" i="3"/>
  <c r="L598" i="3"/>
  <c r="E598" i="3"/>
  <c r="C598" i="3" s="1"/>
  <c r="Y597" i="3"/>
  <c r="M597" i="3"/>
  <c r="L597" i="3"/>
  <c r="E597" i="3"/>
  <c r="C597" i="3" s="1"/>
  <c r="Y596" i="3"/>
  <c r="M596" i="3"/>
  <c r="L596" i="3"/>
  <c r="E596" i="3"/>
  <c r="C596" i="3" s="1"/>
  <c r="Y595" i="3"/>
  <c r="M595" i="3"/>
  <c r="L595" i="3"/>
  <c r="E595" i="3"/>
  <c r="C595" i="3" s="1"/>
  <c r="Y594" i="3"/>
  <c r="M594" i="3"/>
  <c r="L594" i="3"/>
  <c r="E594" i="3"/>
  <c r="C594" i="3" s="1"/>
  <c r="Y593" i="3"/>
  <c r="M593" i="3"/>
  <c r="L593" i="3"/>
  <c r="E593" i="3"/>
  <c r="C593" i="3" s="1"/>
  <c r="Y592" i="3"/>
  <c r="M592" i="3"/>
  <c r="L592" i="3"/>
  <c r="E592" i="3"/>
  <c r="C592" i="3" s="1"/>
  <c r="Y591" i="3"/>
  <c r="M591" i="3"/>
  <c r="L591" i="3"/>
  <c r="E591" i="3"/>
  <c r="C591" i="3" s="1"/>
  <c r="Y590" i="3"/>
  <c r="M590" i="3"/>
  <c r="L590" i="3"/>
  <c r="E590" i="3"/>
  <c r="C590" i="3" s="1"/>
  <c r="Y589" i="3"/>
  <c r="M589" i="3"/>
  <c r="L589" i="3"/>
  <c r="E589" i="3"/>
  <c r="C589" i="3" s="1"/>
  <c r="Y588" i="3"/>
  <c r="M588" i="3"/>
  <c r="L588" i="3"/>
  <c r="E588" i="3"/>
  <c r="C588" i="3" s="1"/>
  <c r="Y587" i="3"/>
  <c r="M587" i="3"/>
  <c r="L587" i="3"/>
  <c r="E587" i="3"/>
  <c r="C587" i="3" s="1"/>
  <c r="Y586" i="3"/>
  <c r="M586" i="3"/>
  <c r="L586" i="3"/>
  <c r="E586" i="3"/>
  <c r="C586" i="3" s="1"/>
  <c r="Y585" i="3"/>
  <c r="M585" i="3"/>
  <c r="L585" i="3"/>
  <c r="E585" i="3"/>
  <c r="C585" i="3" s="1"/>
  <c r="Y584" i="3"/>
  <c r="M584" i="3"/>
  <c r="L584" i="3"/>
  <c r="E584" i="3"/>
  <c r="C584" i="3" s="1"/>
  <c r="Y583" i="3"/>
  <c r="M583" i="3"/>
  <c r="L583" i="3"/>
  <c r="E583" i="3"/>
  <c r="C583" i="3" s="1"/>
  <c r="Y582" i="3"/>
  <c r="M582" i="3"/>
  <c r="L582" i="3"/>
  <c r="E582" i="3"/>
  <c r="C582" i="3" s="1"/>
  <c r="Y581" i="3"/>
  <c r="M581" i="3"/>
  <c r="L581" i="3"/>
  <c r="E581" i="3"/>
  <c r="C581" i="3" s="1"/>
  <c r="Y580" i="3"/>
  <c r="M580" i="3"/>
  <c r="L580" i="3"/>
  <c r="E580" i="3"/>
  <c r="C580" i="3" s="1"/>
  <c r="Y579" i="3"/>
  <c r="M579" i="3"/>
  <c r="L579" i="3"/>
  <c r="E579" i="3"/>
  <c r="C579" i="3" s="1"/>
  <c r="Y578" i="3"/>
  <c r="M578" i="3"/>
  <c r="L578" i="3"/>
  <c r="E578" i="3"/>
  <c r="C578" i="3" s="1"/>
  <c r="Y577" i="3"/>
  <c r="M577" i="3"/>
  <c r="L577" i="3"/>
  <c r="E577" i="3"/>
  <c r="C577" i="3" s="1"/>
  <c r="Y576" i="3"/>
  <c r="M576" i="3"/>
  <c r="L576" i="3"/>
  <c r="E576" i="3"/>
  <c r="C576" i="3" s="1"/>
  <c r="Y575" i="3"/>
  <c r="M575" i="3"/>
  <c r="L575" i="3"/>
  <c r="E575" i="3"/>
  <c r="C575" i="3" s="1"/>
  <c r="Y574" i="3"/>
  <c r="M574" i="3"/>
  <c r="L574" i="3"/>
  <c r="E574" i="3"/>
  <c r="C574" i="3" s="1"/>
  <c r="Y573" i="3"/>
  <c r="M573" i="3"/>
  <c r="L573" i="3"/>
  <c r="E573" i="3"/>
  <c r="C573" i="3" s="1"/>
  <c r="Y572" i="3"/>
  <c r="M572" i="3"/>
  <c r="L572" i="3"/>
  <c r="E572" i="3"/>
  <c r="C572" i="3" s="1"/>
  <c r="Y571" i="3"/>
  <c r="M571" i="3"/>
  <c r="L571" i="3"/>
  <c r="E571" i="3"/>
  <c r="C571" i="3" s="1"/>
  <c r="Y570" i="3"/>
  <c r="M570" i="3"/>
  <c r="L570" i="3"/>
  <c r="E570" i="3"/>
  <c r="C570" i="3" s="1"/>
  <c r="Y569" i="3"/>
  <c r="M569" i="3"/>
  <c r="L569" i="3"/>
  <c r="E569" i="3"/>
  <c r="C569" i="3" s="1"/>
  <c r="Y568" i="3"/>
  <c r="M568" i="3"/>
  <c r="L568" i="3"/>
  <c r="E568" i="3"/>
  <c r="C568" i="3" s="1"/>
  <c r="Y567" i="3"/>
  <c r="M567" i="3"/>
  <c r="L567" i="3"/>
  <c r="E567" i="3"/>
  <c r="C567" i="3" s="1"/>
  <c r="Y566" i="3"/>
  <c r="M566" i="3"/>
  <c r="L566" i="3"/>
  <c r="E566" i="3"/>
  <c r="C566" i="3" s="1"/>
  <c r="Y565" i="3"/>
  <c r="M565" i="3"/>
  <c r="L565" i="3"/>
  <c r="E565" i="3"/>
  <c r="C565" i="3" s="1"/>
  <c r="Y564" i="3"/>
  <c r="M564" i="3"/>
  <c r="L564" i="3"/>
  <c r="E564" i="3"/>
  <c r="C564" i="3" s="1"/>
  <c r="Y563" i="3"/>
  <c r="M563" i="3"/>
  <c r="L563" i="3"/>
  <c r="E563" i="3"/>
  <c r="C563" i="3" s="1"/>
  <c r="Y562" i="3"/>
  <c r="M562" i="3"/>
  <c r="L562" i="3"/>
  <c r="E562" i="3"/>
  <c r="C562" i="3" s="1"/>
  <c r="Y561" i="3"/>
  <c r="M561" i="3"/>
  <c r="L561" i="3"/>
  <c r="E561" i="3"/>
  <c r="C561" i="3" s="1"/>
  <c r="Y560" i="3"/>
  <c r="M560" i="3"/>
  <c r="L560" i="3"/>
  <c r="E560" i="3"/>
  <c r="C560" i="3" s="1"/>
  <c r="Y559" i="3"/>
  <c r="M559" i="3"/>
  <c r="L559" i="3"/>
  <c r="E559" i="3"/>
  <c r="C559" i="3" s="1"/>
  <c r="Y558" i="3"/>
  <c r="M558" i="3"/>
  <c r="L558" i="3"/>
  <c r="E558" i="3"/>
  <c r="C558" i="3" s="1"/>
  <c r="Y557" i="3"/>
  <c r="M557" i="3"/>
  <c r="L557" i="3"/>
  <c r="E557" i="3"/>
  <c r="C557" i="3" s="1"/>
  <c r="Y556" i="3"/>
  <c r="M556" i="3"/>
  <c r="L556" i="3"/>
  <c r="E556" i="3"/>
  <c r="C556" i="3" s="1"/>
  <c r="Y555" i="3"/>
  <c r="M555" i="3"/>
  <c r="L555" i="3"/>
  <c r="E555" i="3"/>
  <c r="C555" i="3" s="1"/>
  <c r="Y554" i="3"/>
  <c r="M554" i="3"/>
  <c r="L554" i="3"/>
  <c r="E554" i="3"/>
  <c r="C554" i="3" s="1"/>
  <c r="Y553" i="3"/>
  <c r="M553" i="3"/>
  <c r="L553" i="3"/>
  <c r="E553" i="3"/>
  <c r="C553" i="3" s="1"/>
  <c r="Y552" i="3"/>
  <c r="M552" i="3"/>
  <c r="L552" i="3"/>
  <c r="E552" i="3"/>
  <c r="C552" i="3" s="1"/>
  <c r="Y551" i="3"/>
  <c r="M551" i="3"/>
  <c r="L551" i="3"/>
  <c r="E551" i="3"/>
  <c r="C551" i="3" s="1"/>
  <c r="Y550" i="3"/>
  <c r="M550" i="3"/>
  <c r="L550" i="3"/>
  <c r="E550" i="3"/>
  <c r="C550" i="3" s="1"/>
  <c r="Y549" i="3"/>
  <c r="M549" i="3"/>
  <c r="L549" i="3"/>
  <c r="E549" i="3"/>
  <c r="C549" i="3" s="1"/>
  <c r="Y548" i="3"/>
  <c r="M548" i="3"/>
  <c r="L548" i="3"/>
  <c r="E548" i="3"/>
  <c r="C548" i="3" s="1"/>
  <c r="Y547" i="3"/>
  <c r="M547" i="3"/>
  <c r="L547" i="3"/>
  <c r="E547" i="3"/>
  <c r="C547" i="3" s="1"/>
  <c r="Y546" i="3"/>
  <c r="M546" i="3"/>
  <c r="L546" i="3"/>
  <c r="E546" i="3"/>
  <c r="C546" i="3" s="1"/>
  <c r="Y545" i="3"/>
  <c r="M545" i="3"/>
  <c r="L545" i="3"/>
  <c r="E545" i="3"/>
  <c r="C545" i="3" s="1"/>
  <c r="Y544" i="3"/>
  <c r="M544" i="3"/>
  <c r="L544" i="3"/>
  <c r="E544" i="3"/>
  <c r="C544" i="3" s="1"/>
  <c r="Y543" i="3"/>
  <c r="M543" i="3"/>
  <c r="L543" i="3"/>
  <c r="E543" i="3"/>
  <c r="C543" i="3" s="1"/>
  <c r="Y542" i="3"/>
  <c r="M542" i="3"/>
  <c r="L542" i="3"/>
  <c r="E542" i="3"/>
  <c r="C542" i="3" s="1"/>
  <c r="Y541" i="3"/>
  <c r="M541" i="3"/>
  <c r="L541" i="3"/>
  <c r="E541" i="3"/>
  <c r="C541" i="3" s="1"/>
  <c r="Y540" i="3"/>
  <c r="M540" i="3"/>
  <c r="L540" i="3"/>
  <c r="E540" i="3"/>
  <c r="C540" i="3" s="1"/>
  <c r="Y539" i="3"/>
  <c r="M539" i="3"/>
  <c r="L539" i="3"/>
  <c r="E539" i="3"/>
  <c r="C539" i="3" s="1"/>
  <c r="Y538" i="3"/>
  <c r="M538" i="3"/>
  <c r="L538" i="3"/>
  <c r="E538" i="3"/>
  <c r="C538" i="3" s="1"/>
  <c r="Y537" i="3"/>
  <c r="M537" i="3"/>
  <c r="L537" i="3"/>
  <c r="E537" i="3"/>
  <c r="C537" i="3" s="1"/>
  <c r="Y536" i="3"/>
  <c r="M536" i="3"/>
  <c r="L536" i="3"/>
  <c r="E536" i="3"/>
  <c r="C536" i="3" s="1"/>
  <c r="Y535" i="3"/>
  <c r="M535" i="3"/>
  <c r="L535" i="3"/>
  <c r="E535" i="3"/>
  <c r="C535" i="3" s="1"/>
  <c r="Y534" i="3"/>
  <c r="M534" i="3"/>
  <c r="L534" i="3"/>
  <c r="E534" i="3"/>
  <c r="C534" i="3" s="1"/>
  <c r="Y533" i="3"/>
  <c r="M533" i="3"/>
  <c r="L533" i="3"/>
  <c r="E533" i="3"/>
  <c r="C533" i="3" s="1"/>
  <c r="Y532" i="3"/>
  <c r="M532" i="3"/>
  <c r="L532" i="3"/>
  <c r="E532" i="3"/>
  <c r="C532" i="3" s="1"/>
  <c r="Y531" i="3"/>
  <c r="M531" i="3"/>
  <c r="L531" i="3"/>
  <c r="E531" i="3"/>
  <c r="C531" i="3" s="1"/>
  <c r="Y530" i="3"/>
  <c r="M530" i="3"/>
  <c r="L530" i="3"/>
  <c r="E530" i="3"/>
  <c r="C530" i="3" s="1"/>
  <c r="Y529" i="3"/>
  <c r="M529" i="3"/>
  <c r="L529" i="3"/>
  <c r="E529" i="3"/>
  <c r="C529" i="3" s="1"/>
  <c r="Y528" i="3"/>
  <c r="M528" i="3"/>
  <c r="L528" i="3"/>
  <c r="E528" i="3"/>
  <c r="C528" i="3" s="1"/>
  <c r="Y527" i="3"/>
  <c r="M527" i="3"/>
  <c r="L527" i="3"/>
  <c r="E527" i="3"/>
  <c r="C527" i="3" s="1"/>
  <c r="Y526" i="3"/>
  <c r="M526" i="3"/>
  <c r="L526" i="3"/>
  <c r="E526" i="3"/>
  <c r="C526" i="3" s="1"/>
  <c r="Y525" i="3"/>
  <c r="M525" i="3"/>
  <c r="L525" i="3"/>
  <c r="E525" i="3"/>
  <c r="C525" i="3" s="1"/>
  <c r="Y524" i="3"/>
  <c r="M524" i="3"/>
  <c r="L524" i="3"/>
  <c r="E524" i="3"/>
  <c r="C524" i="3" s="1"/>
  <c r="Y523" i="3"/>
  <c r="M523" i="3"/>
  <c r="L523" i="3"/>
  <c r="E523" i="3"/>
  <c r="C523" i="3" s="1"/>
  <c r="Y522" i="3"/>
  <c r="M522" i="3"/>
  <c r="L522" i="3"/>
  <c r="E522" i="3"/>
  <c r="C522" i="3" s="1"/>
  <c r="Y521" i="3"/>
  <c r="M521" i="3"/>
  <c r="L521" i="3"/>
  <c r="E521" i="3"/>
  <c r="C521" i="3" s="1"/>
  <c r="Y520" i="3"/>
  <c r="M520" i="3"/>
  <c r="L520" i="3"/>
  <c r="E520" i="3"/>
  <c r="C520" i="3" s="1"/>
  <c r="Y519" i="3"/>
  <c r="M519" i="3"/>
  <c r="L519" i="3"/>
  <c r="E519" i="3"/>
  <c r="C519" i="3" s="1"/>
  <c r="Y518" i="3"/>
  <c r="M518" i="3"/>
  <c r="L518" i="3"/>
  <c r="E518" i="3"/>
  <c r="C518" i="3" s="1"/>
  <c r="Y517" i="3"/>
  <c r="M517" i="3"/>
  <c r="L517" i="3"/>
  <c r="E517" i="3"/>
  <c r="C517" i="3" s="1"/>
  <c r="Y516" i="3"/>
  <c r="M516" i="3"/>
  <c r="L516" i="3"/>
  <c r="E516" i="3"/>
  <c r="C516" i="3" s="1"/>
  <c r="Y515" i="3"/>
  <c r="M515" i="3"/>
  <c r="L515" i="3"/>
  <c r="E515" i="3"/>
  <c r="C515" i="3" s="1"/>
  <c r="Y514" i="3"/>
  <c r="M514" i="3"/>
  <c r="L514" i="3"/>
  <c r="E514" i="3"/>
  <c r="C514" i="3" s="1"/>
  <c r="Y513" i="3"/>
  <c r="M513" i="3"/>
  <c r="L513" i="3"/>
  <c r="E513" i="3"/>
  <c r="C513" i="3" s="1"/>
  <c r="Y512" i="3"/>
  <c r="M512" i="3"/>
  <c r="L512" i="3"/>
  <c r="E512" i="3"/>
  <c r="C512" i="3" s="1"/>
  <c r="Y511" i="3"/>
  <c r="M511" i="3"/>
  <c r="L511" i="3"/>
  <c r="E511" i="3"/>
  <c r="C511" i="3" s="1"/>
  <c r="Y510" i="3"/>
  <c r="M510" i="3"/>
  <c r="L510" i="3"/>
  <c r="E510" i="3"/>
  <c r="C510" i="3" s="1"/>
  <c r="Y509" i="3"/>
  <c r="M509" i="3"/>
  <c r="L509" i="3"/>
  <c r="E509" i="3"/>
  <c r="C509" i="3" s="1"/>
  <c r="Y508" i="3"/>
  <c r="M508" i="3"/>
  <c r="L508" i="3"/>
  <c r="E508" i="3"/>
  <c r="C508" i="3" s="1"/>
  <c r="Y507" i="3"/>
  <c r="M507" i="3"/>
  <c r="L507" i="3"/>
  <c r="E507" i="3"/>
  <c r="C507" i="3" s="1"/>
  <c r="Y506" i="3"/>
  <c r="M506" i="3"/>
  <c r="L506" i="3"/>
  <c r="E506" i="3"/>
  <c r="C506" i="3" s="1"/>
  <c r="Y505" i="3"/>
  <c r="M505" i="3"/>
  <c r="L505" i="3"/>
  <c r="E505" i="3"/>
  <c r="C505" i="3" s="1"/>
  <c r="Y504" i="3"/>
  <c r="M504" i="3"/>
  <c r="L504" i="3"/>
  <c r="E504" i="3"/>
  <c r="C504" i="3" s="1"/>
  <c r="Y503" i="3"/>
  <c r="M503" i="3"/>
  <c r="L503" i="3"/>
  <c r="E503" i="3"/>
  <c r="C503" i="3" s="1"/>
  <c r="Y502" i="3"/>
  <c r="M502" i="3"/>
  <c r="L502" i="3"/>
  <c r="E502" i="3"/>
  <c r="C502" i="3" s="1"/>
  <c r="Y501" i="3"/>
  <c r="M501" i="3"/>
  <c r="L501" i="3"/>
  <c r="E501" i="3"/>
  <c r="C501" i="3" s="1"/>
  <c r="Y500" i="3"/>
  <c r="M500" i="3"/>
  <c r="L500" i="3"/>
  <c r="E500" i="3"/>
  <c r="C500" i="3" s="1"/>
  <c r="Y499" i="3"/>
  <c r="M499" i="3"/>
  <c r="L499" i="3"/>
  <c r="E499" i="3"/>
  <c r="C499" i="3" s="1"/>
  <c r="Y498" i="3"/>
  <c r="M498" i="3"/>
  <c r="L498" i="3"/>
  <c r="E498" i="3"/>
  <c r="C498" i="3" s="1"/>
  <c r="Y497" i="3"/>
  <c r="M497" i="3"/>
  <c r="L497" i="3"/>
  <c r="E497" i="3"/>
  <c r="C497" i="3" s="1"/>
  <c r="Y496" i="3"/>
  <c r="M496" i="3"/>
  <c r="L496" i="3"/>
  <c r="E496" i="3"/>
  <c r="C496" i="3" s="1"/>
  <c r="Y495" i="3"/>
  <c r="M495" i="3"/>
  <c r="L495" i="3"/>
  <c r="E495" i="3"/>
  <c r="C495" i="3" s="1"/>
  <c r="Y494" i="3"/>
  <c r="M494" i="3"/>
  <c r="L494" i="3"/>
  <c r="E494" i="3"/>
  <c r="C494" i="3" s="1"/>
  <c r="Y493" i="3"/>
  <c r="M493" i="3"/>
  <c r="L493" i="3"/>
  <c r="E493" i="3"/>
  <c r="C493" i="3" s="1"/>
  <c r="Y492" i="3"/>
  <c r="M492" i="3"/>
  <c r="L492" i="3"/>
  <c r="E492" i="3"/>
  <c r="C492" i="3" s="1"/>
  <c r="Y491" i="3"/>
  <c r="M491" i="3"/>
  <c r="L491" i="3"/>
  <c r="E491" i="3"/>
  <c r="C491" i="3" s="1"/>
  <c r="Y490" i="3"/>
  <c r="M490" i="3"/>
  <c r="L490" i="3"/>
  <c r="E490" i="3"/>
  <c r="C490" i="3" s="1"/>
  <c r="Y489" i="3"/>
  <c r="M489" i="3"/>
  <c r="L489" i="3"/>
  <c r="E489" i="3"/>
  <c r="C489" i="3" s="1"/>
  <c r="Y488" i="3"/>
  <c r="M488" i="3"/>
  <c r="L488" i="3"/>
  <c r="E488" i="3"/>
  <c r="C488" i="3" s="1"/>
  <c r="Y487" i="3"/>
  <c r="M487" i="3"/>
  <c r="L487" i="3"/>
  <c r="E487" i="3"/>
  <c r="C487" i="3" s="1"/>
  <c r="Y486" i="3"/>
  <c r="M486" i="3"/>
  <c r="L486" i="3"/>
  <c r="E486" i="3"/>
  <c r="C486" i="3" s="1"/>
  <c r="Y485" i="3"/>
  <c r="M485" i="3"/>
  <c r="L485" i="3"/>
  <c r="E485" i="3"/>
  <c r="C485" i="3" s="1"/>
  <c r="Y484" i="3"/>
  <c r="M484" i="3"/>
  <c r="L484" i="3"/>
  <c r="E484" i="3"/>
  <c r="C484" i="3" s="1"/>
  <c r="Y483" i="3"/>
  <c r="M483" i="3"/>
  <c r="L483" i="3"/>
  <c r="E483" i="3"/>
  <c r="C483" i="3" s="1"/>
  <c r="Y482" i="3"/>
  <c r="M482" i="3"/>
  <c r="L482" i="3"/>
  <c r="E482" i="3"/>
  <c r="C482" i="3" s="1"/>
  <c r="Y481" i="3"/>
  <c r="M481" i="3"/>
  <c r="L481" i="3"/>
  <c r="E481" i="3"/>
  <c r="C481" i="3" s="1"/>
  <c r="Y480" i="3"/>
  <c r="M480" i="3"/>
  <c r="L480" i="3"/>
  <c r="E480" i="3"/>
  <c r="C480" i="3" s="1"/>
  <c r="Y479" i="3"/>
  <c r="M479" i="3"/>
  <c r="L479" i="3"/>
  <c r="E479" i="3"/>
  <c r="C479" i="3" s="1"/>
  <c r="Y478" i="3"/>
  <c r="M478" i="3"/>
  <c r="L478" i="3"/>
  <c r="E478" i="3"/>
  <c r="C478" i="3" s="1"/>
  <c r="Y477" i="3"/>
  <c r="M477" i="3"/>
  <c r="L477" i="3"/>
  <c r="E477" i="3"/>
  <c r="C477" i="3" s="1"/>
  <c r="Y476" i="3"/>
  <c r="M476" i="3"/>
  <c r="L476" i="3"/>
  <c r="E476" i="3"/>
  <c r="C476" i="3" s="1"/>
  <c r="Y475" i="3"/>
  <c r="M475" i="3"/>
  <c r="L475" i="3"/>
  <c r="E475" i="3"/>
  <c r="C475" i="3" s="1"/>
  <c r="Y474" i="3"/>
  <c r="M474" i="3"/>
  <c r="L474" i="3"/>
  <c r="E474" i="3"/>
  <c r="C474" i="3" s="1"/>
  <c r="Y473" i="3"/>
  <c r="M473" i="3"/>
  <c r="L473" i="3"/>
  <c r="E473" i="3"/>
  <c r="C473" i="3" s="1"/>
  <c r="Y472" i="3"/>
  <c r="M472" i="3"/>
  <c r="L472" i="3"/>
  <c r="E472" i="3"/>
  <c r="C472" i="3" s="1"/>
  <c r="Y471" i="3"/>
  <c r="M471" i="3"/>
  <c r="L471" i="3"/>
  <c r="E471" i="3"/>
  <c r="C471" i="3" s="1"/>
  <c r="Y470" i="3"/>
  <c r="M470" i="3"/>
  <c r="L470" i="3"/>
  <c r="E470" i="3"/>
  <c r="C470" i="3" s="1"/>
  <c r="Y469" i="3"/>
  <c r="M469" i="3"/>
  <c r="L469" i="3"/>
  <c r="E469" i="3"/>
  <c r="C469" i="3" s="1"/>
  <c r="Y468" i="3"/>
  <c r="M468" i="3"/>
  <c r="L468" i="3"/>
  <c r="E468" i="3"/>
  <c r="C468" i="3" s="1"/>
  <c r="Y467" i="3"/>
  <c r="M467" i="3"/>
  <c r="L467" i="3"/>
  <c r="E467" i="3"/>
  <c r="C467" i="3" s="1"/>
  <c r="Y466" i="3"/>
  <c r="M466" i="3"/>
  <c r="L466" i="3"/>
  <c r="E466" i="3"/>
  <c r="C466" i="3" s="1"/>
  <c r="Y465" i="3"/>
  <c r="M465" i="3"/>
  <c r="L465" i="3"/>
  <c r="E465" i="3"/>
  <c r="C465" i="3" s="1"/>
  <c r="Y464" i="3"/>
  <c r="M464" i="3"/>
  <c r="L464" i="3"/>
  <c r="E464" i="3"/>
  <c r="C464" i="3" s="1"/>
  <c r="Y463" i="3"/>
  <c r="M463" i="3"/>
  <c r="L463" i="3"/>
  <c r="E463" i="3"/>
  <c r="C463" i="3" s="1"/>
  <c r="Y462" i="3"/>
  <c r="M462" i="3"/>
  <c r="L462" i="3"/>
  <c r="E462" i="3"/>
  <c r="C462" i="3" s="1"/>
  <c r="Y461" i="3"/>
  <c r="M461" i="3"/>
  <c r="L461" i="3"/>
  <c r="E461" i="3"/>
  <c r="C461" i="3" s="1"/>
  <c r="Y460" i="3"/>
  <c r="M460" i="3"/>
  <c r="L460" i="3"/>
  <c r="E460" i="3"/>
  <c r="C460" i="3" s="1"/>
  <c r="Y459" i="3"/>
  <c r="M459" i="3"/>
  <c r="L459" i="3"/>
  <c r="E459" i="3"/>
  <c r="C459" i="3" s="1"/>
  <c r="Y458" i="3"/>
  <c r="M458" i="3"/>
  <c r="L458" i="3"/>
  <c r="E458" i="3"/>
  <c r="C458" i="3" s="1"/>
  <c r="Y457" i="3"/>
  <c r="M457" i="3"/>
  <c r="L457" i="3"/>
  <c r="E457" i="3"/>
  <c r="C457" i="3" s="1"/>
  <c r="Y456" i="3"/>
  <c r="M456" i="3"/>
  <c r="L456" i="3"/>
  <c r="E456" i="3"/>
  <c r="C456" i="3" s="1"/>
  <c r="Y455" i="3"/>
  <c r="M455" i="3"/>
  <c r="L455" i="3"/>
  <c r="E455" i="3"/>
  <c r="C455" i="3" s="1"/>
  <c r="Y454" i="3"/>
  <c r="M454" i="3"/>
  <c r="L454" i="3"/>
  <c r="E454" i="3"/>
  <c r="C454" i="3" s="1"/>
  <c r="Y453" i="3"/>
  <c r="M453" i="3"/>
  <c r="L453" i="3"/>
  <c r="E453" i="3"/>
  <c r="C453" i="3" s="1"/>
  <c r="Y452" i="3"/>
  <c r="M452" i="3"/>
  <c r="L452" i="3"/>
  <c r="E452" i="3"/>
  <c r="C452" i="3" s="1"/>
  <c r="Y451" i="3"/>
  <c r="M451" i="3"/>
  <c r="L451" i="3"/>
  <c r="E451" i="3"/>
  <c r="C451" i="3" s="1"/>
  <c r="Y450" i="3"/>
  <c r="M450" i="3"/>
  <c r="L450" i="3"/>
  <c r="E450" i="3"/>
  <c r="C450" i="3" s="1"/>
  <c r="Y449" i="3"/>
  <c r="M449" i="3"/>
  <c r="L449" i="3"/>
  <c r="E449" i="3"/>
  <c r="C449" i="3" s="1"/>
  <c r="Y448" i="3"/>
  <c r="M448" i="3"/>
  <c r="L448" i="3"/>
  <c r="E448" i="3"/>
  <c r="C448" i="3" s="1"/>
  <c r="Y447" i="3"/>
  <c r="M447" i="3"/>
  <c r="L447" i="3"/>
  <c r="E447" i="3"/>
  <c r="C447" i="3" s="1"/>
  <c r="Y446" i="3"/>
  <c r="M446" i="3"/>
  <c r="L446" i="3"/>
  <c r="E446" i="3"/>
  <c r="C446" i="3" s="1"/>
  <c r="Y445" i="3"/>
  <c r="M445" i="3"/>
  <c r="L445" i="3"/>
  <c r="E445" i="3"/>
  <c r="C445" i="3" s="1"/>
  <c r="Y444" i="3"/>
  <c r="M444" i="3"/>
  <c r="L444" i="3"/>
  <c r="E444" i="3"/>
  <c r="C444" i="3" s="1"/>
  <c r="Y443" i="3"/>
  <c r="M443" i="3"/>
  <c r="L443" i="3"/>
  <c r="E443" i="3"/>
  <c r="C443" i="3" s="1"/>
  <c r="Y442" i="3"/>
  <c r="M442" i="3"/>
  <c r="L442" i="3"/>
  <c r="E442" i="3"/>
  <c r="C442" i="3" s="1"/>
  <c r="Y441" i="3"/>
  <c r="M441" i="3"/>
  <c r="L441" i="3"/>
  <c r="E441" i="3"/>
  <c r="C441" i="3" s="1"/>
  <c r="Y440" i="3"/>
  <c r="M440" i="3"/>
  <c r="L440" i="3"/>
  <c r="E440" i="3"/>
  <c r="C440" i="3" s="1"/>
  <c r="Y439" i="3"/>
  <c r="M439" i="3"/>
  <c r="L439" i="3"/>
  <c r="E439" i="3"/>
  <c r="C439" i="3" s="1"/>
  <c r="Y438" i="3"/>
  <c r="M438" i="3"/>
  <c r="L438" i="3"/>
  <c r="E438" i="3"/>
  <c r="C438" i="3" s="1"/>
  <c r="Y437" i="3"/>
  <c r="M437" i="3"/>
  <c r="L437" i="3"/>
  <c r="E437" i="3"/>
  <c r="C437" i="3" s="1"/>
  <c r="Y436" i="3"/>
  <c r="M436" i="3"/>
  <c r="L436" i="3"/>
  <c r="E436" i="3"/>
  <c r="C436" i="3" s="1"/>
  <c r="Y435" i="3"/>
  <c r="M435" i="3"/>
  <c r="L435" i="3"/>
  <c r="E435" i="3"/>
  <c r="C435" i="3" s="1"/>
  <c r="Y434" i="3"/>
  <c r="M434" i="3"/>
  <c r="L434" i="3"/>
  <c r="E434" i="3"/>
  <c r="C434" i="3" s="1"/>
  <c r="Y433" i="3"/>
  <c r="M433" i="3"/>
  <c r="L433" i="3"/>
  <c r="E433" i="3"/>
  <c r="C433" i="3" s="1"/>
  <c r="Y432" i="3"/>
  <c r="M432" i="3"/>
  <c r="L432" i="3"/>
  <c r="E432" i="3"/>
  <c r="C432" i="3" s="1"/>
  <c r="Y431" i="3"/>
  <c r="M431" i="3"/>
  <c r="L431" i="3"/>
  <c r="E431" i="3"/>
  <c r="C431" i="3" s="1"/>
  <c r="Y430" i="3"/>
  <c r="M430" i="3"/>
  <c r="L430" i="3"/>
  <c r="E430" i="3"/>
  <c r="C430" i="3" s="1"/>
  <c r="Y429" i="3"/>
  <c r="M429" i="3"/>
  <c r="L429" i="3"/>
  <c r="E429" i="3"/>
  <c r="C429" i="3" s="1"/>
  <c r="Y428" i="3"/>
  <c r="M428" i="3"/>
  <c r="L428" i="3"/>
  <c r="E428" i="3"/>
  <c r="C428" i="3" s="1"/>
  <c r="Y427" i="3"/>
  <c r="M427" i="3"/>
  <c r="L427" i="3"/>
  <c r="E427" i="3"/>
  <c r="C427" i="3" s="1"/>
  <c r="Y426" i="3"/>
  <c r="M426" i="3"/>
  <c r="L426" i="3"/>
  <c r="E426" i="3"/>
  <c r="C426" i="3" s="1"/>
  <c r="Y425" i="3"/>
  <c r="M425" i="3"/>
  <c r="L425" i="3"/>
  <c r="E425" i="3"/>
  <c r="C425" i="3" s="1"/>
  <c r="Y424" i="3"/>
  <c r="M424" i="3"/>
  <c r="L424" i="3"/>
  <c r="E424" i="3"/>
  <c r="C424" i="3" s="1"/>
  <c r="Y423" i="3"/>
  <c r="M423" i="3"/>
  <c r="L423" i="3"/>
  <c r="E423" i="3"/>
  <c r="C423" i="3" s="1"/>
  <c r="Y422" i="3"/>
  <c r="M422" i="3"/>
  <c r="L422" i="3"/>
  <c r="E422" i="3"/>
  <c r="C422" i="3" s="1"/>
  <c r="Y421" i="3"/>
  <c r="M421" i="3"/>
  <c r="L421" i="3"/>
  <c r="E421" i="3"/>
  <c r="C421" i="3" s="1"/>
  <c r="Y420" i="3"/>
  <c r="M420" i="3"/>
  <c r="L420" i="3"/>
  <c r="E420" i="3"/>
  <c r="C420" i="3" s="1"/>
  <c r="Y419" i="3"/>
  <c r="M419" i="3"/>
  <c r="L419" i="3"/>
  <c r="E419" i="3"/>
  <c r="C419" i="3" s="1"/>
  <c r="Y418" i="3"/>
  <c r="M418" i="3"/>
  <c r="L418" i="3"/>
  <c r="E418" i="3"/>
  <c r="C418" i="3" s="1"/>
  <c r="Y417" i="3"/>
  <c r="M417" i="3"/>
  <c r="L417" i="3"/>
  <c r="E417" i="3"/>
  <c r="C417" i="3" s="1"/>
  <c r="Y416" i="3"/>
  <c r="M416" i="3"/>
  <c r="L416" i="3"/>
  <c r="E416" i="3"/>
  <c r="C416" i="3" s="1"/>
  <c r="Y415" i="3"/>
  <c r="M415" i="3"/>
  <c r="L415" i="3"/>
  <c r="E415" i="3"/>
  <c r="C415" i="3" s="1"/>
  <c r="Y414" i="3"/>
  <c r="M414" i="3"/>
  <c r="L414" i="3"/>
  <c r="E414" i="3"/>
  <c r="C414" i="3" s="1"/>
  <c r="Y413" i="3"/>
  <c r="M413" i="3"/>
  <c r="L413" i="3"/>
  <c r="E413" i="3"/>
  <c r="C413" i="3" s="1"/>
  <c r="Y412" i="3"/>
  <c r="M412" i="3"/>
  <c r="L412" i="3"/>
  <c r="E412" i="3"/>
  <c r="C412" i="3" s="1"/>
  <c r="Y411" i="3"/>
  <c r="M411" i="3"/>
  <c r="L411" i="3"/>
  <c r="E411" i="3"/>
  <c r="C411" i="3" s="1"/>
  <c r="Y410" i="3"/>
  <c r="M410" i="3"/>
  <c r="L410" i="3"/>
  <c r="E410" i="3"/>
  <c r="C410" i="3" s="1"/>
  <c r="Y409" i="3"/>
  <c r="M409" i="3"/>
  <c r="L409" i="3"/>
  <c r="E409" i="3"/>
  <c r="C409" i="3" s="1"/>
  <c r="Y408" i="3"/>
  <c r="M408" i="3"/>
  <c r="L408" i="3"/>
  <c r="E408" i="3"/>
  <c r="C408" i="3" s="1"/>
  <c r="Y407" i="3"/>
  <c r="M407" i="3"/>
  <c r="L407" i="3"/>
  <c r="E407" i="3"/>
  <c r="C407" i="3" s="1"/>
  <c r="Y406" i="3"/>
  <c r="M406" i="3"/>
  <c r="L406" i="3"/>
  <c r="E406" i="3"/>
  <c r="C406" i="3" s="1"/>
  <c r="Y405" i="3"/>
  <c r="M405" i="3"/>
  <c r="L405" i="3"/>
  <c r="E405" i="3"/>
  <c r="C405" i="3" s="1"/>
  <c r="Y404" i="3"/>
  <c r="M404" i="3"/>
  <c r="L404" i="3"/>
  <c r="E404" i="3"/>
  <c r="C404" i="3" s="1"/>
  <c r="Y403" i="3"/>
  <c r="M403" i="3"/>
  <c r="L403" i="3"/>
  <c r="E403" i="3"/>
  <c r="C403" i="3" s="1"/>
  <c r="Y402" i="3"/>
  <c r="M402" i="3"/>
  <c r="L402" i="3"/>
  <c r="E402" i="3"/>
  <c r="C402" i="3" s="1"/>
  <c r="Y401" i="3"/>
  <c r="M401" i="3"/>
  <c r="L401" i="3"/>
  <c r="E401" i="3"/>
  <c r="C401" i="3" s="1"/>
  <c r="Y400" i="3"/>
  <c r="M400" i="3"/>
  <c r="L400" i="3"/>
  <c r="E400" i="3"/>
  <c r="C400" i="3" s="1"/>
  <c r="Y399" i="3"/>
  <c r="M399" i="3"/>
  <c r="L399" i="3"/>
  <c r="E399" i="3"/>
  <c r="C399" i="3" s="1"/>
  <c r="Y398" i="3"/>
  <c r="M398" i="3"/>
  <c r="L398" i="3"/>
  <c r="E398" i="3"/>
  <c r="C398" i="3" s="1"/>
  <c r="Y397" i="3"/>
  <c r="M397" i="3"/>
  <c r="L397" i="3"/>
  <c r="E397" i="3"/>
  <c r="C397" i="3" s="1"/>
  <c r="Y396" i="3"/>
  <c r="M396" i="3"/>
  <c r="L396" i="3"/>
  <c r="E396" i="3"/>
  <c r="C396" i="3" s="1"/>
  <c r="Y395" i="3"/>
  <c r="M395" i="3"/>
  <c r="L395" i="3"/>
  <c r="E395" i="3"/>
  <c r="C395" i="3" s="1"/>
  <c r="Y394" i="3"/>
  <c r="M394" i="3"/>
  <c r="L394" i="3"/>
  <c r="E394" i="3"/>
  <c r="C394" i="3" s="1"/>
  <c r="Y393" i="3"/>
  <c r="M393" i="3"/>
  <c r="L393" i="3"/>
  <c r="E393" i="3"/>
  <c r="C393" i="3" s="1"/>
  <c r="Y392" i="3"/>
  <c r="M392" i="3"/>
  <c r="L392" i="3"/>
  <c r="E392" i="3"/>
  <c r="C392" i="3" s="1"/>
  <c r="Y391" i="3"/>
  <c r="M391" i="3"/>
  <c r="L391" i="3"/>
  <c r="E391" i="3"/>
  <c r="C391" i="3" s="1"/>
  <c r="Y390" i="3"/>
  <c r="M390" i="3"/>
  <c r="L390" i="3"/>
  <c r="E390" i="3"/>
  <c r="C390" i="3" s="1"/>
  <c r="Y389" i="3"/>
  <c r="M389" i="3"/>
  <c r="L389" i="3"/>
  <c r="E389" i="3"/>
  <c r="C389" i="3" s="1"/>
  <c r="Y388" i="3"/>
  <c r="M388" i="3"/>
  <c r="L388" i="3"/>
  <c r="E388" i="3"/>
  <c r="C388" i="3" s="1"/>
  <c r="Y387" i="3"/>
  <c r="M387" i="3"/>
  <c r="L387" i="3"/>
  <c r="E387" i="3"/>
  <c r="C387" i="3" s="1"/>
  <c r="Y386" i="3"/>
  <c r="M386" i="3"/>
  <c r="L386" i="3"/>
  <c r="E386" i="3"/>
  <c r="C386" i="3" s="1"/>
  <c r="Y385" i="3"/>
  <c r="M385" i="3"/>
  <c r="L385" i="3"/>
  <c r="E385" i="3"/>
  <c r="C385" i="3" s="1"/>
  <c r="Y384" i="3"/>
  <c r="M384" i="3"/>
  <c r="L384" i="3"/>
  <c r="E384" i="3"/>
  <c r="C384" i="3" s="1"/>
  <c r="Y383" i="3"/>
  <c r="M383" i="3"/>
  <c r="L383" i="3"/>
  <c r="E383" i="3"/>
  <c r="C383" i="3" s="1"/>
  <c r="Y382" i="3"/>
  <c r="M382" i="3"/>
  <c r="L382" i="3"/>
  <c r="E382" i="3"/>
  <c r="C382" i="3" s="1"/>
  <c r="Y381" i="3"/>
  <c r="M381" i="3"/>
  <c r="L381" i="3"/>
  <c r="E381" i="3"/>
  <c r="C381" i="3" s="1"/>
  <c r="Y380" i="3"/>
  <c r="M380" i="3"/>
  <c r="L380" i="3"/>
  <c r="E380" i="3"/>
  <c r="C380" i="3" s="1"/>
  <c r="Y379" i="3"/>
  <c r="M379" i="3"/>
  <c r="L379" i="3"/>
  <c r="E379" i="3"/>
  <c r="C379" i="3" s="1"/>
  <c r="Y378" i="3"/>
  <c r="M378" i="3"/>
  <c r="L378" i="3"/>
  <c r="E378" i="3"/>
  <c r="C378" i="3" s="1"/>
  <c r="Y377" i="3"/>
  <c r="M377" i="3"/>
  <c r="L377" i="3"/>
  <c r="E377" i="3"/>
  <c r="C377" i="3" s="1"/>
  <c r="Y376" i="3"/>
  <c r="M376" i="3"/>
  <c r="L376" i="3"/>
  <c r="E376" i="3"/>
  <c r="C376" i="3" s="1"/>
  <c r="Y375" i="3"/>
  <c r="M375" i="3"/>
  <c r="L375" i="3"/>
  <c r="E375" i="3"/>
  <c r="C375" i="3" s="1"/>
  <c r="Y374" i="3"/>
  <c r="M374" i="3"/>
  <c r="L374" i="3"/>
  <c r="E374" i="3"/>
  <c r="C374" i="3" s="1"/>
  <c r="Y373" i="3"/>
  <c r="M373" i="3"/>
  <c r="L373" i="3"/>
  <c r="E373" i="3"/>
  <c r="C373" i="3" s="1"/>
  <c r="Y372" i="3"/>
  <c r="M372" i="3"/>
  <c r="L372" i="3"/>
  <c r="E372" i="3"/>
  <c r="C372" i="3" s="1"/>
  <c r="Y371" i="3"/>
  <c r="M371" i="3"/>
  <c r="L371" i="3"/>
  <c r="E371" i="3"/>
  <c r="C371" i="3" s="1"/>
  <c r="Y370" i="3"/>
  <c r="M370" i="3"/>
  <c r="L370" i="3"/>
  <c r="E370" i="3"/>
  <c r="C370" i="3" s="1"/>
  <c r="Y369" i="3"/>
  <c r="M369" i="3"/>
  <c r="L369" i="3"/>
  <c r="E369" i="3"/>
  <c r="C369" i="3" s="1"/>
  <c r="Y368" i="3"/>
  <c r="M368" i="3"/>
  <c r="L368" i="3"/>
  <c r="E368" i="3"/>
  <c r="C368" i="3" s="1"/>
  <c r="Y367" i="3"/>
  <c r="M367" i="3"/>
  <c r="L367" i="3"/>
  <c r="E367" i="3"/>
  <c r="C367" i="3" s="1"/>
  <c r="Y366" i="3"/>
  <c r="M366" i="3"/>
  <c r="L366" i="3"/>
  <c r="E366" i="3"/>
  <c r="C366" i="3" s="1"/>
  <c r="Y365" i="3"/>
  <c r="M365" i="3"/>
  <c r="L365" i="3"/>
  <c r="E365" i="3"/>
  <c r="C365" i="3" s="1"/>
  <c r="Y364" i="3"/>
  <c r="M364" i="3"/>
  <c r="L364" i="3"/>
  <c r="E364" i="3"/>
  <c r="C364" i="3" s="1"/>
  <c r="Y363" i="3"/>
  <c r="M363" i="3"/>
  <c r="L363" i="3"/>
  <c r="E363" i="3"/>
  <c r="C363" i="3" s="1"/>
  <c r="Y362" i="3"/>
  <c r="M362" i="3"/>
  <c r="L362" i="3"/>
  <c r="E362" i="3"/>
  <c r="C362" i="3" s="1"/>
  <c r="Y361" i="3"/>
  <c r="M361" i="3"/>
  <c r="L361" i="3"/>
  <c r="E361" i="3"/>
  <c r="C361" i="3" s="1"/>
  <c r="Y360" i="3"/>
  <c r="M360" i="3"/>
  <c r="L360" i="3"/>
  <c r="E360" i="3"/>
  <c r="C360" i="3" s="1"/>
  <c r="Y359" i="3"/>
  <c r="M359" i="3"/>
  <c r="L359" i="3"/>
  <c r="E359" i="3"/>
  <c r="C359" i="3" s="1"/>
  <c r="Y358" i="3"/>
  <c r="M358" i="3"/>
  <c r="L358" i="3"/>
  <c r="E358" i="3"/>
  <c r="C358" i="3" s="1"/>
  <c r="Y357" i="3"/>
  <c r="M357" i="3"/>
  <c r="L357" i="3"/>
  <c r="E357" i="3"/>
  <c r="C357" i="3" s="1"/>
  <c r="Y356" i="3"/>
  <c r="M356" i="3"/>
  <c r="L356" i="3"/>
  <c r="E356" i="3"/>
  <c r="C356" i="3" s="1"/>
  <c r="Y355" i="3"/>
  <c r="M355" i="3"/>
  <c r="L355" i="3"/>
  <c r="E355" i="3"/>
  <c r="C355" i="3" s="1"/>
  <c r="Y354" i="3"/>
  <c r="M354" i="3"/>
  <c r="L354" i="3"/>
  <c r="E354" i="3"/>
  <c r="C354" i="3" s="1"/>
  <c r="Y353" i="3"/>
  <c r="M353" i="3"/>
  <c r="L353" i="3"/>
  <c r="E353" i="3"/>
  <c r="C353" i="3" s="1"/>
  <c r="Y352" i="3"/>
  <c r="M352" i="3"/>
  <c r="L352" i="3"/>
  <c r="E352" i="3"/>
  <c r="C352" i="3" s="1"/>
  <c r="Y351" i="3"/>
  <c r="M351" i="3"/>
  <c r="L351" i="3"/>
  <c r="E351" i="3"/>
  <c r="C351" i="3" s="1"/>
  <c r="Y350" i="3"/>
  <c r="M350" i="3"/>
  <c r="L350" i="3"/>
  <c r="E350" i="3"/>
  <c r="C350" i="3" s="1"/>
  <c r="Y349" i="3"/>
  <c r="M349" i="3"/>
  <c r="L349" i="3"/>
  <c r="E349" i="3"/>
  <c r="C349" i="3" s="1"/>
  <c r="Y348" i="3"/>
  <c r="M348" i="3"/>
  <c r="L348" i="3"/>
  <c r="E348" i="3"/>
  <c r="C348" i="3" s="1"/>
  <c r="Y347" i="3"/>
  <c r="M347" i="3"/>
  <c r="L347" i="3"/>
  <c r="E347" i="3"/>
  <c r="C347" i="3" s="1"/>
  <c r="Y346" i="3"/>
  <c r="M346" i="3"/>
  <c r="L346" i="3"/>
  <c r="E346" i="3"/>
  <c r="C346" i="3" s="1"/>
  <c r="Y345" i="3"/>
  <c r="M345" i="3"/>
  <c r="L345" i="3"/>
  <c r="E345" i="3"/>
  <c r="C345" i="3" s="1"/>
  <c r="Y344" i="3"/>
  <c r="M344" i="3"/>
  <c r="L344" i="3"/>
  <c r="E344" i="3"/>
  <c r="C344" i="3" s="1"/>
  <c r="Y343" i="3"/>
  <c r="M343" i="3"/>
  <c r="L343" i="3"/>
  <c r="E343" i="3"/>
  <c r="C343" i="3" s="1"/>
  <c r="Y342" i="3"/>
  <c r="M342" i="3"/>
  <c r="L342" i="3"/>
  <c r="E342" i="3"/>
  <c r="C342" i="3" s="1"/>
  <c r="Y341" i="3"/>
  <c r="M341" i="3"/>
  <c r="L341" i="3"/>
  <c r="E341" i="3"/>
  <c r="C341" i="3" s="1"/>
  <c r="Y340" i="3"/>
  <c r="M340" i="3"/>
  <c r="L340" i="3"/>
  <c r="E340" i="3"/>
  <c r="C340" i="3" s="1"/>
  <c r="Y339" i="3"/>
  <c r="M339" i="3"/>
  <c r="L339" i="3"/>
  <c r="E339" i="3"/>
  <c r="C339" i="3" s="1"/>
  <c r="Y338" i="3"/>
  <c r="M338" i="3"/>
  <c r="L338" i="3"/>
  <c r="E338" i="3"/>
  <c r="C338" i="3" s="1"/>
  <c r="Y337" i="3"/>
  <c r="M337" i="3"/>
  <c r="L337" i="3"/>
  <c r="E337" i="3"/>
  <c r="C337" i="3" s="1"/>
  <c r="Y336" i="3"/>
  <c r="M336" i="3"/>
  <c r="L336" i="3"/>
  <c r="E336" i="3"/>
  <c r="C336" i="3" s="1"/>
  <c r="Y335" i="3"/>
  <c r="M335" i="3"/>
  <c r="L335" i="3"/>
  <c r="E335" i="3"/>
  <c r="C335" i="3" s="1"/>
  <c r="Y334" i="3"/>
  <c r="M334" i="3"/>
  <c r="L334" i="3"/>
  <c r="E334" i="3"/>
  <c r="C334" i="3" s="1"/>
  <c r="Y333" i="3"/>
  <c r="M333" i="3"/>
  <c r="L333" i="3"/>
  <c r="E333" i="3"/>
  <c r="C333" i="3" s="1"/>
  <c r="Y332" i="3"/>
  <c r="M332" i="3"/>
  <c r="L332" i="3"/>
  <c r="E332" i="3"/>
  <c r="C332" i="3" s="1"/>
  <c r="Y331" i="3"/>
  <c r="M331" i="3"/>
  <c r="L331" i="3"/>
  <c r="E331" i="3"/>
  <c r="C331" i="3" s="1"/>
  <c r="Y330" i="3"/>
  <c r="M330" i="3"/>
  <c r="L330" i="3"/>
  <c r="E330" i="3"/>
  <c r="C330" i="3" s="1"/>
  <c r="Y329" i="3"/>
  <c r="M329" i="3"/>
  <c r="L329" i="3"/>
  <c r="E329" i="3"/>
  <c r="C329" i="3" s="1"/>
  <c r="Y328" i="3"/>
  <c r="M328" i="3"/>
  <c r="L328" i="3"/>
  <c r="E328" i="3"/>
  <c r="C328" i="3" s="1"/>
  <c r="Y327" i="3"/>
  <c r="M327" i="3"/>
  <c r="L327" i="3"/>
  <c r="E327" i="3"/>
  <c r="C327" i="3" s="1"/>
  <c r="Y326" i="3"/>
  <c r="M326" i="3"/>
  <c r="L326" i="3"/>
  <c r="E326" i="3"/>
  <c r="C326" i="3" s="1"/>
  <c r="Y325" i="3"/>
  <c r="M325" i="3"/>
  <c r="L325" i="3"/>
  <c r="E325" i="3"/>
  <c r="C325" i="3" s="1"/>
  <c r="Y324" i="3"/>
  <c r="M324" i="3"/>
  <c r="L324" i="3"/>
  <c r="E324" i="3"/>
  <c r="C324" i="3" s="1"/>
  <c r="Y323" i="3"/>
  <c r="M323" i="3"/>
  <c r="L323" i="3"/>
  <c r="E323" i="3"/>
  <c r="C323" i="3" s="1"/>
  <c r="Y322" i="3"/>
  <c r="M322" i="3"/>
  <c r="L322" i="3"/>
  <c r="E322" i="3"/>
  <c r="C322" i="3" s="1"/>
  <c r="Y321" i="3"/>
  <c r="M321" i="3"/>
  <c r="L321" i="3"/>
  <c r="E321" i="3"/>
  <c r="C321" i="3" s="1"/>
  <c r="Y320" i="3"/>
  <c r="M320" i="3"/>
  <c r="L320" i="3"/>
  <c r="E320" i="3"/>
  <c r="C320" i="3" s="1"/>
  <c r="Y319" i="3"/>
  <c r="M319" i="3"/>
  <c r="L319" i="3"/>
  <c r="E319" i="3"/>
  <c r="C319" i="3" s="1"/>
  <c r="Y318" i="3"/>
  <c r="M318" i="3"/>
  <c r="L318" i="3"/>
  <c r="E318" i="3"/>
  <c r="C318" i="3" s="1"/>
  <c r="Y317" i="3"/>
  <c r="M317" i="3"/>
  <c r="L317" i="3"/>
  <c r="E317" i="3"/>
  <c r="C317" i="3" s="1"/>
  <c r="Y316" i="3"/>
  <c r="M316" i="3"/>
  <c r="L316" i="3"/>
  <c r="E316" i="3"/>
  <c r="C316" i="3" s="1"/>
  <c r="Y315" i="3"/>
  <c r="M315" i="3"/>
  <c r="L315" i="3"/>
  <c r="E315" i="3"/>
  <c r="C315" i="3" s="1"/>
  <c r="Y314" i="3"/>
  <c r="M314" i="3"/>
  <c r="L314" i="3"/>
  <c r="E314" i="3"/>
  <c r="C314" i="3" s="1"/>
  <c r="Y313" i="3"/>
  <c r="M313" i="3"/>
  <c r="L313" i="3"/>
  <c r="E313" i="3"/>
  <c r="C313" i="3" s="1"/>
  <c r="Y312" i="3"/>
  <c r="M312" i="3"/>
  <c r="L312" i="3"/>
  <c r="E312" i="3"/>
  <c r="C312" i="3" s="1"/>
  <c r="Y311" i="3"/>
  <c r="M311" i="3"/>
  <c r="L311" i="3"/>
  <c r="E311" i="3"/>
  <c r="C311" i="3" s="1"/>
  <c r="Y310" i="3"/>
  <c r="M310" i="3"/>
  <c r="L310" i="3"/>
  <c r="E310" i="3"/>
  <c r="C310" i="3" s="1"/>
  <c r="Y309" i="3"/>
  <c r="M309" i="3"/>
  <c r="L309" i="3"/>
  <c r="E309" i="3"/>
  <c r="C309" i="3" s="1"/>
  <c r="Y308" i="3"/>
  <c r="M308" i="3"/>
  <c r="L308" i="3"/>
  <c r="E308" i="3"/>
  <c r="C308" i="3" s="1"/>
  <c r="Y307" i="3"/>
  <c r="M307" i="3"/>
  <c r="L307" i="3"/>
  <c r="E307" i="3"/>
  <c r="C307" i="3" s="1"/>
  <c r="Y306" i="3"/>
  <c r="M306" i="3"/>
  <c r="L306" i="3"/>
  <c r="E306" i="3"/>
  <c r="C306" i="3" s="1"/>
  <c r="Y305" i="3"/>
  <c r="M305" i="3"/>
  <c r="L305" i="3"/>
  <c r="E305" i="3"/>
  <c r="C305" i="3" s="1"/>
  <c r="Y304" i="3"/>
  <c r="M304" i="3"/>
  <c r="L304" i="3"/>
  <c r="E304" i="3"/>
  <c r="C304" i="3" s="1"/>
  <c r="Y303" i="3"/>
  <c r="M303" i="3"/>
  <c r="L303" i="3"/>
  <c r="E303" i="3"/>
  <c r="C303" i="3" s="1"/>
  <c r="Y302" i="3"/>
  <c r="M302" i="3"/>
  <c r="L302" i="3"/>
  <c r="E302" i="3"/>
  <c r="C302" i="3" s="1"/>
  <c r="Y301" i="3"/>
  <c r="M301" i="3"/>
  <c r="L301" i="3"/>
  <c r="E301" i="3"/>
  <c r="C301" i="3" s="1"/>
  <c r="Y300" i="3"/>
  <c r="M300" i="3"/>
  <c r="L300" i="3"/>
  <c r="E300" i="3"/>
  <c r="C300" i="3" s="1"/>
  <c r="Y299" i="3"/>
  <c r="M299" i="3"/>
  <c r="L299" i="3"/>
  <c r="E299" i="3"/>
  <c r="C299" i="3" s="1"/>
  <c r="Y298" i="3"/>
  <c r="M298" i="3"/>
  <c r="L298" i="3"/>
  <c r="E298" i="3"/>
  <c r="C298" i="3" s="1"/>
  <c r="Y297" i="3"/>
  <c r="M297" i="3"/>
  <c r="L297" i="3"/>
  <c r="E297" i="3"/>
  <c r="C297" i="3" s="1"/>
  <c r="Y296" i="3"/>
  <c r="M296" i="3"/>
  <c r="L296" i="3"/>
  <c r="E296" i="3"/>
  <c r="C296" i="3" s="1"/>
  <c r="Y295" i="3"/>
  <c r="M295" i="3"/>
  <c r="L295" i="3"/>
  <c r="E295" i="3"/>
  <c r="C295" i="3" s="1"/>
  <c r="Y294" i="3"/>
  <c r="M294" i="3"/>
  <c r="L294" i="3"/>
  <c r="E294" i="3"/>
  <c r="C294" i="3" s="1"/>
  <c r="Y293" i="3"/>
  <c r="M293" i="3"/>
  <c r="L293" i="3"/>
  <c r="E293" i="3"/>
  <c r="C293" i="3" s="1"/>
  <c r="Y292" i="3"/>
  <c r="M292" i="3"/>
  <c r="L292" i="3"/>
  <c r="E292" i="3"/>
  <c r="C292" i="3" s="1"/>
  <c r="Y291" i="3"/>
  <c r="M291" i="3"/>
  <c r="L291" i="3"/>
  <c r="E291" i="3"/>
  <c r="C291" i="3" s="1"/>
  <c r="Y290" i="3"/>
  <c r="M290" i="3"/>
  <c r="L290" i="3"/>
  <c r="E290" i="3"/>
  <c r="C290" i="3" s="1"/>
  <c r="Y289" i="3"/>
  <c r="M289" i="3"/>
  <c r="L289" i="3"/>
  <c r="E289" i="3"/>
  <c r="C289" i="3" s="1"/>
  <c r="Y288" i="3"/>
  <c r="M288" i="3"/>
  <c r="L288" i="3"/>
  <c r="E288" i="3"/>
  <c r="C288" i="3" s="1"/>
  <c r="Y287" i="3"/>
  <c r="M287" i="3"/>
  <c r="L287" i="3"/>
  <c r="E287" i="3"/>
  <c r="C287" i="3" s="1"/>
  <c r="Y286" i="3"/>
  <c r="M286" i="3"/>
  <c r="L286" i="3"/>
  <c r="E286" i="3"/>
  <c r="C286" i="3" s="1"/>
  <c r="Y285" i="3"/>
  <c r="M285" i="3"/>
  <c r="L285" i="3"/>
  <c r="E285" i="3"/>
  <c r="C285" i="3" s="1"/>
  <c r="Y284" i="3"/>
  <c r="M284" i="3"/>
  <c r="L284" i="3"/>
  <c r="E284" i="3"/>
  <c r="C284" i="3" s="1"/>
  <c r="Y283" i="3"/>
  <c r="M283" i="3"/>
  <c r="L283" i="3"/>
  <c r="E283" i="3"/>
  <c r="C283" i="3" s="1"/>
  <c r="Y282" i="3"/>
  <c r="M282" i="3"/>
  <c r="L282" i="3"/>
  <c r="E282" i="3"/>
  <c r="C282" i="3" s="1"/>
  <c r="Y281" i="3"/>
  <c r="M281" i="3"/>
  <c r="L281" i="3"/>
  <c r="E281" i="3"/>
  <c r="C281" i="3" s="1"/>
  <c r="Y280" i="3"/>
  <c r="M280" i="3"/>
  <c r="L280" i="3"/>
  <c r="E280" i="3"/>
  <c r="C280" i="3" s="1"/>
  <c r="Y279" i="3"/>
  <c r="M279" i="3"/>
  <c r="L279" i="3"/>
  <c r="E279" i="3"/>
  <c r="C279" i="3" s="1"/>
  <c r="Y278" i="3"/>
  <c r="M278" i="3"/>
  <c r="L278" i="3"/>
  <c r="E278" i="3"/>
  <c r="C278" i="3" s="1"/>
  <c r="Y277" i="3"/>
  <c r="M277" i="3"/>
  <c r="L277" i="3"/>
  <c r="E277" i="3"/>
  <c r="C277" i="3" s="1"/>
  <c r="Y276" i="3"/>
  <c r="M276" i="3"/>
  <c r="L276" i="3"/>
  <c r="E276" i="3"/>
  <c r="C276" i="3" s="1"/>
  <c r="Y275" i="3"/>
  <c r="M275" i="3"/>
  <c r="L275" i="3"/>
  <c r="E275" i="3"/>
  <c r="C275" i="3" s="1"/>
  <c r="Y274" i="3"/>
  <c r="M274" i="3"/>
  <c r="L274" i="3"/>
  <c r="E274" i="3"/>
  <c r="C274" i="3" s="1"/>
  <c r="Y273" i="3"/>
  <c r="M273" i="3"/>
  <c r="L273" i="3"/>
  <c r="E273" i="3"/>
  <c r="C273" i="3" s="1"/>
  <c r="Y272" i="3"/>
  <c r="M272" i="3"/>
  <c r="L272" i="3"/>
  <c r="E272" i="3"/>
  <c r="C272" i="3" s="1"/>
  <c r="Y271" i="3"/>
  <c r="M271" i="3"/>
  <c r="L271" i="3"/>
  <c r="E271" i="3"/>
  <c r="C271" i="3" s="1"/>
  <c r="Y270" i="3"/>
  <c r="M270" i="3"/>
  <c r="L270" i="3"/>
  <c r="E270" i="3"/>
  <c r="C270" i="3" s="1"/>
  <c r="Y269" i="3"/>
  <c r="M269" i="3"/>
  <c r="L269" i="3"/>
  <c r="E269" i="3"/>
  <c r="C269" i="3" s="1"/>
  <c r="Y268" i="3"/>
  <c r="M268" i="3"/>
  <c r="L268" i="3"/>
  <c r="E268" i="3"/>
  <c r="C268" i="3" s="1"/>
  <c r="Y267" i="3"/>
  <c r="M267" i="3"/>
  <c r="L267" i="3"/>
  <c r="E267" i="3"/>
  <c r="C267" i="3" s="1"/>
  <c r="Y266" i="3"/>
  <c r="M266" i="3"/>
  <c r="L266" i="3"/>
  <c r="E266" i="3"/>
  <c r="C266" i="3" s="1"/>
  <c r="Y265" i="3"/>
  <c r="M265" i="3"/>
  <c r="L265" i="3"/>
  <c r="E265" i="3"/>
  <c r="C265" i="3" s="1"/>
  <c r="Y264" i="3"/>
  <c r="M264" i="3"/>
  <c r="L264" i="3"/>
  <c r="E264" i="3"/>
  <c r="C264" i="3" s="1"/>
  <c r="Y263" i="3"/>
  <c r="M263" i="3"/>
  <c r="L263" i="3"/>
  <c r="E263" i="3"/>
  <c r="C263" i="3" s="1"/>
  <c r="Y262" i="3"/>
  <c r="M262" i="3"/>
  <c r="L262" i="3"/>
  <c r="E262" i="3"/>
  <c r="C262" i="3" s="1"/>
  <c r="Y261" i="3"/>
  <c r="M261" i="3"/>
  <c r="L261" i="3"/>
  <c r="E261" i="3"/>
  <c r="C261" i="3" s="1"/>
  <c r="Y260" i="3"/>
  <c r="M260" i="3"/>
  <c r="L260" i="3"/>
  <c r="E260" i="3"/>
  <c r="C260" i="3" s="1"/>
  <c r="Y259" i="3"/>
  <c r="M259" i="3"/>
  <c r="L259" i="3"/>
  <c r="E259" i="3"/>
  <c r="C259" i="3" s="1"/>
  <c r="Y258" i="3"/>
  <c r="M258" i="3"/>
  <c r="L258" i="3"/>
  <c r="E258" i="3"/>
  <c r="C258" i="3" s="1"/>
  <c r="Y257" i="3"/>
  <c r="M257" i="3"/>
  <c r="L257" i="3"/>
  <c r="E257" i="3"/>
  <c r="C257" i="3" s="1"/>
  <c r="Y256" i="3"/>
  <c r="M256" i="3"/>
  <c r="L256" i="3"/>
  <c r="E256" i="3"/>
  <c r="C256" i="3" s="1"/>
  <c r="Y255" i="3"/>
  <c r="M255" i="3"/>
  <c r="L255" i="3"/>
  <c r="E255" i="3"/>
  <c r="C255" i="3" s="1"/>
  <c r="Y254" i="3"/>
  <c r="M254" i="3"/>
  <c r="L254" i="3"/>
  <c r="E254" i="3"/>
  <c r="C254" i="3" s="1"/>
  <c r="Y253" i="3"/>
  <c r="M253" i="3"/>
  <c r="L253" i="3"/>
  <c r="E253" i="3"/>
  <c r="C253" i="3" s="1"/>
  <c r="Y252" i="3"/>
  <c r="M252" i="3"/>
  <c r="L252" i="3"/>
  <c r="E252" i="3"/>
  <c r="C252" i="3" s="1"/>
  <c r="Y251" i="3"/>
  <c r="M251" i="3"/>
  <c r="L251" i="3"/>
  <c r="E251" i="3"/>
  <c r="C251" i="3" s="1"/>
  <c r="Y250" i="3"/>
  <c r="M250" i="3"/>
  <c r="L250" i="3"/>
  <c r="E250" i="3"/>
  <c r="C250" i="3" s="1"/>
  <c r="Y249" i="3"/>
  <c r="M249" i="3"/>
  <c r="L249" i="3"/>
  <c r="E249" i="3"/>
  <c r="C249" i="3" s="1"/>
  <c r="Y248" i="3"/>
  <c r="M248" i="3"/>
  <c r="L248" i="3"/>
  <c r="E248" i="3"/>
  <c r="C248" i="3" s="1"/>
  <c r="Y247" i="3"/>
  <c r="M247" i="3"/>
  <c r="L247" i="3"/>
  <c r="E247" i="3"/>
  <c r="C247" i="3" s="1"/>
  <c r="Y246" i="3"/>
  <c r="M246" i="3"/>
  <c r="L246" i="3"/>
  <c r="E246" i="3"/>
  <c r="C246" i="3" s="1"/>
  <c r="Y245" i="3"/>
  <c r="M245" i="3"/>
  <c r="L245" i="3"/>
  <c r="E245" i="3"/>
  <c r="C245" i="3" s="1"/>
  <c r="Y244" i="3"/>
  <c r="M244" i="3"/>
  <c r="L244" i="3"/>
  <c r="E244" i="3"/>
  <c r="C244" i="3" s="1"/>
  <c r="Y243" i="3"/>
  <c r="M243" i="3"/>
  <c r="L243" i="3"/>
  <c r="E243" i="3"/>
  <c r="C243" i="3" s="1"/>
  <c r="Y242" i="3"/>
  <c r="M242" i="3"/>
  <c r="L242" i="3"/>
  <c r="E242" i="3"/>
  <c r="C242" i="3" s="1"/>
  <c r="Y241" i="3"/>
  <c r="M241" i="3"/>
  <c r="L241" i="3"/>
  <c r="E241" i="3"/>
  <c r="C241" i="3" s="1"/>
  <c r="Y240" i="3"/>
  <c r="M240" i="3"/>
  <c r="L240" i="3"/>
  <c r="E240" i="3"/>
  <c r="C240" i="3" s="1"/>
  <c r="Y239" i="3"/>
  <c r="M239" i="3"/>
  <c r="L239" i="3"/>
  <c r="E239" i="3"/>
  <c r="C239" i="3" s="1"/>
  <c r="Y238" i="3"/>
  <c r="M238" i="3"/>
  <c r="L238" i="3"/>
  <c r="E238" i="3"/>
  <c r="C238" i="3" s="1"/>
  <c r="Y237" i="3"/>
  <c r="M237" i="3"/>
  <c r="L237" i="3"/>
  <c r="E237" i="3"/>
  <c r="C237" i="3" s="1"/>
  <c r="Y236" i="3"/>
  <c r="M236" i="3"/>
  <c r="L236" i="3"/>
  <c r="E236" i="3"/>
  <c r="C236" i="3" s="1"/>
  <c r="Y235" i="3"/>
  <c r="M235" i="3"/>
  <c r="L235" i="3"/>
  <c r="E235" i="3"/>
  <c r="C235" i="3" s="1"/>
  <c r="Y234" i="3"/>
  <c r="M234" i="3"/>
  <c r="L234" i="3"/>
  <c r="E234" i="3"/>
  <c r="C234" i="3" s="1"/>
  <c r="Y233" i="3"/>
  <c r="M233" i="3"/>
  <c r="L233" i="3"/>
  <c r="E233" i="3"/>
  <c r="C233" i="3" s="1"/>
  <c r="Y232" i="3"/>
  <c r="M232" i="3"/>
  <c r="L232" i="3"/>
  <c r="E232" i="3"/>
  <c r="C232" i="3" s="1"/>
  <c r="Y231" i="3"/>
  <c r="M231" i="3"/>
  <c r="L231" i="3"/>
  <c r="E231" i="3"/>
  <c r="C231" i="3" s="1"/>
  <c r="Y230" i="3"/>
  <c r="M230" i="3"/>
  <c r="L230" i="3"/>
  <c r="E230" i="3"/>
  <c r="C230" i="3" s="1"/>
  <c r="Y229" i="3"/>
  <c r="M229" i="3"/>
  <c r="L229" i="3"/>
  <c r="E229" i="3"/>
  <c r="C229" i="3" s="1"/>
  <c r="Y228" i="3"/>
  <c r="M228" i="3"/>
  <c r="L228" i="3"/>
  <c r="E228" i="3"/>
  <c r="C228" i="3" s="1"/>
  <c r="Y227" i="3"/>
  <c r="M227" i="3"/>
  <c r="L227" i="3"/>
  <c r="E227" i="3"/>
  <c r="C227" i="3" s="1"/>
  <c r="Y226" i="3"/>
  <c r="M226" i="3"/>
  <c r="L226" i="3"/>
  <c r="E226" i="3"/>
  <c r="C226" i="3" s="1"/>
  <c r="Y225" i="3"/>
  <c r="M225" i="3"/>
  <c r="L225" i="3"/>
  <c r="E225" i="3"/>
  <c r="C225" i="3" s="1"/>
  <c r="Y224" i="3"/>
  <c r="M224" i="3"/>
  <c r="L224" i="3"/>
  <c r="E224" i="3"/>
  <c r="C224" i="3" s="1"/>
  <c r="Y223" i="3"/>
  <c r="M223" i="3"/>
  <c r="L223" i="3"/>
  <c r="E223" i="3"/>
  <c r="C223" i="3" s="1"/>
  <c r="Y222" i="3"/>
  <c r="M222" i="3"/>
  <c r="L222" i="3"/>
  <c r="E222" i="3"/>
  <c r="C222" i="3" s="1"/>
  <c r="Y221" i="3"/>
  <c r="M221" i="3"/>
  <c r="L221" i="3"/>
  <c r="E221" i="3"/>
  <c r="C221" i="3" s="1"/>
  <c r="Y220" i="3"/>
  <c r="M220" i="3"/>
  <c r="L220" i="3"/>
  <c r="E220" i="3"/>
  <c r="C220" i="3" s="1"/>
  <c r="Y219" i="3"/>
  <c r="M219" i="3"/>
  <c r="L219" i="3"/>
  <c r="E219" i="3"/>
  <c r="C219" i="3" s="1"/>
  <c r="Y218" i="3"/>
  <c r="M218" i="3"/>
  <c r="L218" i="3"/>
  <c r="E218" i="3"/>
  <c r="C218" i="3" s="1"/>
  <c r="Y217" i="3"/>
  <c r="M217" i="3"/>
  <c r="L217" i="3"/>
  <c r="E217" i="3"/>
  <c r="C217" i="3" s="1"/>
  <c r="Y216" i="3"/>
  <c r="M216" i="3"/>
  <c r="L216" i="3"/>
  <c r="E216" i="3"/>
  <c r="C216" i="3" s="1"/>
  <c r="Y215" i="3"/>
  <c r="M215" i="3"/>
  <c r="L215" i="3"/>
  <c r="E215" i="3"/>
  <c r="C215" i="3" s="1"/>
  <c r="Y214" i="3"/>
  <c r="M214" i="3"/>
  <c r="L214" i="3"/>
  <c r="E214" i="3"/>
  <c r="C214" i="3" s="1"/>
  <c r="Y213" i="3"/>
  <c r="M213" i="3"/>
  <c r="L213" i="3"/>
  <c r="E213" i="3"/>
  <c r="C213" i="3" s="1"/>
  <c r="Y212" i="3"/>
  <c r="M212" i="3"/>
  <c r="L212" i="3"/>
  <c r="E212" i="3"/>
  <c r="C212" i="3" s="1"/>
  <c r="Y211" i="3"/>
  <c r="M211" i="3"/>
  <c r="L211" i="3"/>
  <c r="E211" i="3"/>
  <c r="C211" i="3" s="1"/>
  <c r="Y210" i="3"/>
  <c r="M210" i="3"/>
  <c r="L210" i="3"/>
  <c r="E210" i="3"/>
  <c r="C210" i="3" s="1"/>
  <c r="Y209" i="3"/>
  <c r="M209" i="3"/>
  <c r="L209" i="3"/>
  <c r="E209" i="3"/>
  <c r="C209" i="3" s="1"/>
  <c r="Y208" i="3"/>
  <c r="M208" i="3"/>
  <c r="L208" i="3"/>
  <c r="E208" i="3"/>
  <c r="C208" i="3" s="1"/>
  <c r="Y207" i="3"/>
  <c r="M207" i="3"/>
  <c r="L207" i="3"/>
  <c r="E207" i="3"/>
  <c r="C207" i="3" s="1"/>
  <c r="Y206" i="3"/>
  <c r="M206" i="3"/>
  <c r="L206" i="3"/>
  <c r="E206" i="3"/>
  <c r="C206" i="3" s="1"/>
  <c r="Y205" i="3"/>
  <c r="M205" i="3"/>
  <c r="L205" i="3"/>
  <c r="E205" i="3"/>
  <c r="C205" i="3" s="1"/>
  <c r="Y204" i="3"/>
  <c r="M204" i="3"/>
  <c r="L204" i="3"/>
  <c r="E204" i="3"/>
  <c r="C204" i="3" s="1"/>
  <c r="Y203" i="3"/>
  <c r="M203" i="3"/>
  <c r="L203" i="3"/>
  <c r="E203" i="3"/>
  <c r="C203" i="3" s="1"/>
  <c r="Y202" i="3"/>
  <c r="M202" i="3"/>
  <c r="L202" i="3"/>
  <c r="E202" i="3"/>
  <c r="C202" i="3" s="1"/>
  <c r="Y201" i="3"/>
  <c r="M201" i="3"/>
  <c r="L201" i="3"/>
  <c r="E201" i="3"/>
  <c r="C201" i="3" s="1"/>
  <c r="Y200" i="3"/>
  <c r="M200" i="3"/>
  <c r="L200" i="3"/>
  <c r="E200" i="3"/>
  <c r="C200" i="3" s="1"/>
  <c r="Y199" i="3"/>
  <c r="M199" i="3"/>
  <c r="L199" i="3"/>
  <c r="E199" i="3"/>
  <c r="C199" i="3" s="1"/>
  <c r="Y198" i="3"/>
  <c r="M198" i="3"/>
  <c r="L198" i="3"/>
  <c r="E198" i="3"/>
  <c r="C198" i="3" s="1"/>
  <c r="Y197" i="3"/>
  <c r="M197" i="3"/>
  <c r="L197" i="3"/>
  <c r="E197" i="3"/>
  <c r="C197" i="3" s="1"/>
  <c r="Y196" i="3"/>
  <c r="M196" i="3"/>
  <c r="L196" i="3"/>
  <c r="E196" i="3"/>
  <c r="C196" i="3" s="1"/>
  <c r="Y195" i="3"/>
  <c r="M195" i="3"/>
  <c r="L195" i="3"/>
  <c r="E195" i="3"/>
  <c r="C195" i="3" s="1"/>
  <c r="Y194" i="3"/>
  <c r="M194" i="3"/>
  <c r="L194" i="3"/>
  <c r="E194" i="3"/>
  <c r="C194" i="3" s="1"/>
  <c r="Y193" i="3"/>
  <c r="M193" i="3"/>
  <c r="L193" i="3"/>
  <c r="E193" i="3"/>
  <c r="C193" i="3" s="1"/>
  <c r="Y192" i="3"/>
  <c r="M192" i="3"/>
  <c r="L192" i="3"/>
  <c r="E192" i="3"/>
  <c r="C192" i="3" s="1"/>
  <c r="Y191" i="3"/>
  <c r="M191" i="3"/>
  <c r="L191" i="3"/>
  <c r="E191" i="3"/>
  <c r="C191" i="3" s="1"/>
  <c r="Y190" i="3"/>
  <c r="M190" i="3"/>
  <c r="L190" i="3"/>
  <c r="E190" i="3"/>
  <c r="C190" i="3" s="1"/>
  <c r="Y189" i="3"/>
  <c r="M189" i="3"/>
  <c r="L189" i="3"/>
  <c r="E189" i="3"/>
  <c r="C189" i="3" s="1"/>
  <c r="Y188" i="3"/>
  <c r="M188" i="3"/>
  <c r="L188" i="3"/>
  <c r="E188" i="3"/>
  <c r="C188" i="3" s="1"/>
  <c r="Y187" i="3"/>
  <c r="M187" i="3"/>
  <c r="L187" i="3"/>
  <c r="E187" i="3"/>
  <c r="C187" i="3" s="1"/>
  <c r="Y186" i="3"/>
  <c r="M186" i="3"/>
  <c r="L186" i="3"/>
  <c r="E186" i="3"/>
  <c r="C186" i="3" s="1"/>
  <c r="Y185" i="3"/>
  <c r="M185" i="3"/>
  <c r="L185" i="3"/>
  <c r="E185" i="3"/>
  <c r="C185" i="3" s="1"/>
  <c r="Y184" i="3"/>
  <c r="M184" i="3"/>
  <c r="L184" i="3"/>
  <c r="E184" i="3"/>
  <c r="C184" i="3" s="1"/>
  <c r="Y183" i="3"/>
  <c r="M183" i="3"/>
  <c r="L183" i="3"/>
  <c r="E183" i="3"/>
  <c r="C183" i="3" s="1"/>
  <c r="Y182" i="3"/>
  <c r="M182" i="3"/>
  <c r="L182" i="3"/>
  <c r="E182" i="3"/>
  <c r="C182" i="3" s="1"/>
  <c r="Y181" i="3"/>
  <c r="M181" i="3"/>
  <c r="L181" i="3"/>
  <c r="E181" i="3"/>
  <c r="C181" i="3" s="1"/>
  <c r="Y180" i="3"/>
  <c r="M180" i="3"/>
  <c r="L180" i="3"/>
  <c r="E180" i="3"/>
  <c r="C180" i="3" s="1"/>
  <c r="Y179" i="3"/>
  <c r="M179" i="3"/>
  <c r="L179" i="3"/>
  <c r="E179" i="3"/>
  <c r="C179" i="3" s="1"/>
  <c r="Y178" i="3"/>
  <c r="M178" i="3"/>
  <c r="L178" i="3"/>
  <c r="E178" i="3"/>
  <c r="C178" i="3" s="1"/>
  <c r="Y177" i="3"/>
  <c r="M177" i="3"/>
  <c r="L177" i="3"/>
  <c r="E177" i="3"/>
  <c r="C177" i="3" s="1"/>
  <c r="Y176" i="3"/>
  <c r="M176" i="3"/>
  <c r="L176" i="3"/>
  <c r="E176" i="3"/>
  <c r="C176" i="3" s="1"/>
  <c r="Y175" i="3"/>
  <c r="M175" i="3"/>
  <c r="L175" i="3"/>
  <c r="E175" i="3"/>
  <c r="C175" i="3" s="1"/>
  <c r="Y174" i="3"/>
  <c r="M174" i="3"/>
  <c r="L174" i="3"/>
  <c r="E174" i="3"/>
  <c r="C174" i="3" s="1"/>
  <c r="Y173" i="3"/>
  <c r="M173" i="3"/>
  <c r="L173" i="3"/>
  <c r="E173" i="3"/>
  <c r="C173" i="3" s="1"/>
  <c r="Y172" i="3"/>
  <c r="M172" i="3"/>
  <c r="L172" i="3"/>
  <c r="E172" i="3"/>
  <c r="C172" i="3" s="1"/>
  <c r="Y171" i="3"/>
  <c r="M171" i="3"/>
  <c r="L171" i="3"/>
  <c r="E171" i="3"/>
  <c r="C171" i="3" s="1"/>
  <c r="Y170" i="3"/>
  <c r="M170" i="3"/>
  <c r="L170" i="3"/>
  <c r="E170" i="3"/>
  <c r="C170" i="3" s="1"/>
  <c r="Y169" i="3"/>
  <c r="M169" i="3"/>
  <c r="L169" i="3"/>
  <c r="E169" i="3"/>
  <c r="C169" i="3" s="1"/>
  <c r="Y168" i="3"/>
  <c r="M168" i="3"/>
  <c r="L168" i="3"/>
  <c r="E168" i="3"/>
  <c r="C168" i="3" s="1"/>
  <c r="Y167" i="3"/>
  <c r="M167" i="3"/>
  <c r="L167" i="3"/>
  <c r="E167" i="3"/>
  <c r="Y166" i="3"/>
  <c r="M166" i="3"/>
  <c r="L166" i="3"/>
  <c r="E166" i="3"/>
  <c r="Y165" i="3"/>
  <c r="M165" i="3"/>
  <c r="L165" i="3"/>
  <c r="E165" i="3"/>
  <c r="Y164" i="3"/>
  <c r="M164" i="3"/>
  <c r="L164" i="3"/>
  <c r="E164" i="3"/>
  <c r="Y163" i="3"/>
  <c r="M163" i="3"/>
  <c r="L163" i="3"/>
  <c r="E163" i="3"/>
  <c r="Y162" i="3"/>
  <c r="M162" i="3"/>
  <c r="L162" i="3"/>
  <c r="E162" i="3"/>
  <c r="Y161" i="3"/>
  <c r="M161" i="3"/>
  <c r="L161" i="3"/>
  <c r="E161" i="3"/>
  <c r="Y160" i="3"/>
  <c r="M160" i="3"/>
  <c r="L160" i="3"/>
  <c r="E160" i="3"/>
  <c r="Y159" i="3"/>
  <c r="M159" i="3"/>
  <c r="L159" i="3"/>
  <c r="E159" i="3"/>
  <c r="Y158" i="3"/>
  <c r="M158" i="3"/>
  <c r="L158" i="3"/>
  <c r="E158" i="3"/>
  <c r="Y157" i="3"/>
  <c r="M157" i="3"/>
  <c r="L157" i="3"/>
  <c r="E157" i="3"/>
  <c r="Y156" i="3"/>
  <c r="M156" i="3"/>
  <c r="L156" i="3"/>
  <c r="E156" i="3"/>
  <c r="Y155" i="3"/>
  <c r="M155" i="3"/>
  <c r="L155" i="3"/>
  <c r="E155" i="3"/>
  <c r="Y154" i="3"/>
  <c r="M154" i="3"/>
  <c r="L154" i="3"/>
  <c r="E154" i="3"/>
  <c r="Y153" i="3"/>
  <c r="M153" i="3"/>
  <c r="L153" i="3"/>
  <c r="E153" i="3"/>
  <c r="Y152" i="3"/>
  <c r="M152" i="3"/>
  <c r="L152" i="3"/>
  <c r="E152" i="3"/>
  <c r="Y151" i="3"/>
  <c r="M151" i="3"/>
  <c r="L151" i="3"/>
  <c r="E151" i="3"/>
  <c r="Y150" i="3"/>
  <c r="M150" i="3"/>
  <c r="L150" i="3"/>
  <c r="E150" i="3"/>
  <c r="Y149" i="3"/>
  <c r="M149" i="3"/>
  <c r="L149" i="3"/>
  <c r="E149" i="3"/>
  <c r="Y148" i="3"/>
  <c r="M148" i="3"/>
  <c r="L148" i="3"/>
  <c r="E148" i="3"/>
  <c r="Y147" i="3"/>
  <c r="M147" i="3"/>
  <c r="L147" i="3"/>
  <c r="E147" i="3"/>
  <c r="Y146" i="3"/>
  <c r="M146" i="3"/>
  <c r="L146" i="3"/>
  <c r="E146" i="3"/>
  <c r="Y145" i="3"/>
  <c r="M145" i="3"/>
  <c r="L145" i="3"/>
  <c r="E145" i="3"/>
  <c r="Y144" i="3"/>
  <c r="M144" i="3"/>
  <c r="L144" i="3"/>
  <c r="E144" i="3"/>
  <c r="Y143" i="3"/>
  <c r="M143" i="3"/>
  <c r="L143" i="3"/>
  <c r="E143" i="3"/>
  <c r="Y142" i="3"/>
  <c r="M142" i="3"/>
  <c r="L142" i="3"/>
  <c r="E142" i="3"/>
  <c r="Y141" i="3"/>
  <c r="M141" i="3"/>
  <c r="L141" i="3"/>
  <c r="E141" i="3"/>
  <c r="Y140" i="3"/>
  <c r="M140" i="3"/>
  <c r="L140" i="3"/>
  <c r="E140" i="3"/>
  <c r="Y139" i="3"/>
  <c r="M139" i="3"/>
  <c r="L139" i="3"/>
  <c r="E139" i="3"/>
  <c r="Y138" i="3"/>
  <c r="M138" i="3"/>
  <c r="L138" i="3"/>
  <c r="E138" i="3"/>
  <c r="Y137" i="3"/>
  <c r="M137" i="3"/>
  <c r="L137" i="3"/>
  <c r="E137" i="3"/>
  <c r="Y136" i="3"/>
  <c r="M136" i="3"/>
  <c r="L136" i="3"/>
  <c r="E136" i="3"/>
  <c r="Y135" i="3"/>
  <c r="M135" i="3"/>
  <c r="L135" i="3"/>
  <c r="E135" i="3"/>
  <c r="Y134" i="3"/>
  <c r="M134" i="3"/>
  <c r="L134" i="3"/>
  <c r="E134" i="3"/>
  <c r="Y133" i="3"/>
  <c r="M133" i="3"/>
  <c r="L133" i="3"/>
  <c r="E133" i="3"/>
  <c r="Y132" i="3"/>
  <c r="M132" i="3"/>
  <c r="L132" i="3"/>
  <c r="E132" i="3"/>
  <c r="Y131" i="3"/>
  <c r="M131" i="3"/>
  <c r="L131" i="3"/>
  <c r="E131" i="3"/>
  <c r="Y130" i="3"/>
  <c r="M130" i="3"/>
  <c r="L130" i="3"/>
  <c r="E130" i="3"/>
  <c r="Y129" i="3"/>
  <c r="M129" i="3"/>
  <c r="L129" i="3"/>
  <c r="E129" i="3"/>
  <c r="Y128" i="3"/>
  <c r="M128" i="3"/>
  <c r="L128" i="3"/>
  <c r="E128" i="3"/>
  <c r="Y127" i="3"/>
  <c r="M127" i="3"/>
  <c r="L127" i="3"/>
  <c r="E127" i="3"/>
  <c r="Y126" i="3"/>
  <c r="M126" i="3"/>
  <c r="L126" i="3"/>
  <c r="E126" i="3"/>
  <c r="Y125" i="3"/>
  <c r="M125" i="3"/>
  <c r="L125" i="3"/>
  <c r="E125" i="3"/>
  <c r="Y124" i="3"/>
  <c r="M124" i="3"/>
  <c r="L124" i="3"/>
  <c r="E124" i="3"/>
  <c r="Y123" i="3"/>
  <c r="M123" i="3"/>
  <c r="L123" i="3"/>
  <c r="E123" i="3"/>
  <c r="Y122" i="3"/>
  <c r="M122" i="3"/>
  <c r="L122" i="3"/>
  <c r="E122" i="3"/>
  <c r="Y121" i="3"/>
  <c r="M121" i="3"/>
  <c r="L121" i="3"/>
  <c r="E121" i="3"/>
  <c r="Y120" i="3"/>
  <c r="M120" i="3"/>
  <c r="L120" i="3"/>
  <c r="E120" i="3"/>
  <c r="Y119" i="3"/>
  <c r="M119" i="3"/>
  <c r="L119" i="3"/>
  <c r="E119" i="3"/>
  <c r="Y118" i="3"/>
  <c r="M118" i="3"/>
  <c r="L118" i="3"/>
  <c r="E118" i="3"/>
  <c r="Y117" i="3"/>
  <c r="M117" i="3"/>
  <c r="L117" i="3"/>
  <c r="E117" i="3"/>
  <c r="Y116" i="3"/>
  <c r="M116" i="3"/>
  <c r="L116" i="3"/>
  <c r="E116" i="3"/>
  <c r="Y115" i="3"/>
  <c r="M115" i="3"/>
  <c r="L115" i="3"/>
  <c r="E115" i="3"/>
  <c r="Y114" i="3"/>
  <c r="M114" i="3"/>
  <c r="L114" i="3"/>
  <c r="E114" i="3"/>
  <c r="Y113" i="3"/>
  <c r="M113" i="3"/>
  <c r="L113" i="3"/>
  <c r="E113" i="3"/>
  <c r="Y112" i="3"/>
  <c r="M112" i="3"/>
  <c r="L112" i="3"/>
  <c r="E112" i="3"/>
  <c r="Y111" i="3"/>
  <c r="M111" i="3"/>
  <c r="L111" i="3"/>
  <c r="E111" i="3"/>
  <c r="Y110" i="3"/>
  <c r="M110" i="3"/>
  <c r="L110" i="3"/>
  <c r="E110" i="3"/>
  <c r="Y109" i="3"/>
  <c r="M109" i="3"/>
  <c r="L109" i="3"/>
  <c r="E109" i="3"/>
  <c r="Y108" i="3"/>
  <c r="M108" i="3"/>
  <c r="L108" i="3"/>
  <c r="E108" i="3"/>
  <c r="Y107" i="3"/>
  <c r="M107" i="3"/>
  <c r="L107" i="3"/>
  <c r="E107" i="3"/>
  <c r="Y106" i="3"/>
  <c r="M106" i="3"/>
  <c r="L106" i="3"/>
  <c r="E106" i="3"/>
  <c r="Y105" i="3"/>
  <c r="M105" i="3"/>
  <c r="L105" i="3"/>
  <c r="E105" i="3"/>
  <c r="Y104" i="3"/>
  <c r="M104" i="3"/>
  <c r="L104" i="3"/>
  <c r="E104" i="3"/>
  <c r="Y103" i="3"/>
  <c r="M103" i="3"/>
  <c r="L103" i="3"/>
  <c r="E103" i="3"/>
  <c r="Y102" i="3"/>
  <c r="M102" i="3"/>
  <c r="L102" i="3"/>
  <c r="E102" i="3"/>
  <c r="Y101" i="3"/>
  <c r="M101" i="3"/>
  <c r="L101" i="3"/>
  <c r="E101" i="3"/>
  <c r="Y100" i="3"/>
  <c r="M100" i="3"/>
  <c r="L100" i="3"/>
  <c r="E100" i="3"/>
  <c r="Y99" i="3"/>
  <c r="M99" i="3"/>
  <c r="L99" i="3"/>
  <c r="E99" i="3"/>
  <c r="Y98" i="3"/>
  <c r="M98" i="3"/>
  <c r="L98" i="3"/>
  <c r="E98" i="3"/>
  <c r="Y97" i="3"/>
  <c r="M97" i="3"/>
  <c r="L97" i="3"/>
  <c r="E97" i="3"/>
  <c r="Y96" i="3"/>
  <c r="M96" i="3"/>
  <c r="L96" i="3"/>
  <c r="E96" i="3"/>
  <c r="Y95" i="3"/>
  <c r="M95" i="3"/>
  <c r="L95" i="3"/>
  <c r="E95" i="3"/>
  <c r="Y94" i="3"/>
  <c r="M94" i="3"/>
  <c r="L94" i="3"/>
  <c r="E94" i="3"/>
  <c r="Y93" i="3"/>
  <c r="M93" i="3"/>
  <c r="L93" i="3"/>
  <c r="E93" i="3"/>
  <c r="Y92" i="3"/>
  <c r="M92" i="3"/>
  <c r="L92" i="3"/>
  <c r="E92" i="3"/>
  <c r="Y91" i="3"/>
  <c r="M91" i="3"/>
  <c r="L91" i="3"/>
  <c r="E91" i="3"/>
  <c r="Y90" i="3"/>
  <c r="M90" i="3"/>
  <c r="L90" i="3"/>
  <c r="E90" i="3"/>
  <c r="Y89" i="3"/>
  <c r="M89" i="3"/>
  <c r="L89" i="3"/>
  <c r="E89" i="3"/>
  <c r="Y88" i="3"/>
  <c r="M88" i="3"/>
  <c r="L88" i="3"/>
  <c r="E88" i="3"/>
  <c r="Y87" i="3"/>
  <c r="M87" i="3"/>
  <c r="L87" i="3"/>
  <c r="E87" i="3"/>
  <c r="Y86" i="3"/>
  <c r="M86" i="3"/>
  <c r="L86" i="3"/>
  <c r="E86" i="3"/>
  <c r="Y85" i="3"/>
  <c r="M85" i="3"/>
  <c r="L85" i="3"/>
  <c r="E85" i="3"/>
  <c r="Y84" i="3"/>
  <c r="M84" i="3"/>
  <c r="L84" i="3"/>
  <c r="E84" i="3"/>
  <c r="Y83" i="3"/>
  <c r="M83" i="3"/>
  <c r="L83" i="3"/>
  <c r="E83" i="3"/>
  <c r="Y82" i="3"/>
  <c r="M82" i="3"/>
  <c r="L82" i="3"/>
  <c r="E82" i="3"/>
  <c r="Y81" i="3"/>
  <c r="M81" i="3"/>
  <c r="L81" i="3"/>
  <c r="E81" i="3"/>
  <c r="Y80" i="3"/>
  <c r="M80" i="3"/>
  <c r="L80" i="3"/>
  <c r="E80" i="3"/>
  <c r="Y79" i="3"/>
  <c r="M79" i="3"/>
  <c r="L79" i="3"/>
  <c r="E79" i="3"/>
  <c r="Y78" i="3"/>
  <c r="M78" i="3"/>
  <c r="L78" i="3"/>
  <c r="E78" i="3"/>
  <c r="Y77" i="3"/>
  <c r="M77" i="3"/>
  <c r="L77" i="3"/>
  <c r="E77" i="3"/>
  <c r="Y76" i="3"/>
  <c r="M76" i="3"/>
  <c r="L76" i="3"/>
  <c r="E76" i="3"/>
  <c r="Y75" i="3"/>
  <c r="M75" i="3"/>
  <c r="L75" i="3"/>
  <c r="E75" i="3"/>
  <c r="Y74" i="3"/>
  <c r="M74" i="3"/>
  <c r="L74" i="3"/>
  <c r="E74" i="3"/>
  <c r="Y73" i="3"/>
  <c r="M73" i="3"/>
  <c r="L73" i="3"/>
  <c r="E73" i="3"/>
  <c r="Y72" i="3"/>
  <c r="M72" i="3"/>
  <c r="L72" i="3"/>
  <c r="E72" i="3"/>
  <c r="Y71" i="3"/>
  <c r="M71" i="3"/>
  <c r="L71" i="3"/>
  <c r="E71" i="3"/>
  <c r="Y70" i="3"/>
  <c r="M70" i="3"/>
  <c r="L70" i="3"/>
  <c r="E70" i="3"/>
  <c r="Y69" i="3"/>
  <c r="M69" i="3"/>
  <c r="L69" i="3"/>
  <c r="E69" i="3"/>
  <c r="Y68" i="3"/>
  <c r="M68" i="3"/>
  <c r="L68" i="3"/>
  <c r="E68" i="3"/>
  <c r="Y67" i="3"/>
  <c r="M67" i="3"/>
  <c r="L67" i="3"/>
  <c r="E67" i="3"/>
  <c r="Y66" i="3"/>
  <c r="M66" i="3"/>
  <c r="L66" i="3"/>
  <c r="E66" i="3"/>
  <c r="Y65" i="3"/>
  <c r="M65" i="3"/>
  <c r="L65" i="3"/>
  <c r="E65" i="3"/>
  <c r="Y64" i="3"/>
  <c r="M64" i="3"/>
  <c r="L64" i="3"/>
  <c r="E64" i="3"/>
  <c r="Y63" i="3"/>
  <c r="M63" i="3"/>
  <c r="L63" i="3"/>
  <c r="E63" i="3"/>
  <c r="Y62" i="3"/>
  <c r="M62" i="3"/>
  <c r="L62" i="3"/>
  <c r="E62" i="3"/>
  <c r="Y61" i="3"/>
  <c r="M61" i="3"/>
  <c r="L61" i="3"/>
  <c r="E61" i="3"/>
  <c r="Y60" i="3"/>
  <c r="M60" i="3"/>
  <c r="L60" i="3"/>
  <c r="E60" i="3"/>
  <c r="Y59" i="3"/>
  <c r="M59" i="3"/>
  <c r="L59" i="3"/>
  <c r="E59" i="3"/>
  <c r="Y58" i="3"/>
  <c r="M58" i="3"/>
  <c r="L58" i="3"/>
  <c r="E58" i="3"/>
  <c r="Y57" i="3"/>
  <c r="M57" i="3"/>
  <c r="L57" i="3"/>
  <c r="E57" i="3"/>
  <c r="Y56" i="3"/>
  <c r="M56" i="3"/>
  <c r="L56" i="3"/>
  <c r="E56" i="3"/>
  <c r="Y55" i="3"/>
  <c r="M55" i="3"/>
  <c r="L55" i="3"/>
  <c r="E55" i="3"/>
  <c r="Y54" i="3"/>
  <c r="M54" i="3"/>
  <c r="L54" i="3"/>
  <c r="E54" i="3"/>
  <c r="Y53" i="3"/>
  <c r="M53" i="3"/>
  <c r="L53" i="3"/>
  <c r="E53" i="3"/>
  <c r="Y52" i="3"/>
  <c r="M52" i="3"/>
  <c r="L52" i="3"/>
  <c r="E52" i="3"/>
  <c r="Y51" i="3"/>
  <c r="M51" i="3"/>
  <c r="L51" i="3"/>
  <c r="E51" i="3"/>
  <c r="Y50" i="3"/>
  <c r="M50" i="3"/>
  <c r="L50" i="3"/>
  <c r="E50" i="3"/>
  <c r="Y49" i="3"/>
  <c r="M49" i="3"/>
  <c r="L49" i="3"/>
  <c r="E49" i="3"/>
  <c r="Y48" i="3"/>
  <c r="M48" i="3"/>
  <c r="L48" i="3"/>
  <c r="E48" i="3"/>
  <c r="Y47" i="3"/>
  <c r="M47" i="3"/>
  <c r="L47" i="3"/>
  <c r="E47" i="3"/>
  <c r="Y46" i="3"/>
  <c r="M46" i="3"/>
  <c r="L46" i="3"/>
  <c r="E46" i="3"/>
  <c r="Y45" i="3"/>
  <c r="M45" i="3"/>
  <c r="L45" i="3"/>
  <c r="E45" i="3"/>
  <c r="Y44" i="3"/>
  <c r="M44" i="3"/>
  <c r="L44" i="3"/>
  <c r="E44" i="3"/>
  <c r="Y43" i="3"/>
  <c r="M43" i="3"/>
  <c r="L43" i="3"/>
  <c r="E43" i="3"/>
  <c r="Y42" i="3"/>
  <c r="M42" i="3"/>
  <c r="L42" i="3"/>
  <c r="E42" i="3"/>
  <c r="Y41" i="3"/>
  <c r="M41" i="3"/>
  <c r="L41" i="3"/>
  <c r="E41" i="3"/>
  <c r="Y40" i="3"/>
  <c r="M40" i="3"/>
  <c r="L40" i="3"/>
  <c r="E40" i="3"/>
  <c r="Y39" i="3"/>
  <c r="M39" i="3"/>
  <c r="L39" i="3"/>
  <c r="E39" i="3"/>
  <c r="Y38" i="3"/>
  <c r="M38" i="3"/>
  <c r="L38" i="3"/>
  <c r="E38" i="3"/>
  <c r="Y37" i="3"/>
  <c r="M37" i="3"/>
  <c r="L37" i="3"/>
  <c r="E37" i="3"/>
  <c r="Y36" i="3"/>
  <c r="M36" i="3"/>
  <c r="L36" i="3"/>
  <c r="E36" i="3"/>
  <c r="Y35" i="3"/>
  <c r="M35" i="3"/>
  <c r="L35" i="3"/>
  <c r="E35" i="3"/>
  <c r="Y34" i="3"/>
  <c r="M34" i="3"/>
  <c r="L34" i="3"/>
  <c r="E34" i="3"/>
  <c r="Y33" i="3"/>
  <c r="M33" i="3"/>
  <c r="L33" i="3"/>
  <c r="E33" i="3"/>
  <c r="Y32" i="3"/>
  <c r="M32" i="3"/>
  <c r="L32" i="3"/>
  <c r="E32" i="3"/>
  <c r="Y31" i="3"/>
  <c r="M31" i="3"/>
  <c r="L31" i="3"/>
  <c r="E31" i="3"/>
  <c r="Y30" i="3"/>
  <c r="M30" i="3"/>
  <c r="L30" i="3"/>
  <c r="E30" i="3"/>
  <c r="Y29" i="3"/>
  <c r="M29" i="3"/>
  <c r="L29" i="3"/>
  <c r="E29" i="3"/>
  <c r="Y28" i="3"/>
  <c r="M28" i="3"/>
  <c r="L28" i="3"/>
  <c r="E28" i="3"/>
  <c r="Y27" i="3"/>
  <c r="M27" i="3"/>
  <c r="L27" i="3"/>
  <c r="E27" i="3"/>
  <c r="Y26" i="3"/>
  <c r="M26" i="3"/>
  <c r="L26" i="3"/>
  <c r="E26" i="3"/>
  <c r="Y25" i="3"/>
  <c r="M25" i="3"/>
  <c r="L25" i="3"/>
  <c r="E25" i="3"/>
  <c r="Y24" i="3"/>
  <c r="M24" i="3"/>
  <c r="L24" i="3"/>
  <c r="E24" i="3"/>
  <c r="Y23" i="3"/>
  <c r="M23" i="3"/>
  <c r="L23" i="3"/>
  <c r="E23" i="3"/>
  <c r="Y22" i="3"/>
  <c r="M22" i="3"/>
  <c r="L22" i="3"/>
  <c r="E22" i="3"/>
  <c r="Y21" i="3"/>
  <c r="M21" i="3"/>
  <c r="L21" i="3"/>
  <c r="E21" i="3"/>
  <c r="Y20" i="3"/>
  <c r="M20" i="3"/>
  <c r="L20" i="3"/>
  <c r="E20" i="3"/>
  <c r="Y19" i="3"/>
  <c r="M19" i="3"/>
  <c r="L19" i="3"/>
  <c r="E19" i="3"/>
  <c r="Y18" i="3"/>
  <c r="M18" i="3"/>
  <c r="L18" i="3"/>
  <c r="E18" i="3"/>
  <c r="Y17" i="3"/>
  <c r="M17" i="3"/>
  <c r="L17" i="3"/>
  <c r="E17" i="3"/>
  <c r="Y16" i="3"/>
  <c r="M16" i="3"/>
  <c r="L16" i="3"/>
  <c r="E16" i="3"/>
  <c r="Y15" i="3"/>
  <c r="M15" i="3"/>
  <c r="L15" i="3"/>
  <c r="E15" i="3"/>
  <c r="Y14" i="3"/>
  <c r="M14" i="3"/>
  <c r="L14" i="3"/>
  <c r="E14" i="3"/>
  <c r="Y13" i="3"/>
  <c r="M13" i="3"/>
  <c r="L13" i="3"/>
  <c r="E13" i="3"/>
  <c r="Y12" i="3"/>
  <c r="E12" i="3"/>
  <c r="E11" i="3"/>
  <c r="E10" i="3"/>
  <c r="E9" i="3"/>
  <c r="E8" i="3"/>
  <c r="X4" i="15"/>
  <c r="AD841" i="3"/>
  <c r="BX12" i="3"/>
  <c r="AF845" i="3"/>
  <c r="V848" i="3"/>
  <c r="BW10" i="3"/>
  <c r="K837" i="3"/>
  <c r="CB9" i="3"/>
  <c r="I841" i="3"/>
  <c r="V844" i="3"/>
  <c r="AO837" i="3"/>
  <c r="BW12" i="3"/>
  <c r="N7" i="15"/>
  <c r="AS844" i="3"/>
  <c r="AD9" i="3" l="1"/>
  <c r="AC849" i="3"/>
  <c r="AC850" i="3" s="1"/>
  <c r="C151" i="3"/>
  <c r="Q9" i="3"/>
  <c r="I18" i="3"/>
  <c r="I14" i="3"/>
  <c r="I20" i="3"/>
  <c r="I24" i="3"/>
  <c r="I28" i="3"/>
  <c r="I30" i="3"/>
  <c r="I32" i="3"/>
  <c r="I34" i="3"/>
  <c r="I36" i="3"/>
  <c r="I38" i="3"/>
  <c r="I40" i="3"/>
  <c r="I42" i="3"/>
  <c r="I192" i="3"/>
  <c r="I194" i="3"/>
  <c r="I196" i="3"/>
  <c r="I198" i="3"/>
  <c r="I200" i="3"/>
  <c r="I202" i="3"/>
  <c r="I204" i="3"/>
  <c r="I206" i="3"/>
  <c r="I208" i="3"/>
  <c r="I210" i="3"/>
  <c r="I212" i="3"/>
  <c r="I214" i="3"/>
  <c r="I216" i="3"/>
  <c r="I218" i="3"/>
  <c r="I220" i="3"/>
  <c r="I222" i="3"/>
  <c r="I224" i="3"/>
  <c r="I226" i="3"/>
  <c r="I228" i="3"/>
  <c r="I230" i="3"/>
  <c r="I232" i="3"/>
  <c r="I234" i="3"/>
  <c r="I236" i="3"/>
  <c r="I238" i="3"/>
  <c r="I240" i="3"/>
  <c r="I242" i="3"/>
  <c r="I244" i="3"/>
  <c r="I246" i="3"/>
  <c r="I248" i="3"/>
  <c r="I250" i="3"/>
  <c r="I252" i="3"/>
  <c r="I254" i="3"/>
  <c r="I256" i="3"/>
  <c r="I258" i="3"/>
  <c r="I260" i="3"/>
  <c r="I262" i="3"/>
  <c r="I264" i="3"/>
  <c r="I266" i="3"/>
  <c r="I268" i="3"/>
  <c r="I270" i="3"/>
  <c r="I272" i="3"/>
  <c r="I274" i="3"/>
  <c r="I276" i="3"/>
  <c r="I278" i="3"/>
  <c r="I280" i="3"/>
  <c r="I282" i="3"/>
  <c r="I286" i="3"/>
  <c r="BG840" i="3"/>
  <c r="AB9" i="3"/>
  <c r="C160" i="3"/>
  <c r="C14" i="3"/>
  <c r="I290" i="3"/>
  <c r="C167" i="3"/>
  <c r="I154" i="3"/>
  <c r="I15" i="3"/>
  <c r="C18" i="3"/>
  <c r="C22" i="3"/>
  <c r="C26" i="3"/>
  <c r="C28" i="3"/>
  <c r="C30" i="3"/>
  <c r="C32" i="3"/>
  <c r="C34" i="3"/>
  <c r="C36" i="3"/>
  <c r="C38" i="3"/>
  <c r="C40" i="3"/>
  <c r="C42" i="3"/>
  <c r="I294" i="3"/>
  <c r="AF850" i="3"/>
  <c r="T40" i="3"/>
  <c r="T36" i="3"/>
  <c r="T32" i="3"/>
  <c r="T28" i="3"/>
  <c r="T16" i="3"/>
  <c r="T13" i="3"/>
  <c r="T14" i="3"/>
  <c r="T41" i="3"/>
  <c r="T37" i="3"/>
  <c r="T33" i="3"/>
  <c r="T29" i="3"/>
  <c r="T25" i="3"/>
  <c r="T21" i="3"/>
  <c r="T17" i="3"/>
  <c r="T30" i="3"/>
  <c r="T22" i="3"/>
  <c r="T18" i="3"/>
  <c r="T38" i="3"/>
  <c r="T34" i="3"/>
  <c r="T26" i="3"/>
  <c r="T12" i="3"/>
  <c r="T39" i="3"/>
  <c r="T35" i="3"/>
  <c r="T31" i="3"/>
  <c r="T27" i="3"/>
  <c r="T23" i="3"/>
  <c r="T19" i="3"/>
  <c r="T15" i="3"/>
  <c r="T24" i="3"/>
  <c r="T20" i="3"/>
  <c r="T42" i="3"/>
  <c r="C11" i="3"/>
  <c r="C25" i="3"/>
  <c r="I31" i="3"/>
  <c r="I35" i="3"/>
  <c r="I43" i="3"/>
  <c r="C44" i="3"/>
  <c r="I49" i="3"/>
  <c r="C50" i="3"/>
  <c r="I55" i="3"/>
  <c r="C56" i="3"/>
  <c r="I57" i="3"/>
  <c r="I63" i="3"/>
  <c r="C64" i="3"/>
  <c r="I65" i="3"/>
  <c r="C66" i="3"/>
  <c r="I79" i="3"/>
  <c r="C80" i="3"/>
  <c r="I81" i="3"/>
  <c r="C82" i="3"/>
  <c r="C90" i="3"/>
  <c r="I103" i="3"/>
  <c r="C104" i="3"/>
  <c r="I105" i="3"/>
  <c r="I111" i="3"/>
  <c r="C112" i="3"/>
  <c r="I113" i="3"/>
  <c r="C114" i="3"/>
  <c r="I127" i="3"/>
  <c r="C128" i="3"/>
  <c r="I129" i="3"/>
  <c r="C130" i="3"/>
  <c r="C138" i="3"/>
  <c r="I151" i="3"/>
  <c r="C152" i="3"/>
  <c r="I153" i="3"/>
  <c r="C154" i="3"/>
  <c r="C162" i="3"/>
  <c r="P9" i="3"/>
  <c r="C12" i="3"/>
  <c r="I13" i="3"/>
  <c r="C15" i="3"/>
  <c r="C19" i="3"/>
  <c r="I21" i="3"/>
  <c r="I25" i="3"/>
  <c r="C31" i="3"/>
  <c r="C35" i="3"/>
  <c r="C39" i="3"/>
  <c r="I44" i="3"/>
  <c r="C45" i="3"/>
  <c r="I46" i="3"/>
  <c r="I48" i="3"/>
  <c r="C49" i="3"/>
  <c r="I50" i="3"/>
  <c r="I52" i="3"/>
  <c r="C53" i="3"/>
  <c r="I54" i="3"/>
  <c r="C55" i="3"/>
  <c r="C59" i="3"/>
  <c r="C63" i="3"/>
  <c r="I68" i="3"/>
  <c r="C69" i="3"/>
  <c r="I70" i="3"/>
  <c r="C71" i="3"/>
  <c r="C75" i="3"/>
  <c r="I80" i="3"/>
  <c r="C81" i="3"/>
  <c r="I84" i="3"/>
  <c r="C85" i="3"/>
  <c r="I88" i="3"/>
  <c r="C89" i="3"/>
  <c r="I90" i="3"/>
  <c r="I92" i="3"/>
  <c r="C93" i="3"/>
  <c r="I94" i="3"/>
  <c r="C95" i="3"/>
  <c r="C99" i="3"/>
  <c r="I104" i="3"/>
  <c r="C105" i="3"/>
  <c r="I106" i="3"/>
  <c r="C107" i="3"/>
  <c r="C111" i="3"/>
  <c r="I116" i="3"/>
  <c r="C117" i="3"/>
  <c r="I118" i="3"/>
  <c r="C119" i="3"/>
  <c r="C123" i="3"/>
  <c r="C127" i="3"/>
  <c r="C131" i="3"/>
  <c r="I136" i="3"/>
  <c r="C137" i="3"/>
  <c r="I138" i="3"/>
  <c r="I140" i="3"/>
  <c r="C141" i="3"/>
  <c r="I142" i="3"/>
  <c r="I144" i="3"/>
  <c r="C145" i="3"/>
  <c r="I148" i="3"/>
  <c r="C149" i="3"/>
  <c r="I152" i="3"/>
  <c r="C153" i="3"/>
  <c r="C155" i="3"/>
  <c r="C10" i="3"/>
  <c r="I829" i="3"/>
  <c r="I834" i="3"/>
  <c r="I833" i="3"/>
  <c r="I832" i="3"/>
  <c r="I831" i="3"/>
  <c r="I827" i="3"/>
  <c r="I823" i="3"/>
  <c r="I819" i="3"/>
  <c r="I815" i="3"/>
  <c r="I811" i="3"/>
  <c r="I807" i="3"/>
  <c r="I733" i="3"/>
  <c r="I731" i="3"/>
  <c r="I729" i="3"/>
  <c r="I727" i="3"/>
  <c r="I725" i="3"/>
  <c r="I723" i="3"/>
  <c r="I721" i="3"/>
  <c r="I719" i="3"/>
  <c r="I717" i="3"/>
  <c r="I715" i="3"/>
  <c r="I713" i="3"/>
  <c r="I711" i="3"/>
  <c r="I709" i="3"/>
  <c r="I707" i="3"/>
  <c r="I705" i="3"/>
  <c r="I703" i="3"/>
  <c r="I701" i="3"/>
  <c r="I699" i="3"/>
  <c r="I697" i="3"/>
  <c r="I695" i="3"/>
  <c r="I693" i="3"/>
  <c r="I691" i="3"/>
  <c r="I689" i="3"/>
  <c r="I687" i="3"/>
  <c r="I685" i="3"/>
  <c r="I683" i="3"/>
  <c r="I681" i="3"/>
  <c r="I679" i="3"/>
  <c r="I677" i="3"/>
  <c r="I675" i="3"/>
  <c r="I673" i="3"/>
  <c r="I671" i="3"/>
  <c r="I669" i="3"/>
  <c r="I667" i="3"/>
  <c r="I665" i="3"/>
  <c r="I663" i="3"/>
  <c r="I799" i="3"/>
  <c r="I791" i="3"/>
  <c r="I734" i="3"/>
  <c r="I732" i="3"/>
  <c r="I730" i="3"/>
  <c r="I728" i="3"/>
  <c r="I726" i="3"/>
  <c r="I724" i="3"/>
  <c r="I722" i="3"/>
  <c r="I720" i="3"/>
  <c r="I718" i="3"/>
  <c r="I716" i="3"/>
  <c r="I714" i="3"/>
  <c r="I712" i="3"/>
  <c r="I710" i="3"/>
  <c r="I708" i="3"/>
  <c r="I706" i="3"/>
  <c r="I704" i="3"/>
  <c r="I702" i="3"/>
  <c r="I700" i="3"/>
  <c r="I698" i="3"/>
  <c r="I696" i="3"/>
  <c r="I694" i="3"/>
  <c r="I692" i="3"/>
  <c r="I690" i="3"/>
  <c r="I688" i="3"/>
  <c r="I686" i="3"/>
  <c r="I684" i="3"/>
  <c r="I682" i="3"/>
  <c r="I680" i="3"/>
  <c r="I678" i="3"/>
  <c r="I676" i="3"/>
  <c r="I674" i="3"/>
  <c r="I672" i="3"/>
  <c r="I670" i="3"/>
  <c r="I668" i="3"/>
  <c r="I666" i="3"/>
  <c r="I803" i="3"/>
  <c r="I795" i="3"/>
  <c r="I16" i="3"/>
  <c r="I193" i="3"/>
  <c r="I197" i="3"/>
  <c r="I201" i="3"/>
  <c r="I205" i="3"/>
  <c r="I209" i="3"/>
  <c r="I213" i="3"/>
  <c r="I217" i="3"/>
  <c r="I221" i="3"/>
  <c r="I225" i="3"/>
  <c r="I229" i="3"/>
  <c r="I233" i="3"/>
  <c r="I237" i="3"/>
  <c r="I241" i="3"/>
  <c r="I245" i="3"/>
  <c r="I249" i="3"/>
  <c r="I253" i="3"/>
  <c r="I257" i="3"/>
  <c r="I261" i="3"/>
  <c r="I265" i="3"/>
  <c r="I269" i="3"/>
  <c r="I273" i="3"/>
  <c r="I277" i="3"/>
  <c r="I281" i="3"/>
  <c r="I285" i="3"/>
  <c r="I289" i="3"/>
  <c r="I293" i="3"/>
  <c r="I297" i="3"/>
  <c r="I298" i="3"/>
  <c r="I301" i="3"/>
  <c r="I302" i="3"/>
  <c r="I305" i="3"/>
  <c r="I306" i="3"/>
  <c r="I309" i="3"/>
  <c r="I310" i="3"/>
  <c r="I313" i="3"/>
  <c r="I314" i="3"/>
  <c r="I317" i="3"/>
  <c r="I318" i="3"/>
  <c r="I321" i="3"/>
  <c r="I322" i="3"/>
  <c r="I325" i="3"/>
  <c r="I326" i="3"/>
  <c r="I329" i="3"/>
  <c r="I330" i="3"/>
  <c r="I333" i="3"/>
  <c r="I334" i="3"/>
  <c r="I337" i="3"/>
  <c r="I338" i="3"/>
  <c r="I341" i="3"/>
  <c r="I342" i="3"/>
  <c r="I345" i="3"/>
  <c r="I346" i="3"/>
  <c r="I349" i="3"/>
  <c r="I350" i="3"/>
  <c r="I353" i="3"/>
  <c r="I354" i="3"/>
  <c r="I357" i="3"/>
  <c r="I358" i="3"/>
  <c r="C13" i="3"/>
  <c r="C17" i="3"/>
  <c r="I27" i="3"/>
  <c r="C33" i="3"/>
  <c r="I39" i="3"/>
  <c r="C41" i="3"/>
  <c r="I45" i="3"/>
  <c r="C46" i="3"/>
  <c r="I47" i="3"/>
  <c r="I51" i="3"/>
  <c r="C52" i="3"/>
  <c r="I53" i="3"/>
  <c r="C54" i="3"/>
  <c r="C62" i="3"/>
  <c r="I75" i="3"/>
  <c r="C76" i="3"/>
  <c r="I77" i="3"/>
  <c r="I83" i="3"/>
  <c r="C84" i="3"/>
  <c r="I85" i="3"/>
  <c r="C86" i="3"/>
  <c r="I99" i="3"/>
  <c r="C100" i="3"/>
  <c r="I101" i="3"/>
  <c r="C102" i="3"/>
  <c r="I115" i="3"/>
  <c r="C116" i="3"/>
  <c r="I117" i="3"/>
  <c r="C118" i="3"/>
  <c r="C126" i="3"/>
  <c r="C134" i="3"/>
  <c r="C142" i="3"/>
  <c r="I147" i="3"/>
  <c r="C148" i="3"/>
  <c r="I149" i="3"/>
  <c r="I155" i="3"/>
  <c r="C156" i="3"/>
  <c r="I157" i="3"/>
  <c r="I163" i="3"/>
  <c r="C164" i="3"/>
  <c r="I171" i="3"/>
  <c r="I173" i="3"/>
  <c r="I179" i="3"/>
  <c r="I181" i="3"/>
  <c r="I19" i="3"/>
  <c r="C21" i="3"/>
  <c r="I23" i="3"/>
  <c r="C29" i="3"/>
  <c r="C37" i="3"/>
  <c r="C48" i="3"/>
  <c r="I59" i="3"/>
  <c r="C60" i="3"/>
  <c r="I61" i="3"/>
  <c r="I67" i="3"/>
  <c r="C68" i="3"/>
  <c r="I69" i="3"/>
  <c r="C70" i="3"/>
  <c r="C78" i="3"/>
  <c r="I91" i="3"/>
  <c r="C92" i="3"/>
  <c r="I93" i="3"/>
  <c r="C94" i="3"/>
  <c r="I107" i="3"/>
  <c r="C108" i="3"/>
  <c r="I109" i="3"/>
  <c r="C110" i="3"/>
  <c r="I123" i="3"/>
  <c r="C124" i="3"/>
  <c r="I125" i="3"/>
  <c r="I131" i="3"/>
  <c r="C132" i="3"/>
  <c r="I133" i="3"/>
  <c r="I139" i="3"/>
  <c r="C140" i="3"/>
  <c r="I141" i="3"/>
  <c r="C150" i="3"/>
  <c r="C158" i="3"/>
  <c r="I165" i="3"/>
  <c r="C166" i="3"/>
  <c r="I187" i="3"/>
  <c r="I189" i="3"/>
  <c r="C16" i="3"/>
  <c r="C20" i="3"/>
  <c r="I22" i="3"/>
  <c r="C24" i="3"/>
  <c r="I26" i="3"/>
  <c r="I195" i="3"/>
  <c r="I199" i="3"/>
  <c r="I203" i="3"/>
  <c r="I207" i="3"/>
  <c r="I211" i="3"/>
  <c r="I215" i="3"/>
  <c r="I219" i="3"/>
  <c r="I223" i="3"/>
  <c r="I227" i="3"/>
  <c r="I231" i="3"/>
  <c r="I235" i="3"/>
  <c r="I239" i="3"/>
  <c r="I243" i="3"/>
  <c r="I247" i="3"/>
  <c r="I251" i="3"/>
  <c r="I255" i="3"/>
  <c r="I259" i="3"/>
  <c r="I263" i="3"/>
  <c r="I267" i="3"/>
  <c r="I271" i="3"/>
  <c r="I275" i="3"/>
  <c r="I279" i="3"/>
  <c r="I283" i="3"/>
  <c r="I284" i="3"/>
  <c r="I287" i="3"/>
  <c r="I288" i="3"/>
  <c r="I291" i="3"/>
  <c r="I292" i="3"/>
  <c r="I295" i="3"/>
  <c r="I296" i="3"/>
  <c r="I299" i="3"/>
  <c r="I300" i="3"/>
  <c r="I303" i="3"/>
  <c r="I304" i="3"/>
  <c r="I307" i="3"/>
  <c r="I308" i="3"/>
  <c r="I311" i="3"/>
  <c r="I312" i="3"/>
  <c r="I315" i="3"/>
  <c r="I316" i="3"/>
  <c r="I319" i="3"/>
  <c r="I320" i="3"/>
  <c r="I323" i="3"/>
  <c r="I324" i="3"/>
  <c r="I327" i="3"/>
  <c r="I328" i="3"/>
  <c r="I331" i="3"/>
  <c r="I332" i="3"/>
  <c r="I335" i="3"/>
  <c r="I336" i="3"/>
  <c r="I339" i="3"/>
  <c r="I340" i="3"/>
  <c r="I343" i="3"/>
  <c r="I344" i="3"/>
  <c r="I347" i="3"/>
  <c r="I348" i="3"/>
  <c r="I351" i="3"/>
  <c r="I352" i="3"/>
  <c r="I355" i="3"/>
  <c r="I356" i="3"/>
  <c r="I359" i="3"/>
  <c r="I360" i="3"/>
  <c r="C9" i="3"/>
  <c r="C58" i="3"/>
  <c r="I71" i="3"/>
  <c r="C72" i="3"/>
  <c r="I73" i="3"/>
  <c r="C74" i="3"/>
  <c r="I87" i="3"/>
  <c r="C88" i="3"/>
  <c r="I89" i="3"/>
  <c r="I95" i="3"/>
  <c r="C96" i="3"/>
  <c r="I97" i="3"/>
  <c r="C98" i="3"/>
  <c r="C106" i="3"/>
  <c r="I119" i="3"/>
  <c r="C120" i="3"/>
  <c r="I121" i="3"/>
  <c r="C122" i="3"/>
  <c r="I135" i="3"/>
  <c r="C136" i="3"/>
  <c r="I137" i="3"/>
  <c r="I143" i="3"/>
  <c r="C144" i="3"/>
  <c r="I145" i="3"/>
  <c r="C146" i="3"/>
  <c r="I159" i="3"/>
  <c r="I161" i="3"/>
  <c r="I167" i="3"/>
  <c r="I169" i="3"/>
  <c r="I175" i="3"/>
  <c r="I177" i="3"/>
  <c r="I183" i="3"/>
  <c r="I185" i="3"/>
  <c r="I191" i="3"/>
  <c r="I17" i="3"/>
  <c r="C23" i="3"/>
  <c r="C27" i="3"/>
  <c r="I29" i="3"/>
  <c r="I33" i="3"/>
  <c r="I37" i="3"/>
  <c r="I41" i="3"/>
  <c r="C43" i="3"/>
  <c r="C47" i="3"/>
  <c r="C51" i="3"/>
  <c r="I56" i="3"/>
  <c r="C57" i="3"/>
  <c r="I58" i="3"/>
  <c r="I60" i="3"/>
  <c r="C61" i="3"/>
  <c r="I62" i="3"/>
  <c r="I64" i="3"/>
  <c r="C65" i="3"/>
  <c r="I66" i="3"/>
  <c r="C67" i="3"/>
  <c r="I72" i="3"/>
  <c r="C73" i="3"/>
  <c r="I74" i="3"/>
  <c r="I76" i="3"/>
  <c r="C77" i="3"/>
  <c r="I78" i="3"/>
  <c r="C79" i="3"/>
  <c r="I82" i="3"/>
  <c r="C83" i="3"/>
  <c r="I86" i="3"/>
  <c r="C87" i="3"/>
  <c r="C91" i="3"/>
  <c r="I96" i="3"/>
  <c r="C97" i="3"/>
  <c r="I98" i="3"/>
  <c r="I100" i="3"/>
  <c r="C101" i="3"/>
  <c r="I102" i="3"/>
  <c r="C103" i="3"/>
  <c r="I108" i="3"/>
  <c r="C109" i="3"/>
  <c r="I110" i="3"/>
  <c r="I112" i="3"/>
  <c r="C113" i="3"/>
  <c r="I114" i="3"/>
  <c r="C115" i="3"/>
  <c r="I120" i="3"/>
  <c r="C121" i="3"/>
  <c r="I122" i="3"/>
  <c r="I124" i="3"/>
  <c r="C125" i="3"/>
  <c r="I126" i="3"/>
  <c r="I128" i="3"/>
  <c r="C129" i="3"/>
  <c r="I130" i="3"/>
  <c r="I132" i="3"/>
  <c r="C133" i="3"/>
  <c r="I134" i="3"/>
  <c r="C135" i="3"/>
  <c r="C139" i="3"/>
  <c r="C143" i="3"/>
  <c r="I146" i="3"/>
  <c r="C147" i="3"/>
  <c r="I150" i="3"/>
  <c r="I156" i="3"/>
  <c r="C157" i="3"/>
  <c r="I158" i="3"/>
  <c r="C159" i="3"/>
  <c r="I160" i="3"/>
  <c r="C161" i="3"/>
  <c r="I162" i="3"/>
  <c r="C163" i="3"/>
  <c r="I164" i="3"/>
  <c r="C165" i="3"/>
  <c r="I166" i="3"/>
  <c r="I168" i="3"/>
  <c r="I170" i="3"/>
  <c r="I172" i="3"/>
  <c r="I174" i="3"/>
  <c r="I176" i="3"/>
  <c r="I178" i="3"/>
  <c r="I180" i="3"/>
  <c r="I182" i="3"/>
  <c r="I184" i="3"/>
  <c r="I186" i="3"/>
  <c r="I188" i="3"/>
  <c r="I190" i="3"/>
  <c r="I664" i="3"/>
  <c r="I735" i="3"/>
  <c r="I737" i="3"/>
  <c r="I739" i="3"/>
  <c r="I741" i="3"/>
  <c r="I743" i="3"/>
  <c r="I745" i="3"/>
  <c r="I747" i="3"/>
  <c r="I749" i="3"/>
  <c r="I751" i="3"/>
  <c r="I753" i="3"/>
  <c r="I755" i="3"/>
  <c r="I757" i="3"/>
  <c r="I759" i="3"/>
  <c r="I761" i="3"/>
  <c r="I763" i="3"/>
  <c r="I765" i="3"/>
  <c r="I767" i="3"/>
  <c r="I769" i="3"/>
  <c r="I771" i="3"/>
  <c r="I773" i="3"/>
  <c r="I775" i="3"/>
  <c r="I777" i="3"/>
  <c r="I779" i="3"/>
  <c r="I781" i="3"/>
  <c r="I783" i="3"/>
  <c r="I787"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736" i="3"/>
  <c r="I740" i="3"/>
  <c r="I744" i="3"/>
  <c r="I748" i="3"/>
  <c r="I752" i="3"/>
  <c r="I756" i="3"/>
  <c r="I760" i="3"/>
  <c r="I764" i="3"/>
  <c r="I768" i="3"/>
  <c r="I772" i="3"/>
  <c r="I776" i="3"/>
  <c r="I780" i="3"/>
  <c r="I785" i="3"/>
  <c r="I786" i="3"/>
  <c r="I793" i="3"/>
  <c r="I794" i="3"/>
  <c r="I801" i="3"/>
  <c r="I802" i="3"/>
  <c r="I813" i="3"/>
  <c r="I817" i="3"/>
  <c r="I738" i="3"/>
  <c r="I742" i="3"/>
  <c r="I746" i="3"/>
  <c r="I750" i="3"/>
  <c r="I754" i="3"/>
  <c r="I758" i="3"/>
  <c r="I762" i="3"/>
  <c r="I766" i="3"/>
  <c r="I770" i="3"/>
  <c r="I774" i="3"/>
  <c r="I778" i="3"/>
  <c r="I782" i="3"/>
  <c r="I789" i="3"/>
  <c r="I790" i="3"/>
  <c r="I797" i="3"/>
  <c r="I798" i="3"/>
  <c r="I805" i="3"/>
  <c r="I821" i="3"/>
  <c r="I809" i="3"/>
  <c r="I825" i="3"/>
  <c r="I806" i="3"/>
  <c r="I810" i="3"/>
  <c r="I814" i="3"/>
  <c r="I818" i="3"/>
  <c r="I822" i="3"/>
  <c r="I826" i="3"/>
  <c r="I830" i="3"/>
  <c r="I784" i="3"/>
  <c r="I788" i="3"/>
  <c r="I792" i="3"/>
  <c r="I796" i="3"/>
  <c r="I800" i="3"/>
  <c r="I804" i="3"/>
  <c r="I808" i="3"/>
  <c r="I812" i="3"/>
  <c r="I816" i="3"/>
  <c r="I820" i="3"/>
  <c r="I824" i="3"/>
  <c r="I828" i="3"/>
  <c r="I9" i="3" l="1"/>
  <c r="H9" i="3"/>
  <c r="N9" i="3"/>
  <c r="M9" i="3"/>
  <c r="W10" i="3"/>
  <c r="X10" i="3"/>
</calcChain>
</file>

<file path=xl/sharedStrings.xml><?xml version="1.0" encoding="utf-8"?>
<sst xmlns="http://schemas.openxmlformats.org/spreadsheetml/2006/main" count="30994" uniqueCount="1981">
  <si>
    <t>company</t>
  </si>
  <si>
    <t>location</t>
  </si>
  <si>
    <t>industry</t>
  </si>
  <si>
    <t>total_laid_off</t>
  </si>
  <si>
    <t>percentage_laid_off</t>
  </si>
  <si>
    <t>date</t>
  </si>
  <si>
    <t>stage</t>
  </si>
  <si>
    <t>country</t>
  </si>
  <si>
    <t>funds_raised_millions</t>
  </si>
  <si>
    <t>Included Health</t>
  </si>
  <si>
    <t>SF Bay Area</t>
  </si>
  <si>
    <t>Healthcare</t>
  </si>
  <si>
    <t>NULL</t>
  </si>
  <si>
    <t>small reduction</t>
  </si>
  <si>
    <t>Series E</t>
  </si>
  <si>
    <t>United States</t>
  </si>
  <si>
    <t>&amp;Open</t>
  </si>
  <si>
    <t>Dublin</t>
  </si>
  <si>
    <t>Marketing</t>
  </si>
  <si>
    <t>Series A</t>
  </si>
  <si>
    <t>Ireland</t>
  </si>
  <si>
    <t>#Paid</t>
  </si>
  <si>
    <t>Toronto</t>
  </si>
  <si>
    <t>medium reduction</t>
  </si>
  <si>
    <t>Series B</t>
  </si>
  <si>
    <t>Canada</t>
  </si>
  <si>
    <t>100 Thieves</t>
  </si>
  <si>
    <t>Los Angeles</t>
  </si>
  <si>
    <t>Consumer</t>
  </si>
  <si>
    <t>Series C</t>
  </si>
  <si>
    <t>10X Genomics</t>
  </si>
  <si>
    <t>Post-IPO</t>
  </si>
  <si>
    <t>1stdibs</t>
  </si>
  <si>
    <t>New York City</t>
  </si>
  <si>
    <t>Retail</t>
  </si>
  <si>
    <t>Series D</t>
  </si>
  <si>
    <t>2TM</t>
  </si>
  <si>
    <t>Sao Paulo</t>
  </si>
  <si>
    <t>crypto</t>
  </si>
  <si>
    <t>Unknown</t>
  </si>
  <si>
    <t>Brazil</t>
  </si>
  <si>
    <t>2U</t>
  </si>
  <si>
    <t>Washington D.C.</t>
  </si>
  <si>
    <t>Education</t>
  </si>
  <si>
    <t>54gene</t>
  </si>
  <si>
    <t>5B Solar</t>
  </si>
  <si>
    <t>Sydney</t>
  </si>
  <si>
    <t>Energy</t>
  </si>
  <si>
    <t>Australia</t>
  </si>
  <si>
    <t>6sense</t>
  </si>
  <si>
    <t>Sales</t>
  </si>
  <si>
    <t>80 Acres Farms</t>
  </si>
  <si>
    <t>Cincinnati</t>
  </si>
  <si>
    <t>Food</t>
  </si>
  <si>
    <t>8x8</t>
  </si>
  <si>
    <t>Support</t>
  </si>
  <si>
    <t>98point6</t>
  </si>
  <si>
    <t>Seattle</t>
  </si>
  <si>
    <t>Transportation</t>
  </si>
  <si>
    <t>Acquired</t>
  </si>
  <si>
    <t>Abra</t>
  </si>
  <si>
    <t>Absci</t>
  </si>
  <si>
    <t>Vancouver</t>
  </si>
  <si>
    <t>Acast</t>
  </si>
  <si>
    <t>Stockholm</t>
  </si>
  <si>
    <t>Media</t>
  </si>
  <si>
    <t>Sweden</t>
  </si>
  <si>
    <t>Acko</t>
  </si>
  <si>
    <t>Mumbai</t>
  </si>
  <si>
    <t>Finance</t>
  </si>
  <si>
    <t>India</t>
  </si>
  <si>
    <t>Acorns</t>
  </si>
  <si>
    <t>Portland</t>
  </si>
  <si>
    <t>Actifio</t>
  </si>
  <si>
    <t>Boston</t>
  </si>
  <si>
    <t>Data</t>
  </si>
  <si>
    <t>ActiveCampaign</t>
  </si>
  <si>
    <t>Chicago</t>
  </si>
  <si>
    <t>Ada</t>
  </si>
  <si>
    <t>Ada Health</t>
  </si>
  <si>
    <t>Berlin</t>
  </si>
  <si>
    <t>Germany</t>
  </si>
  <si>
    <t>Ada Support</t>
  </si>
  <si>
    <t>Adaptive Biotechnologies</t>
  </si>
  <si>
    <t>Addepar</t>
  </si>
  <si>
    <t>Series F</t>
  </si>
  <si>
    <t>Adobe</t>
  </si>
  <si>
    <t>AdRoll</t>
  </si>
  <si>
    <t>Salt Lake City</t>
  </si>
  <si>
    <t>Advata</t>
  </si>
  <si>
    <t>Adwerx</t>
  </si>
  <si>
    <t>Durham</t>
  </si>
  <si>
    <t>Affirm</t>
  </si>
  <si>
    <t>Afterverse</t>
  </si>
  <si>
    <t>Brasilia</t>
  </si>
  <si>
    <t>Agoda</t>
  </si>
  <si>
    <t>Singapore</t>
  </si>
  <si>
    <t>Travel</t>
  </si>
  <si>
    <t>Ahead</t>
  </si>
  <si>
    <t>shutdown</t>
  </si>
  <si>
    <t>Air</t>
  </si>
  <si>
    <t>Airbnb</t>
  </si>
  <si>
    <t>Private Equity</t>
  </si>
  <si>
    <t>Airlift</t>
  </si>
  <si>
    <t>Lahore</t>
  </si>
  <si>
    <t>Logistics</t>
  </si>
  <si>
    <t>Pakistan</t>
  </si>
  <si>
    <t>Airtable</t>
  </si>
  <si>
    <t>Product</t>
  </si>
  <si>
    <t>Airtame</t>
  </si>
  <si>
    <t>Copenhagen</t>
  </si>
  <si>
    <t>Denmark</t>
  </si>
  <si>
    <t>Airtime</t>
  </si>
  <si>
    <t>Airy Rooms</t>
  </si>
  <si>
    <t>Jakarta</t>
  </si>
  <si>
    <t>large reduction</t>
  </si>
  <si>
    <t>Indonesia</t>
  </si>
  <si>
    <t>Aiven</t>
  </si>
  <si>
    <t>Helsinki</t>
  </si>
  <si>
    <t>Infrastructure</t>
  </si>
  <si>
    <t>Finland</t>
  </si>
  <si>
    <t>Ajaib</t>
  </si>
  <si>
    <t>Akili Labs</t>
  </si>
  <si>
    <t>Baltimore</t>
  </si>
  <si>
    <t>Seed</t>
  </si>
  <si>
    <t>Akulaku</t>
  </si>
  <si>
    <t>AlayaCare</t>
  </si>
  <si>
    <t>Montreal</t>
  </si>
  <si>
    <t>Albert</t>
  </si>
  <si>
    <t>Alerzo</t>
  </si>
  <si>
    <t>Ibadan</t>
  </si>
  <si>
    <t>Nigeria</t>
  </si>
  <si>
    <t>Alice</t>
  </si>
  <si>
    <t>AliExpress Russia</t>
  </si>
  <si>
    <t>Moscow</t>
  </si>
  <si>
    <t>Russia</t>
  </si>
  <si>
    <t>Allbirds</t>
  </si>
  <si>
    <t>Alto Pharmacy</t>
  </si>
  <si>
    <t>Amazon</t>
  </si>
  <si>
    <t>Amber Group</t>
  </si>
  <si>
    <t>Hong Kong</t>
  </si>
  <si>
    <t>Ambev Tech</t>
  </si>
  <si>
    <t>Blumenau</t>
  </si>
  <si>
    <t>Amdocs</t>
  </si>
  <si>
    <t>St. Louis</t>
  </si>
  <si>
    <t>American Robotics</t>
  </si>
  <si>
    <t>Other</t>
  </si>
  <si>
    <t>Amount</t>
  </si>
  <si>
    <t>Amperity</t>
  </si>
  <si>
    <t>Amplero</t>
  </si>
  <si>
    <t>Anagram</t>
  </si>
  <si>
    <t>Andela</t>
  </si>
  <si>
    <t>Recruiting</t>
  </si>
  <si>
    <t>AngelList</t>
  </si>
  <si>
    <t>Anodot</t>
  </si>
  <si>
    <t>Tel Aviv</t>
  </si>
  <si>
    <t>Antidote Health</t>
  </si>
  <si>
    <t>Israel</t>
  </si>
  <si>
    <t>Anywell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</si>
  <si>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</si>
  <si>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</si>
  <si>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</si>
  <si>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</si>
  <si>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</si>
  <si>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</si>
  <si>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</si>
  <si>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</si>
  <si>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</si>
  <si>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</si>
  <si>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</si>
  <si>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</si>
  <si>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</si>
  <si>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</si>
  <si>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</si>
  <si>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Arc</t>
  </si>
  <si>
    <t>HR</t>
  </si>
  <si>
    <t>Arch Oncology</t>
  </si>
  <si>
    <t>Brisbane</t>
  </si>
  <si>
    <t>Argo AI</t>
  </si>
  <si>
    <t>Munich</t>
  </si>
  <si>
    <t>Pittsburgh</t>
  </si>
  <si>
    <t>Argyle</t>
  </si>
  <si>
    <t>Armis</t>
  </si>
  <si>
    <t>Arrival</t>
  </si>
  <si>
    <t>London</t>
  </si>
  <si>
    <t>United Kingdom</t>
  </si>
  <si>
    <t>Arrive Logistics</t>
  </si>
  <si>
    <t>Austin</t>
  </si>
  <si>
    <t>Article</t>
  </si>
  <si>
    <t>Articulate</t>
  </si>
  <si>
    <t>Artnight</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</si>
  <si>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</si>
  <si>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</si>
  <si>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</si>
  <si>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</si>
  <si>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</si>
  <si>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</si>
  <si>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</si>
  <si>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</si>
  <si>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</si>
  <si>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</si>
  <si>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</si>
  <si>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</si>
  <si>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</si>
  <si>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</si>
  <si>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</si>
  <si>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</si>
  <si>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</si>
  <si>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</si>
  <si>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</si>
  <si>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</si>
  <si>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</si>
  <si>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</si>
  <si>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</si>
  <si>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</si>
  <si>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</si>
  <si>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</si>
  <si>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</si>
  <si>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</si>
  <si>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</si>
  <si>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</si>
  <si>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</si>
  <si>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</si>
  <si>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</si>
  <si>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</si>
  <si>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</si>
  <si>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</si>
  <si>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</si>
  <si>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</si>
  <si>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</si>
  <si>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</si>
  <si>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</si>
  <si>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</si>
  <si>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</si>
  <si>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</si>
  <si>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</si>
  <si>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</si>
  <si>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</si>
  <si>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</si>
  <si>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</si>
  <si>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</si>
  <si>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Beam Benefits</t>
  </si>
  <si>
    <t>Columbus</t>
  </si>
  <si>
    <t>Beamery</t>
  </si>
  <si>
    <t>BeeTech</t>
  </si>
  <si>
    <t>Bench</t>
  </si>
  <si>
    <t>Benevity</t>
  </si>
  <si>
    <t>Calgary</t>
  </si>
  <si>
    <t>Benitago Group</t>
  </si>
  <si>
    <t>Berkeley Lights</t>
  </si>
  <si>
    <t>Berlin Brands Group</t>
  </si>
  <si>
    <t>Bestow</t>
  </si>
  <si>
    <t>Dallas</t>
  </si>
  <si>
    <t>Better.com</t>
  </si>
  <si>
    <t>Betterfly</t>
  </si>
  <si>
    <t>Santiago</t>
  </si>
  <si>
    <t>Chile</t>
  </si>
  <si>
    <t>Betterment</t>
  </si>
  <si>
    <t>Bevi</t>
  </si>
  <si>
    <t>Beyond Meat</t>
  </si>
  <si>
    <t>BeyondMinds</t>
  </si>
  <si>
    <t>BharatAgri</t>
  </si>
  <si>
    <t>Big Fish Games</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</si>
  <si>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</si>
  <si>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</si>
  <si>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</si>
  <si>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</si>
  <si>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</si>
  <si>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</si>
  <si>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</si>
  <si>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</si>
  <si>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</si>
  <si>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</si>
  <si>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</si>
  <si>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</si>
  <si>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</si>
  <si>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</si>
  <si>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</si>
  <si>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</si>
  <si>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</si>
  <si>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</si>
  <si>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</si>
  <si>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</si>
  <si>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</si>
  <si>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</si>
  <si>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</si>
  <si>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</si>
  <si>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</si>
  <si>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</si>
  <si>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</si>
  <si>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</si>
  <si>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</si>
  <si>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</si>
  <si>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</si>
  <si>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</si>
  <si>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</si>
  <si>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</si>
  <si>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</si>
  <si>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Bengaluru</t>
  </si>
  <si>
    <t>BlackLine</t>
  </si>
  <si>
    <t>Bleacher Report</t>
  </si>
  <si>
    <t>Blend</t>
  </si>
  <si>
    <t>Blockchain.com</t>
  </si>
  <si>
    <t>BlockFi</t>
  </si>
  <si>
    <t>BloomTech</t>
  </si>
  <si>
    <t>Blue Apron</t>
  </si>
  <si>
    <t>Blueground</t>
  </si>
  <si>
    <t>BlueStacks</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</si>
  <si>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</si>
  <si>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</si>
  <si>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</si>
  <si>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</si>
  <si>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</si>
  <si>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</si>
  <si>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</si>
  <si>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</si>
  <si>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</si>
  <si>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</si>
  <si>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</si>
  <si>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</si>
  <si>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</si>
  <si>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</si>
  <si>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</si>
  <si>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</si>
  <si>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</si>
  <si>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</si>
  <si>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</si>
  <si>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</si>
  <si>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</si>
  <si>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</si>
  <si>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</si>
  <si>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</si>
  <si>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</si>
  <si>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</si>
  <si>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</si>
  <si>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</si>
  <si>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</si>
  <si>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</si>
  <si>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</si>
  <si>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</si>
  <si>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</si>
  <si>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</si>
  <si>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</si>
  <si>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</si>
  <si>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</si>
  <si>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</si>
  <si>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</si>
  <si>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</si>
  <si>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</si>
  <si>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</si>
  <si>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</si>
  <si>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</si>
  <si>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</si>
  <si>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</si>
  <si>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</si>
  <si>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</si>
  <si>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</si>
  <si>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</si>
  <si>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</si>
  <si>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</si>
  <si>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</si>
  <si>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</si>
  <si>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</si>
  <si>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</si>
  <si>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</si>
  <si>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</si>
  <si>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</si>
  <si>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</si>
  <si>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</si>
  <si>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</si>
  <si>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</si>
  <si>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</si>
  <si>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</si>
  <si>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</si>
  <si>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</si>
  <si>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</si>
  <si>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</si>
  <si>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</si>
  <si>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ByteDance</t>
  </si>
  <si>
    <t>C2FO</t>
  </si>
  <si>
    <t>Kansas City</t>
  </si>
  <si>
    <t>Series H</t>
  </si>
  <si>
    <t>C6 Bank</t>
  </si>
  <si>
    <t>Cabin</t>
  </si>
  <si>
    <t>Cadre</t>
  </si>
  <si>
    <t>Calibrate</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</si>
  <si>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</si>
  <si>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</si>
  <si>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</si>
  <si>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</si>
  <si>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</si>
  <si>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</si>
  <si>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</si>
  <si>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</si>
  <si>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</si>
  <si>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</si>
  <si>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</si>
  <si>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</si>
  <si>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</si>
  <si>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</si>
  <si>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</si>
  <si>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</si>
  <si>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</si>
  <si>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</si>
  <si>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</si>
  <si>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</si>
  <si>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</si>
  <si>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</si>
  <si>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</si>
  <si>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</si>
  <si>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</si>
  <si>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</si>
  <si>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</si>
  <si>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</si>
  <si>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</si>
  <si>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</si>
  <si>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</si>
  <si>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</si>
  <si>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</si>
  <si>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</si>
  <si>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</si>
  <si>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</si>
  <si>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</si>
  <si>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</si>
  <si>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</si>
  <si>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</si>
  <si>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</si>
  <si>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</si>
  <si>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</si>
  <si>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</si>
  <si>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</si>
  <si>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</si>
  <si>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</si>
  <si>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</si>
  <si>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</si>
  <si>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</si>
  <si>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</si>
  <si>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</si>
  <si>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</si>
  <si>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</si>
  <si>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</si>
  <si>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</si>
  <si>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</si>
  <si>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</si>
  <si>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</si>
  <si>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</si>
  <si>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</si>
  <si>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</si>
  <si>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</si>
  <si>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</si>
  <si>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</si>
  <si>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</si>
  <si>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</si>
  <si>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</si>
  <si>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</si>
  <si>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</si>
  <si>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</si>
  <si>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</si>
  <si>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</si>
  <si>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</si>
  <si>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</si>
  <si>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</si>
  <si>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</si>
  <si>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</si>
  <si>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</si>
  <si>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</si>
  <si>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</si>
  <si>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</si>
  <si>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</si>
  <si>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</si>
  <si>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</si>
  <si>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</si>
  <si>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</si>
  <si>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</si>
  <si>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</si>
  <si>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</si>
  <si>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</si>
  <si>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</si>
  <si>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</si>
  <si>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</si>
  <si>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</si>
  <si>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</si>
  <si>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</si>
  <si>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</si>
  <si>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</si>
  <si>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</si>
  <si>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</si>
  <si>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</si>
  <si>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</si>
  <si>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</si>
  <si>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</si>
  <si>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</si>
  <si>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</si>
  <si>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</si>
  <si>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</si>
  <si>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</si>
  <si>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</si>
  <si>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</si>
  <si>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</si>
  <si>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</si>
  <si>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</si>
  <si>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</si>
  <si>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</si>
  <si>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</si>
  <si>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</si>
  <si>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</si>
  <si>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</si>
  <si>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</si>
  <si>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</si>
  <si>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</si>
  <si>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</si>
  <si>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</si>
  <si>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</si>
  <si>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</si>
  <si>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</si>
  <si>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</si>
  <si>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</si>
  <si>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</si>
  <si>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</si>
  <si>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</si>
  <si>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</si>
  <si>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</si>
  <si>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</si>
  <si>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</si>
  <si>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</si>
  <si>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</si>
  <si>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</si>
  <si>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</si>
  <si>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</si>
  <si>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</si>
  <si>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</si>
  <si>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</si>
  <si>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</si>
  <si>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</si>
  <si>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</si>
  <si>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</si>
  <si>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</si>
  <si>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</si>
  <si>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</si>
  <si>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</si>
  <si>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</si>
  <si>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</si>
  <si>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</si>
  <si>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</si>
  <si>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</si>
  <si>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</si>
  <si>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</si>
  <si>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</si>
  <si>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</si>
  <si>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</si>
  <si>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</si>
  <si>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</si>
  <si>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</si>
  <si>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</si>
  <si>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</si>
  <si>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</si>
  <si>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</si>
  <si>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</si>
  <si>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</si>
  <si>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</si>
  <si>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</si>
  <si>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</si>
  <si>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</si>
  <si>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</si>
  <si>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</si>
  <si>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</si>
  <si>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</si>
  <si>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</si>
  <si>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</si>
  <si>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</si>
  <si>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</si>
  <si>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</si>
  <si>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</si>
  <si>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</si>
  <si>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</si>
  <si>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</si>
  <si>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</si>
  <si>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</si>
  <si>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</si>
  <si>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</si>
  <si>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</si>
  <si>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</si>
  <si>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</si>
  <si>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</si>
  <si>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</si>
  <si>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</si>
  <si>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</si>
  <si>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</si>
  <si>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</si>
  <si>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</si>
  <si>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</si>
  <si>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</si>
  <si>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</si>
  <si>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</si>
  <si>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</si>
  <si>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</si>
  <si>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</si>
  <si>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</si>
  <si>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</si>
  <si>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</si>
  <si>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</si>
  <si>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</si>
  <si>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</si>
  <si>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</si>
  <si>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</si>
  <si>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</si>
  <si>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</si>
  <si>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</si>
  <si>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</si>
  <si>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</si>
  <si>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</si>
  <si>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</si>
  <si>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</si>
  <si>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</si>
  <si>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</si>
  <si>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</si>
  <si>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</si>
  <si>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</si>
  <si>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</si>
  <si>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</si>
  <si>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</si>
  <si>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</si>
  <si>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</si>
  <si>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</si>
  <si>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</si>
  <si>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</si>
  <si>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</si>
  <si>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</si>
  <si>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</si>
  <si>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</si>
  <si>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</si>
  <si>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</si>
  <si>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</si>
  <si>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</si>
  <si>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</si>
  <si>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</si>
  <si>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</si>
  <si>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</si>
  <si>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</si>
  <si>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</si>
  <si>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</si>
  <si>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</si>
  <si>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</si>
  <si>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</si>
  <si>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</si>
  <si>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</si>
  <si>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</si>
  <si>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</si>
  <si>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</si>
  <si>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</si>
  <si>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</si>
  <si>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</si>
  <si>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</si>
  <si>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</si>
  <si>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</si>
  <si>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</si>
  <si>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</si>
  <si>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</si>
  <si>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</si>
  <si>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</si>
  <si>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</si>
  <si>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</si>
  <si>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</si>
  <si>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</si>
  <si>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</si>
  <si>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</si>
  <si>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</si>
  <si>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F5</t>
  </si>
  <si>
    <t>FabHotels</t>
  </si>
  <si>
    <t>Fabric</t>
  </si>
  <si>
    <t>Facily</t>
  </si>
  <si>
    <t>Faire</t>
  </si>
  <si>
    <t>Fandom</t>
  </si>
  <si>
    <t>Fareportal</t>
  </si>
  <si>
    <t>FarEye</t>
  </si>
  <si>
    <t>Fast</t>
  </si>
  <si>
    <t>Fate Therapeutics</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</si>
  <si>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</si>
  <si>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</si>
  <si>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</si>
  <si>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</si>
  <si>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</si>
  <si>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</si>
  <si>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</si>
  <si>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</si>
  <si>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</si>
  <si>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</si>
  <si>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</si>
  <si>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</si>
  <si>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</si>
  <si>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</si>
  <si>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</si>
  <si>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</si>
  <si>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</si>
  <si>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</si>
  <si>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</si>
  <si>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</si>
  <si>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</si>
  <si>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</si>
  <si>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Flux Systems</t>
  </si>
  <si>
    <t>Flyhomes</t>
  </si>
  <si>
    <t>Flymya</t>
  </si>
  <si>
    <t>Yangon</t>
  </si>
  <si>
    <t>Myanmar</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</si>
  <si>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</si>
  <si>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</si>
  <si>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</si>
  <si>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</si>
  <si>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</si>
  <si>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</si>
  <si>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</si>
  <si>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</si>
  <si>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</si>
  <si>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</si>
  <si>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</si>
  <si>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</si>
  <si>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</si>
  <si>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</si>
  <si>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</si>
  <si>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</si>
  <si>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</si>
  <si>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</si>
  <si>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</si>
  <si>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</si>
  <si>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</si>
  <si>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</si>
  <si>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</si>
  <si>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</si>
  <si>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</si>
  <si>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</si>
  <si>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</si>
  <si>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</si>
  <si>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</si>
  <si>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</si>
  <si>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</si>
  <si>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</si>
  <si>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</si>
  <si>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</si>
  <si>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</si>
  <si>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</si>
  <si>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</si>
  <si>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</si>
  <si>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</si>
  <si>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</si>
  <si>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</si>
  <si>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</si>
  <si>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</si>
  <si>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</si>
  <si>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</si>
  <si>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</si>
  <si>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</si>
  <si>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</si>
  <si>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</si>
  <si>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</si>
  <si>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</si>
  <si>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</si>
  <si>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</si>
  <si>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</si>
  <si>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</si>
  <si>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</si>
  <si>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</si>
  <si>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</si>
  <si>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</si>
  <si>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</si>
  <si>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</si>
  <si>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</si>
  <si>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</si>
  <si>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</si>
  <si>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</si>
  <si>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</si>
  <si>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</si>
  <si>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</si>
  <si>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</si>
  <si>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</si>
  <si>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</si>
  <si>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</si>
  <si>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</si>
  <si>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</si>
  <si>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</si>
  <si>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</si>
  <si>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</si>
  <si>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</si>
  <si>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</si>
  <si>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</si>
  <si>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</si>
  <si>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</si>
  <si>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</si>
  <si>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</si>
  <si>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</si>
  <si>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</si>
  <si>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</si>
  <si>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</si>
  <si>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</si>
  <si>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</si>
  <si>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</si>
  <si>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</si>
  <si>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</si>
  <si>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</si>
  <si>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</si>
  <si>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</si>
  <si>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</si>
  <si>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</si>
  <si>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</si>
  <si>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</si>
  <si>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</si>
  <si>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</si>
  <si>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</si>
  <si>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</si>
  <si>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</si>
  <si>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</si>
  <si>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</si>
  <si>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</si>
  <si>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</si>
  <si>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</si>
  <si>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</si>
  <si>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</si>
  <si>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</si>
  <si>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</si>
  <si>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</si>
  <si>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</si>
  <si>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</si>
  <si>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</si>
  <si>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</si>
  <si>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</si>
  <si>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</si>
  <si>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</si>
  <si>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Hippo Insurance</t>
  </si>
  <si>
    <t>Hirect</t>
  </si>
  <si>
    <t>Hireology</t>
  </si>
  <si>
    <t>Hodlnaut</t>
  </si>
  <si>
    <t>Hologram</t>
  </si>
  <si>
    <t>Homebot</t>
  </si>
  <si>
    <t>HomeLight</t>
  </si>
  <si>
    <t>Homepoint</t>
  </si>
  <si>
    <t>Homeward</t>
  </si>
  <si>
    <t>Homie</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</si>
  <si>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</si>
  <si>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</si>
  <si>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</si>
  <si>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</si>
  <si>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</si>
  <si>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</si>
  <si>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</si>
  <si>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</si>
  <si>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</si>
  <si>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</si>
  <si>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</si>
  <si>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</si>
  <si>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</si>
  <si>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</si>
  <si>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</si>
  <si>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</si>
  <si>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</si>
  <si>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</si>
  <si>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</si>
  <si>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</si>
  <si>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</si>
  <si>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</si>
  <si>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</si>
  <si>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</si>
  <si>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</si>
  <si>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</si>
  <si>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</si>
  <si>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</si>
  <si>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</si>
  <si>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</si>
  <si>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</si>
  <si>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</si>
  <si>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</si>
  <si>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</si>
  <si>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</si>
  <si>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</si>
  <si>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</si>
  <si>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</si>
  <si>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</si>
  <si>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</si>
  <si>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</si>
  <si>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</si>
  <si>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</si>
  <si>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</si>
  <si>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</si>
  <si>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</si>
  <si>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</si>
  <si>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</si>
  <si>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</si>
  <si>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</si>
  <si>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</si>
  <si>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</si>
  <si>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</si>
  <si>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</si>
  <si>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</si>
  <si>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</si>
  <si>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</si>
  <si>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</si>
  <si>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</si>
  <si>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</si>
  <si>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</si>
  <si>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</si>
  <si>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</si>
  <si>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</si>
  <si>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</si>
  <si>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</si>
  <si>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</si>
  <si>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</si>
  <si>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</si>
  <si>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</si>
  <si>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</si>
  <si>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</si>
  <si>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</si>
  <si>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</si>
  <si>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</si>
  <si>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</si>
  <si>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</si>
  <si>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</si>
  <si>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</si>
  <si>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</si>
  <si>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</si>
  <si>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</si>
  <si>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</si>
  <si>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</si>
  <si>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</si>
  <si>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</si>
  <si>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</si>
  <si>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</si>
  <si>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</si>
  <si>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</si>
  <si>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</si>
  <si>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</si>
  <si>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</si>
  <si>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</si>
  <si>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</si>
  <si>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</si>
  <si>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</si>
  <si>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</si>
  <si>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</si>
  <si>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</si>
  <si>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</si>
  <si>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</si>
  <si>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</si>
  <si>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</si>
  <si>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</si>
  <si>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</si>
  <si>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</si>
  <si>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</si>
  <si>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</si>
  <si>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</si>
  <si>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</si>
  <si>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</si>
  <si>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</si>
  <si>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</si>
  <si>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</si>
  <si>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</si>
  <si>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</si>
  <si>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</si>
  <si>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</si>
  <si>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</si>
  <si>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</si>
  <si>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</si>
  <si>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</si>
  <si>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</si>
  <si>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</si>
  <si>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</si>
  <si>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</si>
  <si>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</si>
  <si>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</si>
  <si>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</si>
  <si>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</si>
  <si>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</si>
  <si>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</si>
  <si>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</si>
  <si>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</si>
  <si>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</si>
  <si>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</si>
  <si>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</si>
  <si>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</si>
  <si>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</si>
  <si>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</si>
  <si>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</si>
  <si>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</si>
  <si>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</si>
  <si>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</si>
  <si>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</si>
  <si>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</si>
  <si>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</si>
  <si>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</si>
  <si>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</si>
  <si>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</si>
  <si>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</si>
  <si>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</si>
  <si>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</si>
  <si>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</si>
  <si>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</si>
  <si>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</si>
  <si>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</si>
  <si>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</si>
  <si>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</si>
  <si>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</si>
  <si>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</si>
  <si>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</si>
  <si>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</si>
  <si>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</si>
  <si>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</si>
  <si>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</si>
  <si>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</si>
  <si>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</si>
  <si>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</si>
  <si>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</si>
  <si>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</si>
  <si>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</si>
  <si>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</si>
  <si>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</si>
  <si>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</si>
  <si>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</si>
  <si>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</si>
  <si>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</si>
  <si>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</si>
  <si>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</si>
  <si>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</si>
  <si>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</si>
  <si>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</si>
  <si>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</si>
  <si>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</si>
  <si>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</si>
  <si>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</si>
  <si>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</si>
  <si>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</si>
  <si>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</si>
  <si>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</si>
  <si>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</si>
  <si>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</si>
  <si>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</si>
  <si>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</si>
  <si>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</si>
  <si>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</si>
  <si>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</si>
  <si>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</si>
  <si>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</si>
  <si>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</si>
  <si>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</si>
  <si>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</si>
  <si>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</si>
  <si>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</si>
  <si>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companies with maximum total laid off and maximum percentage laid off</t>
  </si>
  <si>
    <t>companies with maximum funds raised millions</t>
  </si>
  <si>
    <t>industries with the Highest Total Layoffs</t>
  </si>
  <si>
    <t>countries with the Highest Total Layoffs</t>
  </si>
  <si>
    <t>Companies with the Highest Total Layoffs top 10</t>
  </si>
  <si>
    <t>Row Labels</t>
  </si>
  <si>
    <t>Sum of total_laid_off</t>
  </si>
  <si>
    <t>company with maximum total laid off for years</t>
  </si>
  <si>
    <t>Sum of funds_raised_millions</t>
  </si>
  <si>
    <t>funds raised million</t>
  </si>
  <si>
    <t>Count of total_laid_off</t>
  </si>
  <si>
    <t>industrie with high laid_off</t>
  </si>
  <si>
    <t>country with high laid_off</t>
  </si>
  <si>
    <t>india</t>
  </si>
  <si>
    <t>netherlands</t>
  </si>
  <si>
    <t>singapore</t>
  </si>
  <si>
    <t>sweden</t>
  </si>
  <si>
    <t>united states</t>
  </si>
  <si>
    <t>company with high total layoffs</t>
  </si>
  <si>
    <t>company with high raised million</t>
  </si>
  <si>
    <t>category</t>
  </si>
  <si>
    <t>(All)</t>
  </si>
  <si>
    <t>unknown</t>
  </si>
  <si>
    <t>total funds raised million</t>
  </si>
  <si>
    <t>total laid off</t>
  </si>
  <si>
    <t>loft</t>
  </si>
  <si>
    <t>sum of total laid off</t>
  </si>
  <si>
    <t>sum</t>
  </si>
  <si>
    <t>Column Labels</t>
  </si>
  <si>
    <t>Grand Total</t>
  </si>
  <si>
    <t>Count of company</t>
  </si>
  <si>
    <t>Max of percentage_laid_off</t>
  </si>
  <si>
    <t>Count of funds_raised_millions</t>
  </si>
  <si>
    <t>airbnb</t>
  </si>
  <si>
    <t>byju's</t>
  </si>
  <si>
    <t>bytendance</t>
  </si>
  <si>
    <t>carvana</t>
  </si>
  <si>
    <t>compass</t>
  </si>
  <si>
    <t>gopuff</t>
  </si>
  <si>
    <t>groupon</t>
  </si>
  <si>
    <t>juul</t>
  </si>
  <si>
    <t>katerra</t>
  </si>
  <si>
    <t>klarna</t>
  </si>
  <si>
    <t>funding</t>
  </si>
  <si>
    <t>layoffs</t>
  </si>
  <si>
    <t>Florian├â┬│polis</t>
  </si>
  <si>
    <t>Loop</t>
  </si>
  <si>
    <t>Loopio</t>
  </si>
  <si>
    <t>LoopMe</t>
  </si>
  <si>
    <t>Lora DiCarlo</t>
  </si>
  <si>
    <t>Lucid Diagnostics</t>
  </si>
  <si>
    <t>Lucira Health</t>
  </si>
  <si>
    <t>Lumina Networks</t>
  </si>
  <si>
    <t>Lummo</t>
  </si>
  <si>
    <t>Lunchbox</t>
  </si>
  <si>
    <t>Luno</t>
  </si>
  <si>
    <t>Lusha</t>
  </si>
  <si>
    <t>Luxury Presence</t>
  </si>
  <si>
    <t>Lyft</t>
  </si>
  <si>
    <t>Lyric</t>
  </si>
  <si>
    <t>Lyst</t>
  </si>
  <si>
    <t>M1</t>
  </si>
  <si>
    <t>Made.com</t>
  </si>
  <si>
    <t>Madefire</t>
  </si>
  <si>
    <t>MadeiraMadeira</t>
  </si>
  <si>
    <t>Magic Eden</t>
  </si>
  <si>
    <t>Magic Leap</t>
  </si>
  <si>
    <t>Magicbricks</t>
  </si>
  <si>
    <t>Noida</t>
  </si>
  <si>
    <t>Magnite</t>
  </si>
  <si>
    <t>Mainstreet</t>
  </si>
  <si>
    <t>MakeMyTrip</t>
  </si>
  <si>
    <t>MakerBot</t>
  </si>
  <si>
    <t>Malwarebytes</t>
  </si>
  <si>
    <t>Mapbox</t>
  </si>
  <si>
    <t>MariaDB</t>
  </si>
  <si>
    <t>Marketforce</t>
  </si>
  <si>
    <t>Masse</t>
  </si>
  <si>
    <t>MasterClass</t>
  </si>
  <si>
    <t>Match Group</t>
  </si>
  <si>
    <t>Matrixport</t>
  </si>
  <si>
    <t>Matterport</t>
  </si>
  <si>
    <t>Maven</t>
  </si>
  <si>
    <t>MaxMilhas</t>
  </si>
  <si>
    <t>McMakler</t>
  </si>
  <si>
    <t>Me Poupe</t>
  </si>
  <si>
    <t>Medallia</t>
  </si>
  <si>
    <t>MediaMath</t>
  </si>
  <si>
    <t>MediBuddy</t>
  </si>
  <si>
    <t>Medium</t>
  </si>
  <si>
    <t>Medly</t>
  </si>
  <si>
    <t>Meero</t>
  </si>
  <si>
    <t>Meesho</t>
  </si>
  <si>
    <t>Mejuri</t>
  </si>
  <si>
    <t>Melio</t>
  </si>
  <si>
    <t>Memmo</t>
  </si>
  <si>
    <t>Meow Wolf</t>
  </si>
  <si>
    <t>Merative</t>
  </si>
  <si>
    <t>Mercos</t>
  </si>
  <si>
    <t>MeridianLink</t>
  </si>
  <si>
    <t>MessageBird</t>
  </si>
  <si>
    <t>Messari</t>
  </si>
  <si>
    <t>Meta</t>
  </si>
  <si>
    <t>Metigy</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</si>
  <si>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</si>
  <si>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</si>
  <si>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</si>
  <si>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</si>
  <si>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</si>
  <si>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</si>
  <si>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</si>
  <si>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</si>
  <si>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</si>
  <si>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</si>
  <si>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</si>
  <si>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</si>
  <si>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</si>
  <si>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</si>
  <si>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</si>
  <si>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 Global</t>
  </si>
  <si>
    <t>Modern Treasury</t>
  </si>
  <si>
    <t>Moglix</t>
  </si>
  <si>
    <t>Mogo</t>
  </si>
  <si>
    <t>Mojo Vision</t>
  </si>
  <si>
    <t>Moladin</t>
  </si>
  <si>
    <t>Momentive</t>
  </si>
  <si>
    <t>Monese</t>
  </si>
  <si>
    <t>Lisbon</t>
  </si>
  <si>
    <t>Portugal</t>
  </si>
  <si>
    <t>Monzo</t>
  </si>
  <si>
    <t>Las Vegas</t>
  </si>
  <si>
    <t>Moovel</t>
  </si>
  <si>
    <t>Morning Brew</t>
  </si>
  <si>
    <t>Moss</t>
  </si>
  <si>
    <t>Motif Investing</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</si>
  <si>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</si>
  <si>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</si>
  <si>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</si>
  <si>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</si>
  <si>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</si>
  <si>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</si>
  <si>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</si>
  <si>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</si>
  <si>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</si>
  <si>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</si>
  <si>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</si>
  <si>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</si>
  <si>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</si>
  <si>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</si>
  <si>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</si>
  <si>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</si>
  <si>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</si>
  <si>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</si>
  <si>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</si>
  <si>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</si>
  <si>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</si>
  <si>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</si>
  <si>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</si>
  <si>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</si>
  <si>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</si>
  <si>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</si>
  <si>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</si>
  <si>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</si>
  <si>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</si>
  <si>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</si>
  <si>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</si>
  <si>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</si>
  <si>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</si>
  <si>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</si>
  <si>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</si>
  <si>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</si>
  <si>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</si>
  <si>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</si>
  <si>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</si>
  <si>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</si>
  <si>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</si>
  <si>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</si>
  <si>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Nirvana Money</t>
  </si>
  <si>
    <t>Nomad</t>
  </si>
  <si>
    <t>Nomad Health</t>
  </si>
  <si>
    <t>Noom</t>
  </si>
  <si>
    <t>Notarize</t>
  </si>
  <si>
    <t>Nova Benefits</t>
  </si>
  <si>
    <t>NS8</t>
  </si>
  <si>
    <t>NSO</t>
  </si>
  <si>
    <t>Numbrs</t>
  </si>
  <si>
    <t>Zurich</t>
  </si>
  <si>
    <t>Switzerland</t>
  </si>
  <si>
    <t>NuoDB</t>
  </si>
  <si>
    <t>Nuri</t>
  </si>
  <si>
    <t>Nuro</t>
  </si>
  <si>
    <t>Nutanix</t>
  </si>
  <si>
    <t>NYDIG</t>
  </si>
  <si>
    <t>Nylas</t>
  </si>
  <si>
    <t>Nyriad</t>
  </si>
  <si>
    <t>O'Reilly Media</t>
  </si>
  <si>
    <t>Ocavu</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</si>
  <si>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</si>
  <si>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</si>
  <si>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</si>
  <si>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</si>
  <si>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</si>
  <si>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</si>
  <si>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</si>
  <si>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</si>
  <si>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</si>
  <si>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</si>
  <si>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</si>
  <si>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</si>
  <si>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</si>
  <si>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</si>
  <si>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</si>
  <si>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</si>
  <si>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</si>
  <si>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</si>
  <si>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</si>
  <si>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</si>
  <si>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OneStudyTeam</t>
  </si>
  <si>
    <t>OneTrust</t>
  </si>
  <si>
    <t>OneWeb</t>
  </si>
  <si>
    <t>Opal</t>
  </si>
  <si>
    <t>OPay</t>
  </si>
  <si>
    <t>Opencare</t>
  </si>
  <si>
    <t>Opendoor</t>
  </si>
  <si>
    <t>Openpay</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</si>
  <si>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</si>
  <si>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</si>
  <si>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</si>
  <si>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</si>
  <si>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</si>
  <si>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</si>
  <si>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</si>
  <si>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</si>
  <si>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</si>
  <si>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</si>
  <si>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</si>
  <si>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</si>
  <si>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</si>
  <si>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</si>
  <si>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</si>
  <si>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</si>
  <si>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</si>
  <si>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</si>
  <si>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</si>
  <si>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</si>
  <si>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</si>
  <si>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</si>
  <si>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</si>
  <si>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</si>
  <si>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</si>
  <si>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</si>
  <si>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</si>
  <si>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</si>
  <si>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</si>
  <si>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</si>
  <si>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</si>
  <si>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</si>
  <si>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</si>
  <si>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</si>
  <si>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</si>
  <si>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</si>
  <si>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</si>
  <si>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</si>
  <si>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</si>
  <si>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</si>
  <si>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</si>
  <si>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</si>
  <si>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</si>
  <si>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Pastel</t>
  </si>
  <si>
    <t>PatientPop</t>
  </si>
  <si>
    <t>Patreon</t>
  </si>
  <si>
    <t>Pavilion Data</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</si>
  <si>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</si>
  <si>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</si>
  <si>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</si>
  <si>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</si>
  <si>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</si>
  <si>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</si>
  <si>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</si>
  <si>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</si>
  <si>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</si>
  <si>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</si>
  <si>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</si>
  <si>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</si>
  <si>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</si>
  <si>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</si>
  <si>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</si>
  <si>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</si>
  <si>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</si>
  <si>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</si>
  <si>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</si>
  <si>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</si>
  <si>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</si>
  <si>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</si>
  <si>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</si>
  <si>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</si>
  <si>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</si>
  <si>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</si>
  <si>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</si>
  <si>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PetLove</t>
  </si>
  <si>
    <t>PhableCare</t>
  </si>
  <si>
    <t>PharmEasy</t>
  </si>
  <si>
    <t>Philips</t>
  </si>
  <si>
    <t>PickYourTrail</t>
  </si>
  <si>
    <t>Pico Interactive</t>
  </si>
  <si>
    <t>PicoBrew</t>
  </si>
  <si>
    <t>Picsart</t>
  </si>
  <si>
    <t>Pier</t>
  </si>
  <si>
    <t>Pinterest</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</si>
  <si>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</si>
  <si>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</si>
  <si>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</si>
  <si>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</si>
  <si>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</si>
  <si>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</si>
  <si>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</si>
  <si>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</si>
  <si>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</si>
  <si>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</si>
  <si>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</si>
  <si>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</si>
  <si>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</si>
  <si>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</si>
  <si>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</si>
  <si>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</si>
  <si>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</si>
  <si>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</si>
  <si>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</si>
  <si>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</si>
  <si>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</si>
  <si>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</si>
  <si>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</si>
  <si>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</si>
  <si>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</si>
  <si>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</si>
  <si>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</si>
  <si>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</si>
  <si>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</si>
  <si>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</si>
  <si>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</si>
  <si>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</si>
  <si>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</si>
  <si>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</si>
  <si>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</si>
  <si>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</si>
  <si>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</si>
  <si>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</si>
  <si>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</si>
  <si>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</si>
  <si>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</si>
  <si>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</si>
  <si>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</si>
  <si>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</si>
  <si>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</si>
  <si>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</si>
  <si>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</si>
  <si>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</si>
  <si>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</si>
  <si>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</si>
  <si>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</si>
  <si>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</si>
  <si>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</si>
  <si>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</si>
  <si>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</si>
  <si>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</si>
  <si>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</si>
  <si>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</si>
  <si>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</si>
  <si>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</si>
  <si>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</si>
  <si>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</si>
  <si>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</si>
  <si>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</si>
  <si>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</si>
  <si>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</si>
  <si>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</si>
  <si>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</si>
  <si>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</si>
  <si>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</si>
  <si>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QuintoAndar</t>
  </si>
  <si>
    <t>Qumulo</t>
  </si>
  <si>
    <t>Qwick</t>
  </si>
  <si>
    <t>Rad Power Bikes</t>
  </si>
  <si>
    <t>Raken</t>
  </si>
  <si>
    <t>Rangle</t>
  </si>
  <si>
    <t>Rasa</t>
  </si>
  <si>
    <t>Reach</t>
  </si>
  <si>
    <t>Reali</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</si>
  <si>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</si>
  <si>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</si>
  <si>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</si>
  <si>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</si>
  <si>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</si>
  <si>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</si>
  <si>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</si>
  <si>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</si>
  <si>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</si>
  <si>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</si>
  <si>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</si>
  <si>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</si>
  <si>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</si>
  <si>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</si>
  <si>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</si>
  <si>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</si>
  <si>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</si>
  <si>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</si>
  <si>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</si>
  <si>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</si>
  <si>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</si>
  <si>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</si>
  <si>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</si>
  <si>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</si>
  <si>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</si>
  <si>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</si>
  <si>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</si>
  <si>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</si>
  <si>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</si>
  <si>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</si>
  <si>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</si>
  <si>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</si>
  <si>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</si>
  <si>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</si>
  <si>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</si>
  <si>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</si>
  <si>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Rivian</t>
  </si>
  <si>
    <t>Detroit</t>
  </si>
  <si>
    <t>Ro</t>
  </si>
  <si>
    <t>Robinhood</t>
  </si>
  <si>
    <t>Rock Content</t>
  </si>
  <si>
    <t>Roku</t>
  </si>
  <si>
    <t>Roofstock</t>
  </si>
  <si>
    <t>Root Insurance</t>
  </si>
  <si>
    <t>Rover</t>
  </si>
  <si>
    <t>Rows</t>
  </si>
  <si>
    <t>Rubica</t>
  </si>
  <si>
    <t>Rubicon Project</t>
  </si>
  <si>
    <t>Rubicon Technologies</t>
  </si>
  <si>
    <t>Lexington</t>
  </si>
  <si>
    <t>Rubius</t>
  </si>
  <si>
    <t>Rubrik</t>
  </si>
  <si>
    <t>Ruggable</t>
  </si>
  <si>
    <t>Rupeek</t>
  </si>
  <si>
    <t>SADA</t>
  </si>
  <si>
    <t>SafeGraph</t>
  </si>
  <si>
    <t>Sage Therapeutics</t>
  </si>
  <si>
    <t>Saks.com</t>
  </si>
  <si>
    <t>Sales Boomerang</t>
  </si>
  <si>
    <t>Salesforce</t>
  </si>
  <si>
    <t>SalesLoft</t>
  </si>
  <si>
    <t>Salesloft</t>
  </si>
  <si>
    <t>Salsify</t>
  </si>
  <si>
    <t>Sami</t>
  </si>
  <si>
    <t>Samsara</t>
  </si>
  <si>
    <t>Sana</t>
  </si>
  <si>
    <t>Sana Benefits</t>
  </si>
  <si>
    <t>Sanar</t>
  </si>
  <si>
    <t>Sandbox VR</t>
  </si>
  <si>
    <t>SAP</t>
  </si>
  <si>
    <t>Walldorf</t>
  </si>
  <si>
    <t>SAP Labs</t>
  </si>
  <si>
    <t>Sauce Labs</t>
  </si>
  <si>
    <t>Sayurbox</t>
  </si>
  <si>
    <t>Scale AI</t>
  </si>
  <si>
    <t>ScaleFactor</t>
  </si>
  <si>
    <t>ScaleFocus</t>
  </si>
  <si>
    <t>Sofia</t>
  </si>
  <si>
    <t>Bulgaria</t>
  </si>
  <si>
    <t>Science 37</t>
  </si>
  <si>
    <t>Scoop</t>
  </si>
  <si>
    <t>Scoro</t>
  </si>
  <si>
    <t>Sea</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</si>
  <si>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</si>
  <si>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</si>
  <si>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</si>
  <si>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</si>
  <si>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</si>
  <si>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</si>
  <si>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</si>
  <si>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</si>
  <si>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</si>
  <si>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</si>
  <si>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</si>
  <si>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</si>
  <si>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</si>
  <si>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</si>
  <si>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</si>
  <si>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</si>
  <si>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</si>
  <si>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</si>
  <si>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</si>
  <si>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</si>
  <si>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</si>
  <si>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</si>
  <si>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</si>
  <si>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ShipBob</t>
  </si>
  <si>
    <t>Shippo</t>
  </si>
  <si>
    <t>Shipsi</t>
  </si>
  <si>
    <t>Shogun</t>
  </si>
  <si>
    <t>Shop101</t>
  </si>
  <si>
    <t>Shopify</t>
  </si>
  <si>
    <t>Ottawa</t>
  </si>
  <si>
    <t>ShopX</t>
  </si>
  <si>
    <t>Showpad</t>
  </si>
  <si>
    <t>Shutterfly</t>
  </si>
  <si>
    <t>Shuttl</t>
  </si>
  <si>
    <t>Side</t>
  </si>
  <si>
    <t>Sidecar Health</t>
  </si>
  <si>
    <t>Sigfox</t>
  </si>
  <si>
    <t>Toulouse</t>
  </si>
  <si>
    <t>SimilarWeb</t>
  </si>
  <si>
    <t>Simon Data</t>
  </si>
  <si>
    <t>Simple</t>
  </si>
  <si>
    <t>Simple Feast</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</si>
  <si>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</si>
  <si>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</si>
  <si>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</si>
  <si>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</si>
  <si>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</si>
  <si>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</si>
  <si>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</si>
  <si>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</si>
  <si>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</si>
  <si>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</si>
  <si>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</si>
  <si>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</si>
  <si>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</si>
  <si>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</si>
  <si>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</si>
  <si>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</si>
  <si>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</si>
  <si>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</si>
  <si>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</si>
  <si>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</si>
  <si>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</si>
  <si>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</si>
  <si>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</si>
  <si>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</si>
  <si>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</si>
  <si>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</si>
  <si>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</si>
  <si>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</si>
  <si>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</si>
  <si>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</si>
  <si>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</si>
  <si>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</si>
  <si>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</si>
  <si>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</si>
  <si>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</si>
  <si>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</si>
  <si>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</si>
  <si>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</si>
  <si>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</si>
  <si>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</si>
  <si>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</si>
  <si>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</si>
  <si>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</si>
  <si>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Spin</t>
  </si>
  <si>
    <t>Splice</t>
  </si>
  <si>
    <t>Splunk</t>
  </si>
  <si>
    <t>Splyt</t>
  </si>
  <si>
    <t>SpotHero</t>
  </si>
  <si>
    <t>Spotify</t>
  </si>
  <si>
    <t>Springbig</t>
  </si>
  <si>
    <t>Springlane</t>
  </si>
  <si>
    <t>D├â┬╝sseldorf</t>
  </si>
  <si>
    <t>Sprinklr</t>
  </si>
  <si>
    <t>Spyce</t>
  </si>
  <si>
    <t>SQream</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</si>
  <si>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</si>
  <si>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</si>
  <si>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</si>
  <si>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</si>
  <si>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</si>
  <si>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</si>
  <si>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</si>
  <si>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</si>
  <si>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</si>
  <si>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</si>
  <si>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</si>
  <si>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</si>
  <si>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</si>
  <si>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</si>
  <si>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</si>
  <si>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</si>
  <si>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</si>
  <si>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</si>
  <si>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</si>
  <si>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</si>
  <si>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</si>
  <si>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</si>
  <si>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</si>
  <si>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</si>
  <si>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</si>
  <si>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Stripe</t>
  </si>
  <si>
    <t>StrongDM</t>
  </si>
  <si>
    <t>StubHub</t>
  </si>
  <si>
    <t>Studio</t>
  </si>
  <si>
    <t>StudySmarter</t>
  </si>
  <si>
    <t>StyleSeat</t>
  </si>
  <si>
    <t>Stytch</t>
  </si>
  <si>
    <t>Submittable</t>
  </si>
  <si>
    <t>Missoula</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</si>
  <si>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</si>
  <si>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</si>
  <si>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</si>
  <si>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</si>
  <si>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</si>
  <si>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</si>
  <si>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</si>
  <si>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</si>
  <si>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</si>
  <si>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</si>
  <si>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</si>
  <si>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</si>
  <si>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</si>
  <si>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</si>
  <si>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</si>
  <si>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</si>
  <si>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</si>
  <si>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</si>
  <si>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</si>
  <si>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</si>
  <si>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</si>
  <si>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</si>
  <si>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</si>
  <si>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</si>
  <si>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</si>
  <si>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</si>
  <si>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</si>
  <si>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</si>
  <si>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</si>
  <si>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</si>
  <si>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</si>
  <si>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</si>
  <si>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</si>
  <si>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</si>
  <si>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</si>
  <si>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</si>
  <si>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</si>
  <si>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</si>
  <si>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</si>
  <si>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</si>
  <si>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</si>
  <si>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</si>
  <si>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TCR2</t>
  </si>
  <si>
    <t>Teachmint</t>
  </si>
  <si>
    <t>TealBook</t>
  </si>
  <si>
    <t>Teamwork</t>
  </si>
  <si>
    <t>Cork</t>
  </si>
  <si>
    <t>TechTarget</t>
  </si>
  <si>
    <t>Teladoc Health</t>
  </si>
  <si>
    <t>Teleport</t>
  </si>
  <si>
    <t>Tempo Automation</t>
  </si>
  <si>
    <t>Tencent</t>
  </si>
  <si>
    <t>Tesla</t>
  </si>
  <si>
    <t>Textio</t>
  </si>
  <si>
    <t>TextNow</t>
  </si>
  <si>
    <t>The Athletic</t>
  </si>
  <si>
    <t>The Grommet</t>
  </si>
  <si>
    <t>The Guild</t>
  </si>
  <si>
    <t>The Iconic</t>
  </si>
  <si>
    <t>The Modist</t>
  </si>
  <si>
    <t>The Mom Project</t>
  </si>
  <si>
    <t>The Org</t>
  </si>
  <si>
    <t>The Predictive Index</t>
  </si>
  <si>
    <t>The RealReal</t>
  </si>
  <si>
    <t>The Sill</t>
  </si>
  <si>
    <t>The Wing</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</si>
  <si>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</si>
  <si>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</si>
  <si>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</si>
  <si>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</si>
  <si>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</si>
  <si>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</si>
  <si>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</si>
  <si>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</si>
  <si>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</si>
  <si>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</si>
  <si>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</si>
  <si>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</si>
  <si>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</si>
  <si>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</si>
  <si>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</si>
  <si>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</si>
  <si>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</si>
  <si>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</si>
  <si>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</si>
  <si>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</si>
  <si>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</si>
  <si>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</si>
  <si>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</si>
  <si>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</si>
  <si>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</si>
  <si>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</si>
  <si>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</si>
  <si>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</si>
  <si>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</si>
  <si>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</si>
  <si>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</si>
  <si>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</si>
  <si>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</si>
  <si>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</si>
  <si>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</si>
  <si>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</si>
  <si>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</si>
  <si>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</si>
  <si>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</si>
  <si>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</si>
  <si>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</si>
  <si>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</si>
  <si>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</si>
  <si>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</si>
  <si>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</si>
  <si>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</si>
  <si>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</si>
  <si>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</si>
  <si>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</si>
  <si>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</si>
  <si>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</si>
  <si>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</si>
  <si>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</si>
  <si>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</si>
  <si>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</si>
  <si>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</si>
  <si>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</si>
  <si>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</si>
  <si>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</si>
  <si>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</si>
  <si>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TutorMundi</t>
  </si>
  <si>
    <t>Twiga</t>
  </si>
  <si>
    <t>Twilio</t>
  </si>
  <si>
    <t>Twine Solutions</t>
  </si>
  <si>
    <t>TwinStrand</t>
  </si>
  <si>
    <t>Twitter</t>
  </si>
  <si>
    <t>Ual├â┬í</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</si>
  <si>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</si>
  <si>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</si>
  <si>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</si>
  <si>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</si>
  <si>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</si>
  <si>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</si>
  <si>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</si>
  <si>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</si>
  <si>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</si>
  <si>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</si>
  <si>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</si>
  <si>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</si>
  <si>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</si>
  <si>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</si>
  <si>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</si>
  <si>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</si>
  <si>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</si>
  <si>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</si>
  <si>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</si>
  <si>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</si>
  <si>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</si>
  <si>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</si>
  <si>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</si>
  <si>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</si>
  <si>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</si>
  <si>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</si>
  <si>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</si>
  <si>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</si>
  <si>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</si>
  <si>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</si>
  <si>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</si>
  <si>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</si>
  <si>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</si>
  <si>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</si>
  <si>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</si>
  <si>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</si>
  <si>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</si>
  <si>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</si>
  <si>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</si>
  <si>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</si>
  <si>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</si>
  <si>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</si>
  <si>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</si>
  <si>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</si>
  <si>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</si>
  <si>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</si>
  <si>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</si>
  <si>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</si>
  <si>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</si>
  <si>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</si>
  <si>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</si>
  <si>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</si>
  <si>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</si>
  <si>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</si>
  <si>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</si>
  <si>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</si>
  <si>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</si>
  <si>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</si>
  <si>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</si>
  <si>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</si>
  <si>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</si>
  <si>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</si>
  <si>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</si>
  <si>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</si>
  <si>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</si>
  <si>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</si>
  <si>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</si>
  <si>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</si>
  <si>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</si>
  <si>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</si>
  <si>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</si>
  <si>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</si>
  <si>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</si>
  <si>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</si>
  <si>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</si>
  <si>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</si>
  <si>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</si>
  <si>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</si>
  <si>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</si>
  <si>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</si>
  <si>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</si>
  <si>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</si>
  <si>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</si>
  <si>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</si>
  <si>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</si>
  <si>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</si>
  <si>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</si>
  <si>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</si>
  <si>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</si>
  <si>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</si>
  <si>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</si>
  <si>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WazirX</t>
  </si>
  <si>
    <t>Wealthsimple</t>
  </si>
  <si>
    <t>WeDoctor</t>
  </si>
  <si>
    <t>Weedmaps</t>
  </si>
  <si>
    <t>Weee!</t>
  </si>
  <si>
    <t>WeFit</t>
  </si>
  <si>
    <t>Hanoi</t>
  </si>
  <si>
    <t>Wefox</t>
  </si>
  <si>
    <t>Welkin Health</t>
  </si>
  <si>
    <t>Western Digital</t>
  </si>
  <si>
    <t>Westwing</t>
  </si>
  <si>
    <t>WeTrade</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</si>
  <si>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</si>
  <si>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</si>
  <si>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</si>
  <si>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</si>
  <si>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</si>
  <si>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</si>
  <si>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</si>
  <si>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</si>
  <si>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</si>
  <si>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</si>
  <si>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</si>
  <si>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</si>
  <si>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</si>
  <si>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</si>
  <si>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</si>
  <si>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</si>
  <si>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</si>
  <si>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</si>
  <si>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</si>
  <si>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</si>
  <si>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</si>
  <si>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</si>
  <si>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</si>
  <si>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</si>
  <si>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</si>
  <si>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</si>
  <si>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Wyre</t>
  </si>
  <si>
    <t>Xendit</t>
  </si>
  <si>
    <t>Xentral</t>
  </si>
  <si>
    <t>Xerpa</t>
  </si>
  <si>
    <t>Xiaohongshu</t>
  </si>
  <si>
    <t>Yabonza</t>
  </si>
  <si>
    <t>Yahoo</t>
  </si>
  <si>
    <t>Yellow.ai</t>
  </si>
  <si>
    <t>Yelp</t>
  </si>
  <si>
    <t>Yext</t>
  </si>
  <si>
    <t>Yojak</t>
  </si>
  <si>
    <t>Yonder</t>
  </si>
  <si>
    <t>Yotpo</t>
  </si>
  <si>
    <t>YourGrocer</t>
  </si>
  <si>
    <t>Zak</t>
  </si>
  <si>
    <t>Zapp</t>
  </si>
  <si>
    <t>Zappos</t>
  </si>
  <si>
    <t>Zego</t>
  </si>
  <si>
    <t>Zeitgold</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</si>
  <si>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</si>
  <si>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</si>
  <si>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</si>
  <si>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</si>
  <si>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</si>
  <si>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</si>
  <si>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</si>
  <si>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</si>
  <si>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</si>
  <si>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</si>
  <si>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</si>
  <si>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</si>
  <si>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</si>
  <si>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</si>
  <si>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</si>
  <si>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</si>
  <si>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</si>
  <si>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</si>
  <si>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</si>
  <si>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</si>
  <si>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</si>
  <si>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</si>
  <si>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</si>
  <si>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</si>
  <si>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</si>
  <si>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</si>
  <si>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</si>
  <si>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Funded &amp; Laid Off</t>
  </si>
  <si>
    <t>Count of helped</t>
  </si>
  <si>
    <t>Mar</t>
  </si>
  <si>
    <t xml:space="preserve">month </t>
  </si>
  <si>
    <t>year</t>
  </si>
  <si>
    <t>UNKNOWN</t>
  </si>
  <si>
    <t>Column1</t>
  </si>
  <si>
    <t>Feb</t>
  </si>
  <si>
    <t>Nov</t>
  </si>
  <si>
    <t>Jan</t>
  </si>
  <si>
    <t>No Funding Laid Off</t>
  </si>
  <si>
    <t>Apr</t>
  </si>
  <si>
    <t>May</t>
  </si>
  <si>
    <t>Aug</t>
  </si>
  <si>
    <t>Dec</t>
  </si>
  <si>
    <t>Jul</t>
  </si>
  <si>
    <t>Jun</t>
  </si>
  <si>
    <t>Oct</t>
  </si>
  <si>
    <t>Sep</t>
  </si>
  <si>
    <t>Column2</t>
  </si>
  <si>
    <t>Column3</t>
  </si>
  <si>
    <t>uber</t>
  </si>
  <si>
    <t>peloton</t>
  </si>
  <si>
    <t>twitter</t>
  </si>
  <si>
    <t>swiggy</t>
  </si>
  <si>
    <t>ola</t>
  </si>
  <si>
    <t>meta</t>
  </si>
  <si>
    <t>com</t>
  </si>
  <si>
    <t>Max of funds_raised_millions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</si>
</sst>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quot;$&quot;#,##0"/>
    <numFmt numFmtId="165" formatCode="_(* #,##0_);_(* \(#,##0\);_(* &quot;-&quot;??_);_(@_)"/>
    <numFmt numFmtId="166" formatCode="0.000"/>
    <numFmt numFmtId="167"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F59E0B"/>
      <name val="Calibri"/>
      <family val="2"/>
      <scheme val="minor"/>
    </font>
    <font>
      <b/>
      <sz val="20"/>
      <color rgb="FFF59E0B"/>
      <name val="Calibri"/>
      <family val="2"/>
      <scheme val="minor"/>
    </font>
    <font>
      <sz val="11"/>
      <color rgb="FFC00000"/>
      <name val="Calibri"/>
      <family val="2"/>
      <scheme val="minor"/>
    </font>
    <font>
      <sz val="20"/>
      <color theme="1"/>
      <name val="Calibri"/>
      <family val="2"/>
      <scheme val="minor"/>
    </font>
    <font>
      <b/>
      <sz val="18"/>
      <color rgb="FFF59E0B"/>
      <name val="Calibri"/>
      <family val="2"/>
      <scheme val="minor"/>
    </font>
    <font>
      <sz val="16"/>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3FF"/>
        <bgColor indexed="64"/>
      </patternFill>
    </fill>
    <fill>
      <patternFill patternType="solid">
        <fgColor theme="4" tint="0.79998168889431442"/>
        <bgColor theme="4" tint="0.79998168889431442"/>
      </patternFill>
    </fill>
    <fill>
      <patternFill patternType="solid">
        <fgColor rgb="FFF6C3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9" fontId="0" fillId="0" borderId="0" xfId="0" applyNumberFormat="1"/>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16" fillId="34" borderId="10" xfId="0" applyFont="1" applyFill="1" applyBorder="1"/>
    <xf numFmtId="0" fontId="16" fillId="34" borderId="0" xfId="0" applyFont="1" applyFill="1"/>
    <xf numFmtId="164" fontId="0" fillId="33" borderId="0" xfId="42" applyNumberFormat="1" applyFont="1" applyFill="1"/>
    <xf numFmtId="0" fontId="0" fillId="35" borderId="0" xfId="0" applyFill="1"/>
    <xf numFmtId="164" fontId="0" fillId="35" borderId="0" xfId="42" applyNumberFormat="1" applyFont="1" applyFill="1"/>
    <xf numFmtId="1" fontId="0" fillId="0" borderId="0" xfId="0" applyNumberFormat="1"/>
    <xf numFmtId="0" fontId="0" fillId="0" borderId="13" xfId="0" applyBorder="1" applyAlignment="1">
      <alignment horizontal="left"/>
    </xf>
    <xf numFmtId="1" fontId="0" fillId="0" borderId="14" xfId="0" applyNumberFormat="1" applyBorder="1"/>
    <xf numFmtId="0" fontId="0" fillId="0" borderId="11" xfId="0" applyBorder="1" applyAlignment="1">
      <alignment horizontal="center"/>
    </xf>
    <xf numFmtId="0" fontId="20" fillId="0" borderId="12" xfId="0" applyFont="1" applyBorder="1" applyAlignment="1">
      <alignment horizontal="center"/>
    </xf>
    <xf numFmtId="9" fontId="0" fillId="0" borderId="0" xfId="44" applyFont="1"/>
    <xf numFmtId="165" fontId="0" fillId="0" borderId="0" xfId="0" applyNumberFormat="1"/>
    <xf numFmtId="0" fontId="21" fillId="0" borderId="0" xfId="0" applyFont="1"/>
    <xf numFmtId="10" fontId="0" fillId="0" borderId="0" xfId="0" applyNumberFormat="1"/>
    <xf numFmtId="166" fontId="22" fillId="0" borderId="0" xfId="0" applyNumberFormat="1" applyFont="1"/>
    <xf numFmtId="0" fontId="0" fillId="34" borderId="15" xfId="0" applyFill="1" applyBorder="1"/>
    <xf numFmtId="0" fontId="0" fillId="34" borderId="16" xfId="0" applyFill="1" applyBorder="1"/>
    <xf numFmtId="14" fontId="0" fillId="34" borderId="16" xfId="0" applyNumberFormat="1" applyFill="1" applyBorder="1"/>
    <xf numFmtId="0" fontId="23" fillId="0" borderId="0" xfId="0" applyFont="1"/>
    <xf numFmtId="0" fontId="24" fillId="0" borderId="0" xfId="0" applyFont="1"/>
    <xf numFmtId="0" fontId="18" fillId="0" borderId="0" xfId="0" applyFont="1"/>
    <xf numFmtId="2" fontId="0" fillId="0" borderId="0" xfId="0" applyNumberFormat="1"/>
    <xf numFmtId="2" fontId="0" fillId="34" borderId="16" xfId="0" applyNumberFormat="1" applyFill="1" applyBorder="1"/>
    <xf numFmtId="165" fontId="18" fillId="0" borderId="0" xfId="43" applyNumberFormat="1" applyFont="1"/>
    <xf numFmtId="9" fontId="18" fillId="0" borderId="0" xfId="44" applyFont="1"/>
    <xf numFmtId="0" fontId="0" fillId="33" borderId="0" xfId="0" applyFill="1" applyAlignment="1">
      <alignment horizontal="center"/>
    </xf>
    <xf numFmtId="165" fontId="18" fillId="0" borderId="0" xfId="43" applyNumberFormat="1" applyFont="1" applyAlignment="1">
      <alignment horizontal="center"/>
    </xf>
    <xf numFmtId="0" fontId="18" fillId="0" borderId="0" xfId="0" applyFont="1" applyAlignment="1">
      <alignment horizontal="center"/>
    </xf>
    <xf numFmtId="9" fontId="19" fillId="0" borderId="0" xfId="44" applyFont="1" applyAlignment="1">
      <alignment horizontal="center"/>
    </xf>
    <xf numFmtId="165" fontId="19" fillId="0" borderId="0" xfId="43" applyNumberFormat="1" applyFont="1" applyAlignment="1">
      <alignment horizontal="center"/>
    </xf>
    <xf numFmtId="43" fontId="19" fillId="0" borderId="0" xfId="0" applyNumberFormat="1" applyFont="1" applyAlignment="1">
      <alignment horizontal="center"/>
    </xf>
    <xf numFmtId="166" fontId="19" fillId="0" borderId="0" xfId="0" applyNumberFormat="1" applyFont="1" applyAlignment="1">
      <alignment horizontal="center"/>
    </xf>
    <xf numFmtId="167" fontId="19" fillId="0" borderId="0" xfId="0" applyNumberFormat="1" applyFont="1" applyAlignment="1">
      <alignment horizontal="center"/>
    </xf>
    <xf numFmtId="9" fontId="18" fillId="0" borderId="0" xfId="0" applyNumberFormat="1" applyFont="1" applyAlignment="1">
      <alignment horizontal="center"/>
    </xf>
    <xf numFmtId="1" fontId="19" fillId="0" borderId="0" xfId="0" applyNumberFormat="1" applyFont="1" applyAlignment="1">
      <alignment horizontal="center"/>
    </xf>
    <xf numFmtId="9" fontId="18" fillId="0" borderId="0" xfId="44" applyFont="1" applyAlignment="1">
      <alignment horizontal="center"/>
    </xf>
    <xf numFmtId="0" fontId="0" fillId="0" borderId="0" xfId="0" applyNumberFormat="1"/>
    <xf numFmtId="0" fontId="18" fillId="0" borderId="0" xfId="0" applyNumberFormat="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192">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color rgb="FFF59E0B"/>
      </font>
    </dxf>
    <dxf>
      <font>
        <b/>
      </font>
    </dxf>
    <dxf>
      <font>
        <sz val="16"/>
      </font>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font>
        <sz val="16"/>
      </font>
    </dxf>
    <dxf>
      <font>
        <color rgb="FFF59E0B"/>
      </font>
    </dxf>
    <dxf>
      <font>
        <b/>
      </font>
    </dxf>
    <dxf>
      <font>
        <sz val="16"/>
      </font>
    </dxf>
    <dxf>
      <numFmt numFmtId="0" formatCode="General"/>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 formatCode="0"/>
    </dxf>
    <dxf>
      <font>
        <color rgb="FFC00000"/>
      </font>
    </dxf>
    <dxf>
      <numFmt numFmtId="0" formatCode="General"/>
    </dxf>
    <dxf>
      <numFmt numFmtId="0" formatCode="General"/>
    </dxf>
    <dxf>
      <numFmt numFmtId="0" formatCode="General"/>
    </dxf>
    <dxf>
      <numFmt numFmtId="13" formatCode="0%"/>
    </dxf>
    <dxf>
      <numFmt numFmtId="13" formatCode="0%"/>
    </dxf>
    <dxf>
      <numFmt numFmtId="19" formatCode="m/d/yyyy"/>
    </dxf>
    <dxf>
      <numFmt numFmtId="2" formatCode="0.00"/>
    </dxf>
    <dxf>
      <numFmt numFmtId="19" formatCode="m/d/yyyy"/>
    </dxf>
    <dxf>
      <numFmt numFmtId="2" formatCode="0.00"/>
    </dxf>
    <dxf>
      <font>
        <sz val="16"/>
      </font>
    </dxf>
    <dxf>
      <font>
        <b/>
      </font>
    </dxf>
    <dxf>
      <font>
        <color rgb="FFF59E0B"/>
      </font>
    </dxf>
    <dxf>
      <font>
        <sz val="16"/>
      </font>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165" formatCode="_(* #,##0_);_(* \(#,##0\);_(* &quot;-&quot;??_);_(@_)"/>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0" formatCode="General"/>
    </dxf>
    <dxf>
      <numFmt numFmtId="1" formatCode="0"/>
    </dxf>
    <dxf>
      <numFmt numFmtId="165" formatCode="_(* #,##0_);_(* \(#,##0\);_(* &quot;-&quot;??_);_(@_)"/>
    </dxf>
    <dxf>
      <numFmt numFmtId="0" formatCode="General"/>
    </dxf>
    <dxf>
      <numFmt numFmtId="0" formatCode="General"/>
    </dxf>
    <dxf>
      <numFmt numFmtId="0" formatCode="General"/>
    </dxf>
    <dxf>
      <numFmt numFmtId="165" formatCode="_(* #,##0_);_(* \(#,##0\);_(* &quot;-&quot;??_);_(@_)"/>
    </dxf>
    <dxf>
      <numFmt numFmtId="0" formatCode="General"/>
    </dxf>
    <dxf>
      <font>
        <color rgb="FFC00000"/>
      </font>
    </dxf>
    <dxf>
      <numFmt numFmtId="1" formatCode="0"/>
    </dxf>
    <dxf>
      <numFmt numFmtId="13" formatCode="0%"/>
    </dxf>
    <dxf>
      <numFmt numFmtId="13" formatCode="0%"/>
    </dxf>
    <dxf>
      <numFmt numFmtId="165" formatCode="_(* #,##0_);_(* \(#,##0\);_(* &quot;-&quot;??_);_(@_)"/>
    </dxf>
    <dxf>
      <numFmt numFmtId="0" formatCode="General"/>
    </dxf>
    <dxf>
      <numFmt numFmtId="165" formatCode="_(* #,##0_);_(* \(#,##0\);_(* &quot;-&quot;??_);_(@_)"/>
    </dxf>
    <dxf>
      <numFmt numFmtId="0" formatCode="General"/>
    </dxf>
    <dxf>
      <fill>
        <patternFill>
          <bgColor theme="8" tint="0.79998168889431442"/>
        </patternFill>
      </fill>
    </dxf>
    <dxf>
      <font>
        <b/>
        <i val="0"/>
        <sz val="14"/>
        <color rgb="FFF59E0B"/>
        <name val="Calibri"/>
        <family val="2"/>
        <scheme val="minor"/>
      </font>
      <fill>
        <patternFill patternType="solid">
          <fgColor auto="1"/>
          <bgColor rgb="FF334155"/>
        </patternFill>
      </fill>
    </dxf>
    <dxf>
      <font>
        <b/>
        <i val="0"/>
        <sz val="12"/>
        <color rgb="FFE3E3E3"/>
        <name val="Calibri"/>
        <family val="2"/>
        <scheme val="minor"/>
      </font>
      <fill>
        <patternFill patternType="solid">
          <fgColor auto="1"/>
          <bgColor rgb="FF334155"/>
        </patternFill>
      </fill>
      <border diagonalUp="0" diagonalDown="0">
        <left style="thin">
          <color theme="2"/>
        </left>
        <right style="thin">
          <color theme="2"/>
        </right>
        <top style="thin">
          <color theme="2"/>
        </top>
        <bottom style="thin">
          <color theme="2"/>
        </bottom>
        <vertical/>
        <horizontal/>
      </border>
    </dxf>
    <dxf>
      <font>
        <b/>
        <i val="0"/>
        <sz val="12"/>
        <color rgb="FF1F3A8A"/>
        <name val="Calibri"/>
        <family val="2"/>
        <scheme val="minor"/>
      </font>
      <fill>
        <patternFill>
          <bgColor rgb="FFE3E3E3"/>
        </patternFill>
      </fill>
      <border diagonalUp="0" diagonalDown="0">
        <left/>
        <right/>
        <top/>
        <bottom/>
        <vertical/>
        <horizontal/>
      </border>
    </dxf>
  </dxfs>
  <tableStyles count="3" defaultTableStyle="TableStyleMedium2" defaultPivotStyle="PivotStyleLight16">
    <tableStyle name="Slicer Style 2" pivot="0" table="0" count="1" xr9:uid="{5EEFF12A-33DC-4298-BE16-371522FCC339}">
      <tableStyleElement type="wholeTable" dxfId="1191"/>
    </tableStyle>
    <tableStyle name="Slicer Style 2 2" pivot="0" table="0" count="2" xr9:uid="{2305A77B-12D9-4483-BBE6-07B14E06F05B}">
      <tableStyleElement type="wholeTable" dxfId="1190"/>
      <tableStyleElement type="headerRow" dxfId="1189"/>
    </tableStyle>
    <tableStyle name="Table Style 1" pivot="0" count="1" xr9:uid="{16262595-645E-4314-AD21-86D36B274DFC}">
      <tableStyleElement type="wholeTable" dxfId="1188"/>
    </tableStyle>
  </tableStyles>
  <colors>
    <mruColors>
      <color rgb="FFF59E0B"/>
      <color rgb="FF334155"/>
      <color rgb="FF4472C4"/>
      <color rgb="FFDDDDDD"/>
      <color rgb="FF1E293B"/>
      <color rgb="FFE3E3E3"/>
      <color rgb="FF1F3A8A"/>
      <color rgb="FF2563EB"/>
      <color rgb="FF16A34A"/>
      <color rgb="FF0F766E"/>
    </mruColors>
  </colors>
  <extLst>
    <ext xmlns:x14="http://schemas.microsoft.com/office/spreadsheetml/2009/9/main" uri="{EB79DEF2-80B8-43e5-95BD-54CBDDF9020C}">
      <x14:slicerStyles defaultSlicerStyle="SlicerStyleLight1">
        <x14:slicerStyle name="Slicer Style 2"/>
        <x14:slicerStyle name="Slicer Style 2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[layoffs_excel_dashboard.xlsx]an!top 10 company layoffs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10 company layoffs</a:t>
            </a:r>
            <a:endParaRPr lang="en-CA"/>
          </a:p>
        </c:rich>
      </c:tx>
      <c:layout>
        <c:manualLayout>
          <c:xMode val="edge"/>
          <c:yMode val="edge"/>
          <c:x val="0.1826689457412129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7.407407407407407E-2"/>
          <c:w val="0.86486351706036746"/>
          <c:h val="0.70102252843394575"/>
        </c:manualLayout>
      </c:layout>
      <c:barChart>
        <c:barDir val="col"/>
        <c:grouping val="clustered"/>
        <c:varyColors val="0"/>
        <c:ser>
          <c:idx val="0"/>
          <c:order val="0"/>
          <c:tx>
            <c:strRef>
              <c:f>an!$BI$5</c:f>
              <c:strCache>
                <c:ptCount val="1"/>
                <c:pt idx="0">
                  <c:v>Total</c:v>
                </c:pt>
              </c:strCache>
            </c:strRef>
          </c:tx>
          <c:spPr>
            <a:solidFill>
              <a:schemeClr val="accent1"/>
            </a:solidFill>
            <a:ln>
              <a:noFill/>
            </a:ln>
            <a:effectLst/>
          </c:spPr>
          <c:invertIfNegative val="0"/>
          <c:cat>
            <c:strRef>
              <c:f>an!$BH$6:$BH$15</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an!$BI$6:$BI$15</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2-C0E4-4E3F-A330-3AF9D2F95546}"/>
            </c:ext>
          </c:extLst>
        </c:ser>
        <c:dLbls>
          <c:showLegendKey val="0"/>
          <c:showVal val="0"/>
          <c:showCatName val="0"/>
          <c:showSerName val="0"/>
          <c:showPercent val="0"/>
          <c:showBubbleSize val="0"/>
        </c:dLbls>
        <c:gapWidth val="219"/>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funds</a:t>
            </a:r>
            <a:r>
              <a:rPr lang="en-US" baseline="0"/>
              <a:t> raised million by company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Bytedance</c:v>
              </c:pt>
              <c:pt idx="1">
                <c:v>Delivery Hero</c:v>
              </c:pt>
              <c:pt idx="2">
                <c:v>Argo AI</c:v>
              </c:pt>
              <c:pt idx="3">
                <c:v>Gopuff</c:v>
              </c:pt>
              <c:pt idx="4">
                <c:v>Airbnb</c:v>
              </c:pt>
              <c:pt idx="5">
                <c:v>Byju's</c:v>
              </c:pt>
              <c:pt idx="6">
                <c:v>Grab</c:v>
              </c:pt>
              <c:pt idx="7">
                <c:v>Klarna</c:v>
              </c:pt>
              <c:pt idx="8">
                <c:v>Cruise</c:v>
              </c:pt>
              <c:pt idx="9">
                <c:v>JD.ID</c:v>
              </c:pt>
            </c:strLit>
          </c:cat>
          <c:val>
            <c:numLit>
              <c:formatCode>General</c:formatCode>
              <c:ptCount val="10"/>
              <c:pt idx="0">
                <c:v>35600</c:v>
              </c:pt>
              <c:pt idx="1">
                <c:v>26500</c:v>
              </c:pt>
              <c:pt idx="2">
                <c:v>14400</c:v>
              </c:pt>
              <c:pt idx="3">
                <c:v>13600</c:v>
              </c:pt>
              <c:pt idx="4">
                <c:v>11800</c:v>
              </c:pt>
              <c:pt idx="5">
                <c:v>11000</c:v>
              </c:pt>
              <c:pt idx="6">
                <c:v>9900</c:v>
              </c:pt>
              <c:pt idx="7">
                <c:v>7400</c:v>
              </c:pt>
              <c:pt idx="8">
                <c:v>5300</c:v>
              </c:pt>
              <c:pt idx="9">
                <c:v>5100</c:v>
              </c:pt>
            </c:numLit>
          </c:val>
          <c:extLst>
            <c:ext xmlns:c16="http://schemas.microsoft.com/office/drawing/2014/chart" uri="{C3380CC4-5D6E-409C-BE32-E72D297353CC}">
              <c16:uniqueId val="{00000002-DCCB-458F-AE42-033BB4174A66}"/>
            </c:ext>
          </c:extLst>
        </c:ser>
        <c:dLbls>
          <c:showLegendKey val="0"/>
          <c:showVal val="0"/>
          <c:showCatName val="0"/>
          <c:showSerName val="0"/>
          <c:showPercent val="0"/>
          <c:showBubbleSize val="0"/>
        </c:dLbls>
        <c:gapWidth val="182"/>
        <c:axId val="900848079"/>
        <c:axId val="908530255"/>
      </c:barChart>
      <c:catAx>
        <c:axId val="90084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0255"/>
        <c:crosses val="autoZero"/>
        <c:auto val="1"/>
        <c:lblAlgn val="ctr"/>
        <c:lblOffset val="100"/>
        <c:noMultiLvlLbl val="0"/>
      </c:catAx>
      <c:valAx>
        <c:axId val="90853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[layoffs_excel_dashboard.xlsx]an!top 10 industry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layoffs by</a:t>
            </a:r>
            <a:r>
              <a:rPr lang="en-CA" baseline="0"/>
              <a:t> industry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an!$V$45</c:f>
              <c:strCache>
                <c:ptCount val="1"/>
                <c:pt idx="0">
                  <c:v>Total</c:v>
                </c:pt>
              </c:strCache>
            </c:strRef>
          </c:tx>
          <c:spPr>
            <a:solidFill>
              <a:schemeClr val="accent1"/>
            </a:solidFill>
            <a:ln>
              <a:noFill/>
            </a:ln>
            <a:effectLst/>
          </c:spPr>
          <c:invertIfNegative val="0"/>
          <c:cat>
            <c:strRef>
              <c:f>an!$U$46:$U$55</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an!$V$46:$V$55</c:f>
              <c:numCache>
                <c:formatCode>General</c:formatCode>
                <c:ptCount val="10"/>
                <c:pt idx="0">
                  <c:v>45182</c:v>
                </c:pt>
                <c:pt idx="1">
                  <c:v>43613</c:v>
                </c:pt>
                <c:pt idx="2">
                  <c:v>35789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2-24EB-49EB-95AC-B1A448032F89}"/>
            </c:ext>
          </c:extLst>
        </c:ser>
        <c:dLbls>
          <c:showLegendKey val="0"/>
          <c:showVal val="0"/>
          <c:showCatName val="0"/>
          <c:showSerName val="0"/>
          <c:showPercent val="0"/>
          <c:showBubbleSize val="0"/>
        </c:dLbls>
        <c:gapWidth val="5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an!$AI$13</c:f>
              <c:strCache>
                <c:ptCount val="1"/>
                <c:pt idx="0">
                  <c:v>Total</c:v>
                </c:pt>
              </c:strCache>
            </c:strRef>
          </c:tx>
          <c:spPr>
            <a:ln w="28575" cap="rnd">
              <a:solidFill>
                <a:schemeClr val="accent1"/>
              </a:solidFill>
              <a:round/>
            </a:ln>
            <a:effectLst/>
          </c:spPr>
          <c:marker>
            <c:symbol val="none"/>
          </c:marker>
          <c:cat>
            <c:strRef>
              <c:f>an!$AI$14</c:f>
              <c:strCache>
                <c:ptCount val="1"/>
                <c:pt idx="0">
                  <c:v>Total</c:v>
                </c:pt>
              </c:strCache>
            </c:strRef>
          </c:cat>
          <c:val>
            <c:numRef>
              <c:f>an!$AI$14</c:f>
              <c:numCache>
                <c:formatCode>General</c:formatCode>
                <c:ptCount val="1"/>
                <c:pt idx="0">
                  <c:v>383159</c:v>
                </c:pt>
              </c:numCache>
            </c:numRef>
          </c:val>
          <c:smooth val="0"/>
          <c:extLst>
            <c:ext xmlns:c16="http://schemas.microsoft.com/office/drawing/2014/chart" uri="{C3380CC4-5D6E-409C-BE32-E72D297353CC}">
              <c16:uniqueId val="{00000000-2471-4BF3-8A18-D0312BE75A14}"/>
            </c:ext>
          </c:extLst>
        </c:ser>
        <c:dLbls>
          <c:showLegendKey val="0"/>
          <c:showVal val="0"/>
          <c:showCatName val="0"/>
          <c:showSerName val="0"/>
          <c:showPercent val="0"/>
          <c:showBubbleSize val="0"/>
        </c:dLbls>
        <c:smooth val="0"/>
        <c:axId val="395253984"/>
        <c:axId val="395266464"/>
      </c:lineChart>
      <c:catAx>
        <c:axId val="39525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66464"/>
        <c:crosses val="autoZero"/>
        <c:auto val="1"/>
        <c:lblAlgn val="ctr"/>
        <c:lblOffset val="100"/>
        <c:noMultiLvlLbl val="0"/>
      </c:catAx>
      <c:valAx>
        <c:axId val="3952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an!$AE$14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D-420E-B6C8-F0B5995888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D-420E-B6C8-F0B5995888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D-420E-B6C8-F0B5995888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D-420E-B6C8-F0B599588854}"/>
              </c:ext>
            </c:extLst>
          </c:dPt>
          <c:cat>
            <c:strRef>
              <c:f>an!$AE$15</c:f>
              <c:strCache>
                <c:ptCount val="1"/>
                <c:pt idx="0">
                  <c:v>Total</c:v>
                </c:pt>
              </c:strCache>
            </c:strRef>
          </c:cat>
          <c:val>
            <c:numRef>
              <c:f>an!$AE$15</c:f>
              <c:numCache>
                <c:formatCode>General</c:formatCode>
                <c:ptCount val="1"/>
                <c:pt idx="0">
                  <c:v>383159</c:v>
                </c:pt>
              </c:numCache>
            </c:numRef>
          </c:val>
          <c:extLst>
            <c:ext xmlns:c16="http://schemas.microsoft.com/office/drawing/2014/chart" uri="{C3380CC4-5D6E-409C-BE32-E72D297353CC}">
              <c16:uniqueId val="{0000000C-590B-4C3E-BB8A-E02D28C2E2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[layoffs_excel_dashboard.xlsx]an!country</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c:spPr>
          <c:invertIfNegative val="0"/>
          <c:cat>
            <c:strRef>
              <c:f>an!$AC$54:$AC$59</c:f>
              <c:strCache>
                <c:ptCount val="6"/>
                <c:pt idx="0">
                  <c:v>Brazil</c:v>
                </c:pt>
                <c:pt idx="1">
                  <c:v>Germany</c:v>
                </c:pt>
                <c:pt idx="2">
                  <c:v>India</c:v>
                </c:pt>
                <c:pt idx="3">
                  <c:v>Netherlands</c:v>
                </c:pt>
                <c:pt idx="4">
                  <c:v>Sweden</c:v>
                </c:pt>
                <c:pt idx="5">
                  <c:v>United States</c:v>
                </c:pt>
              </c:strCache>
            </c:strRef>
          </c:cat>
          <c:val>
            <c:numRef>
              <c:f>an!$AD$54:$AD$59</c:f>
              <c:numCache>
                <c:formatCode>General</c:formatCode>
                <c:ptCount val="6"/>
                <c:pt idx="0">
                  <c:v>10391</c:v>
                </c:pt>
                <c:pt idx="1">
                  <c:v>8701</c:v>
                </c:pt>
                <c:pt idx="2">
                  <c:v>35993</c:v>
                </c:pt>
                <c:pt idx="3">
                  <c:v>17220</c:v>
                </c:pt>
                <c:pt idx="4">
                  <c:v>11264</c:v>
                </c:pt>
                <c:pt idx="5">
                  <c:v>256059</c:v>
                </c:pt>
              </c:numCache>
            </c:numRef>
          </c:val>
          <c:extLst>
            <c:ext xmlns:c16="http://schemas.microsoft.com/office/drawing/2014/chart" uri="{C3380CC4-5D6E-409C-BE32-E72D297353CC}">
              <c16:uniqueId val="{00000002-27CF-4EA7-8169-023A854B3278}"/>
            </c:ext>
          </c:extLst>
        </c:ser>
        <c:dLbls>
          <c:showLegendKey val="0"/>
          <c:showVal val="0"/>
          <c:showCatName val="0"/>
          <c:showSerName val="0"/>
          <c:showPercent val="0"/>
          <c:showBubbleSize val="0"/>
        </c:dLbls>
        <c:gapWidth val="219"/>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an!$AR$12</c:f>
              <c:strCache>
                <c:ptCount val="1"/>
                <c:pt idx="0">
                  <c:v>Total</c:v>
                </c:pt>
              </c:strCache>
            </c:strRef>
          </c:tx>
          <c:spPr>
            <a:solidFill>
              <a:schemeClr val="accent1"/>
            </a:solidFill>
            <a:ln>
              <a:noFill/>
            </a:ln>
            <a:effectLst/>
          </c:spPr>
          <c:invertIfNegative val="0"/>
          <c:cat>
            <c:strRef>
              <c:f>an!$AQ$13:$AQ$22</c:f>
              <c:strCache>
                <c:ptCount val="10"/>
                <c:pt idx="0">
                  <c:v>Ola</c:v>
                </c:pt>
                <c:pt idx="1">
                  <c:v>Tesla</c:v>
                </c:pt>
                <c:pt idx="2">
                  <c:v>Rivian</c:v>
                </c:pt>
                <c:pt idx="3">
                  <c:v>Meta</c:v>
                </c:pt>
                <c:pt idx="4">
                  <c:v>Delivery Hero</c:v>
                </c:pt>
                <c:pt idx="5">
                  <c:v>Bytedance</c:v>
                </c:pt>
                <c:pt idx="6">
                  <c:v>Twitter</c:v>
                </c:pt>
                <c:pt idx="7">
                  <c:v>WeWork</c:v>
                </c:pt>
                <c:pt idx="8">
                  <c:v>Uber</c:v>
                </c:pt>
                <c:pt idx="9">
                  <c:v>Netflix</c:v>
                </c:pt>
              </c:strCache>
            </c:strRef>
          </c:cat>
          <c:val>
            <c:numRef>
              <c:f>an!$AR$13:$AR$22</c:f>
              <c:numCache>
                <c:formatCode>General</c:formatCode>
                <c:ptCount val="10"/>
                <c:pt idx="0">
                  <c:v>18800</c:v>
                </c:pt>
                <c:pt idx="1">
                  <c:v>20200</c:v>
                </c:pt>
                <c:pt idx="2">
                  <c:v>24500</c:v>
                </c:pt>
                <c:pt idx="3">
                  <c:v>26000</c:v>
                </c:pt>
                <c:pt idx="4">
                  <c:v>26500</c:v>
                </c:pt>
                <c:pt idx="5">
                  <c:v>35600</c:v>
                </c:pt>
                <c:pt idx="6">
                  <c:v>38700</c:v>
                </c:pt>
                <c:pt idx="7">
                  <c:v>65700</c:v>
                </c:pt>
                <c:pt idx="8">
                  <c:v>123500</c:v>
                </c:pt>
                <c:pt idx="9">
                  <c:v>487600</c:v>
                </c:pt>
              </c:numCache>
            </c:numRef>
          </c:val>
          <c:extLst>
            <c:ext xmlns:c16="http://schemas.microsoft.com/office/drawing/2014/chart" uri="{C3380CC4-5D6E-409C-BE32-E72D297353CC}">
              <c16:uniqueId val="{00000002-19C2-42D8-879A-6A0E5D7FC268}"/>
            </c:ext>
          </c:extLst>
        </c:ser>
        <c:dLbls>
          <c:showLegendKey val="0"/>
          <c:showVal val="0"/>
          <c:showCatName val="0"/>
          <c:showSerName val="0"/>
          <c:showPercent val="0"/>
          <c:showBubbleSize val="0"/>
        </c:dLbls>
        <c:gapWidth val="150"/>
        <c:overlap val="100"/>
        <c:axId val="1800539232"/>
        <c:axId val="1800539712"/>
      </c:barChart>
      <c:catAx>
        <c:axId val="18005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712"/>
        <c:crosses val="autoZero"/>
        <c:auto val="1"/>
        <c:lblAlgn val="ctr"/>
        <c:lblOffset val="100"/>
        <c:noMultiLvlLbl val="0"/>
      </c:catAx>
      <c:valAx>
        <c:axId val="18005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c:spPr>
          <c:invertIfNegative val="0"/>
          <c:cat>
            <c:strRef>
              <c:f>an!$AR$26:$AR$35</c:f>
              <c:strCache>
                <c:ptCount val="10"/>
                <c:pt idx="0">
                  <c:v>Travel</c:v>
                </c:pt>
                <c:pt idx="1">
                  <c:v>Other</c:v>
                </c:pt>
                <c:pt idx="2">
                  <c:v>Healthcare</c:v>
                </c:pt>
                <c:pt idx="3">
                  <c:v>Retail</c:v>
                </c:pt>
                <c:pt idx="4">
                  <c:v>Finance</c:v>
                </c:pt>
                <c:pt idx="5">
                  <c:v>Food</c:v>
                </c:pt>
                <c:pt idx="6">
                  <c:v>Real Estate</c:v>
                </c:pt>
                <c:pt idx="7">
                  <c:v>Consumer</c:v>
                </c:pt>
                <c:pt idx="8">
                  <c:v>Transportation</c:v>
                </c:pt>
                <c:pt idx="9">
                  <c:v>Media</c:v>
                </c:pt>
              </c:strCache>
            </c:strRef>
          </c:cat>
          <c:val>
            <c:numRef>
              <c:f>an!$AS$26:$AS$35</c:f>
              <c:numCache>
                <c:formatCode>General</c:formatCode>
                <c:ptCount val="10"/>
                <c:pt idx="0">
                  <c:v>33279</c:v>
                </c:pt>
                <c:pt idx="1">
                  <c:v>35106</c:v>
                </c:pt>
                <c:pt idx="2">
                  <c:v>51166</c:v>
                </c:pt>
                <c:pt idx="3">
                  <c:v>61688</c:v>
                </c:pt>
                <c:pt idx="4">
                  <c:v>95658</c:v>
                </c:pt>
                <c:pt idx="5">
                  <c:v>96747</c:v>
                </c:pt>
                <c:pt idx="6">
                  <c:v>97598</c:v>
                </c:pt>
                <c:pt idx="7">
                  <c:v>154189</c:v>
                </c:pt>
                <c:pt idx="8">
                  <c:v>286810</c:v>
                </c:pt>
                <c:pt idx="9">
                  <c:v>504784</c:v>
                </c:pt>
              </c:numCache>
            </c:numRef>
          </c:val>
          <c:extLst>
            <c:ext xmlns:c16="http://schemas.microsoft.com/office/drawing/2014/chart" uri="{C3380CC4-5D6E-409C-BE32-E72D297353CC}">
              <c16:uniqueId val="{00000002-06A7-4C94-8264-6755ACE8A7AF}"/>
            </c:ext>
          </c:extLst>
        </c:ser>
        <c:dLbls>
          <c:showLegendKey val="0"/>
          <c:showVal val="0"/>
          <c:showCatName val="0"/>
          <c:showSerName val="0"/>
          <c:showPercent val="0"/>
          <c:showBubbleSize val="0"/>
        </c:dLbls>
        <c:gapWidth val="219"/>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[layoffs_excel_dashboard.xlsx]an!PivotTable17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c:spPr>
          <c:marker>
            <c:symbol val="none"/>
          </c:marker>
          <c:cat>
            <c:strRef>
              <c:f>an!$AQ$13:$AQ$22</c:f>
              <c:strCache>
                <c:ptCount val="10"/>
                <c:pt idx="0">
                  <c:v>Ola</c:v>
                </c:pt>
                <c:pt idx="1">
                  <c:v>Tesla</c:v>
                </c:pt>
                <c:pt idx="2">
                  <c:v>Rivian</c:v>
                </c:pt>
                <c:pt idx="3">
                  <c:v>Meta</c:v>
                </c:pt>
                <c:pt idx="4">
                  <c:v>Delivery Hero</c:v>
                </c:pt>
                <c:pt idx="5">
                  <c:v>Bytedance</c:v>
                </c:pt>
                <c:pt idx="6">
                  <c:v>Twitter</c:v>
                </c:pt>
                <c:pt idx="7">
                  <c:v>WeWork</c:v>
                </c:pt>
                <c:pt idx="8">
                  <c:v>Uber</c:v>
                </c:pt>
                <c:pt idx="9">
                  <c:v>Netflix</c:v>
                </c:pt>
              </c:strCache>
            </c:strRef>
          </c:cat>
          <c:val>
            <c:numRef>
              <c:f>an!$AR$13:$AR$22</c:f>
              <c:numCache>
                <c:formatCode>General</c:formatCode>
                <c:ptCount val="10"/>
                <c:pt idx="0">
                  <c:v>18800</c:v>
                </c:pt>
                <c:pt idx="1">
                  <c:v>20200</c:v>
                </c:pt>
                <c:pt idx="2">
                  <c:v>24500</c:v>
                </c:pt>
                <c:pt idx="3">
                  <c:v>26000</c:v>
                </c:pt>
                <c:pt idx="4">
                  <c:v>26500</c:v>
                </c:pt>
                <c:pt idx="5">
                  <c:v>35600</c:v>
                </c:pt>
                <c:pt idx="6">
                  <c:v>38700</c:v>
                </c:pt>
                <c:pt idx="7">
                  <c:v>65700</c:v>
                </c:pt>
                <c:pt idx="8">
                  <c:v>123500</c:v>
                </c:pt>
                <c:pt idx="9">
                  <c:v>487600</c:v>
                </c:pt>
              </c:numCache>
            </c:numRef>
          </c:val>
          <c:smooth val="0"/>
          <c:extLst>
            <c:ext xmlns:c16="http://schemas.microsoft.com/office/drawing/2014/chart" uri="{C3380CC4-5D6E-409C-BE32-E72D297353CC}">
              <c16:uniqueId val="{00000002-F5A0-4F9D-ABCA-E0EA538B44D2}"/>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54B5B43D-3866-49CA-B942-00EDCAF75CF6}"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668-46E3-98FA-FDE316E21040}"/>
                </c:ext>
              </c:extLst>
            </c:dLbl>
            <c:dLbl>
              <c:idx val="1"/>
              <c:tx>
                <c:rich>
                  <a:bodyPr/>
                  <a:lstStyle/>
                  <a:p>
                    <a:fld id="{8C8F302F-23BD-4703-B5D6-4C811BB43DBA}"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668-46E3-98FA-FDE316E21040}"/>
                </c:ext>
              </c:extLst>
            </c:dLbl>
            <c:dLbl>
              <c:idx val="2"/>
              <c:layout>
                <c:manualLayout>
                  <c:x val="-8.9729221347331634E-2"/>
                  <c:y val="0.11809018664333633"/>
                </c:manualLayout>
              </c:layout>
              <c:tx>
                <c:rich>
                  <a:bodyPr/>
                  <a:lstStyle/>
                  <a:p>
                    <a:fld id="{9E056E0D-E4D5-4967-A5C8-A17BDE784A29}"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668-46E3-98FA-FDE316E21040}"/>
                </c:ext>
              </c:extLst>
            </c:dLbl>
            <c:dLbl>
              <c:idx val="3"/>
              <c:tx>
                <c:rich>
                  <a:bodyPr/>
                  <a:lstStyle/>
                  <a:p>
                    <a:fld id="{E5B84ABD-874F-484E-A280-7BF0C19617C6}"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668-46E3-98FA-FDE316E21040}"/>
                </c:ext>
              </c:extLst>
            </c:dLbl>
            <c:dLbl>
              <c:idx val="4"/>
              <c:tx>
                <c:rich>
                  <a:bodyPr/>
                  <a:lstStyle/>
                  <a:p>
                    <a:fld id="{D8FCFAA8-3771-42F1-9F22-92DAB06278A5}"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68-46E3-98FA-FDE316E210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Sheet1!$F$2:$F$6</c:f>
              <c:numCache>
                <c:formatCode>General</c:formatCode>
                <c:ptCount val="5"/>
                <c:pt idx="0">
                  <c:v>123500</c:v>
                </c:pt>
                <c:pt idx="1">
                  <c:v>38700</c:v>
                </c:pt>
                <c:pt idx="2">
                  <c:v>35600</c:v>
                </c:pt>
                <c:pt idx="3">
                  <c:v>26000</c:v>
                </c:pt>
                <c:pt idx="4">
                  <c:v>18800</c:v>
                </c:pt>
              </c:numCache>
            </c:numRef>
          </c:xVal>
          <c:yVal>
            <c:numRef>
              <c:f>Sheet1!$G$2:$G$6</c:f>
              <c:numCache>
                <c:formatCode>General</c:formatCode>
                <c:ptCount val="5"/>
                <c:pt idx="0">
                  <c:v>7585</c:v>
                </c:pt>
                <c:pt idx="1">
                  <c:v>3940</c:v>
                </c:pt>
                <c:pt idx="2">
                  <c:v>3750</c:v>
                </c:pt>
                <c:pt idx="3">
                  <c:v>11000</c:v>
                </c:pt>
                <c:pt idx="4">
                  <c:v>2800</c:v>
                </c:pt>
              </c:numCache>
            </c:numRef>
          </c:yVal>
          <c:smooth val="0"/>
          <c:extLst>
            <c:ext xmlns:c15="http://schemas.microsoft.com/office/drawing/2012/chart" uri="{02D57815-91ED-43cb-92C2-25804820EDAC}">
              <c15:datalabelsRange>
                <c15:f>Sheet1!$E$2:$E$6</c15:f>
                <c15:dlblRangeCache>
                  <c:ptCount val="5"/>
                  <c:pt idx="0">
                    <c:v>uber</c:v>
                  </c:pt>
                  <c:pt idx="1">
                    <c:v>twitter</c:v>
                  </c:pt>
                  <c:pt idx="2">
                    <c:v>bytendance</c:v>
                  </c:pt>
                  <c:pt idx="3">
                    <c:v>meta</c:v>
                  </c:pt>
                  <c:pt idx="4">
                    <c:v>ola</c:v>
                  </c:pt>
                </c15:dlblRangeCache>
              </c15:datalabelsRange>
            </c:ext>
            <c:ext xmlns:c16="http://schemas.microsoft.com/office/drawing/2014/chart" uri="{C3380CC4-5D6E-409C-BE32-E72D297353CC}">
              <c16:uniqueId val="{00000000-F668-46E3-98FA-FDE316E21040}"/>
            </c:ext>
          </c:extLst>
        </c:ser>
        <c:dLbls>
          <c:showLegendKey val="0"/>
          <c:showVal val="0"/>
          <c:showCatName val="0"/>
          <c:showSerName val="0"/>
          <c:showPercent val="0"/>
          <c:showBubbleSize val="0"/>
        </c:dLbls>
        <c:axId val="1821567119"/>
        <c:axId val="1821560879"/>
      </c:scatterChart>
      <c:valAx>
        <c:axId val="182156711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0879"/>
        <c:crosses val="autoZero"/>
        <c:crossBetween val="midCat"/>
      </c:valAx>
      <c:valAx>
        <c:axId val="182156087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[layoffs_excel_dashboard.xlsx]an!top 10 company layoffs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600" b="1" i="0" u="none" strike="noStrike" baseline="0">
                <a:solidFill>
                  <a:srgbClr val="F59E0B"/>
                </a:solidFill>
              </a:rPr>
              <a:t>Top 10 Companies by Layoffs</a:t>
            </a:r>
            <a:endParaRPr lang="en-CA" sz="1600" b="1">
              <a:solidFill>
                <a:srgbClr val="F59E0B"/>
              </a:solidFill>
            </a:endParaRPr>
          </a:p>
        </c:rich>
      </c:tx>
      <c:layout>
        <c:manualLayout>
          <c:xMode val="edge"/>
          <c:yMode val="edge"/>
          <c:x val="0.31338663223161639"/>
          <c:y val="5.6329789983288255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5586716092685"/>
          <c:y val="0.12048473446271238"/>
          <c:w val="0.84295533717459625"/>
          <c:h val="0.57082805606079823"/>
        </c:manualLayout>
      </c:layout>
      <c:barChart>
        <c:barDir val="col"/>
        <c:grouping val="clustered"/>
        <c:varyColors val="0"/>
        <c:ser>
          <c:idx val="0"/>
          <c:order val="0"/>
          <c:tx>
            <c:strRef>
              <c:f>an!$BI$5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an!$BH$6:$BH$15</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an!$BI$6:$BI$15</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3-8FB4-4501-9175-2D9539FB311E}"/>
            </c:ext>
          </c:extLst>
        </c:ser>
        <c:dLbls>
          <c:showLegendKey val="0"/>
          <c:showVal val="0"/>
          <c:showCatName val="0"/>
          <c:showSerName val="0"/>
          <c:showPercent val="0"/>
          <c:showBubbleSize val="0"/>
        </c:dLbls>
        <c:gapWidth val="70"/>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bg1">
                    <a:lumMod val="9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[layoffs_excel_dashboard.xlsx]an!top 10 industry</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CA" sz="1600" b="1">
                <a:solidFill>
                  <a:srgbClr val="F59E0B"/>
                </a:solidFill>
              </a:rPr>
              <a:t>Top</a:t>
            </a:r>
            <a:r>
              <a:rPr lang="en-CA" sz="1600" b="1" baseline="0">
                <a:solidFill>
                  <a:srgbClr val="F59E0B"/>
                </a:solidFill>
              </a:rPr>
              <a:t> 10 industries by layoffs</a:t>
            </a:r>
            <a:endParaRPr lang="en-CA" sz="1600" b="1">
              <a:solidFill>
                <a:srgbClr val="F59E0B"/>
              </a:solidFill>
            </a:endParaRPr>
          </a:p>
        </c:rich>
      </c:tx>
      <c:layout>
        <c:manualLayout>
          <c:xMode val="edge"/>
          <c:yMode val="edge"/>
          <c:x val="0.32043498934547243"/>
          <c:y val="3.1232055401239692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4053738258477E-2"/>
          <c:y val="0.17585156255614828"/>
          <c:w val="0.86561720559675581"/>
          <c:h val="0.46785705679451184"/>
        </c:manualLayout>
      </c:layout>
      <c:barChart>
        <c:barDir val="col"/>
        <c:grouping val="clustered"/>
        <c:varyColors val="0"/>
        <c:ser>
          <c:idx val="0"/>
          <c:order val="0"/>
          <c:tx>
            <c:strRef>
              <c:f>an!$V$45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an!$U$46:$U$55</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an!$V$46:$V$55</c:f>
              <c:numCache>
                <c:formatCode>General</c:formatCode>
                <c:ptCount val="10"/>
                <c:pt idx="0">
                  <c:v>45182</c:v>
                </c:pt>
                <c:pt idx="1">
                  <c:v>43613</c:v>
                </c:pt>
                <c:pt idx="2">
                  <c:v>35789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3-1ECD-4EC8-AF1C-0DA6B3C9440A}"/>
            </c:ext>
          </c:extLst>
        </c:ser>
        <c:dLbls>
          <c:showLegendKey val="0"/>
          <c:showVal val="0"/>
          <c:showCatName val="0"/>
          <c:showSerName val="0"/>
          <c:showPercent val="0"/>
          <c:showBubbleSize val="0"/>
        </c:dLbls>
        <c:gapWidth val="7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50" b="0" i="0" u="none" strike="noStrike" kern="1200" baseline="0">
                <a:solidFill>
                  <a:schemeClr val="bg2"/>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[layoffs_excel_dashboard.xlsx]an!country</c:name>
    <c:fmtId val="23"/>
  </c:pivotSource>
  <c:chart>
    <c:title>
      <c:tx>
        <c:rich>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r>
              <a:rPr lang="en-US" sz="1600" b="1">
                <a:solidFill>
                  <a:srgbClr val="F59E0B"/>
                </a:solidFill>
              </a:rPr>
              <a:t>Top country</a:t>
            </a:r>
            <a:r>
              <a:rPr lang="en-US" sz="1600" b="1" baseline="0">
                <a:solidFill>
                  <a:srgbClr val="F59E0B"/>
                </a:solidFill>
              </a:rPr>
              <a:t> by layoffs</a:t>
            </a:r>
            <a:endParaRPr lang="en-US" sz="1600" b="1">
              <a:solidFill>
                <a:srgbClr val="F59E0B"/>
              </a:solidFill>
            </a:endParaRPr>
          </a:p>
        </c:rich>
      </c:tx>
      <c:layout>
        <c:manualLayout>
          <c:xMode val="edge"/>
          <c:yMode val="edge"/>
          <c:x val="0.31257593310558562"/>
          <c:y val="4.0089486588510956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an!$AC$54:$AC$59</c:f>
              <c:strCache>
                <c:ptCount val="6"/>
                <c:pt idx="0">
                  <c:v>Brazil</c:v>
                </c:pt>
                <c:pt idx="1">
                  <c:v>Germany</c:v>
                </c:pt>
                <c:pt idx="2">
                  <c:v>India</c:v>
                </c:pt>
                <c:pt idx="3">
                  <c:v>Netherlands</c:v>
                </c:pt>
                <c:pt idx="4">
                  <c:v>Sweden</c:v>
                </c:pt>
                <c:pt idx="5">
                  <c:v>United States</c:v>
                </c:pt>
              </c:strCache>
            </c:strRef>
          </c:cat>
          <c:val>
            <c:numRef>
              <c:f>an!$AD$54:$AD$59</c:f>
              <c:numCache>
                <c:formatCode>General</c:formatCode>
                <c:ptCount val="6"/>
                <c:pt idx="0">
                  <c:v>10391</c:v>
                </c:pt>
                <c:pt idx="1">
                  <c:v>8701</c:v>
                </c:pt>
                <c:pt idx="2">
                  <c:v>35993</c:v>
                </c:pt>
                <c:pt idx="3">
                  <c:v>17220</c:v>
                </c:pt>
                <c:pt idx="4">
                  <c:v>11264</c:v>
                </c:pt>
                <c:pt idx="5">
                  <c:v>256059</c:v>
                </c:pt>
              </c:numCache>
            </c:numRef>
          </c:val>
          <c:extLst>
            <c:ext xmlns:c16="http://schemas.microsoft.com/office/drawing/2014/chart" uri="{C3380CC4-5D6E-409C-BE32-E72D297353CC}">
              <c16:uniqueId val="{00000003-5383-4E8B-A56F-53DD98AD9293}"/>
            </c:ext>
          </c:extLst>
        </c:ser>
        <c:dLbls>
          <c:showLegendKey val="0"/>
          <c:showVal val="0"/>
          <c:showCatName val="0"/>
          <c:showSerName val="0"/>
          <c:showPercent val="0"/>
          <c:showBubbleSize val="0"/>
        </c:dLbls>
        <c:gapWidth val="30"/>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[layoffs_excel_dashboard.xlsx]Sheet2!PivotTable7</c:name>
    <c:fmtId val="3"/>
  </c:pivotSource>
  <c:chart>
    <c:title>
      <c:tx>
        <c:rich>
          <a:bodyPr rot="0" spcFirstLastPara="1" vertOverflow="ellipsis" vert="horz" wrap="square" anchor="ctr" anchorCtr="1"/>
          <a:lstStyle/>
          <a:p>
            <a:pPr>
              <a:defRPr lang="en-US" sz="1320" b="0" i="0" u="none" strike="noStrike" kern="1200" spc="0" baseline="0">
                <a:solidFill>
                  <a:schemeClr val="bg1">
                    <a:lumMod val="95000"/>
                  </a:schemeClr>
                </a:solidFill>
                <a:latin typeface="+mn-lt"/>
                <a:ea typeface="+mn-ea"/>
                <a:cs typeface="+mn-cs"/>
              </a:defRPr>
            </a:pPr>
            <a:r>
              <a:rPr lang="en-CA" sz="1800" b="1">
                <a:solidFill>
                  <a:srgbClr val="F59E0B"/>
                </a:solidFill>
              </a:rPr>
              <a:t>Monthly</a:t>
            </a:r>
            <a:r>
              <a:rPr lang="en-CA" sz="1800" b="1" baseline="0">
                <a:solidFill>
                  <a:srgbClr val="F59E0B"/>
                </a:solidFill>
              </a:rPr>
              <a:t> layoffs trend</a:t>
            </a:r>
            <a:endParaRPr lang="en-CA" sz="18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320" b="0" i="0" u="none" strike="noStrike" kern="1200" spc="0" baseline="0">
              <a:solidFill>
                <a:schemeClr val="bg1">
                  <a:lumMod val="9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DDDD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DDDD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rgbClr val="F59E0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4472C4"/>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8.9884565721893184E-2"/>
          <c:y val="3.7624389930211249E-2"/>
          <c:w val="0.89420987572373423"/>
          <c:h val="0.8416746864975212"/>
        </c:manualLayout>
      </c:layout>
      <c:lineChart>
        <c:grouping val="stacked"/>
        <c:varyColors val="0"/>
        <c:ser>
          <c:idx val="0"/>
          <c:order val="0"/>
          <c:tx>
            <c:strRef>
              <c:f>Sheet2!$AG$2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0"/>
              <a:lstStyle/>
              <a:p>
                <a:pPr algn="ctr">
                  <a:defRPr lang="en-US" sz="1000" b="0" i="0" u="none" strike="noStrike" kern="1200" baseline="0">
                    <a:solidFill>
                      <a:srgbClr val="F59E0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Sheet2!$AF$3:$AF$15</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Sheet2!$AG$3:$AG$15</c:f>
              <c:numCache>
                <c:formatCode>General</c:formatCode>
                <c:ptCount val="12"/>
                <c:pt idx="0">
                  <c:v>31099</c:v>
                </c:pt>
                <c:pt idx="1">
                  <c:v>16891</c:v>
                </c:pt>
                <c:pt idx="2">
                  <c:v>12381</c:v>
                </c:pt>
                <c:pt idx="3">
                  <c:v>41046</c:v>
                </c:pt>
                <c:pt idx="4">
                  <c:v>92037</c:v>
                </c:pt>
                <c:pt idx="5">
                  <c:v>23415</c:v>
                </c:pt>
                <c:pt idx="6">
                  <c:v>27455</c:v>
                </c:pt>
                <c:pt idx="7">
                  <c:v>19859</c:v>
                </c:pt>
                <c:pt idx="8">
                  <c:v>38689</c:v>
                </c:pt>
                <c:pt idx="9">
                  <c:v>55758</c:v>
                </c:pt>
                <c:pt idx="10">
                  <c:v>17878</c:v>
                </c:pt>
                <c:pt idx="11">
                  <c:v>6651</c:v>
                </c:pt>
              </c:numCache>
            </c:numRef>
          </c:val>
          <c:smooth val="0"/>
          <c:extLst>
            <c:ext xmlns:c16="http://schemas.microsoft.com/office/drawing/2014/chart" uri="{C3380CC4-5D6E-409C-BE32-E72D297353CC}">
              <c16:uniqueId val="{00000000-2A9B-417A-BDE7-A19D917623A1}"/>
            </c:ext>
          </c:extLst>
        </c:ser>
        <c:dLbls>
          <c:dLblPos val="t"/>
          <c:showLegendKey val="0"/>
          <c:showVal val="1"/>
          <c:showCatName val="0"/>
          <c:showSerName val="0"/>
          <c:showPercent val="0"/>
          <c:showBubbleSize val="0"/>
        </c:dLbls>
        <c:upDownBars>
          <c:gapWidth val="150"/>
          <c:upBars>
            <c:spPr>
              <a:solidFill>
                <a:srgbClr val="4472C4"/>
              </a:solidFill>
              <a:ln w="9525">
                <a:noFill/>
              </a:ln>
              <a:effectLst>
                <a:outerShdw blurRad="50800" dist="50800" dir="5400000" algn="ctr" rotWithShape="0">
                  <a:srgbClr val="4472C4"/>
                </a:outerShdw>
              </a:effectLst>
            </c:spPr>
          </c:upBars>
          <c:downBars>
            <c:spPr>
              <a:solidFill>
                <a:schemeClr val="dk1">
                  <a:lumMod val="65000"/>
                  <a:lumOff val="35000"/>
                </a:schemeClr>
              </a:solidFill>
              <a:ln w="114300">
                <a:solidFill>
                  <a:srgbClr val="4472C4"/>
                </a:solidFill>
              </a:ln>
              <a:effectLst>
                <a:outerShdw blurRad="50800" dist="38100" dir="2700000" algn="tl" rotWithShape="0">
                  <a:prstClr val="black">
                    <a:alpha val="40000"/>
                  </a:prstClr>
                </a:outerShdw>
              </a:effectLst>
            </c:spPr>
          </c:downBars>
        </c:upDownBars>
        <c:smooth val="0"/>
        <c:axId val="1821572399"/>
        <c:axId val="1821569519"/>
      </c:lineChart>
      <c:catAx>
        <c:axId val="182157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1">
                    <a:lumMod val="95000"/>
                  </a:schemeClr>
                </a:solidFill>
                <a:latin typeface="+mn-lt"/>
                <a:ea typeface="+mn-ea"/>
                <a:cs typeface="+mn-cs"/>
              </a:defRPr>
            </a:pPr>
            <a:endParaRPr lang="en-US"/>
          </a:p>
        </c:txPr>
        <c:crossAx val="1821569519"/>
        <c:crosses val="autoZero"/>
        <c:auto val="1"/>
        <c:lblAlgn val="ctr"/>
        <c:lblOffset val="100"/>
        <c:noMultiLvlLbl val="0"/>
      </c:catAx>
      <c:valAx>
        <c:axId val="182156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bg1">
                    <a:lumMod val="95000"/>
                  </a:schemeClr>
                </a:solidFill>
                <a:latin typeface="+mn-lt"/>
                <a:ea typeface="+mn-ea"/>
                <a:cs typeface="+mn-cs"/>
              </a:defRPr>
            </a:pPr>
            <a:endParaRPr lang="en-US"/>
          </a:p>
        </c:txPr>
        <c:crossAx val="18215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 indutries</a:t>
            </a:r>
            <a:r>
              <a:rPr lang="en-US" sz="1600" b="1" baseline="0">
                <a:solidFill>
                  <a:srgbClr val="F59E0B"/>
                </a:solidFill>
              </a:rPr>
              <a:t>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an!$AR$26:$AR$35</c:f>
              <c:strCache>
                <c:ptCount val="10"/>
                <c:pt idx="0">
                  <c:v>Travel</c:v>
                </c:pt>
                <c:pt idx="1">
                  <c:v>Other</c:v>
                </c:pt>
                <c:pt idx="2">
                  <c:v>Healthcare</c:v>
                </c:pt>
                <c:pt idx="3">
                  <c:v>Retail</c:v>
                </c:pt>
                <c:pt idx="4">
                  <c:v>Finance</c:v>
                </c:pt>
                <c:pt idx="5">
                  <c:v>Food</c:v>
                </c:pt>
                <c:pt idx="6">
                  <c:v>Real Estate</c:v>
                </c:pt>
                <c:pt idx="7">
                  <c:v>Consumer</c:v>
                </c:pt>
                <c:pt idx="8">
                  <c:v>Transportation</c:v>
                </c:pt>
                <c:pt idx="9">
                  <c:v>Media</c:v>
                </c:pt>
              </c:strCache>
            </c:strRef>
          </c:cat>
          <c:val>
            <c:numRef>
              <c:f>an!$AS$26:$AS$35</c:f>
              <c:numCache>
                <c:formatCode>General</c:formatCode>
                <c:ptCount val="10"/>
                <c:pt idx="0">
                  <c:v>33279</c:v>
                </c:pt>
                <c:pt idx="1">
                  <c:v>35106</c:v>
                </c:pt>
                <c:pt idx="2">
                  <c:v>51166</c:v>
                </c:pt>
                <c:pt idx="3">
                  <c:v>61688</c:v>
                </c:pt>
                <c:pt idx="4">
                  <c:v>95658</c:v>
                </c:pt>
                <c:pt idx="5">
                  <c:v>96747</c:v>
                </c:pt>
                <c:pt idx="6">
                  <c:v>97598</c:v>
                </c:pt>
                <c:pt idx="7">
                  <c:v>154189</c:v>
                </c:pt>
                <c:pt idx="8">
                  <c:v>286810</c:v>
                </c:pt>
                <c:pt idx="9">
                  <c:v>504784</c:v>
                </c:pt>
              </c:numCache>
            </c:numRef>
          </c:val>
          <c:extLst>
            <c:ext xmlns:c16="http://schemas.microsoft.com/office/drawing/2014/chart" uri="{C3380CC4-5D6E-409C-BE32-E72D297353CC}">
              <c16:uniqueId val="{00000002-D98B-4663-AD9A-F5E10DF16A3A}"/>
            </c:ext>
          </c:extLst>
        </c:ser>
        <c:dLbls>
          <c:showLegendKey val="0"/>
          <c:showVal val="0"/>
          <c:showCatName val="0"/>
          <c:showSerName val="0"/>
          <c:showPercent val="0"/>
          <c:showBubbleSize val="0"/>
        </c:dLbls>
        <c:gapWidth val="70"/>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00499392"/>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[layoffs_excel_dashboard.xlsx]an!PivotTable17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a:t>
            </a:r>
            <a:r>
              <a:rPr lang="en-US" sz="1600" b="1" baseline="0">
                <a:solidFill>
                  <a:srgbClr val="F59E0B"/>
                </a:solidFill>
              </a:rPr>
              <a:t> companies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an!$AQ$13:$AQ$22</c:f>
              <c:strCache>
                <c:ptCount val="10"/>
                <c:pt idx="0">
                  <c:v>Ola</c:v>
                </c:pt>
                <c:pt idx="1">
                  <c:v>Tesla</c:v>
                </c:pt>
                <c:pt idx="2">
                  <c:v>Rivian</c:v>
                </c:pt>
                <c:pt idx="3">
                  <c:v>Meta</c:v>
                </c:pt>
                <c:pt idx="4">
                  <c:v>Delivery Hero</c:v>
                </c:pt>
                <c:pt idx="5">
                  <c:v>Bytedance</c:v>
                </c:pt>
                <c:pt idx="6">
                  <c:v>Twitter</c:v>
                </c:pt>
                <c:pt idx="7">
                  <c:v>WeWork</c:v>
                </c:pt>
                <c:pt idx="8">
                  <c:v>Uber</c:v>
                </c:pt>
                <c:pt idx="9">
                  <c:v>Netflix</c:v>
                </c:pt>
              </c:strCache>
            </c:strRef>
          </c:cat>
          <c:val>
            <c:numRef>
              <c:f>an!$AR$13:$AR$22</c:f>
              <c:numCache>
                <c:formatCode>General</c:formatCode>
                <c:ptCount val="10"/>
                <c:pt idx="0">
                  <c:v>18800</c:v>
                </c:pt>
                <c:pt idx="1">
                  <c:v>20200</c:v>
                </c:pt>
                <c:pt idx="2">
                  <c:v>24500</c:v>
                </c:pt>
                <c:pt idx="3">
                  <c:v>26000</c:v>
                </c:pt>
                <c:pt idx="4">
                  <c:v>26500</c:v>
                </c:pt>
                <c:pt idx="5">
                  <c:v>35600</c:v>
                </c:pt>
                <c:pt idx="6">
                  <c:v>38700</c:v>
                </c:pt>
                <c:pt idx="7">
                  <c:v>65700</c:v>
                </c:pt>
                <c:pt idx="8">
                  <c:v>123500</c:v>
                </c:pt>
                <c:pt idx="9">
                  <c:v>487600</c:v>
                </c:pt>
              </c:numCache>
            </c:numRef>
          </c:val>
          <c:smooth val="0"/>
          <c:extLst>
            <c:ext xmlns:c16="http://schemas.microsoft.com/office/drawing/2014/chart" uri="{C3380CC4-5D6E-409C-BE32-E72D297353CC}">
              <c16:uniqueId val="{00000002-AA47-4375-AA5B-58A38F5586D8}"/>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66618624"/>
        <c:crosses val="autoZero"/>
        <c:crossBetween val="between"/>
        <c:majorUnit val="1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60" b="0" i="0" u="none" strike="noStrike" kern="1200" spc="0" baseline="0">
                <a:solidFill>
                  <a:schemeClr val="bg1">
                    <a:lumMod val="95000"/>
                  </a:schemeClr>
                </a:solidFill>
                <a:latin typeface="+mn-lt"/>
                <a:ea typeface="+mn-ea"/>
                <a:cs typeface="+mn-cs"/>
              </a:defRPr>
            </a:pPr>
            <a:r>
              <a:rPr lang="en-CA" sz="1600" b="1">
                <a:solidFill>
                  <a:srgbClr val="F59E0B"/>
                </a:solidFill>
              </a:rPr>
              <a:t>Funding</a:t>
            </a:r>
            <a:r>
              <a:rPr lang="en-CA" sz="1600" b="1" baseline="0">
                <a:solidFill>
                  <a:srgbClr val="F59E0B"/>
                </a:solidFill>
              </a:rPr>
              <a:t> vs Layoffs - Top companies</a:t>
            </a:r>
            <a:endParaRPr lang="en-CA"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60" b="0" i="0" u="none" strike="noStrike" kern="1200" spc="0" baseline="0">
              <a:solidFill>
                <a:schemeClr val="bg1">
                  <a:lumMod val="95000"/>
                </a:schemeClr>
              </a:solidFill>
              <a:latin typeface="+mn-lt"/>
              <a:ea typeface="+mn-ea"/>
              <a:cs typeface="+mn-cs"/>
            </a:defRPr>
          </a:pPr>
          <a:endParaRPr lang="en-CA"/>
        </a:p>
      </c:txPr>
    </c:title>
    <c:autoTitleDeleted val="0"/>
    <c:plotArea>
      <c:layout>
        <c:manualLayout>
          <c:layoutTarget val="inner"/>
          <c:xMode val="edge"/>
          <c:yMode val="edge"/>
          <c:x val="0.11846981627296588"/>
          <c:y val="0.13638003225555345"/>
          <c:w val="0.82686351706036743"/>
          <c:h val="0.77936872526973733"/>
        </c:manualLayout>
      </c:layout>
      <c:scatterChart>
        <c:scatterStyle val="lineMarker"/>
        <c:varyColors val="0"/>
        <c:ser>
          <c:idx val="0"/>
          <c:order val="0"/>
          <c:spPr>
            <a:ln w="19050" cap="rnd">
              <a:noFill/>
              <a:round/>
            </a:ln>
            <a:effectLst/>
          </c:spPr>
          <c:marker>
            <c:symbol val="circle"/>
            <c:size val="8"/>
            <c:spPr>
              <a:solidFill>
                <a:srgbClr val="F59E0B"/>
              </a:solidFill>
              <a:ln w="9525">
                <a:noFill/>
              </a:ln>
              <a:effectLst/>
            </c:spPr>
          </c:marker>
          <c:dLbls>
            <c:dLbl>
              <c:idx val="0"/>
              <c:tx>
                <c:rich>
                  <a:bodyPr/>
                  <a:lstStyle/>
                  <a:p>
                    <a:fld id="{59A9BFC5-63FF-4EE7-80FC-C24EC12F70BD}"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063-48F9-96AB-1356C1854136}"/>
                </c:ext>
              </c:extLst>
            </c:dLbl>
            <c:dLbl>
              <c:idx val="1"/>
              <c:tx>
                <c:rich>
                  <a:bodyPr/>
                  <a:lstStyle/>
                  <a:p>
                    <a:fld id="{F192DA8A-B628-4EE2-BF24-FB73E3122D1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063-48F9-96AB-1356C1854136}"/>
                </c:ext>
              </c:extLst>
            </c:dLbl>
            <c:dLbl>
              <c:idx val="2"/>
              <c:layout>
                <c:manualLayout>
                  <c:x val="-7.4836910768567633E-2"/>
                  <c:y val="0.11809018664333633"/>
                </c:manualLayout>
              </c:layout>
              <c:tx>
                <c:rich>
                  <a:bodyPr/>
                  <a:lstStyle/>
                  <a:p>
                    <a:fld id="{ECD4FF03-99A0-4FA3-8198-094435FD6A10}"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layout>
                    <c:manualLayout>
                      <c:w val="0.21171450257337418"/>
                      <c:h val="0.10353923018646166"/>
                    </c:manualLayout>
                  </c15:layout>
                  <c15:dlblFieldTable/>
                  <c15:showDataLabelsRange val="1"/>
                </c:ext>
                <c:ext xmlns:c16="http://schemas.microsoft.com/office/drawing/2014/chart" uri="{C3380CC4-5D6E-409C-BE32-E72D297353CC}">
                  <c16:uniqueId val="{00000002-C063-48F9-96AB-1356C1854136}"/>
                </c:ext>
              </c:extLst>
            </c:dLbl>
            <c:dLbl>
              <c:idx val="3"/>
              <c:tx>
                <c:rich>
                  <a:bodyPr/>
                  <a:lstStyle/>
                  <a:p>
                    <a:fld id="{D8782578-2689-4CA2-9999-7041E422A696}"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063-48F9-96AB-1356C1854136}"/>
                </c:ext>
              </c:extLst>
            </c:dLbl>
            <c:dLbl>
              <c:idx val="4"/>
              <c:tx>
                <c:rich>
                  <a:bodyPr/>
                  <a:lstStyle/>
                  <a:p>
                    <a:fld id="{60CE3EE8-7E9C-469A-8865-78DA014429C7}"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063-48F9-96AB-1356C1854136}"/>
                </c:ext>
              </c:extLst>
            </c:dLbl>
            <c:spPr>
              <a:noFill/>
              <a:ln>
                <a:noFill/>
              </a:ln>
              <a:effectLst/>
            </c:spPr>
            <c:txPr>
              <a:bodyPr rot="0" spcFirstLastPara="1" vertOverflow="ellipsis" vert="horz" wrap="square" anchor="ctr" anchorCtr="1"/>
              <a:lstStyle/>
              <a:p>
                <a:pPr>
                  <a:defRPr lang="en-US" sz="1400" b="1" i="0" u="none" strike="noStrike" kern="1200" baseline="0">
                    <a:solidFill>
                      <a:schemeClr val="bg1">
                        <a:lumMod val="9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22225" cap="rnd">
                <a:solidFill>
                  <a:srgbClr val="F59E0B"/>
                </a:solidFill>
                <a:prstDash val="sysDot"/>
              </a:ln>
              <a:effectLst/>
            </c:spPr>
            <c:trendlineType val="linear"/>
            <c:dispRSqr val="0"/>
            <c:dispEq val="0"/>
          </c:trendline>
          <c:xVal>
            <c:numRef>
              <c:f>Sheet1!$F$2:$F$6</c:f>
              <c:numCache>
                <c:formatCode>General</c:formatCode>
                <c:ptCount val="5"/>
                <c:pt idx="0">
                  <c:v>123500</c:v>
                </c:pt>
                <c:pt idx="1">
                  <c:v>38700</c:v>
                </c:pt>
                <c:pt idx="2">
                  <c:v>35600</c:v>
                </c:pt>
                <c:pt idx="3">
                  <c:v>26000</c:v>
                </c:pt>
                <c:pt idx="4">
                  <c:v>18800</c:v>
                </c:pt>
              </c:numCache>
            </c:numRef>
          </c:xVal>
          <c:yVal>
            <c:numRef>
              <c:f>Sheet1!$G$2:$G$6</c:f>
              <c:numCache>
                <c:formatCode>General</c:formatCode>
                <c:ptCount val="5"/>
                <c:pt idx="0">
                  <c:v>7585</c:v>
                </c:pt>
                <c:pt idx="1">
                  <c:v>3940</c:v>
                </c:pt>
                <c:pt idx="2">
                  <c:v>3750</c:v>
                </c:pt>
                <c:pt idx="3">
                  <c:v>11000</c:v>
                </c:pt>
                <c:pt idx="4">
                  <c:v>2800</c:v>
                </c:pt>
              </c:numCache>
            </c:numRef>
          </c:yVal>
          <c:smooth val="0"/>
          <c:extLst>
            <c:ext xmlns:c15="http://schemas.microsoft.com/office/drawing/2012/chart" uri="{02D57815-91ED-43cb-92C2-25804820EDAC}">
              <c15:datalabelsRange>
                <c15:f>Sheet1!$E$2:$E$6</c15:f>
                <c15:dlblRangeCache>
                  <c:ptCount val="5"/>
                  <c:pt idx="0">
                    <c:v>uber</c:v>
                  </c:pt>
                  <c:pt idx="1">
                    <c:v>twitter</c:v>
                  </c:pt>
                  <c:pt idx="2">
                    <c:v>bytendance</c:v>
                  </c:pt>
                  <c:pt idx="3">
                    <c:v>meta</c:v>
                  </c:pt>
                  <c:pt idx="4">
                    <c:v>ola</c:v>
                  </c:pt>
                </c15:dlblRangeCache>
              </c15:datalabelsRange>
            </c:ext>
            <c:ext xmlns:c16="http://schemas.microsoft.com/office/drawing/2014/chart" uri="{C3380CC4-5D6E-409C-BE32-E72D297353CC}">
              <c16:uniqueId val="{00000006-C063-48F9-96AB-1356C1854136}"/>
            </c:ext>
          </c:extLst>
        </c:ser>
        <c:dLbls>
          <c:showLegendKey val="0"/>
          <c:showVal val="0"/>
          <c:showCatName val="0"/>
          <c:showSerName val="0"/>
          <c:showPercent val="0"/>
          <c:showBubbleSize val="0"/>
        </c:dLbls>
        <c:axId val="1821567119"/>
        <c:axId val="1821560879"/>
      </c:scatterChart>
      <c:valAx>
        <c:axId val="1821567119"/>
        <c:scaling>
          <c:orientation val="minMax"/>
        </c:scaling>
        <c:delete val="0"/>
        <c:axPos val="b"/>
        <c:majorGridlines>
          <c:spPr>
            <a:ln w="9525" cap="flat" cmpd="sng" algn="ctr">
              <a:solidFill>
                <a:schemeClr val="bg1">
                  <a:lumMod val="95000"/>
                  <a:alpha val="23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100" b="0" i="0" u="none" strike="noStrike" kern="1200" baseline="0">
                <a:solidFill>
                  <a:schemeClr val="bg1">
                    <a:lumMod val="95000"/>
                  </a:schemeClr>
                </a:solidFill>
                <a:latin typeface="+mn-lt"/>
                <a:ea typeface="+mn-ea"/>
                <a:cs typeface="+mn-cs"/>
              </a:defRPr>
            </a:pPr>
            <a:endParaRPr lang="en-US"/>
          </a:p>
        </c:txPr>
        <c:crossAx val="1821560879"/>
        <c:crosses val="autoZero"/>
        <c:crossBetween val="midCat"/>
      </c:valAx>
      <c:valAx>
        <c:axId val="1821560879"/>
        <c:scaling>
          <c:orientation val="minMax"/>
        </c:scaling>
        <c:delete val="0"/>
        <c:axPos val="l"/>
        <c:majorGridlines>
          <c:spPr>
            <a:ln w="9525" cap="flat" cmpd="sng" algn="ctr">
              <a:solidFill>
                <a:schemeClr val="bg1">
                  <a:lumMod val="95000"/>
                  <a:alpha val="2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100" b="0" i="0" u="none" strike="noStrike" kern="1200" baseline="0">
                <a:solidFill>
                  <a:schemeClr val="bg1">
                    <a:lumMod val="95000"/>
                  </a:schemeClr>
                </a:solidFill>
                <a:latin typeface="+mn-lt"/>
                <a:ea typeface="+mn-ea"/>
                <a:cs typeface="+mn-cs"/>
              </a:defRPr>
            </a:pPr>
            <a:endParaRPr lang="en-US"/>
          </a:p>
        </c:txPr>
        <c:crossAx val="182156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[layoffs_excel_dashboard.xlsx]Sheet2!PivotTable7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DDDD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84565721893184E-2"/>
          <c:y val="6.0185185185185182E-2"/>
          <c:w val="0.89420987572373423"/>
          <c:h val="0.8416746864975212"/>
        </c:manualLayout>
      </c:layout>
      <c:lineChart>
        <c:grouping val="standard"/>
        <c:varyColors val="0"/>
        <c:ser>
          <c:idx val="0"/>
          <c:order val="0"/>
          <c:tx>
            <c:strRef>
              <c:f>Sheet2!$AG$2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Sheet2!$AF$3:$AF$15</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Sheet2!$AG$3:$AG$15</c:f>
              <c:numCache>
                <c:formatCode>General</c:formatCode>
                <c:ptCount val="12"/>
                <c:pt idx="0">
                  <c:v>31099</c:v>
                </c:pt>
                <c:pt idx="1">
                  <c:v>16891</c:v>
                </c:pt>
                <c:pt idx="2">
                  <c:v>12381</c:v>
                </c:pt>
                <c:pt idx="3">
                  <c:v>41046</c:v>
                </c:pt>
                <c:pt idx="4">
                  <c:v>92037</c:v>
                </c:pt>
                <c:pt idx="5">
                  <c:v>23415</c:v>
                </c:pt>
                <c:pt idx="6">
                  <c:v>27455</c:v>
                </c:pt>
                <c:pt idx="7">
                  <c:v>19859</c:v>
                </c:pt>
                <c:pt idx="8">
                  <c:v>38689</c:v>
                </c:pt>
                <c:pt idx="9">
                  <c:v>55758</c:v>
                </c:pt>
                <c:pt idx="10">
                  <c:v>17878</c:v>
                </c:pt>
                <c:pt idx="11">
                  <c:v>6651</c:v>
                </c:pt>
              </c:numCache>
            </c:numRef>
          </c:val>
          <c:smooth val="0"/>
          <c:extLst>
            <c:ext xmlns:c16="http://schemas.microsoft.com/office/drawing/2014/chart" uri="{C3380CC4-5D6E-409C-BE32-E72D297353CC}">
              <c16:uniqueId val="{00000000-CE1A-47AF-9E42-3317D9AD5470}"/>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821572399"/>
        <c:axId val="1821569519"/>
      </c:lineChart>
      <c:catAx>
        <c:axId val="182157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9519"/>
        <c:crosses val="autoZero"/>
        <c:auto val="1"/>
        <c:lblAlgn val="ctr"/>
        <c:lblOffset val="100"/>
        <c:noMultiLvlLbl val="0"/>
      </c:catAx>
      <c:valAx>
        <c:axId val="182156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hyperlink" Target="https://www.iconfinder.com/icons/11105499/resign_employee_career_quitting_layoff_icon" TargetMode="External"/><Relationship Id="rId7" Type="http://schemas.openxmlformats.org/officeDocument/2006/relationships/hyperlink" Target="#analysi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6.xml"/><Relationship Id="rId7" Type="http://schemas.openxmlformats.org/officeDocument/2006/relationships/hyperlink" Target="#insights!A1"/><Relationship Id="rId2" Type="http://schemas.openxmlformats.org/officeDocument/2006/relationships/chart" Target="../charts/chart15.xml"/><Relationship Id="rId1" Type="http://schemas.openxmlformats.org/officeDocument/2006/relationships/image" Target="../media/image3.png"/><Relationship Id="rId6" Type="http://schemas.openxmlformats.org/officeDocument/2006/relationships/hyperlink" Target="#overview!A1"/><Relationship Id="rId5" Type="http://schemas.openxmlformats.org/officeDocument/2006/relationships/hyperlink" Target="https://www.iconfinder.com/icons/11105499/resign_employee_career_quitting_layoff_icon" TargetMode="Externa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iconfinder.com/icons/11105499/resign_employee_career_quitting_layoff_icon" TargetMode="External"/><Relationship Id="rId2" Type="http://schemas.openxmlformats.org/officeDocument/2006/relationships/image" Target="../media/image2.png"/><Relationship Id="rId1" Type="http://schemas.openxmlformats.org/officeDocument/2006/relationships/image" Target="../media/image4.png"/><Relationship Id="rId5" Type="http://schemas.openxmlformats.org/officeDocument/2006/relationships/hyperlink" Target="#overview!A1"/><Relationship Id="rId4" Type="http://schemas.openxmlformats.org/officeDocument/2006/relationships/hyperlink" Target="#analysis!A1"/></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754578</xdr:colOff>
      <xdr:row>842</xdr:row>
      <xdr:rowOff>125743</xdr:rowOff>
    </xdr:from>
    <xdr:to>
      <xdr:col>3</xdr:col>
      <xdr:colOff>624692</xdr:colOff>
      <xdr:row>857</xdr:row>
      <xdr:rowOff>11443</xdr:rowOff>
    </xdr:to>
    <xdr:graphicFrame macro="">
      <xdr:nvGraphicFramePr>
        <xdr:cNvPr id="5" name="Chart 4">
          <a:extLst>
            <a:ext uri="{FF2B5EF4-FFF2-40B4-BE49-F238E27FC236}">
              <a16:creationId xmlns:a16="http://schemas.microsoft.com/office/drawing/2014/main" id="{F0A013F3-288D-001A-35E3-61BB9A34B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1311486</xdr:colOff>
      <xdr:row>847</xdr:row>
      <xdr:rowOff>99454</xdr:rowOff>
    </xdr:from>
    <xdr:to>
      <xdr:col>7</xdr:col>
      <xdr:colOff>69988</xdr:colOff>
      <xdr:row>863</xdr:row>
      <xdr:rowOff>114600</xdr:rowOff>
    </xdr:to>
    <xdr:graphicFrame macro="">
      <xdr:nvGraphicFramePr>
        <xdr:cNvPr id="6" name="Chart 5">
          <a:extLst>
            <a:ext uri="{FF2B5EF4-FFF2-40B4-BE49-F238E27FC236}">
              <a16:creationId xmlns:a16="http://schemas.microsoft.com/office/drawing/2014/main" id="{B0E7476F-1E36-7D3B-A79B-469403CFC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374747</xdr:colOff>
      <xdr:row>60</xdr:row>
      <xdr:rowOff>173709</xdr:rowOff>
    </xdr:from>
    <xdr:to>
      <xdr:col>22</xdr:col>
      <xdr:colOff>245698</xdr:colOff>
      <xdr:row>74</xdr:row>
      <xdr:rowOff>50489</xdr:rowOff>
    </xdr:to>
    <xdr:graphicFrame macro="">
      <xdr:nvGraphicFramePr>
        <xdr:cNvPr id="7" name="Chart 6">
          <a:extLst>
            <a:ext uri="{FF2B5EF4-FFF2-40B4-BE49-F238E27FC236}">
              <a16:creationId xmlns:a16="http://schemas.microsoft.com/office/drawing/2014/main" id="{8FD45D88-ED39-3AB4-5B43-D3144D01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112408</xdr:colOff>
      <xdr:row>38</xdr:row>
      <xdr:rowOff>24790</xdr:rowOff>
    </xdr:from>
    <xdr:to>
      <xdr:col>36</xdr:col>
      <xdr:colOff>1091512</xdr:colOff>
      <xdr:row>52</xdr:row>
      <xdr:rowOff>100990</xdr:rowOff>
    </xdr:to>
    <xdr:graphicFrame macro="">
      <xdr:nvGraphicFramePr>
        <xdr:cNvPr id="2" name="Chart 1">
          <a:extLst>
            <a:ext uri="{FF2B5EF4-FFF2-40B4-BE49-F238E27FC236}">
              <a16:creationId xmlns:a16="http://schemas.microsoft.com/office/drawing/2014/main" id="{0524CA5B-CCDA-BB17-C113-D7FFAF16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197922</xdr:colOff>
      <xdr:row>20</xdr:row>
      <xdr:rowOff>173182</xdr:rowOff>
    </xdr:from>
    <xdr:to>
      <xdr:col>31</xdr:col>
      <xdr:colOff>968580</xdr:colOff>
      <xdr:row>33</xdr:row>
      <xdr:rowOff>72737</xdr:rowOff>
    </xdr:to>
    <xdr:graphicFrame macro="">
      <xdr:nvGraphicFramePr>
        <xdr:cNvPr id="3" name="Chart 2">
          <a:extLst>
            <a:ext uri="{FF2B5EF4-FFF2-40B4-BE49-F238E27FC236}">
              <a16:creationId xmlns:a16="http://schemas.microsoft.com/office/drawing/2014/main" id="{08550827-A309-6676-7177-925EC10DF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409959</xdr:colOff>
      <xdr:row>54</xdr:row>
      <xdr:rowOff>119365</xdr:rowOff>
    </xdr:from>
    <xdr:to>
      <xdr:col>34</xdr:col>
      <xdr:colOff>147421</xdr:colOff>
      <xdr:row>69</xdr:row>
      <xdr:rowOff>79286</xdr:rowOff>
    </xdr:to>
    <xdr:graphicFrame macro="">
      <xdr:nvGraphicFramePr>
        <xdr:cNvPr id="9" name="Chart 8">
          <a:extLst>
            <a:ext uri="{FF2B5EF4-FFF2-40B4-BE49-F238E27FC236}">
              <a16:creationId xmlns:a16="http://schemas.microsoft.com/office/drawing/2014/main" id="{E5B3C993-EF5B-80F5-9BFD-0BD12171D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936417</xdr:colOff>
      <xdr:row>4</xdr:row>
      <xdr:rowOff>75704</xdr:rowOff>
    </xdr:from>
    <xdr:to>
      <xdr:col>49</xdr:col>
      <xdr:colOff>758287</xdr:colOff>
      <xdr:row>19</xdr:row>
      <xdr:rowOff>35625</xdr:rowOff>
    </xdr:to>
    <xdr:graphicFrame macro="">
      <xdr:nvGraphicFramePr>
        <xdr:cNvPr id="4" name="Chart 3">
          <a:extLst>
            <a:ext uri="{FF2B5EF4-FFF2-40B4-BE49-F238E27FC236}">
              <a16:creationId xmlns:a16="http://schemas.microsoft.com/office/drawing/2014/main" id="{80057861-AB04-A046-8C81-54F98C618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948787</xdr:colOff>
      <xdr:row>8</xdr:row>
      <xdr:rowOff>100445</xdr:rowOff>
    </xdr:from>
    <xdr:to>
      <xdr:col>49</xdr:col>
      <xdr:colOff>770658</xdr:colOff>
      <xdr:row>23</xdr:row>
      <xdr:rowOff>60366</xdr:rowOff>
    </xdr:to>
    <xdr:graphicFrame macro="">
      <xdr:nvGraphicFramePr>
        <xdr:cNvPr id="11" name="Chart 10">
          <a:extLst>
            <a:ext uri="{FF2B5EF4-FFF2-40B4-BE49-F238E27FC236}">
              <a16:creationId xmlns:a16="http://schemas.microsoft.com/office/drawing/2014/main" id="{B080D9FB-1FB3-055D-C6D5-3A82B9668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311727</xdr:colOff>
      <xdr:row>4</xdr:row>
      <xdr:rowOff>162296</xdr:rowOff>
    </xdr:from>
    <xdr:to>
      <xdr:col>56</xdr:col>
      <xdr:colOff>182583</xdr:colOff>
      <xdr:row>19</xdr:row>
      <xdr:rowOff>122217</xdr:rowOff>
    </xdr:to>
    <xdr:graphicFrame macro="">
      <xdr:nvGraphicFramePr>
        <xdr:cNvPr id="12" name="Chart 11">
          <a:extLst>
            <a:ext uri="{FF2B5EF4-FFF2-40B4-BE49-F238E27FC236}">
              <a16:creationId xmlns:a16="http://schemas.microsoft.com/office/drawing/2014/main" id="{2CA21200-AC8A-B096-BB54-D5131FED5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190500</xdr:colOff>
      <xdr:row>3</xdr:row>
      <xdr:rowOff>42862</xdr:rowOff>
    </xdr:from>
    <xdr:to>
      <xdr:col>14</xdr:col>
      <xdr:colOff>495300</xdr:colOff>
      <xdr:row>17</xdr:row>
      <xdr:rowOff>119062</xdr:rowOff>
    </xdr:to>
    <xdr:graphicFrame macro="">
      <xdr:nvGraphicFramePr>
        <xdr:cNvPr id="3" name="Chart 2">
          <a:extLst>
            <a:ext uri="{FF2B5EF4-FFF2-40B4-BE49-F238E27FC236}">
              <a16:creationId xmlns:a16="http://schemas.microsoft.com/office/drawing/2014/main" id="{CA42F917-4810-294D-3D65-EDFECA6C1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147661</xdr:colOff>
      <xdr:row>36</xdr:row>
      <xdr:rowOff>45852</xdr:rowOff>
    </xdr:to>
    <xdr:pic>
      <xdr:nvPicPr>
        <xdr:cNvPr id="22" name="Picture 21">
          <a:extLst>
            <a:ext uri="{FF2B5EF4-FFF2-40B4-BE49-F238E27FC236}">
              <a16:creationId xmlns:a16="http://schemas.microsoft.com/office/drawing/2014/main" id="{5020565F-D00D-9647-A020-52E54D636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51567" cy="7011008"/>
        </a:xfrm>
        <a:prstGeom prst="rect">
          <a:avLst/>
        </a:prstGeom>
      </xdr:spPr>
    </xdr:pic>
    <xdr:clientData/>
  </xdr:twoCellAnchor>
  <xdr:twoCellAnchor>
    <xdr:from>
      <xdr:col>3</xdr:col>
      <xdr:colOff>163711</xdr:colOff>
      <xdr:row>0</xdr:row>
      <xdr:rowOff>89296</xdr:rowOff>
    </xdr:from>
    <xdr:to>
      <xdr:col>8</xdr:col>
      <xdr:colOff>238124</xdr:colOff>
      <xdr:row>2</xdr:row>
      <xdr:rowOff>178594</xdr:rowOff>
    </xdr:to>
    <xdr:sp macro="" textlink="">
      <xdr:nvSpPr>
        <xdr:cNvPr id="7" name="TextBox 6">
          <a:extLst>
            <a:ext uri="{FF2B5EF4-FFF2-40B4-BE49-F238E27FC236}">
              <a16:creationId xmlns:a16="http://schemas.microsoft.com/office/drawing/2014/main" id="{DAA353AC-32C2-A0B7-57B0-8C97D02BC637}"/>
            </a:ext>
          </a:extLst>
        </xdr:cNvPr>
        <xdr:cNvSpPr txBox="1"/>
      </xdr:nvSpPr>
      <xdr:spPr>
        <a:xfrm>
          <a:off x="1994297" y="89296"/>
          <a:ext cx="3125390" cy="47625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b="1">
              <a:solidFill>
                <a:schemeClr val="bg1"/>
              </a:solidFill>
            </a:rPr>
            <a:t>layoffs overview</a:t>
          </a:r>
        </a:p>
      </xdr:txBody>
    </xdr:sp>
    <xdr:clientData/>
  </xdr:twoCellAnchor>
  <xdr:twoCellAnchor>
    <xdr:from>
      <xdr:col>3</xdr:col>
      <xdr:colOff>13693</xdr:colOff>
      <xdr:row>5</xdr:row>
      <xdr:rowOff>73223</xdr:rowOff>
    </xdr:from>
    <xdr:to>
      <xdr:col>6</xdr:col>
      <xdr:colOff>74414</xdr:colOff>
      <xdr:row>7</xdr:row>
      <xdr:rowOff>104180</xdr:rowOff>
    </xdr:to>
    <xdr:sp macro="" textlink="">
      <xdr:nvSpPr>
        <xdr:cNvPr id="16" name="TextBox 15">
          <a:extLst>
            <a:ext uri="{FF2B5EF4-FFF2-40B4-BE49-F238E27FC236}">
              <a16:creationId xmlns:a16="http://schemas.microsoft.com/office/drawing/2014/main" id="{D79FCE47-4496-48B8-BD97-BE674F5E8AB8}"/>
            </a:ext>
          </a:extLst>
        </xdr:cNvPr>
        <xdr:cNvSpPr txBox="1"/>
      </xdr:nvSpPr>
      <xdr:spPr>
        <a:xfrm>
          <a:off x="1844279" y="1040606"/>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total</a:t>
          </a:r>
          <a:r>
            <a:rPr lang="en-CA" sz="1700" b="1">
              <a:solidFill>
                <a:schemeClr val="bg1"/>
              </a:solidFill>
            </a:rPr>
            <a:t> </a:t>
          </a:r>
          <a:r>
            <a:rPr lang="en-CA" sz="1800" b="1">
              <a:solidFill>
                <a:schemeClr val="bg1"/>
              </a:solidFill>
              <a:latin typeface="+mn-lt"/>
              <a:ea typeface="+mn-ea"/>
              <a:cs typeface="+mn-cs"/>
            </a:rPr>
            <a:t>layoffs</a:t>
          </a:r>
        </a:p>
      </xdr:txBody>
    </xdr:sp>
    <xdr:clientData/>
  </xdr:twoCellAnchor>
  <xdr:twoCellAnchor>
    <xdr:from>
      <xdr:col>4</xdr:col>
      <xdr:colOff>17263</xdr:colOff>
      <xdr:row>2</xdr:row>
      <xdr:rowOff>121444</xdr:rowOff>
    </xdr:from>
    <xdr:to>
      <xdr:col>8</xdr:col>
      <xdr:colOff>136324</xdr:colOff>
      <xdr:row>4</xdr:row>
      <xdr:rowOff>89298</xdr:rowOff>
    </xdr:to>
    <xdr:sp macro="" textlink="">
      <xdr:nvSpPr>
        <xdr:cNvPr id="17" name="TextBox 16">
          <a:extLst>
            <a:ext uri="{FF2B5EF4-FFF2-40B4-BE49-F238E27FC236}">
              <a16:creationId xmlns:a16="http://schemas.microsoft.com/office/drawing/2014/main" id="{63B73FA8-05D4-40E6-AEBB-DFE643F07E9E}"/>
            </a:ext>
          </a:extLst>
        </xdr:cNvPr>
        <xdr:cNvSpPr txBox="1"/>
      </xdr:nvSpPr>
      <xdr:spPr>
        <a:xfrm>
          <a:off x="2458044" y="508397"/>
          <a:ext cx="2559843" cy="35480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rgbClr val="F59E0B"/>
              </a:solidFill>
            </a:rPr>
            <a:t>interactive</a:t>
          </a:r>
          <a:r>
            <a:rPr lang="en-CA" sz="1800" b="1" baseline="0">
              <a:solidFill>
                <a:srgbClr val="F59E0B"/>
              </a:solidFill>
            </a:rPr>
            <a:t> dashboard</a:t>
          </a:r>
          <a:endParaRPr lang="en-CA" sz="1800" b="1">
            <a:solidFill>
              <a:srgbClr val="F59E0B"/>
            </a:solidFill>
          </a:endParaRPr>
        </a:p>
      </xdr:txBody>
    </xdr:sp>
    <xdr:clientData/>
  </xdr:twoCellAnchor>
  <xdr:twoCellAnchor>
    <xdr:from>
      <xdr:col>6</xdr:col>
      <xdr:colOff>225623</xdr:colOff>
      <xdr:row>5</xdr:row>
      <xdr:rowOff>76795</xdr:rowOff>
    </xdr:from>
    <xdr:to>
      <xdr:col>9</xdr:col>
      <xdr:colOff>286344</xdr:colOff>
      <xdr:row>7</xdr:row>
      <xdr:rowOff>107752</xdr:rowOff>
    </xdr:to>
    <xdr:sp macro="" textlink="">
      <xdr:nvSpPr>
        <xdr:cNvPr id="2" name="TextBox 1">
          <a:extLst>
            <a:ext uri="{FF2B5EF4-FFF2-40B4-BE49-F238E27FC236}">
              <a16:creationId xmlns:a16="http://schemas.microsoft.com/office/drawing/2014/main" id="{E9CA5257-A0FC-4628-810C-18BECEFA5F2B}"/>
            </a:ext>
          </a:extLst>
        </xdr:cNvPr>
        <xdr:cNvSpPr txBox="1"/>
      </xdr:nvSpPr>
      <xdr:spPr>
        <a:xfrm>
          <a:off x="3886795" y="1044178"/>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total companies</a:t>
          </a:r>
        </a:p>
      </xdr:txBody>
    </xdr:sp>
    <xdr:clientData/>
  </xdr:twoCellAnchor>
  <xdr:twoCellAnchor>
    <xdr:from>
      <xdr:col>10</xdr:col>
      <xdr:colOff>169666</xdr:colOff>
      <xdr:row>5</xdr:row>
      <xdr:rowOff>95250</xdr:rowOff>
    </xdr:from>
    <xdr:to>
      <xdr:col>13</xdr:col>
      <xdr:colOff>230387</xdr:colOff>
      <xdr:row>7</xdr:row>
      <xdr:rowOff>126207</xdr:rowOff>
    </xdr:to>
    <xdr:sp macro="" textlink="">
      <xdr:nvSpPr>
        <xdr:cNvPr id="3" name="TextBox 2">
          <a:extLst>
            <a:ext uri="{FF2B5EF4-FFF2-40B4-BE49-F238E27FC236}">
              <a16:creationId xmlns:a16="http://schemas.microsoft.com/office/drawing/2014/main" id="{1C088757-F767-4A78-8658-FAB05C93B9DB}"/>
            </a:ext>
          </a:extLst>
        </xdr:cNvPr>
        <xdr:cNvSpPr txBox="1"/>
      </xdr:nvSpPr>
      <xdr:spPr>
        <a:xfrm>
          <a:off x="6271619" y="106263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 Layoff Rate</a:t>
          </a:r>
        </a:p>
      </xdr:txBody>
    </xdr:sp>
    <xdr:clientData/>
  </xdr:twoCellAnchor>
  <xdr:twoCellAnchor>
    <xdr:from>
      <xdr:col>13</xdr:col>
      <xdr:colOff>470894</xdr:colOff>
      <xdr:row>5</xdr:row>
      <xdr:rowOff>98822</xdr:rowOff>
    </xdr:from>
    <xdr:to>
      <xdr:col>16</xdr:col>
      <xdr:colOff>531615</xdr:colOff>
      <xdr:row>7</xdr:row>
      <xdr:rowOff>129779</xdr:rowOff>
    </xdr:to>
    <xdr:sp macro="" textlink="">
      <xdr:nvSpPr>
        <xdr:cNvPr id="4" name="TextBox 3">
          <a:extLst>
            <a:ext uri="{FF2B5EF4-FFF2-40B4-BE49-F238E27FC236}">
              <a16:creationId xmlns:a16="http://schemas.microsoft.com/office/drawing/2014/main" id="{97DE1F6B-40E0-47D9-B354-96F1E9329311}"/>
            </a:ext>
          </a:extLst>
        </xdr:cNvPr>
        <xdr:cNvSpPr txBox="1"/>
      </xdr:nvSpPr>
      <xdr:spPr>
        <a:xfrm>
          <a:off x="8403433" y="1066205"/>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industry</a:t>
          </a:r>
          <a:endParaRPr lang="en-CA" sz="1800" b="1">
            <a:solidFill>
              <a:schemeClr val="bg1"/>
            </a:solidFill>
            <a:latin typeface="+mn-lt"/>
            <a:ea typeface="+mn-ea"/>
            <a:cs typeface="+mn-cs"/>
          </a:endParaRPr>
        </a:p>
      </xdr:txBody>
    </xdr:sp>
    <xdr:clientData/>
  </xdr:twoCellAnchor>
  <xdr:twoCellAnchor>
    <xdr:from>
      <xdr:col>17</xdr:col>
      <xdr:colOff>236341</xdr:colOff>
      <xdr:row>5</xdr:row>
      <xdr:rowOff>87510</xdr:rowOff>
    </xdr:from>
    <xdr:to>
      <xdr:col>20</xdr:col>
      <xdr:colOff>297062</xdr:colOff>
      <xdr:row>7</xdr:row>
      <xdr:rowOff>118467</xdr:rowOff>
    </xdr:to>
    <xdr:sp macro="" textlink="">
      <xdr:nvSpPr>
        <xdr:cNvPr id="5" name="TextBox 4">
          <a:extLst>
            <a:ext uri="{FF2B5EF4-FFF2-40B4-BE49-F238E27FC236}">
              <a16:creationId xmlns:a16="http://schemas.microsoft.com/office/drawing/2014/main" id="{00E8F81C-747E-4972-B11C-328870810BCF}"/>
            </a:ext>
          </a:extLst>
        </xdr:cNvPr>
        <xdr:cNvSpPr txBox="1"/>
      </xdr:nvSpPr>
      <xdr:spPr>
        <a:xfrm>
          <a:off x="10609661" y="105489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country</a:t>
          </a:r>
          <a:endParaRPr lang="en-CA" sz="1800" b="1">
            <a:solidFill>
              <a:schemeClr val="bg1"/>
            </a:solidFill>
            <a:latin typeface="+mn-lt"/>
            <a:ea typeface="+mn-ea"/>
            <a:cs typeface="+mn-cs"/>
          </a:endParaRPr>
        </a:p>
      </xdr:txBody>
    </xdr:sp>
    <xdr:clientData/>
  </xdr:twoCellAnchor>
  <xdr:twoCellAnchor editAs="oneCell">
    <xdr:from>
      <xdr:col>0</xdr:col>
      <xdr:colOff>312539</xdr:colOff>
      <xdr:row>1</xdr:row>
      <xdr:rowOff>116860</xdr:rowOff>
    </xdr:from>
    <xdr:to>
      <xdr:col>1</xdr:col>
      <xdr:colOff>565548</xdr:colOff>
      <xdr:row>6</xdr:row>
      <xdr:rowOff>12682</xdr:rowOff>
    </xdr:to>
    <xdr:pic>
      <xdr:nvPicPr>
        <xdr:cNvPr id="24" name="Picture 23">
          <a:extLst>
            <a:ext uri="{FF2B5EF4-FFF2-40B4-BE49-F238E27FC236}">
              <a16:creationId xmlns:a16="http://schemas.microsoft.com/office/drawing/2014/main" id="{240E27E9-D107-75FC-CC13-32FC32F6137B}"/>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12539" y="310337"/>
          <a:ext cx="863204" cy="863204"/>
        </a:xfrm>
        <a:prstGeom prst="rect">
          <a:avLst/>
        </a:prstGeom>
      </xdr:spPr>
    </xdr:pic>
    <xdr:clientData/>
  </xdr:twoCellAnchor>
  <xdr:twoCellAnchor>
    <xdr:from>
      <xdr:col>3</xdr:col>
      <xdr:colOff>210740</xdr:colOff>
      <xdr:row>7</xdr:row>
      <xdr:rowOff>2381</xdr:rowOff>
    </xdr:from>
    <xdr:to>
      <xdr:col>6</xdr:col>
      <xdr:colOff>271461</xdr:colOff>
      <xdr:row>9</xdr:row>
      <xdr:rowOff>33338</xdr:rowOff>
    </xdr:to>
    <xdr:sp macro="" textlink="an!BW12">
      <xdr:nvSpPr>
        <xdr:cNvPr id="25" name="TextBox 24">
          <a:extLst>
            <a:ext uri="{FF2B5EF4-FFF2-40B4-BE49-F238E27FC236}">
              <a16:creationId xmlns:a16="http://schemas.microsoft.com/office/drawing/2014/main" id="{EB5DF8AF-E63B-48FD-9E1E-9E720466F48E}"/>
            </a:ext>
          </a:extLst>
        </xdr:cNvPr>
        <xdr:cNvSpPr txBox="1"/>
      </xdr:nvSpPr>
      <xdr:spPr>
        <a:xfrm>
          <a:off x="2041326" y="1356717"/>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200F7A-8E48-473D-AF1C-A3797CC73E49}" type="TxLink">
            <a:rPr lang="en-US" sz="1800" b="1" i="0" u="none" strike="noStrike">
              <a:solidFill>
                <a:srgbClr val="F59E0B"/>
              </a:solidFill>
              <a:latin typeface="Calibri"/>
              <a:ea typeface="+mn-ea"/>
              <a:cs typeface="Calibri"/>
            </a:rPr>
            <a:pPr/>
            <a:t> 383,159 </a:t>
          </a:fld>
          <a:endParaRPr lang="en-CA" sz="2000" b="1">
            <a:solidFill>
              <a:schemeClr val="bg1"/>
            </a:solidFill>
            <a:latin typeface="+mn-lt"/>
            <a:ea typeface="+mn-ea"/>
            <a:cs typeface="+mn-cs"/>
          </a:endParaRPr>
        </a:p>
      </xdr:txBody>
    </xdr:sp>
    <xdr:clientData/>
  </xdr:twoCellAnchor>
  <xdr:twoCellAnchor>
    <xdr:from>
      <xdr:col>16</xdr:col>
      <xdr:colOff>441127</xdr:colOff>
      <xdr:row>7</xdr:row>
      <xdr:rowOff>39291</xdr:rowOff>
    </xdr:from>
    <xdr:to>
      <xdr:col>19</xdr:col>
      <xdr:colOff>312539</xdr:colOff>
      <xdr:row>9</xdr:row>
      <xdr:rowOff>70248</xdr:rowOff>
    </xdr:to>
    <xdr:sp macro="" textlink="Sheet2!AN4">
      <xdr:nvSpPr>
        <xdr:cNvPr id="28" name="TextBox 27">
          <a:extLst>
            <a:ext uri="{FF2B5EF4-FFF2-40B4-BE49-F238E27FC236}">
              <a16:creationId xmlns:a16="http://schemas.microsoft.com/office/drawing/2014/main" id="{307476DD-8B16-4324-A3C7-A296213223B7}"/>
            </a:ext>
          </a:extLst>
        </xdr:cNvPr>
        <xdr:cNvSpPr txBox="1"/>
      </xdr:nvSpPr>
      <xdr:spPr>
        <a:xfrm>
          <a:off x="10204252" y="1393627"/>
          <a:ext cx="1701998"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E7E4A3-698F-40E4-9053-A1AC39486AC6}" type="TxLink">
            <a:rPr lang="en-US" sz="1600" b="1" i="0" u="none" strike="noStrike">
              <a:solidFill>
                <a:srgbClr val="F59E0B"/>
              </a:solidFill>
              <a:latin typeface="Calibri"/>
              <a:ea typeface="+mn-ea"/>
              <a:cs typeface="Calibri"/>
            </a:rPr>
            <a:pPr/>
            <a:t>Grand Total</a:t>
          </a:fld>
          <a:endParaRPr lang="en-CA" sz="1500" b="1">
            <a:solidFill>
              <a:schemeClr val="bg1"/>
            </a:solidFill>
            <a:latin typeface="+mn-lt"/>
            <a:ea typeface="+mn-ea"/>
            <a:cs typeface="+mn-cs"/>
          </a:endParaRPr>
        </a:p>
      </xdr:txBody>
    </xdr:sp>
    <xdr:clientData/>
  </xdr:twoCellAnchor>
  <xdr:twoCellAnchor>
    <xdr:from>
      <xdr:col>11</xdr:col>
      <xdr:colOff>14849</xdr:colOff>
      <xdr:row>6</xdr:row>
      <xdr:rowOff>196070</xdr:rowOff>
    </xdr:from>
    <xdr:to>
      <xdr:col>12</xdr:col>
      <xdr:colOff>239876</xdr:colOff>
      <xdr:row>9</xdr:row>
      <xdr:rowOff>30924</xdr:rowOff>
    </xdr:to>
    <xdr:sp macro="" textlink="Sheet2!Q2">
      <xdr:nvSpPr>
        <xdr:cNvPr id="29" name="TextBox 28">
          <a:extLst>
            <a:ext uri="{FF2B5EF4-FFF2-40B4-BE49-F238E27FC236}">
              <a16:creationId xmlns:a16="http://schemas.microsoft.com/office/drawing/2014/main" id="{10CF6DB7-5CB1-47B6-B586-592711DAE77F}"/>
            </a:ext>
          </a:extLst>
        </xdr:cNvPr>
        <xdr:cNvSpPr txBox="1"/>
      </xdr:nvSpPr>
      <xdr:spPr>
        <a:xfrm>
          <a:off x="6794408" y="1372688"/>
          <a:ext cx="841350" cy="42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AFEDA4-97B1-4909-8957-E0A6C66B58B2}" type="TxLink">
            <a:rPr lang="en-US" sz="2000" b="1" i="0" u="none" strike="noStrike">
              <a:solidFill>
                <a:srgbClr val="F59E0B"/>
              </a:solidFill>
              <a:latin typeface="Calibri"/>
              <a:ea typeface="+mn-ea"/>
              <a:cs typeface="Calibri"/>
            </a:rPr>
            <a:pPr/>
            <a:t>7%</a:t>
          </a:fld>
          <a:endParaRPr lang="en-CA" sz="2400" b="1">
            <a:solidFill>
              <a:schemeClr val="bg1"/>
            </a:solidFill>
            <a:latin typeface="+mn-lt"/>
            <a:ea typeface="+mn-ea"/>
            <a:cs typeface="+mn-cs"/>
          </a:endParaRPr>
        </a:p>
      </xdr:txBody>
    </xdr:sp>
    <xdr:clientData/>
  </xdr:twoCellAnchor>
  <xdr:twoCellAnchor>
    <xdr:from>
      <xdr:col>7</xdr:col>
      <xdr:colOff>135731</xdr:colOff>
      <xdr:row>7</xdr:row>
      <xdr:rowOff>1786</xdr:rowOff>
    </xdr:from>
    <xdr:to>
      <xdr:col>9</xdr:col>
      <xdr:colOff>59531</xdr:colOff>
      <xdr:row>9</xdr:row>
      <xdr:rowOff>32743</xdr:rowOff>
    </xdr:to>
    <xdr:sp macro="" textlink="an!I841">
      <xdr:nvSpPr>
        <xdr:cNvPr id="30" name="TextBox 29">
          <a:extLst>
            <a:ext uri="{FF2B5EF4-FFF2-40B4-BE49-F238E27FC236}">
              <a16:creationId xmlns:a16="http://schemas.microsoft.com/office/drawing/2014/main" id="{C303E621-F9A4-4A92-8C51-B01B32E0A1FE}"/>
            </a:ext>
          </a:extLst>
        </xdr:cNvPr>
        <xdr:cNvSpPr txBox="1"/>
      </xdr:nvSpPr>
      <xdr:spPr>
        <a:xfrm>
          <a:off x="4407098" y="1356122"/>
          <a:ext cx="114419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E575D-B861-48AA-B18E-A1AF9716648C}" type="TxLink">
            <a:rPr lang="en-US" sz="1800" b="1" i="0" u="none" strike="noStrike">
              <a:solidFill>
                <a:srgbClr val="F59E0B"/>
              </a:solidFill>
              <a:latin typeface="Calibri"/>
              <a:ea typeface="+mn-ea"/>
              <a:cs typeface="Calibri"/>
            </a:rPr>
            <a:pPr/>
            <a:t>1994</a:t>
          </a:fld>
          <a:endParaRPr lang="en-CA" sz="2000" b="1">
            <a:solidFill>
              <a:schemeClr val="bg1"/>
            </a:solidFill>
            <a:latin typeface="+mn-lt"/>
            <a:ea typeface="+mn-ea"/>
            <a:cs typeface="+mn-cs"/>
          </a:endParaRPr>
        </a:p>
      </xdr:txBody>
    </xdr:sp>
    <xdr:clientData/>
  </xdr:twoCellAnchor>
  <xdr:twoCellAnchor>
    <xdr:from>
      <xdr:col>18</xdr:col>
      <xdr:colOff>444697</xdr:colOff>
      <xdr:row>7</xdr:row>
      <xdr:rowOff>57747</xdr:rowOff>
    </xdr:from>
    <xdr:to>
      <xdr:col>20</xdr:col>
      <xdr:colOff>197048</xdr:colOff>
      <xdr:row>9</xdr:row>
      <xdr:rowOff>88704</xdr:rowOff>
    </xdr:to>
    <xdr:sp macro="" textlink="Sheet2!AO1">
      <xdr:nvSpPr>
        <xdr:cNvPr id="32" name="TextBox 31">
          <a:extLst>
            <a:ext uri="{FF2B5EF4-FFF2-40B4-BE49-F238E27FC236}">
              <a16:creationId xmlns:a16="http://schemas.microsoft.com/office/drawing/2014/main" id="{587646F5-D228-43F0-B81E-0E487A1C7D12}"/>
            </a:ext>
          </a:extLst>
        </xdr:cNvPr>
        <xdr:cNvSpPr txBox="1"/>
      </xdr:nvSpPr>
      <xdr:spPr>
        <a:xfrm>
          <a:off x="11428213" y="1412083"/>
          <a:ext cx="97274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FCB85B-9C12-4270-9704-5A173C60B539}" type="TxLink">
            <a:rPr lang="en-US" sz="1600" b="1" i="0" u="none" strike="noStrike">
              <a:solidFill>
                <a:srgbClr val="F59E0B"/>
              </a:solidFill>
              <a:latin typeface="Calibri"/>
              <a:ea typeface="+mn-ea"/>
              <a:cs typeface="Calibri"/>
            </a:rPr>
            <a:pPr/>
            <a:t> 256,059 </a:t>
          </a:fld>
          <a:endParaRPr lang="en-US" b="1">
            <a:ea typeface="+mn-ea"/>
          </a:endParaRPr>
        </a:p>
      </xdr:txBody>
    </xdr:sp>
    <xdr:clientData/>
  </xdr:twoCellAnchor>
  <xdr:twoCellAnchor>
    <xdr:from>
      <xdr:col>13</xdr:col>
      <xdr:colOff>173234</xdr:colOff>
      <xdr:row>7</xdr:row>
      <xdr:rowOff>24409</xdr:rowOff>
    </xdr:from>
    <xdr:to>
      <xdr:col>15</xdr:col>
      <xdr:colOff>119063</xdr:colOff>
      <xdr:row>9</xdr:row>
      <xdr:rowOff>55366</xdr:rowOff>
    </xdr:to>
    <xdr:sp macro="" textlink="Sheet2!M1">
      <xdr:nvSpPr>
        <xdr:cNvPr id="34" name="TextBox 33">
          <a:extLst>
            <a:ext uri="{FF2B5EF4-FFF2-40B4-BE49-F238E27FC236}">
              <a16:creationId xmlns:a16="http://schemas.microsoft.com/office/drawing/2014/main" id="{0829173F-E209-4D6A-B0DA-4CE0B2FF7C06}"/>
            </a:ext>
          </a:extLst>
        </xdr:cNvPr>
        <xdr:cNvSpPr txBox="1"/>
      </xdr:nvSpPr>
      <xdr:spPr>
        <a:xfrm>
          <a:off x="8105773" y="1378745"/>
          <a:ext cx="1166220"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B66E8A-AC1E-4D80-9269-47E089672F00}" type="TxLink">
            <a:rPr lang="en-US" sz="1600" b="1" i="0" u="none" strike="noStrike">
              <a:solidFill>
                <a:srgbClr val="F59E0B"/>
              </a:solidFill>
              <a:latin typeface="Calibri"/>
              <a:ea typeface="+mn-ea"/>
              <a:cs typeface="Calibri"/>
            </a:rPr>
            <a:pPr/>
            <a:t>Consumer</a:t>
          </a:fld>
          <a:endParaRPr lang="en-CA" sz="1800" b="1">
            <a:solidFill>
              <a:schemeClr val="bg1"/>
            </a:solidFill>
            <a:latin typeface="+mn-lt"/>
            <a:ea typeface="+mn-ea"/>
            <a:cs typeface="+mn-cs"/>
          </a:endParaRPr>
        </a:p>
      </xdr:txBody>
    </xdr:sp>
    <xdr:clientData/>
  </xdr:twoCellAnchor>
  <xdr:twoCellAnchor>
    <xdr:from>
      <xdr:col>2</xdr:col>
      <xdr:colOff>208358</xdr:colOff>
      <xdr:row>9</xdr:row>
      <xdr:rowOff>148829</xdr:rowOff>
    </xdr:from>
    <xdr:to>
      <xdr:col>11</xdr:col>
      <xdr:colOff>148828</xdr:colOff>
      <xdr:row>21</xdr:row>
      <xdr:rowOff>89297</xdr:rowOff>
    </xdr:to>
    <xdr:graphicFrame macro="">
      <xdr:nvGraphicFramePr>
        <xdr:cNvPr id="21" name="Chart 20">
          <a:extLst>
            <a:ext uri="{FF2B5EF4-FFF2-40B4-BE49-F238E27FC236}">
              <a16:creationId xmlns:a16="http://schemas.microsoft.com/office/drawing/2014/main" id="{26B81048-742D-4435-8CDE-ECACE92B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446485</xdr:colOff>
      <xdr:row>22</xdr:row>
      <xdr:rowOff>133945</xdr:rowOff>
    </xdr:from>
    <xdr:to>
      <xdr:col>20</xdr:col>
      <xdr:colOff>0</xdr:colOff>
      <xdr:row>35</xdr:row>
      <xdr:rowOff>58550</xdr:rowOff>
    </xdr:to>
    <xdr:graphicFrame macro="">
      <xdr:nvGraphicFramePr>
        <xdr:cNvPr id="23" name="Chart 22">
          <a:extLst>
            <a:ext uri="{FF2B5EF4-FFF2-40B4-BE49-F238E27FC236}">
              <a16:creationId xmlns:a16="http://schemas.microsoft.com/office/drawing/2014/main" id="{A9256F43-88D0-45FB-90C6-CF420F44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416718</xdr:colOff>
      <xdr:row>9</xdr:row>
      <xdr:rowOff>178594</xdr:rowOff>
    </xdr:from>
    <xdr:to>
      <xdr:col>19</xdr:col>
      <xdr:colOff>461366</xdr:colOff>
      <xdr:row>21</xdr:row>
      <xdr:rowOff>74414</xdr:rowOff>
    </xdr:to>
    <xdr:graphicFrame macro="">
      <xdr:nvGraphicFramePr>
        <xdr:cNvPr id="33" name="Chart 32">
          <a:extLst>
            <a:ext uri="{FF2B5EF4-FFF2-40B4-BE49-F238E27FC236}">
              <a16:creationId xmlns:a16="http://schemas.microsoft.com/office/drawing/2014/main" id="{D7327CD5-87F1-4E0C-975A-DA2C5DBA7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74414</xdr:colOff>
      <xdr:row>1</xdr:row>
      <xdr:rowOff>-1</xdr:rowOff>
    </xdr:from>
    <xdr:to>
      <xdr:col>13</xdr:col>
      <xdr:colOff>580429</xdr:colOff>
      <xdr:row>3</xdr:row>
      <xdr:rowOff>163711</xdr:rowOff>
    </xdr:to>
    <xdr:sp macro="" textlink="">
      <xdr:nvSpPr>
        <xdr:cNvPr id="15" name="Rectangle: Rounded Corners 14">
          <a:extLst>
            <a:ext uri="{FF2B5EF4-FFF2-40B4-BE49-F238E27FC236}">
              <a16:creationId xmlns:a16="http://schemas.microsoft.com/office/drawing/2014/main" id="{4A15F894-1421-CEB3-22FF-BCCE8D46135B}"/>
            </a:ext>
          </a:extLst>
        </xdr:cNvPr>
        <xdr:cNvSpPr/>
      </xdr:nvSpPr>
      <xdr:spPr>
        <a:xfrm>
          <a:off x="6786562" y="193476"/>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291703</xdr:colOff>
      <xdr:row>0</xdr:row>
      <xdr:rowOff>148829</xdr:rowOff>
    </xdr:from>
    <xdr:to>
      <xdr:col>13</xdr:col>
      <xdr:colOff>312539</xdr:colOff>
      <xdr:row>3</xdr:row>
      <xdr:rowOff>178595</xdr:rowOff>
    </xdr:to>
    <xdr:sp macro="" textlink="">
      <xdr:nvSpPr>
        <xdr:cNvPr id="20" name="TextBox 19">
          <a:extLst>
            <a:ext uri="{FF2B5EF4-FFF2-40B4-BE49-F238E27FC236}">
              <a16:creationId xmlns:a16="http://schemas.microsoft.com/office/drawing/2014/main" id="{56F47CB6-854C-422A-B856-931B7163EA4F}"/>
            </a:ext>
          </a:extLst>
        </xdr:cNvPr>
        <xdr:cNvSpPr txBox="1"/>
      </xdr:nvSpPr>
      <xdr:spPr>
        <a:xfrm>
          <a:off x="7003851" y="148829"/>
          <a:ext cx="1241227" cy="61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rgbClr val="334155"/>
              </a:solidFill>
              <a:latin typeface="+mn-lt"/>
              <a:ea typeface="+mn-ea"/>
              <a:cs typeface="+mn-cs"/>
            </a:rPr>
            <a:t>overview</a:t>
          </a:r>
          <a:endParaRPr lang="en-CA" sz="1400" b="1">
            <a:solidFill>
              <a:srgbClr val="334155"/>
            </a:solidFill>
            <a:latin typeface="+mn-lt"/>
            <a:ea typeface="+mn-ea"/>
            <a:cs typeface="+mn-cs"/>
          </a:endParaRPr>
        </a:p>
      </xdr:txBody>
    </xdr:sp>
    <xdr:clientData/>
  </xdr:twoCellAnchor>
  <xdr:twoCellAnchor>
    <xdr:from>
      <xdr:col>14</xdr:col>
      <xdr:colOff>62508</xdr:colOff>
      <xdr:row>0</xdr:row>
      <xdr:rowOff>181570</xdr:rowOff>
    </xdr:from>
    <xdr:to>
      <xdr:col>16</xdr:col>
      <xdr:colOff>568523</xdr:colOff>
      <xdr:row>3</xdr:row>
      <xdr:rowOff>151805</xdr:rowOff>
    </xdr:to>
    <xdr:sp macro="" textlink="">
      <xdr:nvSpPr>
        <xdr:cNvPr id="39" name="Rectangle: Rounded Corners 38">
          <a:hlinkClick xmlns:r="http://schemas.openxmlformats.org/officeDocument/2006/relationships" r:id="rId7"/>
          <a:extLst>
            <a:ext uri="{FF2B5EF4-FFF2-40B4-BE49-F238E27FC236}">
              <a16:creationId xmlns:a16="http://schemas.microsoft.com/office/drawing/2014/main" id="{C98DE762-57B4-4F0C-AFE4-14DB50FA69B0}"/>
            </a:ext>
          </a:extLst>
        </xdr:cNvPr>
        <xdr:cNvSpPr/>
      </xdr:nvSpPr>
      <xdr:spPr>
        <a:xfrm>
          <a:off x="8605242" y="181570"/>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69651</xdr:colOff>
      <xdr:row>1</xdr:row>
      <xdr:rowOff>10119</xdr:rowOff>
    </xdr:from>
    <xdr:to>
      <xdr:col>19</xdr:col>
      <xdr:colOff>575666</xdr:colOff>
      <xdr:row>3</xdr:row>
      <xdr:rowOff>173831</xdr:rowOff>
    </xdr:to>
    <xdr:sp macro="" textlink="">
      <xdr:nvSpPr>
        <xdr:cNvPr id="41" name="Rectangle: Rounded Corners 40">
          <a:hlinkClick xmlns:r="http://schemas.openxmlformats.org/officeDocument/2006/relationships" r:id="rId8"/>
          <a:extLst>
            <a:ext uri="{FF2B5EF4-FFF2-40B4-BE49-F238E27FC236}">
              <a16:creationId xmlns:a16="http://schemas.microsoft.com/office/drawing/2014/main" id="{7C0DF52C-24D5-4BC6-AB76-6543BF9EB0EA}"/>
            </a:ext>
          </a:extLst>
        </xdr:cNvPr>
        <xdr:cNvSpPr/>
      </xdr:nvSpPr>
      <xdr:spPr>
        <a:xfrm>
          <a:off x="10442971" y="203596"/>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288134</xdr:colOff>
      <xdr:row>0</xdr:row>
      <xdr:rowOff>109536</xdr:rowOff>
    </xdr:from>
    <xdr:to>
      <xdr:col>16</xdr:col>
      <xdr:colOff>372070</xdr:colOff>
      <xdr:row>4</xdr:row>
      <xdr:rowOff>14883</xdr:rowOff>
    </xdr:to>
    <xdr:sp macro="" textlink="">
      <xdr:nvSpPr>
        <xdr:cNvPr id="19" name="TextBox 18">
          <a:extLst>
            <a:ext uri="{FF2B5EF4-FFF2-40B4-BE49-F238E27FC236}">
              <a16:creationId xmlns:a16="http://schemas.microsoft.com/office/drawing/2014/main" id="{816EFF85-C352-43E6-A5AF-36150B950B07}"/>
            </a:ext>
          </a:extLst>
        </xdr:cNvPr>
        <xdr:cNvSpPr txBox="1"/>
      </xdr:nvSpPr>
      <xdr:spPr>
        <a:xfrm>
          <a:off x="8830868" y="109536"/>
          <a:ext cx="1304327" cy="67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twoCellAnchor>
    <xdr:from>
      <xdr:col>17</xdr:col>
      <xdr:colOff>433389</xdr:colOff>
      <xdr:row>1</xdr:row>
      <xdr:rowOff>76199</xdr:rowOff>
    </xdr:from>
    <xdr:to>
      <xdr:col>20</xdr:col>
      <xdr:colOff>494110</xdr:colOff>
      <xdr:row>3</xdr:row>
      <xdr:rowOff>107156</xdr:rowOff>
    </xdr:to>
    <xdr:sp macro="" textlink="">
      <xdr:nvSpPr>
        <xdr:cNvPr id="18" name="TextBox 17">
          <a:extLst>
            <a:ext uri="{FF2B5EF4-FFF2-40B4-BE49-F238E27FC236}">
              <a16:creationId xmlns:a16="http://schemas.microsoft.com/office/drawing/2014/main" id="{20747E9B-FB82-439E-BDB2-EB34E300FE2E}"/>
            </a:ext>
          </a:extLst>
        </xdr:cNvPr>
        <xdr:cNvSpPr txBox="1"/>
      </xdr:nvSpPr>
      <xdr:spPr>
        <a:xfrm>
          <a:off x="10806709" y="269676"/>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twoCellAnchor>
    <xdr:from>
      <xdr:col>14</xdr:col>
      <xdr:colOff>608408</xdr:colOff>
      <xdr:row>7</xdr:row>
      <xdr:rowOff>42865</xdr:rowOff>
    </xdr:from>
    <xdr:to>
      <xdr:col>16</xdr:col>
      <xdr:colOff>282775</xdr:colOff>
      <xdr:row>9</xdr:row>
      <xdr:rowOff>73822</xdr:rowOff>
    </xdr:to>
    <xdr:sp macro="" textlink="Sheet2!N1">
      <xdr:nvSpPr>
        <xdr:cNvPr id="6" name="TextBox 5">
          <a:extLst>
            <a:ext uri="{FF2B5EF4-FFF2-40B4-BE49-F238E27FC236}">
              <a16:creationId xmlns:a16="http://schemas.microsoft.com/office/drawing/2014/main" id="{873967A1-83FA-4A81-B78F-FDE324A98E58}"/>
            </a:ext>
          </a:extLst>
        </xdr:cNvPr>
        <xdr:cNvSpPr txBox="1"/>
      </xdr:nvSpPr>
      <xdr:spPr>
        <a:xfrm>
          <a:off x="9151142" y="1397201"/>
          <a:ext cx="894758"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ADEFD5-A165-4B21-B069-F4EB016FF4B7}" type="TxLink">
            <a:rPr lang="en-US" sz="1600" b="1" i="0" u="none" strike="noStrike">
              <a:solidFill>
                <a:srgbClr val="F59E0B"/>
              </a:solidFill>
              <a:latin typeface="Calibri"/>
              <a:ea typeface="+mn-ea"/>
              <a:cs typeface="Calibri"/>
            </a:rPr>
            <a:pPr/>
            <a:t> 45,182 </a:t>
          </a:fld>
          <a:endParaRPr lang="en-CA" sz="1800" b="1">
            <a:solidFill>
              <a:schemeClr val="bg1"/>
            </a:solidFill>
            <a:latin typeface="+mn-lt"/>
            <a:ea typeface="+mn-ea"/>
            <a:cs typeface="+mn-cs"/>
          </a:endParaRPr>
        </a:p>
      </xdr:txBody>
    </xdr:sp>
    <xdr:clientData/>
  </xdr:twoCellAnchor>
  <xdr:twoCellAnchor>
    <xdr:from>
      <xdr:col>2</xdr:col>
      <xdr:colOff>416718</xdr:colOff>
      <xdr:row>22</xdr:row>
      <xdr:rowOff>133946</xdr:rowOff>
    </xdr:from>
    <xdr:to>
      <xdr:col>11</xdr:col>
      <xdr:colOff>119063</xdr:colOff>
      <xdr:row>35</xdr:row>
      <xdr:rowOff>29765</xdr:rowOff>
    </xdr:to>
    <xdr:graphicFrame macro="">
      <xdr:nvGraphicFramePr>
        <xdr:cNvPr id="8" name="Chart 7">
          <a:extLst>
            <a:ext uri="{FF2B5EF4-FFF2-40B4-BE49-F238E27FC236}">
              <a16:creationId xmlns:a16="http://schemas.microsoft.com/office/drawing/2014/main" id="{3C15DB20-4FF2-423C-BFDF-9CCA51A54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148827</xdr:colOff>
      <xdr:row>6</xdr:row>
      <xdr:rowOff>178594</xdr:rowOff>
    </xdr:from>
    <xdr:to>
      <xdr:col>2</xdr:col>
      <xdr:colOff>193475</xdr:colOff>
      <xdr:row>26</xdr:row>
      <xdr:rowOff>29765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22DA9531-839B-46CC-91FB-A1049448527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8827" y="1339453"/>
              <a:ext cx="1265039" cy="372070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133945</xdr:colOff>
      <xdr:row>26</xdr:row>
      <xdr:rowOff>148828</xdr:rowOff>
    </xdr:from>
    <xdr:to>
      <xdr:col>2</xdr:col>
      <xdr:colOff>178592</xdr:colOff>
      <xdr:row>34</xdr:row>
      <xdr:rowOff>119063</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AD4AFD4E-0BBB-4538-B6BE-8A38EC333BC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3945" y="5179219"/>
              <a:ext cx="1265038" cy="151804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74502</xdr:colOff>
      <xdr:row>36</xdr:row>
      <xdr:rowOff>21466</xdr:rowOff>
    </xdr:to>
    <xdr:pic>
      <xdr:nvPicPr>
        <xdr:cNvPr id="12" name="Picture 11">
          <a:extLst>
            <a:ext uri="{FF2B5EF4-FFF2-40B4-BE49-F238E27FC236}">
              <a16:creationId xmlns:a16="http://schemas.microsoft.com/office/drawing/2014/main" id="{87C05C7F-5408-AD04-9AEE-E93F497C3D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278408" cy="6986622"/>
        </a:xfrm>
        <a:prstGeom prst="rect">
          <a:avLst/>
        </a:prstGeom>
      </xdr:spPr>
    </xdr:pic>
    <xdr:clientData/>
  </xdr:twoCellAnchor>
  <xdr:twoCellAnchor>
    <xdr:from>
      <xdr:col>2</xdr:col>
      <xdr:colOff>401835</xdr:colOff>
      <xdr:row>0</xdr:row>
      <xdr:rowOff>133946</xdr:rowOff>
    </xdr:from>
    <xdr:to>
      <xdr:col>10</xdr:col>
      <xdr:colOff>372071</xdr:colOff>
      <xdr:row>4</xdr:row>
      <xdr:rowOff>89298</xdr:rowOff>
    </xdr:to>
    <xdr:sp macro="" textlink="">
      <xdr:nvSpPr>
        <xdr:cNvPr id="4" name="TextBox 3">
          <a:extLst>
            <a:ext uri="{FF2B5EF4-FFF2-40B4-BE49-F238E27FC236}">
              <a16:creationId xmlns:a16="http://schemas.microsoft.com/office/drawing/2014/main" id="{2975011D-EE54-7BD2-8115-8EFDC23EA952}"/>
            </a:ext>
          </a:extLst>
        </xdr:cNvPr>
        <xdr:cNvSpPr txBox="1"/>
      </xdr:nvSpPr>
      <xdr:spPr>
        <a:xfrm>
          <a:off x="1622226" y="133946"/>
          <a:ext cx="4851798" cy="7292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000" b="1">
              <a:solidFill>
                <a:schemeClr val="bg1"/>
              </a:solidFill>
            </a:rPr>
            <a:t>Funding vs Layoffs Analysis</a:t>
          </a:r>
        </a:p>
      </xdr:txBody>
    </xdr:sp>
    <xdr:clientData/>
  </xdr:twoCellAnchor>
  <xdr:twoCellAnchor>
    <xdr:from>
      <xdr:col>1</xdr:col>
      <xdr:colOff>446484</xdr:colOff>
      <xdr:row>5</xdr:row>
      <xdr:rowOff>14882</xdr:rowOff>
    </xdr:from>
    <xdr:to>
      <xdr:col>6</xdr:col>
      <xdr:colOff>357186</xdr:colOff>
      <xdr:row>7</xdr:row>
      <xdr:rowOff>119064</xdr:rowOff>
    </xdr:to>
    <xdr:sp macro="" textlink="">
      <xdr:nvSpPr>
        <xdr:cNvPr id="5" name="TextBox 4">
          <a:extLst>
            <a:ext uri="{FF2B5EF4-FFF2-40B4-BE49-F238E27FC236}">
              <a16:creationId xmlns:a16="http://schemas.microsoft.com/office/drawing/2014/main" id="{E9D1B7EE-EDDA-4BA9-A610-B0EAD0032455}"/>
            </a:ext>
          </a:extLst>
        </xdr:cNvPr>
        <xdr:cNvSpPr txBox="1"/>
      </xdr:nvSpPr>
      <xdr:spPr>
        <a:xfrm>
          <a:off x="1056679" y="982265"/>
          <a:ext cx="2961679" cy="49113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Total Funds Raised(M$)</a:t>
          </a:r>
          <a:endParaRPr lang="en-CA" sz="1050" b="1">
            <a:solidFill>
              <a:schemeClr val="bg1"/>
            </a:solidFill>
            <a:latin typeface="+mn-lt"/>
            <a:ea typeface="+mn-ea"/>
            <a:cs typeface="+mn-cs"/>
          </a:endParaRPr>
        </a:p>
      </xdr:txBody>
    </xdr:sp>
    <xdr:clientData/>
  </xdr:twoCellAnchor>
  <xdr:twoCellAnchor>
    <xdr:from>
      <xdr:col>8</xdr:col>
      <xdr:colOff>509589</xdr:colOff>
      <xdr:row>4</xdr:row>
      <xdr:rowOff>92870</xdr:rowOff>
    </xdr:from>
    <xdr:to>
      <xdr:col>13</xdr:col>
      <xdr:colOff>550665</xdr:colOff>
      <xdr:row>7</xdr:row>
      <xdr:rowOff>122636</xdr:rowOff>
    </xdr:to>
    <xdr:sp macro="" textlink="">
      <xdr:nvSpPr>
        <xdr:cNvPr id="9" name="TextBox 8">
          <a:extLst>
            <a:ext uri="{FF2B5EF4-FFF2-40B4-BE49-F238E27FC236}">
              <a16:creationId xmlns:a16="http://schemas.microsoft.com/office/drawing/2014/main" id="{E00AE6D0-0691-4402-A641-903DDA186694}"/>
            </a:ext>
          </a:extLst>
        </xdr:cNvPr>
        <xdr:cNvSpPr txBox="1"/>
      </xdr:nvSpPr>
      <xdr:spPr>
        <a:xfrm>
          <a:off x="5391152" y="866776"/>
          <a:ext cx="3092052"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latin typeface="+mn-lt"/>
              <a:ea typeface="+mn-ea"/>
              <a:cs typeface="+mn-cs"/>
            </a:rPr>
            <a:t> </a:t>
          </a:r>
          <a:r>
            <a:rPr lang="en-CA" sz="1400" b="1">
              <a:solidFill>
                <a:schemeClr val="bg1"/>
              </a:solidFill>
            </a:rPr>
            <a:t>Avg Layoffs per Company</a:t>
          </a:r>
          <a:endParaRPr lang="en-CA" sz="1050" b="1">
            <a:solidFill>
              <a:schemeClr val="bg1"/>
            </a:solidFill>
            <a:latin typeface="+mn-lt"/>
            <a:ea typeface="+mn-ea"/>
            <a:cs typeface="+mn-cs"/>
          </a:endParaRPr>
        </a:p>
      </xdr:txBody>
    </xdr:sp>
    <xdr:clientData/>
  </xdr:twoCellAnchor>
  <xdr:twoCellAnchor>
    <xdr:from>
      <xdr:col>5</xdr:col>
      <xdr:colOff>66673</xdr:colOff>
      <xdr:row>4</xdr:row>
      <xdr:rowOff>111327</xdr:rowOff>
    </xdr:from>
    <xdr:to>
      <xdr:col>10</xdr:col>
      <xdr:colOff>208358</xdr:colOff>
      <xdr:row>7</xdr:row>
      <xdr:rowOff>141093</xdr:rowOff>
    </xdr:to>
    <xdr:sp macro="" textlink="">
      <xdr:nvSpPr>
        <xdr:cNvPr id="10" name="TextBox 9">
          <a:extLst>
            <a:ext uri="{FF2B5EF4-FFF2-40B4-BE49-F238E27FC236}">
              <a16:creationId xmlns:a16="http://schemas.microsoft.com/office/drawing/2014/main" id="{87730249-3938-46ED-8185-F80C48E53F57}"/>
            </a:ext>
          </a:extLst>
        </xdr:cNvPr>
        <xdr:cNvSpPr txBox="1"/>
      </xdr:nvSpPr>
      <xdr:spPr>
        <a:xfrm>
          <a:off x="3117650" y="885233"/>
          <a:ext cx="3192661"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Avg Funds per Company</a:t>
          </a:r>
          <a:endParaRPr lang="en-CA" sz="1050" b="1">
            <a:solidFill>
              <a:schemeClr val="bg1"/>
            </a:solidFill>
            <a:latin typeface="+mn-lt"/>
            <a:ea typeface="+mn-ea"/>
            <a:cs typeface="+mn-cs"/>
          </a:endParaRPr>
        </a:p>
      </xdr:txBody>
    </xdr:sp>
    <xdr:clientData/>
  </xdr:twoCellAnchor>
  <xdr:twoCellAnchor>
    <xdr:from>
      <xdr:col>2</xdr:col>
      <xdr:colOff>33337</xdr:colOff>
      <xdr:row>6</xdr:row>
      <xdr:rowOff>119063</xdr:rowOff>
    </xdr:from>
    <xdr:to>
      <xdr:col>6</xdr:col>
      <xdr:colOff>197048</xdr:colOff>
      <xdr:row>9</xdr:row>
      <xdr:rowOff>18457</xdr:rowOff>
    </xdr:to>
    <xdr:sp macro="" textlink="an!AF845">
      <xdr:nvSpPr>
        <xdr:cNvPr id="11" name="TextBox 10">
          <a:extLst>
            <a:ext uri="{FF2B5EF4-FFF2-40B4-BE49-F238E27FC236}">
              <a16:creationId xmlns:a16="http://schemas.microsoft.com/office/drawing/2014/main" id="{DA63A86B-661D-4FE7-8CF8-70DE5DF1D813}"/>
            </a:ext>
          </a:extLst>
        </xdr:cNvPr>
        <xdr:cNvSpPr txBox="1"/>
      </xdr:nvSpPr>
      <xdr:spPr>
        <a:xfrm>
          <a:off x="1253728" y="1279922"/>
          <a:ext cx="2604492" cy="479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A47ED7-EFD1-49F9-8040-DABF1413D05D}" type="TxLink">
            <a:rPr lang="en-US" sz="1800" b="1" i="0" u="none" strike="noStrike">
              <a:solidFill>
                <a:srgbClr val="F59E0B"/>
              </a:solidFill>
              <a:latin typeface="Calibri"/>
              <a:ea typeface="+mn-ea"/>
              <a:cs typeface="Calibri"/>
            </a:rPr>
            <a:pPr algn="ctr"/>
            <a:t> 1,601,450 </a:t>
          </a:fld>
          <a:endParaRPr lang="en-CA" sz="1200" b="1">
            <a:solidFill>
              <a:schemeClr val="bg1"/>
            </a:solidFill>
            <a:latin typeface="+mn-lt"/>
            <a:ea typeface="+mn-ea"/>
            <a:cs typeface="+mn-cs"/>
          </a:endParaRPr>
        </a:p>
      </xdr:txBody>
    </xdr:sp>
    <xdr:clientData/>
  </xdr:twoCellAnchor>
  <xdr:twoCellAnchor>
    <xdr:from>
      <xdr:col>12</xdr:col>
      <xdr:colOff>263309</xdr:colOff>
      <xdr:row>4</xdr:row>
      <xdr:rowOff>96947</xdr:rowOff>
    </xdr:from>
    <xdr:to>
      <xdr:col>17</xdr:col>
      <xdr:colOff>304386</xdr:colOff>
      <xdr:row>7</xdr:row>
      <xdr:rowOff>126713</xdr:rowOff>
    </xdr:to>
    <xdr:sp macro="" textlink="">
      <xdr:nvSpPr>
        <xdr:cNvPr id="14" name="TextBox 13">
          <a:extLst>
            <a:ext uri="{FF2B5EF4-FFF2-40B4-BE49-F238E27FC236}">
              <a16:creationId xmlns:a16="http://schemas.microsoft.com/office/drawing/2014/main" id="{F19D5CCF-A7A8-4377-9FD2-84B25A757E55}"/>
            </a:ext>
          </a:extLst>
        </xdr:cNvPr>
        <xdr:cNvSpPr txBox="1"/>
      </xdr:nvSpPr>
      <xdr:spPr>
        <a:xfrm>
          <a:off x="7622350" y="879824"/>
          <a:ext cx="3107344" cy="6169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solidFill>
            </a:rPr>
            <a:t>Layoffs per $1M</a:t>
          </a:r>
          <a:endParaRPr lang="en-CA" sz="1200" b="1">
            <a:solidFill>
              <a:schemeClr val="bg1"/>
            </a:solidFill>
            <a:latin typeface="+mn-lt"/>
            <a:ea typeface="+mn-ea"/>
            <a:cs typeface="+mn-cs"/>
          </a:endParaRPr>
        </a:p>
      </xdr:txBody>
    </xdr:sp>
    <xdr:clientData/>
  </xdr:twoCellAnchor>
  <xdr:twoCellAnchor>
    <xdr:from>
      <xdr:col>17</xdr:col>
      <xdr:colOff>30006</xdr:colOff>
      <xdr:row>4</xdr:row>
      <xdr:rowOff>123303</xdr:rowOff>
    </xdr:from>
    <xdr:to>
      <xdr:col>19</xdr:col>
      <xdr:colOff>526008</xdr:colOff>
      <xdr:row>7</xdr:row>
      <xdr:rowOff>142163</xdr:rowOff>
    </xdr:to>
    <xdr:sp macro="" textlink="">
      <xdr:nvSpPr>
        <xdr:cNvPr id="15" name="TextBox 14">
          <a:extLst>
            <a:ext uri="{FF2B5EF4-FFF2-40B4-BE49-F238E27FC236}">
              <a16:creationId xmlns:a16="http://schemas.microsoft.com/office/drawing/2014/main" id="{34E01C00-77FD-4D59-B32D-CE1223B30BBF}"/>
            </a:ext>
          </a:extLst>
        </xdr:cNvPr>
        <xdr:cNvSpPr txBox="1"/>
      </xdr:nvSpPr>
      <xdr:spPr>
        <a:xfrm>
          <a:off x="10422207" y="862557"/>
          <a:ext cx="1718614" cy="573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lumMod val="95000"/>
                </a:schemeClr>
              </a:solidFill>
            </a:rPr>
            <a:t>Funded Companies</a:t>
          </a:r>
        </a:p>
        <a:p>
          <a:pPr algn="ctr"/>
          <a:r>
            <a:rPr lang="en-CA" sz="1400" b="1">
              <a:solidFill>
                <a:schemeClr val="bg1">
                  <a:lumMod val="95000"/>
                </a:schemeClr>
              </a:solidFill>
            </a:rPr>
            <a:t> with Layoffs (%)</a:t>
          </a:r>
        </a:p>
        <a:p>
          <a:pPr algn="ctr"/>
          <a:r>
            <a:rPr lang="en-CA" sz="1400" b="1">
              <a:solidFill>
                <a:schemeClr val="bg1"/>
              </a:solidFill>
            </a:rPr>
            <a:t> </a:t>
          </a:r>
          <a:endParaRPr lang="en-CA" sz="1100" b="1">
            <a:solidFill>
              <a:schemeClr val="bg1"/>
            </a:solidFill>
            <a:latin typeface="+mn-lt"/>
            <a:ea typeface="+mn-ea"/>
            <a:cs typeface="+mn-cs"/>
          </a:endParaRPr>
        </a:p>
      </xdr:txBody>
    </xdr:sp>
    <xdr:clientData/>
  </xdr:twoCellAnchor>
  <xdr:twoCellAnchor>
    <xdr:from>
      <xdr:col>9</xdr:col>
      <xdr:colOff>169624</xdr:colOff>
      <xdr:row>6</xdr:row>
      <xdr:rowOff>91336</xdr:rowOff>
    </xdr:from>
    <xdr:to>
      <xdr:col>13</xdr:col>
      <xdr:colOff>333335</xdr:colOff>
      <xdr:row>8</xdr:row>
      <xdr:rowOff>186450</xdr:rowOff>
    </xdr:to>
    <xdr:sp macro="" textlink="Sheet2!D4">
      <xdr:nvSpPr>
        <xdr:cNvPr id="18" name="TextBox 17">
          <a:extLst>
            <a:ext uri="{FF2B5EF4-FFF2-40B4-BE49-F238E27FC236}">
              <a16:creationId xmlns:a16="http://schemas.microsoft.com/office/drawing/2014/main" id="{4ECB19D4-D034-4115-81C3-3100A9991EB3}"/>
            </a:ext>
          </a:extLst>
        </xdr:cNvPr>
        <xdr:cNvSpPr txBox="1"/>
      </xdr:nvSpPr>
      <xdr:spPr>
        <a:xfrm>
          <a:off x="5688905" y="1265651"/>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7AD551-3E49-4553-B849-21166B06FFF1}" type="TxLink">
            <a:rPr lang="en-US" sz="2000" b="1" i="0" u="none" strike="noStrike">
              <a:solidFill>
                <a:srgbClr val="F59E0B"/>
              </a:solidFill>
              <a:latin typeface="Calibri"/>
              <a:ea typeface="+mn-ea"/>
              <a:cs typeface="Calibri"/>
            </a:rPr>
            <a:pPr algn="ctr"/>
            <a:t>289</a:t>
          </a:fld>
          <a:endParaRPr lang="en-CA" sz="1200" b="1">
            <a:solidFill>
              <a:schemeClr val="bg1"/>
            </a:solidFill>
            <a:latin typeface="+mn-lt"/>
            <a:ea typeface="+mn-ea"/>
            <a:cs typeface="+mn-cs"/>
          </a:endParaRPr>
        </a:p>
      </xdr:txBody>
    </xdr:sp>
    <xdr:clientData/>
  </xdr:twoCellAnchor>
  <xdr:twoCellAnchor>
    <xdr:from>
      <xdr:col>12</xdr:col>
      <xdr:colOff>589507</xdr:colOff>
      <xdr:row>6</xdr:row>
      <xdr:rowOff>96948</xdr:rowOff>
    </xdr:from>
    <xdr:to>
      <xdr:col>17</xdr:col>
      <xdr:colOff>139965</xdr:colOff>
      <xdr:row>8</xdr:row>
      <xdr:rowOff>192062</xdr:rowOff>
    </xdr:to>
    <xdr:sp macro="" textlink="an!AS844">
      <xdr:nvSpPr>
        <xdr:cNvPr id="20" name="TextBox 19">
          <a:extLst>
            <a:ext uri="{FF2B5EF4-FFF2-40B4-BE49-F238E27FC236}">
              <a16:creationId xmlns:a16="http://schemas.microsoft.com/office/drawing/2014/main" id="{92B8B92B-4D70-49D5-BA07-D60772CE6BC0}"/>
            </a:ext>
          </a:extLst>
        </xdr:cNvPr>
        <xdr:cNvSpPr txBox="1"/>
      </xdr:nvSpPr>
      <xdr:spPr>
        <a:xfrm>
          <a:off x="7948548" y="1271263"/>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53A34-2288-4304-8AD8-BFB2109F971E}" type="TxLink">
            <a:rPr lang="en-US" sz="2000" b="1" i="0" u="none" strike="noStrike">
              <a:solidFill>
                <a:srgbClr val="F59E0B"/>
              </a:solidFill>
              <a:latin typeface="Calibri"/>
              <a:ea typeface="+mn-ea"/>
              <a:cs typeface="Calibri"/>
            </a:rPr>
            <a:pPr algn="ctr"/>
            <a:t>0.2</a:t>
          </a:fld>
          <a:endParaRPr lang="en-CA" sz="1200" b="1">
            <a:solidFill>
              <a:schemeClr val="bg1"/>
            </a:solidFill>
            <a:latin typeface="+mn-lt"/>
            <a:ea typeface="+mn-ea"/>
            <a:cs typeface="+mn-cs"/>
          </a:endParaRPr>
        </a:p>
      </xdr:txBody>
    </xdr:sp>
    <xdr:clientData/>
  </xdr:twoCellAnchor>
  <xdr:twoCellAnchor>
    <xdr:from>
      <xdr:col>16</xdr:col>
      <xdr:colOff>233917</xdr:colOff>
      <xdr:row>6</xdr:row>
      <xdr:rowOff>172549</xdr:rowOff>
    </xdr:from>
    <xdr:to>
      <xdr:col>20</xdr:col>
      <xdr:colOff>397629</xdr:colOff>
      <xdr:row>9</xdr:row>
      <xdr:rowOff>71943</xdr:rowOff>
    </xdr:to>
    <xdr:sp macro="" textlink="Sheet2!X4">
      <xdr:nvSpPr>
        <xdr:cNvPr id="21" name="TextBox 20">
          <a:extLst>
            <a:ext uri="{FF2B5EF4-FFF2-40B4-BE49-F238E27FC236}">
              <a16:creationId xmlns:a16="http://schemas.microsoft.com/office/drawing/2014/main" id="{6F3FE014-C81E-4D81-8C24-2639CDA78817}"/>
            </a:ext>
          </a:extLst>
        </xdr:cNvPr>
        <xdr:cNvSpPr txBox="1"/>
      </xdr:nvSpPr>
      <xdr:spPr>
        <a:xfrm>
          <a:off x="9932099" y="1298231"/>
          <a:ext cx="2588257" cy="462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ABDFC-CC8F-4769-AD7E-3761B0C8CB64}" type="TxLink">
            <a:rPr lang="en-US" sz="1600" b="1" i="0" u="none" strike="noStrike">
              <a:solidFill>
                <a:srgbClr val="F59E0B"/>
              </a:solidFill>
              <a:latin typeface="Calibri"/>
              <a:ea typeface="+mn-ea"/>
              <a:cs typeface="Calibri"/>
            </a:rPr>
            <a:pPr algn="ctr"/>
            <a:t>0.997</a:t>
          </a:fld>
          <a:endParaRPr lang="en-CA" sz="1200" b="0">
            <a:solidFill>
              <a:schemeClr val="bg1"/>
            </a:solidFill>
            <a:latin typeface="+mn-lt"/>
            <a:ea typeface="+mn-ea"/>
            <a:cs typeface="+mn-cs"/>
          </a:endParaRPr>
        </a:p>
      </xdr:txBody>
    </xdr:sp>
    <xdr:clientData/>
  </xdr:twoCellAnchor>
  <xdr:twoCellAnchor>
    <xdr:from>
      <xdr:col>11</xdr:col>
      <xdr:colOff>245806</xdr:colOff>
      <xdr:row>22</xdr:row>
      <xdr:rowOff>12002</xdr:rowOff>
    </xdr:from>
    <xdr:to>
      <xdr:col>19</xdr:col>
      <xdr:colOff>550761</xdr:colOff>
      <xdr:row>35</xdr:row>
      <xdr:rowOff>92177</xdr:rowOff>
    </xdr:to>
    <xdr:graphicFrame macro="">
      <xdr:nvGraphicFramePr>
        <xdr:cNvPr id="19" name="Chart 18">
          <a:extLst>
            <a:ext uri="{FF2B5EF4-FFF2-40B4-BE49-F238E27FC236}">
              <a16:creationId xmlns:a16="http://schemas.microsoft.com/office/drawing/2014/main" id="{CA80690A-4433-45F5-90C9-717C875D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135686</xdr:colOff>
      <xdr:row>9</xdr:row>
      <xdr:rowOff>158749</xdr:rowOff>
    </xdr:from>
    <xdr:to>
      <xdr:col>19</xdr:col>
      <xdr:colOff>523077</xdr:colOff>
      <xdr:row>20</xdr:row>
      <xdr:rowOff>28863</xdr:rowOff>
    </xdr:to>
    <xdr:graphicFrame macro="">
      <xdr:nvGraphicFramePr>
        <xdr:cNvPr id="26" name="Chart 25">
          <a:extLst>
            <a:ext uri="{FF2B5EF4-FFF2-40B4-BE49-F238E27FC236}">
              <a16:creationId xmlns:a16="http://schemas.microsoft.com/office/drawing/2014/main" id="{27D2F6A4-9CFD-4C53-8DC1-5EE872E10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359408</xdr:colOff>
      <xdr:row>1</xdr:row>
      <xdr:rowOff>60864</xdr:rowOff>
    </xdr:from>
    <xdr:to>
      <xdr:col>2</xdr:col>
      <xdr:colOff>0</xdr:colOff>
      <xdr:row>6</xdr:row>
      <xdr:rowOff>0</xdr:rowOff>
    </xdr:to>
    <xdr:pic>
      <xdr:nvPicPr>
        <xdr:cNvPr id="27" name="Picture 26">
          <a:extLst>
            <a:ext uri="{FF2B5EF4-FFF2-40B4-BE49-F238E27FC236}">
              <a16:creationId xmlns:a16="http://schemas.microsoft.com/office/drawing/2014/main" id="{E5A4388D-3C58-4C8E-B744-8414F3EB85AF}"/>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359408" y="245677"/>
          <a:ext cx="863204" cy="863204"/>
        </a:xfrm>
        <a:prstGeom prst="rect">
          <a:avLst/>
        </a:prstGeom>
      </xdr:spPr>
    </xdr:pic>
    <xdr:clientData/>
  </xdr:twoCellAnchor>
  <xdr:twoCellAnchor>
    <xdr:from>
      <xdr:col>14</xdr:col>
      <xdr:colOff>74416</xdr:colOff>
      <xdr:row>0</xdr:row>
      <xdr:rowOff>163710</xdr:rowOff>
    </xdr:from>
    <xdr:to>
      <xdr:col>16</xdr:col>
      <xdr:colOff>580431</xdr:colOff>
      <xdr:row>3</xdr:row>
      <xdr:rowOff>133945</xdr:rowOff>
    </xdr:to>
    <xdr:sp macro="" textlink="">
      <xdr:nvSpPr>
        <xdr:cNvPr id="3" name="Rectangle: Rounded Corners 2">
          <a:extLst>
            <a:ext uri="{FF2B5EF4-FFF2-40B4-BE49-F238E27FC236}">
              <a16:creationId xmlns:a16="http://schemas.microsoft.com/office/drawing/2014/main" id="{A6CE964C-D100-4C42-AC96-E80EA52ACF1E}"/>
            </a:ext>
          </a:extLst>
        </xdr:cNvPr>
        <xdr:cNvSpPr/>
      </xdr:nvSpPr>
      <xdr:spPr>
        <a:xfrm>
          <a:off x="8617150" y="163710"/>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74415</xdr:colOff>
      <xdr:row>0</xdr:row>
      <xdr:rowOff>148828</xdr:rowOff>
    </xdr:from>
    <xdr:to>
      <xdr:col>13</xdr:col>
      <xdr:colOff>580430</xdr:colOff>
      <xdr:row>3</xdr:row>
      <xdr:rowOff>119063</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6F7090AB-AC29-4675-B803-4F51AD4373A9}"/>
            </a:ext>
          </a:extLst>
        </xdr:cNvPr>
        <xdr:cNvSpPr/>
      </xdr:nvSpPr>
      <xdr:spPr>
        <a:xfrm>
          <a:off x="6786563" y="148828"/>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17</xdr:col>
      <xdr:colOff>74414</xdr:colOff>
      <xdr:row>0</xdr:row>
      <xdr:rowOff>148827</xdr:rowOff>
    </xdr:from>
    <xdr:to>
      <xdr:col>19</xdr:col>
      <xdr:colOff>580429</xdr:colOff>
      <xdr:row>3</xdr:row>
      <xdr:rowOff>119062</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7E738D79-1DB3-4387-AE38-034C95DF938C}"/>
            </a:ext>
          </a:extLst>
        </xdr:cNvPr>
        <xdr:cNvSpPr/>
      </xdr:nvSpPr>
      <xdr:spPr>
        <a:xfrm>
          <a:off x="10447734" y="148827"/>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29767</xdr:colOff>
      <xdr:row>0</xdr:row>
      <xdr:rowOff>89296</xdr:rowOff>
    </xdr:from>
    <xdr:to>
      <xdr:col>17</xdr:col>
      <xdr:colOff>90488</xdr:colOff>
      <xdr:row>3</xdr:row>
      <xdr:rowOff>188119</xdr:rowOff>
    </xdr:to>
    <xdr:sp macro="" textlink="">
      <xdr:nvSpPr>
        <xdr:cNvPr id="6" name="TextBox 5">
          <a:extLst>
            <a:ext uri="{FF2B5EF4-FFF2-40B4-BE49-F238E27FC236}">
              <a16:creationId xmlns:a16="http://schemas.microsoft.com/office/drawing/2014/main" id="{5464AE96-B40F-45E8-B553-29396BD18109}"/>
            </a:ext>
          </a:extLst>
        </xdr:cNvPr>
        <xdr:cNvSpPr txBox="1"/>
      </xdr:nvSpPr>
      <xdr:spPr>
        <a:xfrm>
          <a:off x="8572501" y="89296"/>
          <a:ext cx="1891307" cy="67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rgbClr val="1E293B"/>
              </a:solidFill>
              <a:latin typeface="+mn-lt"/>
              <a:ea typeface="+mn-ea"/>
              <a:cs typeface="+mn-cs"/>
            </a:rPr>
            <a:t>funding vs </a:t>
          </a:r>
        </a:p>
        <a:p>
          <a:pPr algn="ctr"/>
          <a:r>
            <a:rPr lang="en-CA" sz="1700" b="1">
              <a:solidFill>
                <a:srgbClr val="1E293B"/>
              </a:solidFill>
              <a:latin typeface="+mn-lt"/>
              <a:ea typeface="+mn-ea"/>
              <a:cs typeface="+mn-cs"/>
            </a:rPr>
            <a:t>layoffs</a:t>
          </a:r>
        </a:p>
      </xdr:txBody>
    </xdr:sp>
    <xdr:clientData/>
  </xdr:twoCellAnchor>
  <xdr:twoCellAnchor>
    <xdr:from>
      <xdr:col>11</xdr:col>
      <xdr:colOff>223242</xdr:colOff>
      <xdr:row>0</xdr:row>
      <xdr:rowOff>119062</xdr:rowOff>
    </xdr:from>
    <xdr:to>
      <xdr:col>13</xdr:col>
      <xdr:colOff>422670</xdr:colOff>
      <xdr:row>3</xdr:row>
      <xdr:rowOff>148828</xdr:rowOff>
    </xdr:to>
    <xdr:sp macro="" textlink="">
      <xdr:nvSpPr>
        <xdr:cNvPr id="8" name="TextBox 7">
          <a:extLst>
            <a:ext uri="{FF2B5EF4-FFF2-40B4-BE49-F238E27FC236}">
              <a16:creationId xmlns:a16="http://schemas.microsoft.com/office/drawing/2014/main" id="{945F11F6-25AA-4F02-B608-901F5EC4D7A5}"/>
            </a:ext>
          </a:extLst>
        </xdr:cNvPr>
        <xdr:cNvSpPr txBox="1"/>
      </xdr:nvSpPr>
      <xdr:spPr>
        <a:xfrm>
          <a:off x="6935390" y="119062"/>
          <a:ext cx="1419819" cy="61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431603</xdr:colOff>
      <xdr:row>1</xdr:row>
      <xdr:rowOff>29766</xdr:rowOff>
    </xdr:from>
    <xdr:to>
      <xdr:col>19</xdr:col>
      <xdr:colOff>163712</xdr:colOff>
      <xdr:row>3</xdr:row>
      <xdr:rowOff>60723</xdr:rowOff>
    </xdr:to>
    <xdr:sp macro="" textlink="">
      <xdr:nvSpPr>
        <xdr:cNvPr id="7" name="TextBox 6">
          <a:extLst>
            <a:ext uri="{FF2B5EF4-FFF2-40B4-BE49-F238E27FC236}">
              <a16:creationId xmlns:a16="http://schemas.microsoft.com/office/drawing/2014/main" id="{C9E6C132-54CA-42C7-A48F-8E8A9AA0DA60}"/>
            </a:ext>
          </a:extLst>
        </xdr:cNvPr>
        <xdr:cNvSpPr txBox="1"/>
      </xdr:nvSpPr>
      <xdr:spPr>
        <a:xfrm>
          <a:off x="10804923" y="223243"/>
          <a:ext cx="952500"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twoCellAnchor>
    <xdr:from>
      <xdr:col>7</xdr:col>
      <xdr:colOff>43295</xdr:colOff>
      <xdr:row>6</xdr:row>
      <xdr:rowOff>144318</xdr:rowOff>
    </xdr:from>
    <xdr:to>
      <xdr:col>8</xdr:col>
      <xdr:colOff>346364</xdr:colOff>
      <xdr:row>9</xdr:row>
      <xdr:rowOff>14431</xdr:rowOff>
    </xdr:to>
    <xdr:sp macro="" textlink="Sheet2!I4">
      <xdr:nvSpPr>
        <xdr:cNvPr id="22" name="TextBox 21">
          <a:extLst>
            <a:ext uri="{FF2B5EF4-FFF2-40B4-BE49-F238E27FC236}">
              <a16:creationId xmlns:a16="http://schemas.microsoft.com/office/drawing/2014/main" id="{128B5329-A321-626E-068E-616C316D3586}"/>
            </a:ext>
          </a:extLst>
        </xdr:cNvPr>
        <xdr:cNvSpPr txBox="1"/>
      </xdr:nvSpPr>
      <xdr:spPr>
        <a:xfrm>
          <a:off x="4286250" y="1270000"/>
          <a:ext cx="909205"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D1FB00-7079-4061-AE36-D28C1ABEBF28}" type="TxLink">
            <a:rPr lang="en-US" sz="2000" b="1" i="0" u="none" strike="noStrike">
              <a:solidFill>
                <a:srgbClr val="F59E0B"/>
              </a:solidFill>
              <a:latin typeface="Calibri"/>
              <a:cs typeface="Calibri"/>
            </a:rPr>
            <a:pPr/>
            <a:t>546.3</a:t>
          </a:fld>
          <a:endParaRPr lang="en-CA" sz="1100">
            <a:solidFill>
              <a:srgbClr val="F59E0B"/>
            </a:solidFill>
          </a:endParaRPr>
        </a:p>
      </xdr:txBody>
    </xdr:sp>
    <xdr:clientData/>
  </xdr:twoCellAnchor>
  <xdr:twoCellAnchor>
    <xdr:from>
      <xdr:col>2</xdr:col>
      <xdr:colOff>505114</xdr:colOff>
      <xdr:row>10</xdr:row>
      <xdr:rowOff>28864</xdr:rowOff>
    </xdr:from>
    <xdr:to>
      <xdr:col>10</xdr:col>
      <xdr:colOff>346363</xdr:colOff>
      <xdr:row>34</xdr:row>
      <xdr:rowOff>86591</xdr:rowOff>
    </xdr:to>
    <xdr:graphicFrame macro="">
      <xdr:nvGraphicFramePr>
        <xdr:cNvPr id="23" name="Chart 22">
          <a:extLst>
            <a:ext uri="{FF2B5EF4-FFF2-40B4-BE49-F238E27FC236}">
              <a16:creationId xmlns:a16="http://schemas.microsoft.com/office/drawing/2014/main" id="{4273EBE6-ED25-4215-BD06-E4BBA75E1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16144</xdr:rowOff>
    </xdr:to>
    <xdr:pic>
      <xdr:nvPicPr>
        <xdr:cNvPr id="3" name="Picture 2">
          <a:extLst>
            <a:ext uri="{FF2B5EF4-FFF2-40B4-BE49-F238E27FC236}">
              <a16:creationId xmlns:a16="http://schemas.microsoft.com/office/drawing/2014/main" id="{4559CC0C-FC9E-CFD2-2F81-F3EDC433D5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86383" cy="6990381"/>
        </a:xfrm>
        <a:prstGeom prst="rect">
          <a:avLst/>
        </a:prstGeom>
      </xdr:spPr>
    </xdr:pic>
    <xdr:clientData/>
  </xdr:twoCellAnchor>
  <xdr:twoCellAnchor>
    <xdr:from>
      <xdr:col>3</xdr:col>
      <xdr:colOff>274449</xdr:colOff>
      <xdr:row>0</xdr:row>
      <xdr:rowOff>161441</xdr:rowOff>
    </xdr:from>
    <xdr:to>
      <xdr:col>9</xdr:col>
      <xdr:colOff>258306</xdr:colOff>
      <xdr:row>3</xdr:row>
      <xdr:rowOff>129153</xdr:rowOff>
    </xdr:to>
    <xdr:sp macro="" textlink="">
      <xdr:nvSpPr>
        <xdr:cNvPr id="7169" name="Text Box 1">
          <a:extLst>
            <a:ext uri="{FF2B5EF4-FFF2-40B4-BE49-F238E27FC236}">
              <a16:creationId xmlns:a16="http://schemas.microsoft.com/office/drawing/2014/main" id="{75AFE910-7FB7-9223-D5C6-3F90C34ECF06}"/>
            </a:ext>
          </a:extLst>
        </xdr:cNvPr>
        <xdr:cNvSpPr txBox="1">
          <a:spLocks noChangeArrowheads="1"/>
        </xdr:cNvSpPr>
      </xdr:nvSpPr>
      <xdr:spPr bwMode="auto">
        <a:xfrm>
          <a:off x="2114873" y="161441"/>
          <a:ext cx="3664704" cy="548898"/>
        </a:xfrm>
        <a:prstGeom prst="rect">
          <a:avLst/>
        </a:prstGeom>
        <a:noFill/>
        <a:ln w="9525">
          <a:noFill/>
          <a:miter lim="800000"/>
          <a:headEnd/>
          <a:tailEnd/>
        </a:ln>
      </xdr:spPr>
      <xdr:txBody>
        <a:bodyPr vertOverflow="clip" wrap="square" lIns="27432" tIns="18288" rIns="0" bIns="0" anchor="t" upright="1"/>
        <a:lstStyle/>
        <a:p>
          <a:pPr algn="l" rtl="0">
            <a:defRPr sz="1000"/>
          </a:pPr>
          <a:r>
            <a:rPr lang="en-CA" sz="3000" b="1">
              <a:solidFill>
                <a:schemeClr val="bg1"/>
              </a:solidFill>
            </a:rPr>
            <a:t>Insights &amp; Conclusions</a:t>
          </a:r>
          <a:endParaRPr lang="en-CA" sz="3000" b="1" i="0" u="none" strike="noStrike" baseline="0">
            <a:solidFill>
              <a:schemeClr val="bg1"/>
            </a:solidFill>
            <a:latin typeface="Calibri"/>
            <a:cs typeface="Calibri"/>
          </a:endParaRPr>
        </a:p>
      </xdr:txBody>
    </xdr:sp>
    <xdr:clientData/>
  </xdr:twoCellAnchor>
  <xdr:twoCellAnchor editAs="oneCell">
    <xdr:from>
      <xdr:col>0</xdr:col>
      <xdr:colOff>287262</xdr:colOff>
      <xdr:row>1</xdr:row>
      <xdr:rowOff>181428</xdr:rowOff>
    </xdr:from>
    <xdr:to>
      <xdr:col>1</xdr:col>
      <xdr:colOff>545704</xdr:colOff>
      <xdr:row>6</xdr:row>
      <xdr:rowOff>61894</xdr:rowOff>
    </xdr:to>
    <xdr:pic>
      <xdr:nvPicPr>
        <xdr:cNvPr id="7" name="Picture 6">
          <a:extLst>
            <a:ext uri="{FF2B5EF4-FFF2-40B4-BE49-F238E27FC236}">
              <a16:creationId xmlns:a16="http://schemas.microsoft.com/office/drawing/2014/main" id="{11B1280C-B963-4A9B-8DB2-91219BD266B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7262" y="377976"/>
          <a:ext cx="863204" cy="863204"/>
        </a:xfrm>
        <a:prstGeom prst="rect">
          <a:avLst/>
        </a:prstGeom>
      </xdr:spPr>
    </xdr:pic>
    <xdr:clientData/>
  </xdr:twoCellAnchor>
  <xdr:twoCellAnchor>
    <xdr:from>
      <xdr:col>3</xdr:col>
      <xdr:colOff>396723</xdr:colOff>
      <xdr:row>5</xdr:row>
      <xdr:rowOff>60476</xdr:rowOff>
    </xdr:from>
    <xdr:to>
      <xdr:col>6</xdr:col>
      <xdr:colOff>563033</xdr:colOff>
      <xdr:row>9</xdr:row>
      <xdr:rowOff>60475</xdr:rowOff>
    </xdr:to>
    <xdr:sp macro="" textlink="">
      <xdr:nvSpPr>
        <xdr:cNvPr id="8" name="TextBox 7">
          <a:extLst>
            <a:ext uri="{FF2B5EF4-FFF2-40B4-BE49-F238E27FC236}">
              <a16:creationId xmlns:a16="http://schemas.microsoft.com/office/drawing/2014/main" id="{389C3EF1-200E-C732-379D-E081AD352DD6}"/>
            </a:ext>
          </a:extLst>
        </xdr:cNvPr>
        <xdr:cNvSpPr txBox="1"/>
      </xdr:nvSpPr>
      <xdr:spPr>
        <a:xfrm>
          <a:off x="2211009" y="1043214"/>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Key Insights</a:t>
          </a:r>
        </a:p>
      </xdr:txBody>
    </xdr:sp>
    <xdr:clientData/>
  </xdr:twoCellAnchor>
  <xdr:twoCellAnchor>
    <xdr:from>
      <xdr:col>2</xdr:col>
      <xdr:colOff>515256</xdr:colOff>
      <xdr:row>7</xdr:row>
      <xdr:rowOff>182638</xdr:rowOff>
    </xdr:from>
    <xdr:to>
      <xdr:col>18</xdr:col>
      <xdr:colOff>377976</xdr:colOff>
      <xdr:row>22</xdr:row>
      <xdr:rowOff>166308</xdr:rowOff>
    </xdr:to>
    <xdr:sp macro="" textlink="">
      <xdr:nvSpPr>
        <xdr:cNvPr id="9" name="TextBox 8">
          <a:extLst>
            <a:ext uri="{FF2B5EF4-FFF2-40B4-BE49-F238E27FC236}">
              <a16:creationId xmlns:a16="http://schemas.microsoft.com/office/drawing/2014/main" id="{846098C3-2AFA-4895-96DC-B8DFFAF9AB56}"/>
            </a:ext>
          </a:extLst>
        </xdr:cNvPr>
        <xdr:cNvSpPr txBox="1"/>
      </xdr:nvSpPr>
      <xdr:spPr>
        <a:xfrm>
          <a:off x="1724780" y="1558471"/>
          <a:ext cx="9538910" cy="293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tx1"/>
              </a:solidFill>
            </a:rPr>
            <a:t>Layoffs peaked between March and August 2020</a:t>
          </a:r>
          <a:r>
            <a:rPr lang="en-CA" sz="1700">
              <a:solidFill>
                <a:schemeClr val="tx1"/>
              </a:solidFill>
            </a:rPr>
            <a:t>, with the highest numbers during the mid-year months.</a:t>
          </a:r>
        </a:p>
        <a:p>
          <a:endParaRPr lang="en-CA" sz="1700">
            <a:solidFill>
              <a:schemeClr val="tx1"/>
            </a:solidFill>
          </a:endParaRPr>
        </a:p>
        <a:p>
          <a:r>
            <a:rPr lang="en-CA" sz="1700">
              <a:solidFill>
                <a:schemeClr val="tx1"/>
              </a:solidFill>
            </a:rPr>
            <a:t>The </a:t>
          </a:r>
          <a:r>
            <a:rPr lang="en-CA" sz="1700" b="1">
              <a:solidFill>
                <a:schemeClr val="tx1"/>
              </a:solidFill>
            </a:rPr>
            <a:t>United States consistently records the highest number of layoffs</a:t>
          </a:r>
          <a:r>
            <a:rPr lang="en-CA" sz="1700">
              <a:solidFill>
                <a:schemeClr val="tx1"/>
              </a:solidFill>
            </a:rPr>
            <a:t>, reflecting its large concentration of tech and startup companies.</a:t>
          </a:r>
        </a:p>
        <a:p>
          <a:endParaRPr lang="en-CA" sz="1700">
            <a:solidFill>
              <a:schemeClr val="tx1"/>
            </a:solidFill>
          </a:endParaRPr>
        </a:p>
        <a:p>
          <a:r>
            <a:rPr lang="en-CA" sz="1700" b="1">
              <a:solidFill>
                <a:schemeClr val="tx1"/>
              </a:solidFill>
            </a:rPr>
            <a:t>Highly funded companies still experienced layoffs</a:t>
          </a:r>
          <a:r>
            <a:rPr lang="en-CA" sz="1700">
              <a:solidFill>
                <a:schemeClr val="tx1"/>
              </a:solidFill>
            </a:rPr>
            <a:t>, indicating that strong funding does not always prevent workforce reductions.</a:t>
          </a:r>
        </a:p>
        <a:p>
          <a:endParaRPr lang="en-CA" sz="1700">
            <a:solidFill>
              <a:schemeClr val="tx1"/>
            </a:solidFill>
          </a:endParaRPr>
        </a:p>
        <a:p>
          <a:r>
            <a:rPr lang="en-CA" sz="1700" b="1">
              <a:solidFill>
                <a:schemeClr val="tx1"/>
              </a:solidFill>
            </a:rPr>
            <a:t>Funding is concentrated in industries such as</a:t>
          </a:r>
          <a:r>
            <a:rPr lang="en-CA" sz="1700" b="1" baseline="0">
              <a:solidFill>
                <a:schemeClr val="tx1"/>
              </a:solidFill>
            </a:rPr>
            <a:t> media</a:t>
          </a:r>
          <a:r>
            <a:rPr lang="en-CA" sz="1700" b="1">
              <a:solidFill>
                <a:schemeClr val="tx1"/>
              </a:solidFill>
            </a:rPr>
            <a:t>, Transportation, and consumer</a:t>
          </a:r>
          <a:r>
            <a:rPr lang="en-CA" sz="1700">
              <a:solidFill>
                <a:schemeClr val="tx1"/>
              </a:solidFill>
            </a:rPr>
            <a:t>, but layoffs still occur in these sectors.</a:t>
          </a:r>
        </a:p>
        <a:p>
          <a:endParaRPr lang="en-CA" sz="1400" b="1">
            <a:solidFill>
              <a:srgbClr val="1E293B"/>
            </a:solidFill>
            <a:effectLst/>
          </a:endParaRPr>
        </a:p>
        <a:p>
          <a:endParaRPr lang="en-CA" sz="2800" b="1">
            <a:solidFill>
              <a:srgbClr val="1E293B"/>
            </a:solidFill>
            <a:effectLst/>
          </a:endParaRPr>
        </a:p>
      </xdr:txBody>
    </xdr:sp>
    <xdr:clientData/>
  </xdr:twoCellAnchor>
  <xdr:twoCellAnchor>
    <xdr:from>
      <xdr:col>2</xdr:col>
      <xdr:colOff>516466</xdr:colOff>
      <xdr:row>25</xdr:row>
      <xdr:rowOff>138490</xdr:rowOff>
    </xdr:from>
    <xdr:to>
      <xdr:col>18</xdr:col>
      <xdr:colOff>438453</xdr:colOff>
      <xdr:row>34</xdr:row>
      <xdr:rowOff>30238</xdr:rowOff>
    </xdr:to>
    <xdr:sp macro="" textlink="">
      <xdr:nvSpPr>
        <xdr:cNvPr id="10" name="TextBox 9">
          <a:extLst>
            <a:ext uri="{FF2B5EF4-FFF2-40B4-BE49-F238E27FC236}">
              <a16:creationId xmlns:a16="http://schemas.microsoft.com/office/drawing/2014/main" id="{B2A76DDD-4ED6-4E91-B90E-8B4298F8CF52}"/>
            </a:ext>
          </a:extLst>
        </xdr:cNvPr>
        <xdr:cNvSpPr txBox="1"/>
      </xdr:nvSpPr>
      <xdr:spPr>
        <a:xfrm>
          <a:off x="1725990" y="5052180"/>
          <a:ext cx="9598177" cy="166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a:solidFill>
                <a:schemeClr val="tx1"/>
              </a:solidFill>
            </a:rPr>
            <a:t>Overall, layoffs appear to be driven more by </a:t>
          </a:r>
          <a:r>
            <a:rPr lang="en-CA" sz="1700" b="1">
              <a:solidFill>
                <a:schemeClr val="tx1"/>
              </a:solidFill>
            </a:rPr>
            <a:t>market conditions and company restructuring</a:t>
          </a:r>
          <a:r>
            <a:rPr lang="en-CA" sz="1700">
              <a:solidFill>
                <a:schemeClr val="tx1"/>
              </a:solidFill>
            </a:rPr>
            <a:t> than by funding levels alone.</a:t>
          </a:r>
        </a:p>
        <a:p>
          <a:br>
            <a:rPr lang="en-CA" sz="1700">
              <a:solidFill>
                <a:schemeClr val="tx1"/>
              </a:solidFill>
            </a:rPr>
          </a:br>
          <a:r>
            <a:rPr lang="en-CA" sz="1700">
              <a:solidFill>
                <a:schemeClr val="tx1"/>
              </a:solidFill>
            </a:rPr>
            <a:t>The data also shows that layoffs are </a:t>
          </a:r>
          <a:r>
            <a:rPr lang="en-CA" sz="1700" b="1">
              <a:solidFill>
                <a:schemeClr val="tx1"/>
              </a:solidFill>
            </a:rPr>
            <a:t>highly concentrated in the United States and peaked during mid-2020</a:t>
          </a:r>
          <a:r>
            <a:rPr lang="en-CA" sz="1700">
              <a:solidFill>
                <a:schemeClr val="tx1"/>
              </a:solidFill>
            </a:rPr>
            <a:t>, highlighting the strong impact of economic disruptions during that period.</a:t>
          </a:r>
          <a:endParaRPr lang="en-CA" sz="1700">
            <a:solidFill>
              <a:schemeClr val="tx1"/>
            </a:solidFill>
            <a:effectLst/>
          </a:endParaRPr>
        </a:p>
      </xdr:txBody>
    </xdr:sp>
    <xdr:clientData/>
  </xdr:twoCellAnchor>
  <xdr:twoCellAnchor>
    <xdr:from>
      <xdr:col>3</xdr:col>
      <xdr:colOff>351366</xdr:colOff>
      <xdr:row>22</xdr:row>
      <xdr:rowOff>185055</xdr:rowOff>
    </xdr:from>
    <xdr:to>
      <xdr:col>6</xdr:col>
      <xdr:colOff>517676</xdr:colOff>
      <xdr:row>26</xdr:row>
      <xdr:rowOff>185055</xdr:rowOff>
    </xdr:to>
    <xdr:sp macro="" textlink="">
      <xdr:nvSpPr>
        <xdr:cNvPr id="11" name="TextBox 10">
          <a:extLst>
            <a:ext uri="{FF2B5EF4-FFF2-40B4-BE49-F238E27FC236}">
              <a16:creationId xmlns:a16="http://schemas.microsoft.com/office/drawing/2014/main" id="{A9181C59-6C0A-492A-99D7-7CD80D195066}"/>
            </a:ext>
          </a:extLst>
        </xdr:cNvPr>
        <xdr:cNvSpPr txBox="1"/>
      </xdr:nvSpPr>
      <xdr:spPr>
        <a:xfrm>
          <a:off x="2165652" y="4509103"/>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Conclusion</a:t>
          </a:r>
        </a:p>
      </xdr:txBody>
    </xdr:sp>
    <xdr:clientData/>
  </xdr:twoCellAnchor>
  <xdr:twoCellAnchor>
    <xdr:from>
      <xdr:col>17</xdr:col>
      <xdr:colOff>105833</xdr:colOff>
      <xdr:row>0</xdr:row>
      <xdr:rowOff>151191</xdr:rowOff>
    </xdr:from>
    <xdr:to>
      <xdr:col>20</xdr:col>
      <xdr:colOff>17953</xdr:colOff>
      <xdr:row>3</xdr:row>
      <xdr:rowOff>112213</xdr:rowOff>
    </xdr:to>
    <xdr:sp macro="" textlink="">
      <xdr:nvSpPr>
        <xdr:cNvPr id="2" name="Rectangle: Rounded Corners 1">
          <a:extLst>
            <a:ext uri="{FF2B5EF4-FFF2-40B4-BE49-F238E27FC236}">
              <a16:creationId xmlns:a16="http://schemas.microsoft.com/office/drawing/2014/main" id="{0999467A-2C5F-445E-B730-F778CA8A5068}"/>
            </a:ext>
          </a:extLst>
        </xdr:cNvPr>
        <xdr:cNvSpPr/>
      </xdr:nvSpPr>
      <xdr:spPr>
        <a:xfrm>
          <a:off x="10386785" y="151191"/>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90715</xdr:colOff>
      <xdr:row>0</xdr:row>
      <xdr:rowOff>151192</xdr:rowOff>
    </xdr:from>
    <xdr:to>
      <xdr:col>17</xdr:col>
      <xdr:colOff>2836</xdr:colOff>
      <xdr:row>3</xdr:row>
      <xdr:rowOff>112214</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5BFA1EF4-6952-4943-9589-5C4F36530921}"/>
            </a:ext>
          </a:extLst>
        </xdr:cNvPr>
        <xdr:cNvSpPr/>
      </xdr:nvSpPr>
      <xdr:spPr>
        <a:xfrm>
          <a:off x="8557382" y="151192"/>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61687</xdr:colOff>
      <xdr:row>0</xdr:row>
      <xdr:rowOff>137281</xdr:rowOff>
    </xdr:from>
    <xdr:to>
      <xdr:col>13</xdr:col>
      <xdr:colOff>578569</xdr:colOff>
      <xdr:row>3</xdr:row>
      <xdr:rowOff>98303</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AA51EA71-9BA2-4B8B-B807-1721249EE0F5}"/>
            </a:ext>
          </a:extLst>
        </xdr:cNvPr>
        <xdr:cNvSpPr/>
      </xdr:nvSpPr>
      <xdr:spPr>
        <a:xfrm>
          <a:off x="6714068" y="137281"/>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193729</xdr:colOff>
      <xdr:row>0</xdr:row>
      <xdr:rowOff>113009</xdr:rowOff>
    </xdr:from>
    <xdr:to>
      <xdr:col>13</xdr:col>
      <xdr:colOff>388820</xdr:colOff>
      <xdr:row>3</xdr:row>
      <xdr:rowOff>116029</xdr:rowOff>
    </xdr:to>
    <xdr:sp macro="" textlink="">
      <xdr:nvSpPr>
        <xdr:cNvPr id="4" name="TextBox 3">
          <a:extLst>
            <a:ext uri="{FF2B5EF4-FFF2-40B4-BE49-F238E27FC236}">
              <a16:creationId xmlns:a16="http://schemas.microsoft.com/office/drawing/2014/main" id="{01413869-30BA-4982-8BB0-ED1F580175E0}"/>
            </a:ext>
          </a:extLst>
        </xdr:cNvPr>
        <xdr:cNvSpPr txBox="1"/>
      </xdr:nvSpPr>
      <xdr:spPr>
        <a:xfrm>
          <a:off x="6941949" y="113009"/>
          <a:ext cx="1422040" cy="584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493291</xdr:colOff>
      <xdr:row>1</xdr:row>
      <xdr:rowOff>11274</xdr:rowOff>
    </xdr:from>
    <xdr:to>
      <xdr:col>20</xdr:col>
      <xdr:colOff>547506</xdr:colOff>
      <xdr:row>3</xdr:row>
      <xdr:rowOff>24400</xdr:rowOff>
    </xdr:to>
    <xdr:sp macro="" textlink="">
      <xdr:nvSpPr>
        <xdr:cNvPr id="6" name="TextBox 5">
          <a:extLst>
            <a:ext uri="{FF2B5EF4-FFF2-40B4-BE49-F238E27FC236}">
              <a16:creationId xmlns:a16="http://schemas.microsoft.com/office/drawing/2014/main" id="{DF780A5C-3429-4797-99A4-D35DD3936759}"/>
            </a:ext>
          </a:extLst>
        </xdr:cNvPr>
        <xdr:cNvSpPr txBox="1"/>
      </xdr:nvSpPr>
      <xdr:spPr>
        <a:xfrm>
          <a:off x="10774243" y="207822"/>
          <a:ext cx="1868501" cy="4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1E293B"/>
              </a:solidFill>
              <a:latin typeface="+mn-lt"/>
              <a:ea typeface="+mn-ea"/>
              <a:cs typeface="+mn-cs"/>
            </a:rPr>
            <a:t>insights</a:t>
          </a:r>
          <a:endParaRPr lang="en-CA" sz="1800" b="1">
            <a:solidFill>
              <a:srgbClr val="1E293B"/>
            </a:solidFill>
            <a:latin typeface="+mn-lt"/>
            <a:ea typeface="+mn-ea"/>
            <a:cs typeface="+mn-cs"/>
          </a:endParaRPr>
        </a:p>
      </xdr:txBody>
    </xdr:sp>
    <xdr:clientData/>
  </xdr:twoCellAnchor>
  <xdr:twoCellAnchor>
    <xdr:from>
      <xdr:col>14</xdr:col>
      <xdr:colOff>332618</xdr:colOff>
      <xdr:row>0</xdr:row>
      <xdr:rowOff>64576</xdr:rowOff>
    </xdr:from>
    <xdr:to>
      <xdr:col>16</xdr:col>
      <xdr:colOff>347738</xdr:colOff>
      <xdr:row>3</xdr:row>
      <xdr:rowOff>136653</xdr:rowOff>
    </xdr:to>
    <xdr:sp macro="" textlink="">
      <xdr:nvSpPr>
        <xdr:cNvPr id="5" name="TextBox 4">
          <a:extLst>
            <a:ext uri="{FF2B5EF4-FFF2-40B4-BE49-F238E27FC236}">
              <a16:creationId xmlns:a16="http://schemas.microsoft.com/office/drawing/2014/main" id="{5B625F06-C449-4E98-9C95-61900F350F8F}"/>
            </a:ext>
          </a:extLst>
        </xdr:cNvPr>
        <xdr:cNvSpPr txBox="1"/>
      </xdr:nvSpPr>
      <xdr:spPr>
        <a:xfrm>
          <a:off x="8799285" y="64576"/>
          <a:ext cx="1224643" cy="66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1319212</xdr:colOff>
      <xdr:row>6</xdr:row>
      <xdr:rowOff>71438</xdr:rowOff>
    </xdr:from>
    <xdr:to>
      <xdr:col>29</xdr:col>
      <xdr:colOff>528637</xdr:colOff>
      <xdr:row>14</xdr:row>
      <xdr:rowOff>23812</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C06CC746-1BDF-DB41-50C7-E1077334F3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215556" y="1643063"/>
              <a:ext cx="1828800" cy="19049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470295</xdr:colOff>
      <xdr:row>14</xdr:row>
      <xdr:rowOff>170259</xdr:rowOff>
    </xdr:from>
    <xdr:to>
      <xdr:col>38</xdr:col>
      <xdr:colOff>11906</xdr:colOff>
      <xdr:row>28</xdr:row>
      <xdr:rowOff>175021</xdr:rowOff>
    </xdr:to>
    <xdr:graphicFrame macro="">
      <xdr:nvGraphicFramePr>
        <xdr:cNvPr id="16" name="Chart 15">
          <a:extLst>
            <a:ext uri="{FF2B5EF4-FFF2-40B4-BE49-F238E27FC236}">
              <a16:creationId xmlns:a16="http://schemas.microsoft.com/office/drawing/2014/main" id="{F16D28B7-869C-8D40-6729-BA2FAFB38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230982</xdr:colOff>
      <xdr:row>3</xdr:row>
      <xdr:rowOff>264317</xdr:rowOff>
    </xdr:from>
    <xdr:to>
      <xdr:col>32</xdr:col>
      <xdr:colOff>1119188</xdr:colOff>
      <xdr:row>13</xdr:row>
      <xdr:rowOff>169067</xdr:rowOff>
    </xdr:to>
    <mc:AlternateContent xmlns:mc="http://schemas.openxmlformats.org/markup-compatibility/2006" xmlns:a14="http://schemas.microsoft.com/office/drawing/2010/main">
      <mc:Choice Requires="a14">
        <xdr:graphicFrame macro="">
          <xdr:nvGraphicFramePr>
            <xdr:cNvPr id="17" name="month ">
              <a:extLst>
                <a:ext uri="{FF2B5EF4-FFF2-40B4-BE49-F238E27FC236}">
                  <a16:creationId xmlns:a16="http://schemas.microsoft.com/office/drawing/2014/main" id="{CFB58791-69F3-7B7B-96D4-3967E1A0358A}"/>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32008763" y="978692"/>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116428</xdr:rowOff>
    </xdr:to>
    <xdr:pic>
      <xdr:nvPicPr>
        <xdr:cNvPr id="3" name="Picture 2">
          <a:extLst>
            <a:ext uri="{FF2B5EF4-FFF2-40B4-BE49-F238E27FC236}">
              <a16:creationId xmlns:a16="http://schemas.microsoft.com/office/drawing/2014/main" id="{E5BD0546-72C7-A057-125B-B14F67261F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08891" cy="6974428"/>
        </a:xfrm>
        <a:prstGeom prst="rect">
          <a:avLst/>
        </a:prstGeom>
      </xdr:spPr>
    </xdr:pic>
    <xdr:clientData/>
  </xdr:twoCellAnchor>
  <xdr:twoCellAnchor>
    <xdr:from>
      <xdr:col>10</xdr:col>
      <xdr:colOff>527541</xdr:colOff>
      <xdr:row>0</xdr:row>
      <xdr:rowOff>43962</xdr:rowOff>
    </xdr:from>
    <xdr:to>
      <xdr:col>20</xdr:col>
      <xdr:colOff>58615</xdr:colOff>
      <xdr:row>4</xdr:row>
      <xdr:rowOff>87923</xdr:rowOff>
    </xdr:to>
    <xdr:sp macro="" textlink="">
      <xdr:nvSpPr>
        <xdr:cNvPr id="4" name="Rectangle: Rounded Corners 3">
          <a:extLst>
            <a:ext uri="{FF2B5EF4-FFF2-40B4-BE49-F238E27FC236}">
              <a16:creationId xmlns:a16="http://schemas.microsoft.com/office/drawing/2014/main" id="{5E4110E5-8004-16D9-7187-BD8D1B2AFCDC}"/>
            </a:ext>
          </a:extLst>
        </xdr:cNvPr>
        <xdr:cNvSpPr/>
      </xdr:nvSpPr>
      <xdr:spPr>
        <a:xfrm>
          <a:off x="6682156" y="43962"/>
          <a:ext cx="5685690" cy="805961"/>
        </a:xfrm>
        <a:prstGeom prst="roundRect">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102577</xdr:colOff>
      <xdr:row>0</xdr:row>
      <xdr:rowOff>87923</xdr:rowOff>
    </xdr:from>
    <xdr:to>
      <xdr:col>9</xdr:col>
      <xdr:colOff>571500</xdr:colOff>
      <xdr:row>3</xdr:row>
      <xdr:rowOff>146538</xdr:rowOff>
    </xdr:to>
    <xdr:sp macro="" textlink="">
      <xdr:nvSpPr>
        <xdr:cNvPr id="5" name="TextBox 4">
          <a:extLst>
            <a:ext uri="{FF2B5EF4-FFF2-40B4-BE49-F238E27FC236}">
              <a16:creationId xmlns:a16="http://schemas.microsoft.com/office/drawing/2014/main" id="{41A8E10E-1199-8937-2415-A7B6A1A18C0F}"/>
            </a:ext>
          </a:extLst>
        </xdr:cNvPr>
        <xdr:cNvSpPr txBox="1"/>
      </xdr:nvSpPr>
      <xdr:spPr>
        <a:xfrm>
          <a:off x="1948962" y="87923"/>
          <a:ext cx="4161692" cy="63011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b="1">
              <a:solidFill>
                <a:schemeClr val="bg1"/>
              </a:solidFill>
            </a:rPr>
            <a:t>Dashboard </a:t>
          </a:r>
          <a:r>
            <a:rPr lang="en-CA" sz="2800" b="1">
              <a:solidFill>
                <a:schemeClr val="bg1"/>
              </a:solidFill>
            </a:rPr>
            <a:t>Instructions</a:t>
          </a:r>
          <a:endParaRPr lang="en-CA" sz="2400" b="1">
            <a:solidFill>
              <a:schemeClr val="bg1"/>
            </a:solidFill>
          </a:endParaRPr>
        </a:p>
      </xdr:txBody>
    </xdr:sp>
    <xdr:clientData/>
  </xdr:twoCellAnchor>
  <xdr:twoCellAnchor>
    <xdr:from>
      <xdr:col>2</xdr:col>
      <xdr:colOff>491614</xdr:colOff>
      <xdr:row>4</xdr:row>
      <xdr:rowOff>35878</xdr:rowOff>
    </xdr:from>
    <xdr:to>
      <xdr:col>19</xdr:col>
      <xdr:colOff>398795</xdr:colOff>
      <xdr:row>35</xdr:row>
      <xdr:rowOff>122903</xdr:rowOff>
    </xdr:to>
    <xdr:sp macro="" textlink="">
      <xdr:nvSpPr>
        <xdr:cNvPr id="6" name="TextBox 5">
          <a:extLst>
            <a:ext uri="{FF2B5EF4-FFF2-40B4-BE49-F238E27FC236}">
              <a16:creationId xmlns:a16="http://schemas.microsoft.com/office/drawing/2014/main" id="{9F4C95ED-C046-4C5C-909B-0CD660D6C989}"/>
            </a:ext>
          </a:extLst>
        </xdr:cNvPr>
        <xdr:cNvSpPr txBox="1"/>
      </xdr:nvSpPr>
      <xdr:spPr>
        <a:xfrm>
          <a:off x="1720646" y="773297"/>
          <a:ext cx="10353955" cy="58020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600" b="1"/>
        </a:p>
        <a:p>
          <a:r>
            <a:rPr lang="en-CA" sz="1800" b="1">
              <a:solidFill>
                <a:srgbClr val="F59E0B"/>
              </a:solidFill>
            </a:rPr>
            <a:t>Overview</a:t>
          </a:r>
        </a:p>
        <a:p>
          <a:r>
            <a:rPr lang="en-CA" sz="1800">
              <a:solidFill>
                <a:schemeClr val="tx1"/>
              </a:solidFill>
            </a:rPr>
            <a:t>This dashboard analyzes layoffs and funding trends using interactive Excel visuals.</a:t>
          </a:r>
        </a:p>
        <a:p>
          <a:endParaRPr lang="en-CA" sz="1800">
            <a:solidFill>
              <a:schemeClr val="tx1"/>
            </a:solidFill>
          </a:endParaRPr>
        </a:p>
        <a:p>
          <a:r>
            <a:rPr lang="en-CA" sz="1800" b="1">
              <a:solidFill>
                <a:srgbClr val="F59E0B"/>
              </a:solidFill>
            </a:rPr>
            <a:t>How to Use</a:t>
          </a:r>
        </a:p>
        <a:p>
          <a:r>
            <a:rPr lang="en-CA" sz="1800">
              <a:solidFill>
                <a:schemeClr val="tx1"/>
              </a:solidFill>
            </a:rPr>
            <a:t>Use </a:t>
          </a:r>
          <a:r>
            <a:rPr lang="en-CA" sz="1800" b="1">
              <a:solidFill>
                <a:schemeClr val="tx1"/>
              </a:solidFill>
            </a:rPr>
            <a:t>Year</a:t>
          </a:r>
          <a:r>
            <a:rPr lang="en-CA" sz="1800">
              <a:solidFill>
                <a:schemeClr val="tx1"/>
              </a:solidFill>
            </a:rPr>
            <a:t> and </a:t>
          </a:r>
          <a:r>
            <a:rPr lang="en-CA" sz="1800" b="1">
              <a:solidFill>
                <a:schemeClr val="tx1"/>
              </a:solidFill>
            </a:rPr>
            <a:t>Month slicers</a:t>
          </a:r>
          <a:r>
            <a:rPr lang="en-CA" sz="1800">
              <a:solidFill>
                <a:schemeClr val="tx1"/>
              </a:solidFill>
            </a:rPr>
            <a:t> to filter data</a:t>
          </a:r>
        </a:p>
        <a:p>
          <a:r>
            <a:rPr lang="en-CA" sz="1800">
              <a:solidFill>
                <a:schemeClr val="tx1"/>
              </a:solidFill>
            </a:rPr>
            <a:t>Navigate between pages: Overview, Funding vs Layoffs, Insights</a:t>
          </a:r>
        </a:p>
        <a:p>
          <a:r>
            <a:rPr lang="en-CA" sz="1800">
              <a:solidFill>
                <a:schemeClr val="tx1"/>
              </a:solidFill>
            </a:rPr>
            <a:t>All charts and KPIs update dynamically</a:t>
          </a:r>
        </a:p>
        <a:p>
          <a:endParaRPr lang="en-CA" sz="1800">
            <a:solidFill>
              <a:schemeClr val="tx1"/>
            </a:solidFill>
          </a:endParaRPr>
        </a:p>
        <a:p>
          <a:r>
            <a:rPr lang="en-CA" sz="1800" b="1">
              <a:solidFill>
                <a:srgbClr val="F59E0B"/>
              </a:solidFill>
            </a:rPr>
            <a:t>Data Source &amp; Cleaning</a:t>
          </a:r>
        </a:p>
        <a:p>
          <a:r>
            <a:rPr lang="en-CA" sz="1800">
              <a:solidFill>
                <a:schemeClr val="tx1"/>
              </a:solidFill>
            </a:rPr>
            <a:t>Data was cleaned and prepared using </a:t>
          </a:r>
          <a:r>
            <a:rPr lang="en-CA" sz="1800" b="1">
              <a:solidFill>
                <a:schemeClr val="tx1"/>
              </a:solidFill>
            </a:rPr>
            <a:t>MySQL, </a:t>
          </a:r>
          <a:r>
            <a:rPr lang="en-CA" sz="1800" b="0" baseline="0">
              <a:solidFill>
                <a:schemeClr val="tx1"/>
              </a:solidFill>
            </a:rPr>
            <a:t> </a:t>
          </a:r>
        </a:p>
        <a:p>
          <a:r>
            <a:rPr lang="en-CA" sz="1800">
              <a:solidFill>
                <a:schemeClr val="tx1"/>
              </a:solidFill>
            </a:rPr>
            <a:t>Cleaning steps included handling missing values, removing duplicates, and standardizing data</a:t>
          </a:r>
        </a:p>
        <a:p>
          <a:r>
            <a:rPr lang="en-CA" sz="1800">
              <a:solidFill>
                <a:schemeClr val="tx1"/>
              </a:solidFill>
            </a:rPr>
            <a:t>The cleaned dataset was then used in Excel for analysis</a:t>
          </a:r>
          <a:br>
            <a:rPr lang="en-CA" sz="1800">
              <a:solidFill>
                <a:schemeClr val="tx1"/>
              </a:solidFill>
            </a:rPr>
          </a:br>
          <a:endParaRPr lang="en-CA" sz="1800">
            <a:solidFill>
              <a:schemeClr val="tx1"/>
            </a:solidFill>
          </a:endParaRPr>
        </a:p>
        <a:p>
          <a:r>
            <a:rPr lang="en-CA" sz="1800" b="1">
              <a:solidFill>
                <a:srgbClr val="F59E0B"/>
              </a:solidFill>
            </a:rPr>
            <a:t>Excel Features Used</a:t>
          </a:r>
        </a:p>
        <a:p>
          <a:r>
            <a:rPr lang="en-CA" sz="1800">
              <a:solidFill>
                <a:schemeClr val="tx1"/>
              </a:solidFill>
            </a:rPr>
            <a:t>Pivot Tables &amp; Charts</a:t>
          </a:r>
          <a:r>
            <a:rPr lang="en-CA" sz="1800" baseline="0">
              <a:solidFill>
                <a:schemeClr val="tx1"/>
              </a:solidFill>
            </a:rPr>
            <a:t> / </a:t>
          </a:r>
          <a:r>
            <a:rPr lang="en-CA" sz="1800">
              <a:solidFill>
                <a:schemeClr val="tx1"/>
              </a:solidFill>
            </a:rPr>
            <a:t>Slicers</a:t>
          </a:r>
          <a:r>
            <a:rPr lang="en-CA" sz="1800" baseline="0">
              <a:solidFill>
                <a:schemeClr val="tx1"/>
              </a:solidFill>
            </a:rPr>
            <a:t> / </a:t>
          </a:r>
          <a:r>
            <a:rPr lang="en-CA" sz="1800">
              <a:solidFill>
                <a:schemeClr val="tx1"/>
              </a:solidFill>
            </a:rPr>
            <a:t>VLOOKUP</a:t>
          </a:r>
          <a:r>
            <a:rPr lang="en-CA" sz="1800" baseline="0">
              <a:solidFill>
                <a:schemeClr val="tx1"/>
              </a:solidFill>
            </a:rPr>
            <a:t> / </a:t>
          </a:r>
          <a:r>
            <a:rPr lang="en-CA" sz="1800">
              <a:solidFill>
                <a:schemeClr val="tx1"/>
              </a:solidFill>
            </a:rPr>
            <a:t>RANK</a:t>
          </a:r>
          <a:r>
            <a:rPr lang="en-CA" sz="1800" baseline="0">
              <a:solidFill>
                <a:schemeClr val="tx1"/>
              </a:solidFill>
            </a:rPr>
            <a:t> / </a:t>
          </a:r>
          <a:r>
            <a:rPr lang="en-CA" sz="1800">
              <a:solidFill>
                <a:schemeClr val="tx1"/>
              </a:solidFill>
            </a:rPr>
            <a:t>GETPIVOTDATA</a:t>
          </a:r>
          <a:r>
            <a:rPr lang="en-CA" sz="1800" baseline="0">
              <a:solidFill>
                <a:schemeClr val="tx1"/>
              </a:solidFill>
            </a:rPr>
            <a:t> / </a:t>
          </a:r>
          <a:r>
            <a:rPr lang="en-CA" sz="1800">
              <a:solidFill>
                <a:schemeClr val="tx1"/>
              </a:solidFill>
            </a:rPr>
            <a:t>SUM / AVERAGE</a:t>
          </a:r>
        </a:p>
        <a:p>
          <a:endParaRPr lang="en-CA" sz="1800">
            <a:solidFill>
              <a:schemeClr val="tx1"/>
            </a:solidFill>
          </a:endParaRPr>
        </a:p>
        <a:p>
          <a:r>
            <a:rPr lang="en-CA" sz="1800" b="1">
              <a:solidFill>
                <a:srgbClr val="F59E0B"/>
              </a:solidFill>
            </a:rPr>
            <a:t>Notes</a:t>
          </a:r>
        </a:p>
        <a:p>
          <a:r>
            <a:rPr lang="en-CA" sz="1800">
              <a:solidFill>
                <a:schemeClr val="tx1"/>
              </a:solidFill>
            </a:rPr>
            <a:t>Analysis sheet is hidden for clarity</a:t>
          </a:r>
          <a:r>
            <a:rPr lang="en-CA" sz="1800" baseline="0">
              <a:solidFill>
                <a:schemeClr val="tx1"/>
              </a:solidFill>
            </a:rPr>
            <a:t>  </a:t>
          </a:r>
          <a:r>
            <a:rPr lang="en-CA" sz="1800">
              <a:solidFill>
                <a:schemeClr val="tx1"/>
              </a:solidFill>
            </a:rPr>
            <a:t>Dashboard is fully dynamic and interactive</a:t>
          </a:r>
        </a:p>
        <a:p>
          <a:r>
            <a:rPr lang="en-CA" sz="1800">
              <a:solidFill>
                <a:schemeClr val="tx1"/>
              </a:solidFill>
            </a:rPr>
            <a:t>months sorted alphabetically</a:t>
          </a:r>
          <a:endParaRPr lang="en-CA" sz="2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597982407409" createdVersion="8" refreshedVersion="8" minRefreshableVersion="3" recordCount="1994" xr:uid="{B8AF07BF-7DB3-43A9-ABD2-490ACD58A2D4}">
  <cacheSource type="worksheet">
    <worksheetSource name="Table"/>
  </cacheSource>
  <cacheFields count="14">
    <cacheField name="company" numFmtId="0">
      <sharedItems containsMixedTypes="1" containsNumber="1" containsInteger="1" minValue="99" maxValue="99" count="1627">
        <s v="Included Health"/>
        <s v="&amp;Open"/>
        <s v="#Paid"/>
        <s v="100 Thieves"/>
        <s v="10X Genomics"/>
        <s v="1stdibs"/>
        <s v="2TM"/>
        <s v="2U"/>
        <s v="54gene"/>
        <s v="5B Solar"/>
        <s v="6sense"/>
        <s v="80 Acres Farms"/>
        <s v="8x8"/>
        <s v="98point6"/>
        <n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 v="Loop"/>
        <s v="Loopio"/>
        <s v="LoopMe"/>
        <s v="Lora DiCarlo"/>
        <s v="Lucid Diagnostics"/>
        <s v="Lucira Health"/>
        <s v="Lumina Networks"/>
        <s v="Lummo"/>
        <s v="Lunchbox"/>
        <s v="Luno"/>
        <s v="Lusha"/>
        <s v="Luxury Presence"/>
        <s v="Lyft"/>
        <s v="Lyric"/>
        <s v="Lyst"/>
        <s v="M1"/>
        <s v="Made.com"/>
        <s v="Madefire"/>
        <s v="MadeiraMadeira"/>
        <s v="Magic Eden"/>
        <s v="Magic Leap"/>
        <s v="Magicbricks"/>
        <s v="Magnite"/>
        <s v="Mainstreet"/>
        <s v="MakeMyTrip"/>
        <s v="MakerBot"/>
        <s v="Malwarebytes"/>
        <s v="Mapbox"/>
        <s v="MariaDB"/>
        <s v="Marketforce"/>
        <s v="Masse"/>
        <s v="MasterClass"/>
        <s v="Match Group"/>
        <s v="Matrixport"/>
        <s v="Matterport"/>
        <s v="Maven"/>
        <s v="MaxMilhas"/>
        <s v="McMakler"/>
        <s v="Me Poupe"/>
        <s v="Medallia"/>
        <s v="MediaMath"/>
        <s v="MediBuddy"/>
        <s v="Medium"/>
        <s v="Medly"/>
        <s v="Meero"/>
        <s v="Meesho"/>
        <s v="Mejuri"/>
        <s v="Melio"/>
        <s v="Memmo"/>
        <s v="Meow Wolf"/>
        <s v="Merative"/>
        <s v="Mercos"/>
        <s v="MeridianLink"/>
        <s v="MessageBird"/>
        <s v="Messari"/>
        <s v="Meta"/>
        <s v="Metigy"/>
        <s v="Metromile"/>
        <s v="MFine"/>
        <s v="Microsoft"/>
        <s v="Migo"/>
        <s v="Milkrun"/>
        <s v="MindBody"/>
        <s v="Mindstrong"/>
        <s v="Minted"/>
        <s v="Minute Media"/>
        <s v="Miro"/>
        <s v="Misfits Market"/>
        <s v="Mixpanel"/>
        <s v="Mobile Premier League"/>
        <s v="Mode Analytics"/>
        <s v="Mode Global"/>
        <s v="Modern Treasury"/>
        <s v="Moglix"/>
        <s v="Mogo"/>
        <s v="Mojo Vision"/>
        <s v="Moladin"/>
        <s v="Momentive"/>
        <s v="Monese"/>
        <s v="Monzo"/>
        <s v="Moovel"/>
        <s v="Morning Brew"/>
        <s v="Moss"/>
        <s v="Motif Investing"/>
        <s v="Motive"/>
        <s v="Movidesk"/>
        <s v="Mozilla"/>
        <s v="Mr. Yum"/>
        <s v="Mudafy"/>
        <s v="Mural"/>
        <s v="Mux"/>
        <s v="MX"/>
        <s v="MyGate"/>
        <s v="Mythical Games"/>
        <s v="N26"/>
        <s v="Namely"/>
        <s v="Namogoo"/>
        <s v="NanoString"/>
        <s v="Nate"/>
        <s v="National Instruments"/>
        <s v="Nativo"/>
        <s v="Nav"/>
        <s v="Navi"/>
        <s v="NCC Group"/>
        <s v="nCino"/>
        <s v="NCSoft"/>
        <s v="NCX"/>
        <s v="Nearmap"/>
        <s v="Neon"/>
        <s v="Nerdy"/>
        <s v="Nestcoin"/>
        <s v="NetApp"/>
        <s v="Netflix"/>
        <s v="Netlify"/>
        <s v="New Relic"/>
        <s v="Newfront Insurance"/>
        <s v="Next Insurance"/>
        <s v="Nextiva"/>
        <s v="NextRoll"/>
        <s v="Niantic"/>
        <s v="Ninjacart"/>
        <s v="Nirvana Money"/>
        <s v="Nomad"/>
        <s v="Nomad Health"/>
        <s v="Noom"/>
        <s v="Notarize"/>
        <s v="Nova Benefits"/>
        <s v="NS8"/>
        <s v="NSO"/>
        <s v="Numbrs"/>
        <s v="NuoDB"/>
        <s v="Nuri"/>
        <s v="Nuro"/>
        <s v="Nutanix"/>
        <s v="NYDIG"/>
        <s v="Nylas"/>
        <s v="Nyriad"/>
        <s v="O'Reilly Media"/>
        <s v="Ocavu"/>
        <s v="Octopus Network"/>
        <s v="Oda"/>
        <s v="Offerpad"/>
        <s v="OfferUp"/>
        <s v="OFFOR Health"/>
        <s v="Oh My Green"/>
        <s v="OKCredit"/>
        <s v="Okta"/>
        <s v="Ola"/>
        <s v="Olive"/>
        <s v="Olive AI"/>
        <s v="OLX Group"/>
        <s v="OLX India"/>
        <s v="Omie"/>
        <s v="On Deck"/>
        <s v="OneFootball"/>
        <s v="OneStudyTeam"/>
        <s v="OneTrust"/>
        <s v="OneWeb"/>
        <s v="Opal"/>
        <s v="OPay"/>
        <s v="Opencare"/>
        <s v="Opendoor"/>
        <s v="Openpay"/>
        <s v="OpenSea"/>
        <s v="OpenText"/>
        <s v="OpenWeb"/>
        <s v="OpenX"/>
        <s v="Oportun"/>
        <s v="Optimizely"/>
        <s v="Oracle"/>
        <s v="OrCam"/>
        <s v="Orchard"/>
        <s v="Oriente"/>
        <s v="Oscar Health"/>
        <s v="Otonomo"/>
        <s v="Ouster"/>
        <s v="OutboundEngine"/>
        <s v="Outbrain"/>
        <s v="Outreach"/>
        <s v="Outschool"/>
        <s v="Outside"/>
        <s v="Overtime"/>
        <s v="OwnBackup"/>
        <s v="Oye Rickshaw"/>
        <s v="OYO"/>
        <s v="Ozy Media"/>
        <s v="Pacaso"/>
        <s v="Packable"/>
        <s v="PACT Pharma"/>
        <s v="Paddle"/>
        <s v="Pagarbook"/>
        <s v="Pagaya"/>
        <s v="PagBank"/>
        <s v="PagerDuty"/>
        <s v="PagSeguro"/>
        <s v="PaisaBazaar"/>
        <s v="Palantir"/>
        <s v="Pana"/>
        <s v="Panda Squad"/>
        <s v="Papa"/>
        <s v="Parallel Wireless"/>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rceptive Automata"/>
        <s v="Perimeter 81"/>
        <s v="Perion"/>
        <s v="PerkSpot"/>
        <s v="Permutive"/>
        <s v="Personalis"/>
        <s v="Personetics"/>
        <s v="Pesto"/>
        <s v="PetLove"/>
        <s v="PhableCare"/>
        <s v="PharmEasy"/>
        <s v="Philips"/>
        <s v="PickYourTrail"/>
        <s v="Pico Interactive"/>
        <s v="PicoBrew"/>
        <s v="Picsart"/>
        <s v="Pier"/>
        <s v="Pinterest"/>
        <s v="Pipedrive"/>
        <s v="Pipl"/>
        <s v="Pitch"/>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reply"/>
        <s v="Prime Trust"/>
        <s v="Primer"/>
        <s v="Prisma"/>
        <s v="Privitar"/>
        <s v="Procore"/>
        <s v="Productboard"/>
        <s v="Project44"/>
        <s v="Properly"/>
        <s v="Propzy"/>
        <s v="Prosus"/>
        <s v="Protego Trust Bank"/>
        <s v="Proterra"/>
        <s v="Protocol"/>
        <s v="Protocol Labs"/>
        <s v="PuduTech"/>
        <s v="Pulse Secure"/>
        <s v="Puppet"/>
        <s v="Purse"/>
        <s v="Q4"/>
        <s v="Qin1"/>
        <s v="Qualcomm"/>
        <s v="Qualtrics"/>
        <s v="Quandoo"/>
        <s v="Quanergy Systems"/>
        <s v="Quantcast"/>
        <s v="Quanterix"/>
        <s v="Quanto"/>
        <s v="Quantum SI"/>
        <s v="Quartz"/>
        <s v="Quibi"/>
        <s v="Quicko"/>
        <s v="Quidax"/>
        <s v="QuintoAndar"/>
        <s v="Qumulo"/>
        <s v="Qwick"/>
        <s v="Rad Power Bikes"/>
        <s v="Raken"/>
        <s v="Rangle"/>
        <s v="Rasa"/>
        <s v="Reach"/>
        <s v="Reali"/>
        <s v="RealSelf"/>
        <s v="Rebel Foods"/>
        <s v="Recharge"/>
        <s v="Recur Forever"/>
        <s v="Redbubble"/>
        <s v="RedDoorz"/>
        <s v="Redesign Health"/>
        <s v="Redfin"/>
        <s v="Redox"/>
        <s v="REE Automotive"/>
        <s v="Reef"/>
        <s v="Relativity"/>
        <s v="Relevel"/>
        <s v="Remedy"/>
        <s v="Remote"/>
        <s v="Remote Year"/>
        <s v="Renmoney"/>
        <s v="RenoRun"/>
        <s v="Rent the Runway"/>
        <s v="Repertoire Immune Medicines"/>
        <s v="Replicated"/>
        <s v="ResearchGate"/>
        <s v="Restaurant365"/>
        <s v="Rev.com"/>
        <s v="Revelate"/>
        <s v="Revolut"/>
        <s v="Rhino"/>
        <s v="Rhumbix"/>
        <s v="Ribbon"/>
        <s v="Ridecell"/>
        <s v="Rigetti Computing"/>
        <s v="RigUp"/>
        <s v="RingCentral"/>
        <s v="Riot Games"/>
        <s v="Ritual"/>
        <s v="Rivian"/>
        <s v="Ro"/>
        <s v="Robinhood"/>
        <s v="Rock Content"/>
        <s v="Roku"/>
        <s v="Roofstock"/>
        <s v="Root Insurance"/>
        <s v="Rover"/>
        <s v="Rows"/>
        <s v="Rubica"/>
        <s v="Rubicon Project"/>
        <s v="Rubicon Technologies"/>
        <s v="Rubius"/>
        <s v="Rubrik"/>
        <s v="Ruggable"/>
        <s v="Rupeek"/>
        <s v="SADA"/>
        <s v="SafeGraph"/>
        <s v="Sage Therapeutics"/>
        <s v="Saks.com"/>
        <s v="Sales Boomerang"/>
        <s v="Salesforce"/>
        <s v="SalesLoft"/>
        <s v="Salsify"/>
        <s v="Sami"/>
        <s v="Samsara"/>
        <s v="Sana"/>
        <s v="Sana Benefits"/>
        <s v="Sanar"/>
        <s v="Sandbox VR"/>
        <s v="SAP"/>
        <s v="SAP Labs"/>
        <s v="Sauce Labs"/>
        <s v="Sayurbox"/>
        <s v="Scale AI"/>
        <s v="ScaleFactor"/>
        <s v="ScaleFocus"/>
        <s v="Science 37"/>
        <s v="Scoop"/>
        <s v="Scoro"/>
        <s v="Sea"/>
        <s v="Section4"/>
        <s v="SecureWorks"/>
        <s v="Seegrid"/>
        <s v="Segment"/>
        <s v="SellerX"/>
        <s v="Sema4"/>
        <s v="SEND"/>
        <s v="SendCloud"/>
        <s v="Sendle"/>
        <s v="Sendoso"/>
        <s v="Sendy"/>
        <s v="Sensibill"/>
        <s v="Service"/>
        <s v="ServiceTitan"/>
        <s v="Sezzle"/>
        <s v="Shakepay"/>
        <s v="Share Now"/>
        <s v="ShareChat"/>
        <s v="Sharethrough"/>
        <s v="Shef"/>
        <s v="Shelf Engine"/>
        <s v="Sherpa"/>
        <s v="ShipBob"/>
        <s v="Shippo"/>
        <s v="Shipsi"/>
        <s v="Shogun"/>
        <s v="Shop101"/>
        <s v="Shopify"/>
        <s v="ShopX"/>
        <s v="Showpad"/>
        <s v="Shutterfly"/>
        <s v="Shuttl"/>
        <s v="Side"/>
        <s v="Sidecar Health"/>
        <s v="Sigfox"/>
        <s v="SimilarWeb"/>
        <s v="Simon Data"/>
        <s v="Simple"/>
        <s v="Simple Feast"/>
        <s v="Sinch"/>
        <s v="SIRCLO"/>
        <s v="SirionLabs"/>
        <s v="SiriusXM"/>
        <s v="Sisense"/>
        <s v="Siteimprove"/>
        <s v="Skai"/>
        <s v="Skedulo"/>
        <s v="Sketch"/>
        <s v="Skillshare"/>
        <s v="Skillz"/>
        <s v="SkipTheDishes"/>
        <s v="Skit.ai"/>
        <s v="Skyscanner"/>
        <s v="SkySlope"/>
        <s v="SmartNews"/>
        <s v="Smartsheet"/>
        <s v="Smava"/>
        <s v="Snap"/>
        <s v="Snapdocs"/>
        <s v="Snappy"/>
        <s v="Snowplow"/>
        <s v="Snyk"/>
        <s v="Socure"/>
        <s v="SoFi"/>
        <s v="Software AG"/>
        <s v="Sojern"/>
        <s v="Solarisbank"/>
        <s v="Soluto"/>
        <s v="Sonder"/>
        <s v="SonderMind"/>
        <s v="Sono Motors"/>
        <s v="Sonos"/>
        <s v="Sophos"/>
        <s v="Sorabel"/>
        <s v="SoundCloud"/>
        <s v="SoundHound"/>
        <s v="Sourcegraph"/>
        <s v="Spin"/>
        <s v="Splice"/>
        <s v="Splunk"/>
        <s v="Splyt"/>
        <s v="SpotHero"/>
        <s v="Spotify"/>
        <s v="Springbig"/>
        <s v="Springlane"/>
        <s v="Sprinklr"/>
        <s v="Spyce"/>
        <s v="SQream"/>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VL"/>
        <s v="Swyft"/>
        <s v="Swyftx"/>
        <s v="Symend"/>
        <s v="Synamedia"/>
        <s v="SynapseFI"/>
        <s v="Synapsica"/>
        <s v="Synergysuite"/>
        <s v="Synlogic"/>
        <s v="Synopsys"/>
        <s v="Synthego"/>
        <s v="Syte"/>
        <s v="Taboola"/>
        <s v="Tackle"/>
        <s v="Takl"/>
        <s v="Talis Biomedical"/>
        <s v="Talkwalker"/>
        <s v="Tally"/>
        <s v="Tamara Mellon"/>
        <s v="Tanium"/>
        <s v="Tapps Games"/>
        <s v="TaskUs"/>
        <s v="TCR2"/>
        <s v="Teachmint"/>
        <s v="TealBook"/>
        <s v="Teamwork"/>
        <s v="TechTarget"/>
        <s v="Teladoc Health"/>
        <s v="Teleport"/>
        <s v="Tempo Automation"/>
        <s v="Tencent"/>
        <s v="Tesla"/>
        <s v="Textio"/>
        <s v="TextNow"/>
        <s v="The Athletic"/>
        <s v="The Grommet"/>
        <s v="The Guild"/>
        <s v="The Iconic"/>
        <s v="The Modist"/>
        <s v="The Mom Project"/>
        <s v="The Org"/>
        <s v="The Predictive Index"/>
        <s v="The RealReal"/>
        <s v="The Sill"/>
        <s v="The Wing"/>
        <s v="The Zebra"/>
        <s v="TheSkimm"/>
        <s v="Thimble"/>
        <s v="Thinkific"/>
        <s v="ThirdLove"/>
        <s v="Thirty Madison"/>
        <s v="Thoughtworks"/>
        <s v="Thread"/>
        <s v="ThredUp"/>
        <s v="Thriver"/>
        <s v="Thumbtack"/>
        <s v="Tidepool"/>
        <s v="Tiendanube"/>
        <s v="Tier Mobility"/>
        <s v="TIFIN"/>
        <s v="TikTok India"/>
        <s v="Till Payments"/>
        <s v="Tilting Point"/>
        <s v="Tipalti"/>
        <s v="Toast"/>
        <s v="Tomo"/>
        <s v="Tomorrow"/>
        <s v="TomTom"/>
        <s v="Tonal"/>
        <s v="Tonkean"/>
        <s v="Top Hat"/>
        <s v="Toppr"/>
        <s v="Tor"/>
        <s v="TouchBistro"/>
        <s v="Transfix"/>
        <s v="Transmit Security"/>
        <s v="TravelBank"/>
        <s v="Traveloka"/>
        <s v="TravelTriangle"/>
        <s v="Trax"/>
        <s v="Tray.io"/>
        <s v="Treehouse"/>
        <s v="Trell"/>
        <s v="Tricida"/>
        <s v="TripActions"/>
        <s v="TripAdvisor"/>
        <s v="Tripbam"/>
        <s v="Triplebyte"/>
        <s v="TripleLift"/>
        <s v="Trove Recommerce"/>
        <s v="Truck It In"/>
        <s v="TrueCar"/>
        <s v="TrueLayer"/>
        <s v="Truepill"/>
        <s v="Truiloo"/>
        <s v="Trustly"/>
        <s v="Trybe"/>
        <s v="Tufin"/>
        <s v="Tul"/>
        <s v="Tulip Retail"/>
        <s v="Turnitin"/>
        <s v="Turntide"/>
        <s v="Turo"/>
        <s v="TuSimple"/>
        <s v="TutorMundi"/>
        <s v="Twiga"/>
        <s v="Twilio"/>
        <s v="Twine Solutions"/>
        <s v="TwinStrand"/>
        <s v="Twitter"/>
        <s v="Ual├â┬í"/>
        <s v="Uber"/>
        <s v="Uber Freight"/>
        <s v="Uberflip"/>
        <s v="Udaan"/>
        <s v="Udacity"/>
        <s v="Udayy"/>
        <s v="Udemy"/>
        <s v="UiPath"/>
        <s v="Ula"/>
        <s v="Una Brands"/>
        <s v="Unacademy"/>
        <s v="Unbabel"/>
        <s v="Unbounce"/>
        <s v="Uncapped"/>
        <s v="Unchained Capital"/>
        <s v="Unico"/>
        <s v="Uniphore"/>
        <s v="Unison"/>
        <s v="Unity"/>
        <s v="Unstoppable Domains"/>
        <s v="UpGrad"/>
        <s v="UpScalio"/>
        <s v="UPshow"/>
        <s v="Upstart"/>
        <s v="Urban Sports Club"/>
        <s v="Usermind"/>
        <s v="UserTesting"/>
        <s v="uShip"/>
        <s v="Vacasa"/>
        <s v="Validity"/>
        <s v="Vanta"/>
        <s v="Varo"/>
        <s v="Varonis"/>
        <s v="Vedanta Biosciences"/>
        <s v="Vedantu"/>
        <s v="Vee"/>
        <s v="Veem"/>
        <s v="Veev"/>
        <s v="Velodyne Lidar"/>
        <s v="Vendasta"/>
        <s v="Vendease"/>
        <s v="Venngage"/>
        <s v="Verbit"/>
        <s v="Veriff"/>
        <s v="Verily"/>
        <s v="VerSe Innovation"/>
        <s v="VerticalScope"/>
        <s v="Vesalius Therapeutics"/>
        <s v="Vesta"/>
        <s v="Vezeeta"/>
        <s v="Vial"/>
        <s v="Viant"/>
        <s v="Viber"/>
        <s v="Vibrent Health"/>
        <s v="Vicarious Surgical"/>
        <s v="VideoAmp"/>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ispir"/>
        <s v="WhiteHat Jr"/>
        <s v="WHOOP"/>
        <s v="WhyHotel"/>
        <s v="Wildlife Studios"/>
        <s v="Willow"/>
        <s v="Wish"/>
        <s v="Wistia"/>
        <s v="Wix"/>
        <s v="Wonder"/>
        <s v="Wonderschool"/>
        <s v="Wonolo"/>
        <s v="Wordstream"/>
        <s v="Workable"/>
        <s v="Workato"/>
        <s v="Workday"/>
        <s v="Workmotion"/>
        <s v="WorkRamp"/>
        <s v="Workrise"/>
        <s v="Worksmith"/>
        <s v="Workstream"/>
        <s v="Woven"/>
        <s v="Wyre"/>
        <s v="Xendit"/>
        <s v="Xentral"/>
        <s v="Xerpa"/>
        <s v="Xiaohongshu"/>
        <s v="Yabonza"/>
        <s v="Yahoo"/>
        <s v="Yellow.ai"/>
        <s v="Yelp"/>
        <s v="Yext"/>
        <s v="Yojak"/>
        <s v="Yonder"/>
        <s v="Yotpo"/>
        <s v="YourGrocer"/>
        <s v="Zak"/>
        <s v="Zapp"/>
        <s v="Zappos"/>
        <s v="Zego"/>
        <s v="Zeitgold"/>
        <s v="Zencity"/>
        <s v="Zendesk"/>
        <s v="Zenefits"/>
        <s v="Zenius"/>
        <s v="ZenLedger"/>
        <s v="Zenoti"/>
        <s v="Zepto"/>
        <s v="Zeus Living"/>
        <s v="Zhihu"/>
        <s v="Zilingo"/>
        <s v="Zillow"/>
        <s v="Zipcar"/>
        <s v="ZipRecruiter"/>
        <s v="Ziroom"/>
        <s v="Zola"/>
        <s v="Zomato"/>
        <s v="Zoom"/>
        <s v="Zoomo"/>
        <s v="Zoopla"/>
        <s v="Zoox"/>
        <s v="Zscaler"/>
        <s v="Zum"/>
        <s v="Zume"/>
        <s v="Zumper"/>
        <s v="Zuora"/>
        <s v="Zwift"/>
        <s v="Zymergen"/>
      </sharedItems>
    </cacheField>
    <cacheField name="location" numFmtId="0">
      <sharedItems/>
    </cacheField>
    <cacheField name="industry" numFmtId="0">
      <sharedItems containsBlank="1" count="32">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s v="NULL"/>
        <s v="Hardware"/>
        <s v="Construction"/>
        <s v="Fitness"/>
        <s v="Fin-Tech"/>
        <s v="Legal"/>
        <m u="1"/>
      </sharedItems>
    </cacheField>
    <cacheField name="total_laid_off" numFmtId="0">
      <sharedItems containsMixedTypes="1" containsNumber="1" containsInteger="1" minValue="3" maxValue="12000"/>
    </cacheField>
    <cacheField name="percentage_laid_off" numFmtId="2">
      <sharedItems containsMixedTypes="1" containsNumber="1" minValue="0" maxValue="1"/>
    </cacheField>
    <cacheField name="date" numFmtId="14">
      <sharedItems containsSemiMixedTypes="0" containsNonDate="0" containsDate="1" containsString="0" minDate="2020-03-11T00:00:00" maxDate="2023-03-07T00:00:00" count="450">
        <d v="2022-07-25T00:00:00"/>
        <d v="2022-11-17T00:00:00"/>
        <d v="2023-01-27T00:00:00"/>
        <d v="2022-07-13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0-04-01T00:00:00"/>
        <d v="2020-05-26T00:00:00"/>
        <d v="2020-12-16T00:00:00"/>
        <d v="2022-10-03T00:00:00"/>
        <d v="2022-10-17T00:00:00"/>
        <d v="2020-04-24T00:00:00"/>
        <d v="2022-03-08T00:00:00"/>
        <d v="2022-12-06T00:00:00"/>
        <d v="2020-03-31T00:00:00"/>
        <d v="2022-10-28T00:00:00"/>
        <d v="2022-07-07T00:00:00"/>
        <d v="2022-11-03T00:00:00"/>
        <d v="2023-02-08T00:00:00"/>
        <d v="2020-05-18T00:00:00"/>
        <d v="2022-04-14T00:00:00"/>
        <d v="2020-09-16T00:00:00"/>
        <d v="2023-03-03T00:00:00"/>
        <d v="2020-05-05T00:00:00"/>
        <d v="2022-05-25T00:00:00"/>
        <d v="2022-07-12T00:00:00"/>
        <d v="2022-12-08T00:00:00"/>
        <d v="2022-06-15T00:00:00"/>
        <d v="2022-05-23T00:00:00"/>
        <d v="2020-04-22T00:00:00"/>
        <d v="2020-05-07T00:00:00"/>
        <d v="2022-11-28T00:00:00"/>
        <d v="2023-01-12T00:00:00"/>
        <d v="2020-04-15T00:00:00"/>
        <d v="2022-08-16T00:00:00"/>
        <d v="2022-06-10T00:00:00"/>
        <d v="2023-03-06T00:00:00"/>
        <d v="2022-07-11T00:00:00"/>
        <d v="2022-12-09T00:00:00"/>
        <d v="2022-05-14T00:00:00"/>
        <d v="2020-09-29T00:00:00"/>
        <d v="2023-01-04T00:00:00"/>
        <d v="2022-11-16T00:00:00"/>
        <d v="2022-09-09T00:00:00"/>
        <d v="2023-03-02T00:00:00"/>
        <d v="2023-01-02T00:00:00"/>
        <d v="2023-01-17T00:00:00"/>
        <d v="2022-06-27T00:00:00"/>
        <d v="2023-02-27T00:00:00"/>
        <d v="2022-08-20T00:00:00"/>
        <d v="2020-03-29T00:00:00"/>
        <d v="2020-04-03T00:00:00"/>
        <d v="2022-07-06T00:00:00"/>
        <d v="2022-10-23T00:00:00"/>
        <d v="2022-08-14T00:00:00"/>
        <d v="2022-08-31T00:00:00"/>
        <d v="2022-12-15T00:00:00"/>
        <d v="2022-11-15T00:00:00"/>
        <d v="2020-04-28T00:00:00"/>
        <d v="2023-02-01T00:00:00"/>
        <d v="2022-06-20T00:00:00"/>
        <d v="2022-12-05T00:00:00"/>
        <d v="2022-07-20T00:00:00"/>
        <d v="2023-01-13T00:00:00"/>
        <d v="2020-06-29T00:00:00"/>
        <d v="2022-10-26T00:00:00"/>
        <d v="2022-11-01T00:00:00"/>
        <d v="2022-08-26T00:00:00"/>
        <d v="2023-01-30T00:00:00"/>
        <d v="2023-02-02T00:00:00"/>
        <d v="2022-07-15T00:00:00"/>
        <d v="2022-11-23T00:00:00"/>
        <d v="2022-11-08T00:00:00"/>
        <d v="2020-04-05T00:00:00"/>
        <d v="2020-06-18T00:00:00"/>
        <d v="2022-10-19T00:00:00"/>
        <d v="2020-04-10T00:00:00"/>
        <d v="2023-01-05T00:00:00"/>
        <d v="2023-01-31T00:00:00"/>
        <d v="2022-06-23T00:00:00"/>
        <d v="2021-01-11T00:00:00"/>
        <d v="2020-05-01T00:00:00"/>
        <d v="2020-04-27T00:00:00"/>
        <d v="2022-04-18T00:00:00"/>
        <d v="2022-06-29T00:00:00"/>
        <d v="2022-11-09T00:00:00"/>
        <d v="2022-11-10T00:00:00"/>
        <d v="2022-05-01T00:00:00"/>
        <d v="2020-04-07T00:00:00"/>
        <d v="2020-09-02T00:00:00"/>
        <d v="2020-11-19T00:00:00"/>
        <d v="2020-03-26T00:00:00"/>
        <d v="2022-12-23T00:00:00"/>
        <d v="2022-06-22T00:00:00"/>
        <d v="2022-12-12T00:00:00"/>
        <d v="2022-07-01T00:00:00"/>
        <d v="2023-02-09T00:00:00"/>
        <d v="2023-01-10T00:00:00"/>
        <d v="2020-03-27T00:00:00"/>
        <d v="2022-11-04T00:00:00"/>
        <d v="2022-06-24T00:00:00"/>
        <d v="2021-12-01T00:00:00"/>
        <d v="2022-08-11T00:00:00"/>
        <d v="2023-02-15T00:00:00"/>
        <d v="2022-08-03T00:00:00"/>
        <d v="2022-10-14T00:00:00"/>
        <d v="2023-01-15T00:00:00"/>
        <d v="2020-09-01T00:00:00"/>
        <d v="2022-09-08T00:00:00"/>
        <d v="2022-12-27T00:00:00"/>
        <d v="2022-10-07T00:00:00"/>
        <d v="2022-06-07T00:00:00"/>
        <d v="2022-11-29T00:00:00"/>
        <d v="2020-04-17T00:00:00"/>
        <d v="2022-11-02T00:00:00"/>
        <d v="2022-04-04T00:00:00"/>
        <d v="2022-06-19T00:00:00"/>
        <d v="2022-09-14T00:00:00"/>
        <d v="2023-02-26T00:00:00"/>
        <d v="2022-05-26T00:00:00"/>
        <d v="2021-11-18T00:00:00"/>
        <d v="2023-01-20T00:00:00"/>
        <d v="2020-07-10T00:00:00"/>
        <d v="2022-05-04T00:00:00"/>
        <d v="2022-12-01T00:00:00"/>
        <d v="2022-07-05T00:00:00"/>
        <d v="2020-09-11T00:00:00"/>
        <d v="2022-04-19T00:00:00"/>
        <d v="2022-08-15T00:00:00"/>
        <d v="2022-06-13T00:00:00"/>
        <d v="2020-03-30T00:00:00"/>
        <d v="2023-02-21T00:00:00"/>
        <d v="2023-01-24T00:00:00"/>
        <d v="2022-04-26T00:00:00"/>
        <d v="2022-05-31T00:00:00"/>
        <d v="2020-07-30T00:00:00"/>
        <d v="2020-05-28T00:00:00"/>
        <d v="2023-01-23T00:00:00"/>
        <d v="2022-07-22T00:00:00"/>
        <d v="2022-06-09T00:00:00"/>
        <d v="2020-04-06T00:00:00"/>
        <d v="2020-11-02T00:00:00"/>
        <d v="2023-01-06T00:00:00"/>
        <d v="2020-03-19T00:00:00"/>
        <d v="2021-02-22T00:00:00"/>
        <d v="2022-11-06T00:00:00"/>
        <d v="2020-06-11T00:00:00"/>
        <d v="2022-09-06T00:00:00"/>
        <d v="2022-06-14T00:00:00"/>
        <d v="2020-05-29T00:00:00"/>
        <d v="2022-10-11T00:00:00"/>
        <d v="2020-11-17T00:00:00"/>
        <d v="2022-06-28T00:00:00"/>
        <d v="2020-04-21T00:00:00"/>
        <d v="2022-12-20T00:00:00"/>
        <d v="2020-06-04T00:00:00"/>
        <d v="2022-10-05T00:00:00"/>
        <d v="2020-04-30T00:00:00"/>
        <d v="2022-07-08T00:00:00"/>
        <d v="2022-08-02T00:00:00"/>
        <d v="2020-04-08T00:00:00"/>
        <d v="2022-12-03T00:00:00"/>
        <d v="2021-01-27T00:00:00"/>
        <d v="2023-01-03T00:00:00"/>
        <d v="2022-06-17T00:00:00"/>
        <d v="2021-08-05T00:00:00"/>
        <d v="2020-03-23T00:00:00"/>
        <d v="2020-05-11T00:00:00"/>
        <d v="2022-10-25T00:00:00"/>
        <d v="2023-01-19T00:00:00"/>
        <d v="2022-11-18T00:00:00"/>
        <d v="2022-07-19T00:00:00"/>
        <d v="2022-06-02T00:00:00"/>
        <d v="2020-05-25T00:00:00"/>
        <d v="2022-11-14T00:00:00"/>
        <d v="2020-05-04T00:00:00"/>
        <d v="2020-04-16T00:00:00"/>
        <d v="2022-05-19T00:00:00"/>
        <d v="2022-09-30T00:00:00"/>
        <d v="2023-01-11T00:00:00"/>
        <d v="2022-05-10T00:00:00"/>
        <d v="2022-11-25T00:00:00"/>
        <d v="2023-02-13T00:00:00"/>
        <d v="2023-02-06T00:00:00"/>
        <d v="2022-07-03T00:00:00"/>
        <d v="2022-10-24T00:00:00"/>
        <d v="2022-11-27T00:00:00"/>
        <d v="2022-09-13T00:00:00"/>
        <d v="2020-07-23T00:00:00"/>
        <d v="2022-07-04T00:00:00"/>
        <d v="2023-02-17T00:00:00"/>
        <d v="2022-12-14T00:00:00"/>
        <d v="2020-06-02T00:00:00"/>
        <d v="2022-12-07T00:00:00"/>
        <d v="2022-06-16T00:00:00"/>
        <d v="2022-09-16T00:00:00"/>
        <d v="2023-01-25T00:00:00"/>
        <d v="2020-04-13T00:00:00"/>
        <d v="2022-07-29T00:00:00"/>
        <d v="2023-01-16T00:00:00"/>
        <d v="2022-06-06T00:00:00"/>
        <d v="2020-04-09T00:00:00"/>
        <d v="2020-03-25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0-04-23T00:00:00"/>
        <d v="2022-08-12T00:00:00"/>
        <d v="2020-06-03T00:00:00"/>
        <d v="2020-06-01T00:00:00"/>
        <d v="2020-05-14T00:00:00"/>
        <d v="2022-10-06T00:00:00"/>
        <d v="2020-03-20T00:00:00"/>
        <d v="2020-07-17T00:00:00"/>
        <d v="2022-03-16T00:00:00"/>
        <d v="2020-05-21T00:00:00"/>
        <d v="2022-08-08T00:00:00"/>
        <d v="2022-02-10T00:00:00"/>
        <d v="2022-05-27T00:00:00"/>
        <d v="2023-02-23T00:00:00"/>
        <d v="2020-06-23T00:00:00"/>
        <d v="2022-08-23T00:00:00"/>
        <d v="2022-05-11T00:00:00"/>
        <d v="2020-04-14T00:00:00"/>
        <d v="2020-05-13T00:00:00"/>
        <d v="2021-12-22T00:00:00"/>
        <d v="2022-09-07T00:00:00"/>
        <d v="2022-11-21T00:00:00"/>
        <d v="2022-09-27T00:00:00"/>
        <d v="2022-05-06T00:00:00"/>
        <d v="2020-08-19T00:00:00"/>
        <d v="2022-09-28T00:00:00"/>
        <d v="2023-02-16T00:00:00"/>
        <d v="2022-04-28T00:00:00"/>
        <d v="2020-11-18T00:00:00"/>
        <d v="2022-11-30T00:00:00"/>
        <d v="2020-05-19T00:00:00"/>
        <d v="2022-07-26T00:00:00"/>
        <d v="2021-01-13T00:00:00"/>
        <d v="2022-10-31T00:00:00"/>
        <d v="2023-02-28T00:00:00"/>
        <d v="2020-03-11T00:00:00"/>
        <d v="2023-02-24T00:00:00"/>
        <d v="2020-08-08T00:00:00"/>
        <d v="2020-05-27T00:00:00"/>
        <d v="2023-02-07T00:00:00"/>
        <d v="2022-12-13T00:00:00"/>
        <d v="2023-01-09T00:00:00"/>
        <d v="2022-08-30T00:00:00"/>
        <d v="2022-12-25T00:00:00"/>
        <d v="2022-10-21T00:00:00"/>
        <d v="2020-06-28T00:00:00"/>
        <d v="2022-06-04T00:00:00"/>
        <d v="2020-06-05T00:00:00"/>
        <d v="2022-04-20T00:00:00"/>
        <d v="2022-10-18T00:00:00"/>
        <d v="2023-02-03T00:00:00"/>
        <d v="2022-04-05T00:00:00"/>
        <d v="2023-02-20T00:00:00"/>
        <d v="2020-05-06T00:00:00"/>
        <d v="2022-10-16T00:00:00"/>
        <d v="2021-08-24T00:00:00"/>
        <d v="2020-03-24T00:00:00"/>
        <d v="2022-08-17T00:00:00"/>
        <d v="2020-03-18T00:00:00"/>
        <d v="2022-04-08T00:00:00"/>
        <d v="2022-11-11T00:00:00"/>
        <d v="2022-09-23T00:00:00"/>
        <d v="2022-08-25T00:00:00"/>
        <d v="2022-07-18T00:00:00"/>
        <d v="2020-07-08T00:00:00"/>
        <d v="2022-03-26T00:00:00"/>
        <d v="2020-06-30T00:00:00"/>
        <d v="2022-07-31T00:00:00"/>
        <d v="2020-10-14T00:00:00"/>
        <d v="2022-01-26T00:00:00"/>
        <d v="2020-08-07T00:00:00"/>
        <d v="2020-06-24T00:00:00"/>
        <d v="2022-10-27T00:00:00"/>
        <d v="2022-04-07T00:00:00"/>
        <d v="2022-03-29T00:00:00"/>
        <d v="2022-05-24T00:00:00"/>
        <d v="2020-06-16T00:00:00"/>
        <d v="2022-03-19T00:00:00"/>
        <d v="2022-04-15T00:00:00"/>
        <d v="2022-08-01T00:00:00"/>
        <d v="2020-07-01T00:00:00"/>
        <d v="2022-10-10T00:00:00"/>
        <d v="2020-03-16T00:00:00"/>
        <d v="2020-06-10T00:00:00"/>
        <d v="2020-05-12T00:00:00"/>
        <d v="2022-08-19T00:00:00"/>
        <d v="2022-12-19T00:00:00"/>
        <d v="2022-08-10T00:00:00"/>
        <d v="2022-02-14T00:00:00"/>
        <d v="2020-03-13T00:00:00"/>
        <d v="2022-10-20T00:00:00"/>
        <d v="2023-02-19T00:00:00"/>
        <d v="2021-02-01T00:00:00"/>
        <d v="2021-03-09T00:00:00"/>
        <d v="2022-03-03T00:00:00"/>
        <d v="2020-04-04T00:00:00"/>
        <d v="2023-02-22T00:00:00"/>
        <d v="2022-12-16T00:00:00"/>
        <d v="2021-02-09T00:00:00"/>
        <d v="2021-01-21T00:00:00"/>
        <d v="2020-06-09T00:00:00"/>
        <d v="2020-05-20T00:00:00"/>
        <d v="2020-06-22T00:00:00"/>
        <d v="2021-10-05T00:00:00"/>
        <d v="2022-06-08T00:00:00"/>
        <d v="2022-08-05T00:00:00"/>
        <d v="2021-06-01T00:00:00"/>
        <d v="2020-04-29T00:00:00"/>
        <d v="2022-07-14T00:00:00"/>
        <d v="2022-09-21T00:00:00"/>
        <d v="2022-09-22T00:00:00"/>
        <d v="2022-03-15T00:00:00"/>
        <d v="2020-10-29T00:00:00"/>
        <d v="2022-05-17T00:00:00"/>
        <d v="2022-09-02T00:00:00"/>
        <d v="2023-02-05T00:00:00"/>
        <d v="2021-04-29T00:00:00"/>
        <d v="2022-05-20T00:00:00"/>
        <d v="2020-05-15T00:00:00"/>
        <d v="2022-11-24T00:00:00"/>
        <d v="2022-12-21T00:00:00"/>
        <d v="2022-02-21T00:00:00"/>
        <d v="2020-07-20T00:00:00"/>
        <d v="2022-03-31T00:00:00"/>
        <d v="2021-02-04T00:00:00"/>
        <d v="2020-07-21T00:00:00"/>
        <d v="2022-02-16T00:00:00"/>
        <d v="2020-11-01T00:00:00"/>
        <d v="2020-05-03T00:00:00"/>
        <d v="2022-08-24T00:00:00"/>
        <d v="2020-08-18T00:00:00"/>
        <d v="2020-05-17T00:00:00"/>
        <d v="2020-08-31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1-02-23T00:00:00"/>
        <d v="2022-04-29T00:00:00"/>
        <d v="2022-08-21T00:00:00"/>
        <d v="2022-02-24T00:00:00"/>
        <d v="2022-09-19T00:00:00"/>
        <d v="2020-10-10T00:00:00"/>
        <d v="2020-07-15T00:00:00"/>
        <d v="2020-09-08T00:00:00"/>
        <d v="2022-12-10T00:00:00"/>
        <d v="2020-12-08T00:00:00"/>
        <d v="2020-04-25T00:00:00"/>
        <d v="2021-10-01T00:00:00"/>
        <d v="2021-07-26T00:00:00"/>
        <d v="2021-04-26T00:00:00"/>
        <d v="2020-07-09T00:00:00"/>
        <d v="2022-12-26T00:00:00"/>
        <d v="2022-02-08T00:00:00"/>
        <d v="2022-10-13T00:00:00"/>
        <d v="2021-01-20T00:00:00"/>
        <d v="2021-01-23T00:00:00"/>
        <d v="2022-06-26T00:00:00"/>
        <d v="2020-07-28T00:00:00"/>
        <d v="2020-12-23T00:00:00"/>
        <d v="2022-12-22T00:00:00"/>
        <d v="2021-02-03T00:00:00"/>
        <d v="2020-10-21T00:00:00"/>
        <d v="2022-04-12T00:00:00"/>
        <d v="2022-03-30T00:00:00"/>
        <d v="2022-02-03T00:00:00"/>
        <d v="2023-02-10T00:00:00"/>
        <d v="2022-01-20T00:00:00"/>
        <d v="2020-11-05T00:00:00"/>
        <d v="2020-08-26T00:00:00"/>
        <d v="2022-05-12T00:00:00"/>
        <d v="2022-03-10T00:00:00"/>
        <d v="2020-08-14T00:00:00"/>
        <d v="2021-01-25T00:00:00"/>
        <d v="2021-01-07T00:00:00"/>
        <d v="2022-11-22T00:00:00"/>
        <d v="2020-07-14T00:00:00"/>
        <d v="2022-07-24T00:00:00"/>
        <d v="2022-01-08T00:00:00"/>
        <d v="2022-03-17T00:00:00"/>
        <d v="2020-08-24T00:00:00"/>
        <d v="2020-07-27T00:00:00"/>
        <d v="2020-06-12T00:00:00"/>
        <d v="2020-03-12T00:00:00"/>
        <d v="2021-08-30T00:00:00"/>
        <d v="2020-05-22T00:00:00"/>
        <d v="2020-08-06T00:00:00"/>
        <d v="2020-03-28T00:00:00"/>
        <d v="2021-09-14T00:00:00"/>
        <d v="2022-02-17T00:00:00"/>
        <d v="2023-02-25T00:00:00"/>
        <d v="2022-06-18T00:00:00"/>
        <d v="2022-05-18T00:00:00"/>
        <d v="2020-08-05T00:00:00"/>
        <d v="2022-04-27T00:00:00"/>
        <d v="2020-09-09T00:00:00"/>
        <d v="2022-10-02T00:00:00"/>
        <d v="2022-03-02T00:00:00"/>
        <d v="2020-06-19T00:00:00"/>
        <d v="2021-01-06T00:00:00"/>
        <d v="2022-03-01T00:00:00"/>
        <d v="2020-11-09T00:00:00"/>
        <d v="2022-04-21T00:00:00"/>
        <d v="2020-07-13T00:00:00"/>
        <d v="2022-05-16T00:00:00"/>
        <d v="2022-07-02T00:00:00"/>
        <d v="2021-11-02T00:00:00"/>
        <d v="2022-11-19T00:00:00"/>
        <d v="2021-09-23T00:00:00"/>
      </sharedItems>
      <fieldGroup par="12"/>
    </cacheField>
    <cacheField name="month " numFmtId="2">
      <sharedItems count="12">
        <s v="Jul"/>
        <s v="Nov"/>
        <s v="Jan"/>
        <s v="Aug"/>
        <s v="Apr"/>
        <s v="Jun"/>
        <s v="Sep"/>
        <s v="Oct"/>
        <s v="May"/>
        <s v="Dec"/>
        <s v="Mar"/>
        <s v="Feb"/>
      </sharedItems>
      <fieldGroup par="13"/>
    </cacheField>
    <cacheField name="year" numFmtId="14">
      <sharedItems count="4">
        <s v="2022"/>
        <s v="2023"/>
        <s v="2020"/>
        <s v="2021"/>
      </sharedItems>
    </cacheField>
    <cacheField name="stage" numFmtId="0">
      <sharedItems/>
    </cacheField>
    <cacheField name="country" numFmtId="0">
      <sharedItems containsBlank="1" count="52">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 v="Portugal"/>
        <s v="South Korea"/>
        <s v="Switzerland"/>
        <s v="Norway"/>
        <s v="Estonia"/>
        <s v="Thailand"/>
        <s v="Vietnam"/>
        <s v="Bulgaria"/>
        <s v="Egypt"/>
        <s v="Luxembourg"/>
        <s v="Lithuania"/>
        <s v="Senegal"/>
        <m u="1"/>
      </sharedItems>
    </cacheField>
    <cacheField name="helped" numFmtId="0">
      <sharedItems containsBlank="1" count="4">
        <s v="Funded &amp; Laid Off"/>
        <s v="No Funding Laid Off"/>
        <m u="1"/>
        <s v="Neither" u="1"/>
      </sharedItems>
    </cacheField>
    <cacheField name="funds_raised_millions" numFmtId="0">
      <sharedItems containsMixedTypes="1" containsNumber="1" containsInteger="1" minValue="0" maxValue="121900"/>
    </cacheField>
    <cacheField name="date2" numFmtId="0" databaseField="0">
      <fieldGroup base="5">
        <discretePr count="45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month 2" numFmtId="0" databaseField="0">
      <fieldGroup base="6">
        <discretePr count="12">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00551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4">
  <r>
    <x v="0"/>
    <s v="SF Bay Area"/>
    <x v="0"/>
    <s v="NULL"/>
    <n v="0.06"/>
    <x v="0"/>
    <x v="0"/>
    <x v="0"/>
    <s v="Series E"/>
    <x v="0"/>
    <x v="0"/>
    <n v="272"/>
  </r>
  <r>
    <x v="1"/>
    <s v="Dublin"/>
    <x v="1"/>
    <n v="9"/>
    <n v="0.09"/>
    <x v="1"/>
    <x v="1"/>
    <x v="0"/>
    <s v="Series A"/>
    <x v="1"/>
    <x v="0"/>
    <n v="35"/>
  </r>
  <r>
    <x v="2"/>
    <s v="Toronto"/>
    <x v="1"/>
    <n v="19"/>
    <n v="0.17"/>
    <x v="2"/>
    <x v="2"/>
    <x v="1"/>
    <s v="Series B"/>
    <x v="2"/>
    <x v="0"/>
    <n v="21"/>
  </r>
  <r>
    <x v="3"/>
    <s v="Los Angeles"/>
    <x v="2"/>
    <n v="12"/>
    <s v="NULL"/>
    <x v="3"/>
    <x v="0"/>
    <x v="0"/>
    <s v="Series C"/>
    <x v="0"/>
    <x v="0"/>
    <n v="120"/>
  </r>
  <r>
    <x v="4"/>
    <s v="SF Bay Area"/>
    <x v="0"/>
    <n v="100"/>
    <n v="0.08"/>
    <x v="4"/>
    <x v="3"/>
    <x v="0"/>
    <s v="Post-IPO"/>
    <x v="0"/>
    <x v="0"/>
    <n v="242"/>
  </r>
  <r>
    <x v="5"/>
    <s v="New York City"/>
    <x v="3"/>
    <n v="70"/>
    <n v="0.17"/>
    <x v="5"/>
    <x v="4"/>
    <x v="2"/>
    <s v="Series D"/>
    <x v="0"/>
    <x v="0"/>
    <n v="253"/>
  </r>
  <r>
    <x v="6"/>
    <s v="Sao Paulo"/>
    <x v="4"/>
    <n v="90"/>
    <n v="0.12"/>
    <x v="6"/>
    <x v="5"/>
    <x v="0"/>
    <s v="Unknown"/>
    <x v="3"/>
    <x v="0"/>
    <n v="250"/>
  </r>
  <r>
    <x v="6"/>
    <s v="Sao Paulo"/>
    <x v="4"/>
    <n v="100"/>
    <n v="0.15"/>
    <x v="7"/>
    <x v="6"/>
    <x v="0"/>
    <s v="Unknown"/>
    <x v="3"/>
    <x v="0"/>
    <n v="250"/>
  </r>
  <r>
    <x v="7"/>
    <s v="Washington D.C."/>
    <x v="5"/>
    <s v="NULL"/>
    <n v="0.2"/>
    <x v="8"/>
    <x v="0"/>
    <x v="0"/>
    <s v="Post-IPO"/>
    <x v="0"/>
    <x v="0"/>
    <n v="426"/>
  </r>
  <r>
    <x v="8"/>
    <s v="Washington D.C."/>
    <x v="0"/>
    <n v="95"/>
    <n v="0.3"/>
    <x v="9"/>
    <x v="3"/>
    <x v="0"/>
    <s v="Series B"/>
    <x v="0"/>
    <x v="0"/>
    <n v="44"/>
  </r>
  <r>
    <x v="9"/>
    <s v="Sydney"/>
    <x v="6"/>
    <s v="NULL"/>
    <n v="0.25"/>
    <x v="10"/>
    <x v="5"/>
    <x v="0"/>
    <s v="Series A"/>
    <x v="4"/>
    <x v="0"/>
    <n v="12"/>
  </r>
  <r>
    <x v="10"/>
    <s v="SF Bay Area"/>
    <x v="7"/>
    <n v="150"/>
    <n v="0.1"/>
    <x v="11"/>
    <x v="7"/>
    <x v="0"/>
    <s v="Series E"/>
    <x v="0"/>
    <x v="0"/>
    <n v="426"/>
  </r>
  <r>
    <x v="11"/>
    <s v="Cincinnati"/>
    <x v="8"/>
    <s v="NULL"/>
    <n v="0.1"/>
    <x v="12"/>
    <x v="2"/>
    <x v="1"/>
    <s v="Unknown"/>
    <x v="0"/>
    <x v="0"/>
    <n v="275"/>
  </r>
  <r>
    <x v="12"/>
    <s v="SF Bay Area"/>
    <x v="9"/>
    <n v="155"/>
    <n v="7.0000000000000007E-2"/>
    <x v="12"/>
    <x v="2"/>
    <x v="1"/>
    <s v="Post-IPO"/>
    <x v="0"/>
    <x v="0"/>
    <n v="253"/>
  </r>
  <r>
    <x v="12"/>
    <s v="SF Bay Area"/>
    <x v="9"/>
    <n v="200"/>
    <n v="0.09"/>
    <x v="13"/>
    <x v="7"/>
    <x v="0"/>
    <s v="Post-IPO"/>
    <x v="0"/>
    <x v="0"/>
    <n v="253"/>
  </r>
  <r>
    <x v="13"/>
    <s v="Seattle"/>
    <x v="0"/>
    <s v="NULL"/>
    <n v="0.1"/>
    <x v="14"/>
    <x v="0"/>
    <x v="0"/>
    <s v="Series E"/>
    <x v="0"/>
    <x v="0"/>
    <n v="247"/>
  </r>
  <r>
    <x v="14"/>
    <s v="Sao Paulo"/>
    <x v="10"/>
    <n v="75"/>
    <n v="0.02"/>
    <x v="15"/>
    <x v="6"/>
    <x v="0"/>
    <s v="Acquired"/>
    <x v="3"/>
    <x v="0"/>
    <n v="244"/>
  </r>
  <r>
    <x v="15"/>
    <s v="SF Bay Area"/>
    <x v="4"/>
    <n v="12"/>
    <n v="0.05"/>
    <x v="16"/>
    <x v="5"/>
    <x v="0"/>
    <s v="Series C"/>
    <x v="0"/>
    <x v="0"/>
    <n v="106"/>
  </r>
  <r>
    <x v="16"/>
    <s v="Vancouver"/>
    <x v="0"/>
    <n v="40"/>
    <s v="NULL"/>
    <x v="17"/>
    <x v="3"/>
    <x v="0"/>
    <s v="Post-IPO"/>
    <x v="0"/>
    <x v="0"/>
    <n v="237"/>
  </r>
  <r>
    <x v="17"/>
    <s v="Stockholm"/>
    <x v="11"/>
    <n v="70"/>
    <n v="0.15"/>
    <x v="18"/>
    <x v="6"/>
    <x v="0"/>
    <s v="Post-IPO"/>
    <x v="5"/>
    <x v="0"/>
    <n v="126"/>
  </r>
  <r>
    <x v="18"/>
    <s v="Mumbai"/>
    <x v="12"/>
    <n v="45"/>
    <n v="0.09"/>
    <x v="19"/>
    <x v="4"/>
    <x v="2"/>
    <s v="Unknown"/>
    <x v="6"/>
    <x v="0"/>
    <n v="143"/>
  </r>
  <r>
    <x v="19"/>
    <s v="Portland"/>
    <x v="12"/>
    <n v="50"/>
    <s v="NULL"/>
    <x v="20"/>
    <x v="8"/>
    <x v="2"/>
    <s v="Unknown"/>
    <x v="0"/>
    <x v="0"/>
    <n v="207"/>
  </r>
  <r>
    <x v="20"/>
    <s v="Boston"/>
    <x v="13"/>
    <n v="54"/>
    <s v="NULL"/>
    <x v="21"/>
    <x v="9"/>
    <x v="2"/>
    <s v="Acquired"/>
    <x v="0"/>
    <x v="0"/>
    <n v="352"/>
  </r>
  <r>
    <x v="21"/>
    <s v="Chicago"/>
    <x v="1"/>
    <s v="NULL"/>
    <n v="0.15"/>
    <x v="22"/>
    <x v="7"/>
    <x v="0"/>
    <s v="Series C"/>
    <x v="0"/>
    <x v="0"/>
    <n v="360"/>
  </r>
  <r>
    <x v="22"/>
    <s v="Toronto"/>
    <x v="9"/>
    <n v="78"/>
    <n v="0.16"/>
    <x v="15"/>
    <x v="6"/>
    <x v="0"/>
    <s v="Series C"/>
    <x v="2"/>
    <x v="0"/>
    <n v="190"/>
  </r>
  <r>
    <x v="23"/>
    <s v="Berlin"/>
    <x v="0"/>
    <n v="50"/>
    <s v="NULL"/>
    <x v="23"/>
    <x v="7"/>
    <x v="0"/>
    <s v="Series B"/>
    <x v="7"/>
    <x v="0"/>
    <n v="189"/>
  </r>
  <r>
    <x v="24"/>
    <s v="Toronto"/>
    <x v="9"/>
    <n v="36"/>
    <n v="0.23"/>
    <x v="24"/>
    <x v="4"/>
    <x v="2"/>
    <s v="Series B"/>
    <x v="2"/>
    <x v="0"/>
    <n v="60"/>
  </r>
  <r>
    <x v="25"/>
    <s v="Seattle"/>
    <x v="0"/>
    <n v="100"/>
    <n v="0.12"/>
    <x v="25"/>
    <x v="10"/>
    <x v="0"/>
    <s v="Post-IPO"/>
    <x v="0"/>
    <x v="0"/>
    <n v="406"/>
  </r>
  <r>
    <x v="26"/>
    <s v="SF Bay Area"/>
    <x v="12"/>
    <n v="20"/>
    <n v="0.03"/>
    <x v="12"/>
    <x v="2"/>
    <x v="1"/>
    <s v="Series F"/>
    <x v="0"/>
    <x v="0"/>
    <n v="491"/>
  </r>
  <r>
    <x v="27"/>
    <s v="SF Bay Area"/>
    <x v="1"/>
    <n v="100"/>
    <s v="NULL"/>
    <x v="26"/>
    <x v="9"/>
    <x v="0"/>
    <s v="Post-IPO"/>
    <x v="0"/>
    <x v="0"/>
    <n v="2"/>
  </r>
  <r>
    <x v="28"/>
    <s v="Salt Lake City"/>
    <x v="1"/>
    <n v="210"/>
    <n v="0.3"/>
    <x v="27"/>
    <x v="10"/>
    <x v="2"/>
    <s v="Series C"/>
    <x v="0"/>
    <x v="0"/>
    <n v="89"/>
  </r>
  <r>
    <x v="29"/>
    <s v="Seattle"/>
    <x v="0"/>
    <n v="32"/>
    <n v="0.21"/>
    <x v="28"/>
    <x v="7"/>
    <x v="0"/>
    <s v="NULL"/>
    <x v="0"/>
    <x v="0"/>
    <s v="NULL"/>
  </r>
  <r>
    <x v="30"/>
    <s v="Durham"/>
    <x v="1"/>
    <n v="40"/>
    <s v="NULL"/>
    <x v="29"/>
    <x v="0"/>
    <x v="0"/>
    <s v="Unknown"/>
    <x v="0"/>
    <x v="0"/>
    <n v="20"/>
  </r>
  <r>
    <x v="31"/>
    <s v="SF Bay Area"/>
    <x v="12"/>
    <s v="NULL"/>
    <n v="0.01"/>
    <x v="30"/>
    <x v="1"/>
    <x v="0"/>
    <s v="Post-IPO"/>
    <x v="0"/>
    <x v="0"/>
    <n v="1500"/>
  </r>
  <r>
    <x v="31"/>
    <s v="SF Bay Area"/>
    <x v="12"/>
    <n v="500"/>
    <n v="0.19"/>
    <x v="31"/>
    <x v="11"/>
    <x v="1"/>
    <s v="Post-IPO"/>
    <x v="0"/>
    <x v="0"/>
    <n v="1500"/>
  </r>
  <r>
    <x v="32"/>
    <s v="Brasilia"/>
    <x v="2"/>
    <n v="60"/>
    <n v="0.2"/>
    <x v="10"/>
    <x v="5"/>
    <x v="0"/>
    <s v="Unknown"/>
    <x v="3"/>
    <x v="0"/>
    <s v="NULL"/>
  </r>
  <r>
    <x v="33"/>
    <s v="Singapore"/>
    <x v="14"/>
    <n v="1500"/>
    <n v="0.25"/>
    <x v="32"/>
    <x v="8"/>
    <x v="2"/>
    <s v="Acquired"/>
    <x v="8"/>
    <x v="0"/>
    <s v="NULL"/>
  </r>
  <r>
    <x v="34"/>
    <s v="SF Bay Area"/>
    <x v="0"/>
    <n v="44"/>
    <n v="1"/>
    <x v="33"/>
    <x v="4"/>
    <x v="0"/>
    <s v="Unknown"/>
    <x v="0"/>
    <x v="0"/>
    <n v="9"/>
  </r>
  <r>
    <x v="35"/>
    <s v="New York City"/>
    <x v="1"/>
    <s v="NULL"/>
    <n v="0.16"/>
    <x v="34"/>
    <x v="6"/>
    <x v="2"/>
    <s v="Series A"/>
    <x v="0"/>
    <x v="0"/>
    <n v="18"/>
  </r>
  <r>
    <x v="36"/>
    <s v="SF Bay Area"/>
    <x v="14"/>
    <n v="30"/>
    <s v="NULL"/>
    <x v="35"/>
    <x v="10"/>
    <x v="1"/>
    <s v="Post-IPO"/>
    <x v="0"/>
    <x v="0"/>
    <n v="6400"/>
  </r>
  <r>
    <x v="36"/>
    <s v="SF Bay Area"/>
    <x v="14"/>
    <n v="1900"/>
    <n v="0.25"/>
    <x v="36"/>
    <x v="8"/>
    <x v="2"/>
    <s v="Private Equity"/>
    <x v="0"/>
    <x v="0"/>
    <n v="5400"/>
  </r>
  <r>
    <x v="37"/>
    <s v="Lahore"/>
    <x v="15"/>
    <s v="NULL"/>
    <n v="0.31"/>
    <x v="37"/>
    <x v="8"/>
    <x v="0"/>
    <s v="Series B"/>
    <x v="9"/>
    <x v="0"/>
    <n v="109"/>
  </r>
  <r>
    <x v="37"/>
    <s v="Lahore"/>
    <x v="15"/>
    <s v="NULL"/>
    <n v="1"/>
    <x v="38"/>
    <x v="0"/>
    <x v="0"/>
    <s v="Series B"/>
    <x v="9"/>
    <x v="0"/>
    <n v="109"/>
  </r>
  <r>
    <x v="38"/>
    <s v="SF Bay Area"/>
    <x v="16"/>
    <n v="254"/>
    <n v="0.2"/>
    <x v="39"/>
    <x v="9"/>
    <x v="0"/>
    <s v="Series F"/>
    <x v="0"/>
    <x v="0"/>
    <n v="1400"/>
  </r>
  <r>
    <x v="39"/>
    <s v="Copenhagen"/>
    <x v="2"/>
    <n v="15"/>
    <s v="NULL"/>
    <x v="40"/>
    <x v="5"/>
    <x v="0"/>
    <s v="Unknown"/>
    <x v="10"/>
    <x v="0"/>
    <n v="7"/>
  </r>
  <r>
    <x v="40"/>
    <s v="New York City"/>
    <x v="2"/>
    <n v="30"/>
    <n v="0.2"/>
    <x v="41"/>
    <x v="8"/>
    <x v="0"/>
    <s v="Series B"/>
    <x v="0"/>
    <x v="0"/>
    <n v="33"/>
  </r>
  <r>
    <x v="41"/>
    <s v="Jakarta"/>
    <x v="14"/>
    <s v="NULL"/>
    <n v="0.7"/>
    <x v="42"/>
    <x v="4"/>
    <x v="2"/>
    <s v="Unknown"/>
    <x v="11"/>
    <x v="0"/>
    <s v="NULL"/>
  </r>
  <r>
    <x v="41"/>
    <s v="Jakarta"/>
    <x v="14"/>
    <s v="NULL"/>
    <n v="1"/>
    <x v="43"/>
    <x v="8"/>
    <x v="2"/>
    <s v="Unknown"/>
    <x v="11"/>
    <x v="0"/>
    <s v="NULL"/>
  </r>
  <r>
    <x v="42"/>
    <s v="Helsinki"/>
    <x v="17"/>
    <s v="NULL"/>
    <n v="0.2"/>
    <x v="12"/>
    <x v="2"/>
    <x v="1"/>
    <s v="Series D"/>
    <x v="12"/>
    <x v="0"/>
    <n v="420"/>
  </r>
  <r>
    <x v="43"/>
    <s v="Jakarta"/>
    <x v="12"/>
    <n v="67"/>
    <n v="0.08"/>
    <x v="44"/>
    <x v="1"/>
    <x v="0"/>
    <s v="Unknown"/>
    <x v="11"/>
    <x v="0"/>
    <n v="245"/>
  </r>
  <r>
    <x v="44"/>
    <s v="Baltimore"/>
    <x v="0"/>
    <n v="46"/>
    <n v="0.3"/>
    <x v="45"/>
    <x v="2"/>
    <x v="1"/>
    <s v="Seed"/>
    <x v="0"/>
    <x v="0"/>
    <s v="NULL"/>
  </r>
  <r>
    <x v="45"/>
    <s v="Jakarta"/>
    <x v="12"/>
    <n v="100"/>
    <s v="NULL"/>
    <x v="46"/>
    <x v="4"/>
    <x v="2"/>
    <s v="Series D"/>
    <x v="11"/>
    <x v="0"/>
    <n v="160"/>
  </r>
  <r>
    <x v="46"/>
    <s v="Montreal"/>
    <x v="0"/>
    <n v="80"/>
    <n v="0.14000000000000001"/>
    <x v="47"/>
    <x v="3"/>
    <x v="0"/>
    <s v="Series D"/>
    <x v="2"/>
    <x v="0"/>
    <n v="293"/>
  </r>
  <r>
    <x v="47"/>
    <s v="Los Angeles"/>
    <x v="12"/>
    <n v="20"/>
    <n v="0.08"/>
    <x v="48"/>
    <x v="5"/>
    <x v="0"/>
    <s v="Series C"/>
    <x v="0"/>
    <x v="0"/>
    <n v="175"/>
  </r>
  <r>
    <x v="48"/>
    <s v="Ibadan"/>
    <x v="3"/>
    <n v="400"/>
    <s v="NULL"/>
    <x v="49"/>
    <x v="10"/>
    <x v="1"/>
    <s v="Series B"/>
    <x v="13"/>
    <x v="0"/>
    <n v="16"/>
  </r>
  <r>
    <x v="49"/>
    <s v="Sao Paulo"/>
    <x v="0"/>
    <n v="63"/>
    <s v="NULL"/>
    <x v="50"/>
    <x v="0"/>
    <x v="0"/>
    <s v="Series C"/>
    <x v="3"/>
    <x v="0"/>
    <n v="174"/>
  </r>
  <r>
    <x v="49"/>
    <s v="Sao Paulo"/>
    <x v="0"/>
    <n v="113"/>
    <n v="0.16"/>
    <x v="51"/>
    <x v="9"/>
    <x v="0"/>
    <s v="Series C"/>
    <x v="3"/>
    <x v="0"/>
    <n v="174"/>
  </r>
  <r>
    <x v="50"/>
    <s v="Moscow"/>
    <x v="3"/>
    <n v="400"/>
    <n v="0.4"/>
    <x v="52"/>
    <x v="8"/>
    <x v="0"/>
    <s v="Acquired"/>
    <x v="14"/>
    <x v="0"/>
    <n v="60"/>
  </r>
  <r>
    <x v="51"/>
    <s v="SF Bay Area"/>
    <x v="3"/>
    <n v="23"/>
    <s v="NULL"/>
    <x v="8"/>
    <x v="0"/>
    <x v="0"/>
    <s v="Post-IPO"/>
    <x v="0"/>
    <x v="0"/>
    <n v="202"/>
  </r>
  <r>
    <x v="52"/>
    <s v="SF Bay Area"/>
    <x v="0"/>
    <n v="47"/>
    <n v="0.06"/>
    <x v="53"/>
    <x v="6"/>
    <x v="2"/>
    <s v="Series D"/>
    <x v="0"/>
    <x v="0"/>
    <n v="356"/>
  </r>
  <r>
    <x v="53"/>
    <s v="Seattle"/>
    <x v="3"/>
    <n v="150"/>
    <s v="NULL"/>
    <x v="28"/>
    <x v="7"/>
    <x v="0"/>
    <s v="Post-IPO"/>
    <x v="0"/>
    <x v="0"/>
    <n v="108"/>
  </r>
  <r>
    <x v="53"/>
    <s v="Seattle"/>
    <x v="3"/>
    <n v="8000"/>
    <n v="0.02"/>
    <x v="54"/>
    <x v="2"/>
    <x v="1"/>
    <s v="Post-IPO"/>
    <x v="0"/>
    <x v="0"/>
    <n v="108"/>
  </r>
  <r>
    <x v="53"/>
    <s v="Seattle"/>
    <x v="3"/>
    <n v="10000"/>
    <n v="0.03"/>
    <x v="55"/>
    <x v="1"/>
    <x v="0"/>
    <s v="Post-IPO"/>
    <x v="0"/>
    <x v="0"/>
    <n v="108"/>
  </r>
  <r>
    <x v="54"/>
    <s v="Hong Kong"/>
    <x v="4"/>
    <s v="NULL"/>
    <n v="0.1"/>
    <x v="56"/>
    <x v="6"/>
    <x v="0"/>
    <s v="Series B"/>
    <x v="15"/>
    <x v="0"/>
    <n v="328"/>
  </r>
  <r>
    <x v="55"/>
    <s v="Blumenau"/>
    <x v="8"/>
    <n v="50"/>
    <s v="NULL"/>
    <x v="57"/>
    <x v="10"/>
    <x v="1"/>
    <s v="Acquired"/>
    <x v="3"/>
    <x v="0"/>
    <s v="NULL"/>
  </r>
  <r>
    <x v="56"/>
    <s v="St. Louis"/>
    <x v="9"/>
    <n v="700"/>
    <n v="0.03"/>
    <x v="58"/>
    <x v="2"/>
    <x v="1"/>
    <s v="Post-IPO"/>
    <x v="0"/>
    <x v="0"/>
    <s v="NULL"/>
  </r>
  <r>
    <x v="57"/>
    <s v="Boston"/>
    <x v="18"/>
    <n v="50"/>
    <n v="0.65"/>
    <x v="59"/>
    <x v="2"/>
    <x v="1"/>
    <s v="Acquired"/>
    <x v="0"/>
    <x v="0"/>
    <n v="92"/>
  </r>
  <r>
    <x v="58"/>
    <s v="Chicago"/>
    <x v="12"/>
    <s v="NULL"/>
    <n v="0.18"/>
    <x v="60"/>
    <x v="5"/>
    <x v="0"/>
    <s v="Unknown"/>
    <x v="0"/>
    <x v="0"/>
    <n v="283"/>
  </r>
  <r>
    <x v="58"/>
    <s v="Chicago"/>
    <x v="12"/>
    <n v="130"/>
    <n v="0.25"/>
    <x v="61"/>
    <x v="11"/>
    <x v="1"/>
    <s v="Unknown"/>
    <x v="0"/>
    <x v="0"/>
    <n v="283"/>
  </r>
  <r>
    <x v="59"/>
    <s v="Seattle"/>
    <x v="1"/>
    <n v="13"/>
    <n v="0.03"/>
    <x v="62"/>
    <x v="3"/>
    <x v="0"/>
    <s v="Series D"/>
    <x v="0"/>
    <x v="0"/>
    <n v="187"/>
  </r>
  <r>
    <x v="60"/>
    <s v="Seattle"/>
    <x v="1"/>
    <n v="17"/>
    <n v="1"/>
    <x v="63"/>
    <x v="10"/>
    <x v="2"/>
    <s v="Series B"/>
    <x v="0"/>
    <x v="0"/>
    <n v="25"/>
  </r>
  <r>
    <x v="61"/>
    <s v="Los Angeles"/>
    <x v="0"/>
    <n v="17"/>
    <s v="NULL"/>
    <x v="64"/>
    <x v="4"/>
    <x v="2"/>
    <s v="Series A"/>
    <x v="0"/>
    <x v="0"/>
    <n v="14"/>
  </r>
  <r>
    <x v="62"/>
    <s v="New York City"/>
    <x v="19"/>
    <n v="135"/>
    <n v="0.1"/>
    <x v="36"/>
    <x v="8"/>
    <x v="2"/>
    <s v="Series D"/>
    <x v="0"/>
    <x v="0"/>
    <n v="181"/>
  </r>
  <r>
    <x v="63"/>
    <s v="SF Bay Area"/>
    <x v="19"/>
    <n v="20"/>
    <s v="NULL"/>
    <x v="27"/>
    <x v="10"/>
    <x v="2"/>
    <s v="Series B"/>
    <x v="0"/>
    <x v="0"/>
    <n v="26"/>
  </r>
  <r>
    <x v="64"/>
    <s v="Tel Aviv"/>
    <x v="13"/>
    <n v="35"/>
    <n v="0.27"/>
    <x v="65"/>
    <x v="0"/>
    <x v="0"/>
    <s v="Series C"/>
    <x v="0"/>
    <x v="0"/>
    <n v="64"/>
  </r>
  <r>
    <x v="65"/>
    <s v="Tel Aviv"/>
    <x v="0"/>
    <n v="23"/>
    <n v="0.38"/>
    <x v="66"/>
    <x v="7"/>
    <x v="0"/>
    <s v="Unknown"/>
    <x v="16"/>
    <x v="0"/>
    <n v="36"/>
  </r>
  <r>
    <x v="66"/>
    <s v="Tel Aviv"/>
    <x v="20"/>
    <n v="11"/>
    <s v="NULL"/>
    <x v="67"/>
    <x v="3"/>
    <x v="0"/>
    <s v="Series A"/>
    <x v="16"/>
    <x v="0"/>
    <n v="15"/>
  </r>
  <r>
    <x v="67"/>
    <s v="SF Bay Area"/>
    <x v="20"/>
    <n v="29"/>
    <n v="0.1"/>
    <x v="68"/>
    <x v="3"/>
    <x v="0"/>
    <s v="Series D"/>
    <x v="0"/>
    <x v="0"/>
    <n v="169"/>
  </r>
  <r>
    <x v="68"/>
    <s v="SF Bay Area"/>
    <x v="16"/>
    <s v="NULL"/>
    <n v="0.15"/>
    <x v="69"/>
    <x v="9"/>
    <x v="0"/>
    <s v="Series D"/>
    <x v="0"/>
    <x v="0"/>
    <n v="183"/>
  </r>
  <r>
    <x v="69"/>
    <s v="Vancouver"/>
    <x v="12"/>
    <s v="NULL"/>
    <n v="0.25"/>
    <x v="70"/>
    <x v="1"/>
    <x v="0"/>
    <s v="Series B"/>
    <x v="2"/>
    <x v="0"/>
    <n v="11"/>
  </r>
  <r>
    <x v="70"/>
    <s v="SF Bay Area"/>
    <x v="13"/>
    <n v="80"/>
    <n v="0.18"/>
    <x v="71"/>
    <x v="4"/>
    <x v="2"/>
    <s v="Unknown"/>
    <x v="0"/>
    <x v="0"/>
    <n v="156"/>
  </r>
  <r>
    <x v="71"/>
    <s v="Miami"/>
    <x v="21"/>
    <n v="34"/>
    <n v="0.08"/>
    <x v="72"/>
    <x v="11"/>
    <x v="1"/>
    <s v="Post-IPO"/>
    <x v="0"/>
    <x v="0"/>
    <s v="NULL"/>
  </r>
  <r>
    <x v="71"/>
    <s v="Miami"/>
    <x v="21"/>
    <n v="130"/>
    <n v="0.22"/>
    <x v="14"/>
    <x v="0"/>
    <x v="0"/>
    <s v="Post-IPO"/>
    <x v="0"/>
    <x v="0"/>
    <s v="NULL"/>
  </r>
  <r>
    <x v="72"/>
    <s v="SF Bay Area"/>
    <x v="1"/>
    <n v="300"/>
    <n v="0.12"/>
    <x v="60"/>
    <x v="5"/>
    <x v="0"/>
    <s v="Post-IPO"/>
    <x v="0"/>
    <x v="0"/>
    <n v="1600"/>
  </r>
  <r>
    <x v="73"/>
    <s v="Waterloo"/>
    <x v="5"/>
    <n v="90"/>
    <n v="0.06"/>
    <x v="44"/>
    <x v="1"/>
    <x v="0"/>
    <s v="Series D"/>
    <x v="2"/>
    <x v="0"/>
    <n v="483"/>
  </r>
  <r>
    <x v="74"/>
    <s v="Chennai"/>
    <x v="8"/>
    <n v="80"/>
    <n v="0.3"/>
    <x v="73"/>
    <x v="5"/>
    <x v="0"/>
    <s v="Unknown"/>
    <x v="6"/>
    <x v="0"/>
    <n v="12"/>
  </r>
  <r>
    <x v="75"/>
    <s v="Boston"/>
    <x v="21"/>
    <n v="65"/>
    <n v="0.1"/>
    <x v="74"/>
    <x v="9"/>
    <x v="0"/>
    <s v="Series E"/>
    <x v="0"/>
    <x v="0"/>
    <n v="265"/>
  </r>
  <r>
    <x v="75"/>
    <s v="Tel Aviv"/>
    <x v="21"/>
    <n v="24"/>
    <n v="0.09"/>
    <x v="19"/>
    <x v="4"/>
    <x v="2"/>
    <s v="Series C"/>
    <x v="16"/>
    <x v="0"/>
    <n v="100"/>
  </r>
  <r>
    <x v="76"/>
    <s v="SF Bay Area"/>
    <x v="22"/>
    <n v="13"/>
    <s v="NULL"/>
    <x v="75"/>
    <x v="0"/>
    <x v="0"/>
    <s v="Seed"/>
    <x v="0"/>
    <x v="0"/>
    <n v="1"/>
  </r>
  <r>
    <x v="77"/>
    <s v="Brisbane"/>
    <x v="0"/>
    <s v="NULL"/>
    <n v="1"/>
    <x v="76"/>
    <x v="2"/>
    <x v="1"/>
    <s v="Series C"/>
    <x v="0"/>
    <x v="0"/>
    <n v="155"/>
  </r>
  <r>
    <x v="78"/>
    <s v="Munich"/>
    <x v="10"/>
    <n v="100"/>
    <s v="NULL"/>
    <x v="77"/>
    <x v="5"/>
    <x v="2"/>
    <s v="Unknown"/>
    <x v="7"/>
    <x v="0"/>
    <n v="3600"/>
  </r>
  <r>
    <x v="78"/>
    <s v="Pittsburgh"/>
    <x v="10"/>
    <n v="150"/>
    <n v="0.05"/>
    <x v="29"/>
    <x v="0"/>
    <x v="0"/>
    <s v="Unknown"/>
    <x v="0"/>
    <x v="0"/>
    <n v="3600"/>
  </r>
  <r>
    <x v="78"/>
    <s v="Pittsburgh"/>
    <x v="10"/>
    <n v="173"/>
    <s v="NULL"/>
    <x v="78"/>
    <x v="7"/>
    <x v="0"/>
    <s v="Unknown"/>
    <x v="0"/>
    <x v="0"/>
    <n v="3600"/>
  </r>
  <r>
    <x v="78"/>
    <s v="SF Bay Area"/>
    <x v="10"/>
    <n v="259"/>
    <s v="NULL"/>
    <x v="79"/>
    <x v="1"/>
    <x v="0"/>
    <s v="Unknown"/>
    <x v="0"/>
    <x v="0"/>
    <n v="3600"/>
  </r>
  <r>
    <x v="79"/>
    <s v="New York City"/>
    <x v="12"/>
    <n v="20"/>
    <n v="7.0000000000000007E-2"/>
    <x v="80"/>
    <x v="3"/>
    <x v="0"/>
    <s v="Series B"/>
    <x v="0"/>
    <x v="0"/>
    <n v="78"/>
  </r>
  <r>
    <x v="80"/>
    <s v="SF Bay Area"/>
    <x v="21"/>
    <n v="25"/>
    <n v="0.04"/>
    <x v="39"/>
    <x v="9"/>
    <x v="0"/>
    <s v="Private Equity"/>
    <x v="0"/>
    <x v="0"/>
    <n v="537"/>
  </r>
  <r>
    <x v="81"/>
    <s v="London"/>
    <x v="10"/>
    <s v="NULL"/>
    <n v="0.3"/>
    <x v="3"/>
    <x v="0"/>
    <x v="0"/>
    <s v="Post-IPO"/>
    <x v="17"/>
    <x v="0"/>
    <n v="629"/>
  </r>
  <r>
    <x v="81"/>
    <s v="London"/>
    <x v="10"/>
    <n v="800"/>
    <n v="0.5"/>
    <x v="81"/>
    <x v="2"/>
    <x v="1"/>
    <s v="Post-IPO"/>
    <x v="17"/>
    <x v="0"/>
    <n v="629"/>
  </r>
  <r>
    <x v="82"/>
    <s v="Austin"/>
    <x v="15"/>
    <n v="75"/>
    <n v="7.0000000000000007E-2"/>
    <x v="64"/>
    <x v="4"/>
    <x v="2"/>
    <s v="Series B"/>
    <x v="0"/>
    <x v="0"/>
    <n v="35"/>
  </r>
  <r>
    <x v="83"/>
    <s v="Vancouver"/>
    <x v="3"/>
    <n v="216"/>
    <n v="0.17"/>
    <x v="4"/>
    <x v="3"/>
    <x v="0"/>
    <s v="Series B"/>
    <x v="2"/>
    <x v="0"/>
    <s v="NULL"/>
  </r>
  <r>
    <x v="84"/>
    <s v="New York City"/>
    <x v="5"/>
    <n v="38"/>
    <s v="NULL"/>
    <x v="82"/>
    <x v="11"/>
    <x v="1"/>
    <s v="Series A"/>
    <x v="0"/>
    <x v="0"/>
    <n v="1500"/>
  </r>
  <r>
    <x v="85"/>
    <s v="Berlin"/>
    <x v="3"/>
    <n v="26"/>
    <n v="0.36"/>
    <x v="68"/>
    <x v="3"/>
    <x v="0"/>
    <s v="Unknown"/>
    <x v="7"/>
    <x v="0"/>
    <s v="NULL"/>
  </r>
  <r>
    <x v="86"/>
    <s v="SF Bay Area"/>
    <x v="18"/>
    <n v="180"/>
    <n v="0.09"/>
    <x v="70"/>
    <x v="1"/>
    <x v="0"/>
    <s v="Post-IPO"/>
    <x v="0"/>
    <x v="0"/>
    <n v="453"/>
  </r>
  <r>
    <x v="87"/>
    <s v="SF Bay Area"/>
    <x v="1"/>
    <n v="23"/>
    <s v="NULL"/>
    <x v="83"/>
    <x v="0"/>
    <x v="0"/>
    <s v="Series A"/>
    <x v="0"/>
    <x v="0"/>
    <n v="27"/>
  </r>
  <r>
    <x v="88"/>
    <s v="Salt Lake City"/>
    <x v="12"/>
    <s v="NULL"/>
    <n v="1"/>
    <x v="84"/>
    <x v="1"/>
    <x v="0"/>
    <s v="Seed"/>
    <x v="0"/>
    <x v="0"/>
    <n v="2"/>
  </r>
  <r>
    <x v="89"/>
    <s v="SF Bay Area"/>
    <x v="23"/>
    <s v="NULL"/>
    <n v="0.16"/>
    <x v="85"/>
    <x v="1"/>
    <x v="0"/>
    <s v="Post-IPO"/>
    <x v="0"/>
    <x v="0"/>
    <n v="300"/>
  </r>
  <r>
    <x v="89"/>
    <s v="SF Bay Area"/>
    <x v="23"/>
    <n v="40"/>
    <n v="0.25"/>
    <x v="86"/>
    <x v="4"/>
    <x v="2"/>
    <s v="Unknown"/>
    <x v="0"/>
    <x v="0"/>
    <n v="100"/>
  </r>
  <r>
    <x v="90"/>
    <s v="Cincinnati"/>
    <x v="13"/>
    <n v="76"/>
    <n v="0.2"/>
    <x v="54"/>
    <x v="2"/>
    <x v="1"/>
    <s v="Series C"/>
    <x v="0"/>
    <x v="0"/>
    <n v="282"/>
  </r>
  <r>
    <x v="91"/>
    <s v="Atlanta"/>
    <x v="20"/>
    <s v="NULL"/>
    <n v="0.5"/>
    <x v="5"/>
    <x v="4"/>
    <x v="2"/>
    <s v="Unknown"/>
    <x v="0"/>
    <x v="0"/>
    <s v="NULL"/>
  </r>
  <r>
    <x v="92"/>
    <s v="New York City"/>
    <x v="11"/>
    <n v="15"/>
    <s v="NULL"/>
    <x v="87"/>
    <x v="5"/>
    <x v="2"/>
    <s v="Series B"/>
    <x v="0"/>
    <x v="0"/>
    <n v="32"/>
  </r>
  <r>
    <x v="93"/>
    <s v="Sydney"/>
    <x v="18"/>
    <n v="500"/>
    <n v="0.05"/>
    <x v="49"/>
    <x v="10"/>
    <x v="1"/>
    <s v="Post-IPO"/>
    <x v="4"/>
    <x v="0"/>
    <n v="210"/>
  </r>
  <r>
    <x v="94"/>
    <s v="SF Bay Area"/>
    <x v="12"/>
    <n v="32"/>
    <n v="0.3"/>
    <x v="88"/>
    <x v="7"/>
    <x v="0"/>
    <s v="Series B"/>
    <x v="0"/>
    <x v="0"/>
    <n v="177"/>
  </r>
  <r>
    <x v="95"/>
    <s v="Seattle"/>
    <x v="17"/>
    <n v="6"/>
    <n v="1"/>
    <x v="89"/>
    <x v="4"/>
    <x v="2"/>
    <s v="Unknown"/>
    <x v="0"/>
    <x v="0"/>
    <n v="1"/>
  </r>
  <r>
    <x v="96"/>
    <s v="New York City"/>
    <x v="1"/>
    <s v="NULL"/>
    <n v="0.15"/>
    <x v="90"/>
    <x v="2"/>
    <x v="1"/>
    <s v="Series E"/>
    <x v="0"/>
    <x v="0"/>
    <n v="863"/>
  </r>
  <r>
    <x v="97"/>
    <s v="Tel Aviv"/>
    <x v="21"/>
    <n v="19"/>
    <n v="0.09"/>
    <x v="91"/>
    <x v="2"/>
    <x v="1"/>
    <s v="Unknown"/>
    <x v="16"/>
    <x v="0"/>
    <n v="80"/>
  </r>
  <r>
    <x v="98"/>
    <s v="New York City"/>
    <x v="24"/>
    <n v="20"/>
    <n v="0.05"/>
    <x v="54"/>
    <x v="2"/>
    <x v="1"/>
    <s v="Series E"/>
    <x v="0"/>
    <x v="0"/>
    <n v="274"/>
  </r>
  <r>
    <x v="99"/>
    <s v="Boston"/>
    <x v="21"/>
    <n v="70"/>
    <n v="0.09"/>
    <x v="92"/>
    <x v="5"/>
    <x v="0"/>
    <s v="Series F"/>
    <x v="0"/>
    <x v="0"/>
    <n v="500"/>
  </r>
  <r>
    <x v="100"/>
    <s v="SF Bay Area"/>
    <x v="12"/>
    <s v="NULL"/>
    <n v="1"/>
    <x v="93"/>
    <x v="2"/>
    <x v="3"/>
    <s v="Unknown"/>
    <x v="0"/>
    <x v="0"/>
    <n v="584"/>
  </r>
  <r>
    <x v="101"/>
    <s v="SF Bay Area"/>
    <x v="18"/>
    <n v="250"/>
    <n v="0.02"/>
    <x v="82"/>
    <x v="11"/>
    <x v="1"/>
    <s v="Post-IPO"/>
    <x v="0"/>
    <x v="0"/>
    <s v="NULL"/>
  </r>
  <r>
    <x v="102"/>
    <s v="SF Bay Area"/>
    <x v="10"/>
    <s v="NULL"/>
    <n v="1"/>
    <x v="94"/>
    <x v="8"/>
    <x v="2"/>
    <s v="Acquired"/>
    <x v="0"/>
    <x v="0"/>
    <n v="24"/>
  </r>
  <r>
    <x v="103"/>
    <s v="SF Bay Area"/>
    <x v="18"/>
    <n v="260"/>
    <n v="0.1"/>
    <x v="95"/>
    <x v="4"/>
    <x v="2"/>
    <s v="Series B"/>
    <x v="0"/>
    <x v="0"/>
    <n v="840"/>
  </r>
  <r>
    <x v="104"/>
    <s v="Boulder"/>
    <x v="17"/>
    <s v="NULL"/>
    <n v="0.11"/>
    <x v="96"/>
    <x v="4"/>
    <x v="0"/>
    <s v="Series C"/>
    <x v="0"/>
    <x v="0"/>
    <n v="152"/>
  </r>
  <r>
    <x v="105"/>
    <s v="Minneapolis"/>
    <x v="11"/>
    <n v="5"/>
    <n v="0.2"/>
    <x v="64"/>
    <x v="4"/>
    <x v="2"/>
    <s v="Unknown"/>
    <x v="0"/>
    <x v="0"/>
    <s v="NULL"/>
  </r>
  <r>
    <x v="106"/>
    <s v="Los Angeles"/>
    <x v="14"/>
    <n v="80"/>
    <s v="NULL"/>
    <x v="97"/>
    <x v="5"/>
    <x v="0"/>
    <s v="Unknown"/>
    <x v="0"/>
    <x v="0"/>
    <n v="811"/>
  </r>
  <r>
    <x v="106"/>
    <s v="Los Angeles"/>
    <x v="14"/>
    <n v="144"/>
    <n v="0.22"/>
    <x v="98"/>
    <x v="1"/>
    <x v="0"/>
    <s v="Private Equity"/>
    <x v="0"/>
    <x v="0"/>
    <n v="686"/>
  </r>
  <r>
    <x v="107"/>
    <s v="Phoenix"/>
    <x v="21"/>
    <s v="NULL"/>
    <n v="0.25"/>
    <x v="99"/>
    <x v="1"/>
    <x v="0"/>
    <s v="Unknown"/>
    <x v="0"/>
    <x v="0"/>
    <s v="NULL"/>
  </r>
  <r>
    <x v="108"/>
    <s v="Tel Aviv"/>
    <x v="8"/>
    <n v="500"/>
    <n v="0.67"/>
    <x v="100"/>
    <x v="8"/>
    <x v="0"/>
    <s v="Series B"/>
    <x v="16"/>
    <x v="0"/>
    <n v="45"/>
  </r>
  <r>
    <x v="109"/>
    <s v="New York City"/>
    <x v="3"/>
    <n v="60"/>
    <n v="0.1"/>
    <x v="101"/>
    <x v="4"/>
    <x v="2"/>
    <s v="Series D"/>
    <x v="0"/>
    <x v="0"/>
    <n v="181"/>
  </r>
  <r>
    <x v="110"/>
    <s v="Dubai"/>
    <x v="3"/>
    <s v="NULL"/>
    <n v="1"/>
    <x v="102"/>
    <x v="6"/>
    <x v="2"/>
    <s v="Series A"/>
    <x v="18"/>
    <x v="0"/>
    <n v="30"/>
  </r>
  <r>
    <x v="111"/>
    <s v="Toronto"/>
    <x v="12"/>
    <n v="5"/>
    <n v="0.25"/>
    <x v="103"/>
    <x v="1"/>
    <x v="2"/>
    <s v="Seed"/>
    <x v="0"/>
    <x v="0"/>
    <n v="3"/>
  </r>
  <r>
    <x v="112"/>
    <s v="SF Bay Area"/>
    <x v="3"/>
    <n v="250"/>
    <n v="0.5"/>
    <x v="104"/>
    <x v="10"/>
    <x v="2"/>
    <s v="Series C"/>
    <x v="0"/>
    <x v="0"/>
    <n v="88"/>
  </r>
  <r>
    <x v="113"/>
    <s v="London"/>
    <x v="0"/>
    <n v="100"/>
    <s v="NULL"/>
    <x v="38"/>
    <x v="0"/>
    <x v="0"/>
    <s v="Post-IPO"/>
    <x v="17"/>
    <x v="0"/>
    <n v="1100"/>
  </r>
  <r>
    <x v="114"/>
    <s v="Paris"/>
    <x v="3"/>
    <n v="93"/>
    <n v="0.13"/>
    <x v="105"/>
    <x v="9"/>
    <x v="0"/>
    <s v="Series E"/>
    <x v="19"/>
    <x v="0"/>
    <n v="1000"/>
  </r>
  <r>
    <x v="115"/>
    <s v="Atlanta"/>
    <x v="4"/>
    <s v="NULL"/>
    <n v="0.15"/>
    <x v="39"/>
    <x v="9"/>
    <x v="0"/>
    <s v="Post-IPO"/>
    <x v="0"/>
    <x v="0"/>
    <n v="932"/>
  </r>
  <r>
    <x v="116"/>
    <s v="Providence"/>
    <x v="25"/>
    <s v="NULL"/>
    <n v="0.15"/>
    <x v="12"/>
    <x v="2"/>
    <x v="1"/>
    <s v="Post-IPO"/>
    <x v="0"/>
    <x v="0"/>
    <n v="946"/>
  </r>
  <r>
    <x v="117"/>
    <s v="St. Louis"/>
    <x v="7"/>
    <n v="30"/>
    <s v="NULL"/>
    <x v="106"/>
    <x v="5"/>
    <x v="0"/>
    <s v="Series B"/>
    <x v="0"/>
    <x v="0"/>
    <n v="51"/>
  </r>
  <r>
    <x v="117"/>
    <s v="St. Louis"/>
    <x v="7"/>
    <n v="35"/>
    <s v="NULL"/>
    <x v="107"/>
    <x v="9"/>
    <x v="0"/>
    <s v="Series B"/>
    <x v="0"/>
    <x v="0"/>
    <n v="51"/>
  </r>
  <r>
    <x v="118"/>
    <s v="Louisville"/>
    <x v="0"/>
    <n v="52"/>
    <s v="NULL"/>
    <x v="108"/>
    <x v="0"/>
    <x v="0"/>
    <s v="Unknown"/>
    <x v="0"/>
    <x v="0"/>
    <s v="NULL"/>
  </r>
  <r>
    <x v="119"/>
    <s v="Melbourne"/>
    <x v="4"/>
    <n v="70"/>
    <n v="0.3"/>
    <x v="60"/>
    <x v="5"/>
    <x v="0"/>
    <s v="Post-IPO"/>
    <x v="4"/>
    <x v="0"/>
    <n v="13"/>
  </r>
  <r>
    <x v="120"/>
    <s v="Sydney"/>
    <x v="10"/>
    <s v="NULL"/>
    <n v="0.75"/>
    <x v="31"/>
    <x v="11"/>
    <x v="1"/>
    <s v="Unknown"/>
    <x v="4"/>
    <x v="0"/>
    <n v="63"/>
  </r>
  <r>
    <x v="121"/>
    <s v="New York City"/>
    <x v="3"/>
    <n v="126"/>
    <n v="0.12"/>
    <x v="109"/>
    <x v="11"/>
    <x v="1"/>
    <s v="Post-IPO"/>
    <x v="0"/>
    <x v="0"/>
    <s v="NULL"/>
  </r>
  <r>
    <x v="122"/>
    <s v="SF Bay Area"/>
    <x v="10"/>
    <n v="16"/>
    <n v="0.25"/>
    <x v="97"/>
    <x v="5"/>
    <x v="0"/>
    <s v="Series A"/>
    <x v="0"/>
    <x v="0"/>
    <n v="13"/>
  </r>
  <r>
    <x v="123"/>
    <s v="Columbus"/>
    <x v="0"/>
    <n v="31"/>
    <n v="0.08"/>
    <x v="31"/>
    <x v="11"/>
    <x v="1"/>
    <s v="Series E"/>
    <x v="0"/>
    <x v="0"/>
    <n v="168"/>
  </r>
  <r>
    <x v="124"/>
    <s v="London"/>
    <x v="22"/>
    <s v="NULL"/>
    <n v="0.12"/>
    <x v="110"/>
    <x v="2"/>
    <x v="1"/>
    <s v="Series D"/>
    <x v="0"/>
    <x v="0"/>
    <n v="223"/>
  </r>
  <r>
    <x v="125"/>
    <s v="Sao Paulo"/>
    <x v="12"/>
    <n v="30"/>
    <s v="NULL"/>
    <x v="89"/>
    <x v="4"/>
    <x v="2"/>
    <s v="Series B"/>
    <x v="3"/>
    <x v="0"/>
    <n v="14"/>
  </r>
  <r>
    <x v="126"/>
    <s v="Vancouver"/>
    <x v="12"/>
    <n v="47"/>
    <n v="0.1"/>
    <x v="111"/>
    <x v="10"/>
    <x v="2"/>
    <s v="Series B"/>
    <x v="2"/>
    <x v="0"/>
    <n v="49"/>
  </r>
  <r>
    <x v="127"/>
    <s v="Calgary"/>
    <x v="18"/>
    <n v="137"/>
    <n v="0.14000000000000001"/>
    <x v="12"/>
    <x v="2"/>
    <x v="1"/>
    <s v="Unknown"/>
    <x v="2"/>
    <x v="0"/>
    <n v="69"/>
  </r>
  <r>
    <x v="128"/>
    <s v="New York City"/>
    <x v="3"/>
    <s v="NULL"/>
    <n v="0.14000000000000001"/>
    <x v="112"/>
    <x v="1"/>
    <x v="0"/>
    <s v="Series A"/>
    <x v="0"/>
    <x v="0"/>
    <n v="380"/>
  </r>
  <r>
    <x v="129"/>
    <s v="SF Bay Area"/>
    <x v="0"/>
    <s v="NULL"/>
    <n v="0.12"/>
    <x v="17"/>
    <x v="3"/>
    <x v="0"/>
    <s v="Post-IPO"/>
    <x v="0"/>
    <x v="0"/>
    <n v="272"/>
  </r>
  <r>
    <x v="130"/>
    <s v="Berlin"/>
    <x v="3"/>
    <n v="100"/>
    <n v="0.1"/>
    <x v="48"/>
    <x v="5"/>
    <x v="0"/>
    <s v="Unknown"/>
    <x v="7"/>
    <x v="0"/>
    <n v="1000"/>
  </r>
  <r>
    <x v="131"/>
    <s v="Dallas"/>
    <x v="12"/>
    <n v="41"/>
    <n v="0.14000000000000001"/>
    <x v="113"/>
    <x v="5"/>
    <x v="0"/>
    <s v="Series C"/>
    <x v="0"/>
    <x v="0"/>
    <n v="137"/>
  </r>
  <r>
    <x v="132"/>
    <s v="New York City"/>
    <x v="20"/>
    <n v="900"/>
    <n v="0.09"/>
    <x v="114"/>
    <x v="9"/>
    <x v="3"/>
    <s v="Unknown"/>
    <x v="0"/>
    <x v="0"/>
    <n v="905"/>
  </r>
  <r>
    <x v="132"/>
    <s v="New York City"/>
    <x v="20"/>
    <n v="3000"/>
    <n v="0.33"/>
    <x v="25"/>
    <x v="10"/>
    <x v="0"/>
    <s v="Unknown"/>
    <x v="0"/>
    <x v="0"/>
    <n v="905"/>
  </r>
  <r>
    <x v="133"/>
    <s v="Santiago"/>
    <x v="0"/>
    <s v="NULL"/>
    <n v="0.3"/>
    <x v="12"/>
    <x v="2"/>
    <x v="1"/>
    <s v="Series C"/>
    <x v="20"/>
    <x v="0"/>
    <n v="204"/>
  </r>
  <r>
    <x v="133"/>
    <s v="Santiago"/>
    <x v="0"/>
    <n v="30"/>
    <s v="NULL"/>
    <x v="115"/>
    <x v="3"/>
    <x v="0"/>
    <s v="Series C"/>
    <x v="20"/>
    <x v="0"/>
    <n v="204"/>
  </r>
  <r>
    <x v="134"/>
    <s v="New York City"/>
    <x v="12"/>
    <n v="28"/>
    <s v="NULL"/>
    <x v="116"/>
    <x v="11"/>
    <x v="1"/>
    <s v="Series F"/>
    <x v="0"/>
    <x v="0"/>
    <n v="435"/>
  </r>
  <r>
    <x v="135"/>
    <s v="Boston"/>
    <x v="8"/>
    <n v="30"/>
    <n v="0.2"/>
    <x v="111"/>
    <x v="10"/>
    <x v="2"/>
    <s v="Series C"/>
    <x v="0"/>
    <x v="0"/>
    <n v="60"/>
  </r>
  <r>
    <x v="136"/>
    <s v="Los Angeles"/>
    <x v="8"/>
    <n v="40"/>
    <s v="NULL"/>
    <x v="117"/>
    <x v="3"/>
    <x v="0"/>
    <s v="Post-IPO"/>
    <x v="0"/>
    <x v="0"/>
    <n v="122"/>
  </r>
  <r>
    <x v="136"/>
    <s v="Los Angeles"/>
    <x v="8"/>
    <n v="200"/>
    <n v="0.19"/>
    <x v="118"/>
    <x v="7"/>
    <x v="0"/>
    <s v="Post-IPO"/>
    <x v="0"/>
    <x v="0"/>
    <n v="122"/>
  </r>
  <r>
    <x v="137"/>
    <s v="Tel Aviv"/>
    <x v="13"/>
    <n v="65"/>
    <n v="1"/>
    <x v="41"/>
    <x v="8"/>
    <x v="0"/>
    <s v="Series A"/>
    <x v="16"/>
    <x v="0"/>
    <n v="16"/>
  </r>
  <r>
    <x v="138"/>
    <s v="Mumbai"/>
    <x v="8"/>
    <n v="40"/>
    <n v="0.43"/>
    <x v="119"/>
    <x v="2"/>
    <x v="1"/>
    <s v="Series A"/>
    <x v="6"/>
    <x v="0"/>
    <n v="21"/>
  </r>
  <r>
    <x v="139"/>
    <s v="Seattle"/>
    <x v="11"/>
    <n v="250"/>
    <s v="NULL"/>
    <x v="120"/>
    <x v="6"/>
    <x v="2"/>
    <s v="Acquired"/>
    <x v="0"/>
    <x v="0"/>
    <n v="95"/>
  </r>
  <r>
    <x v="140"/>
    <s v="Baltimore"/>
    <x v="13"/>
    <s v="NULL"/>
    <n v="7.0000000000000007E-2"/>
    <x v="121"/>
    <x v="6"/>
    <x v="0"/>
    <s v="Post-IPO"/>
    <x v="0"/>
    <x v="0"/>
    <n v="200"/>
  </r>
  <r>
    <x v="141"/>
    <s v="Austin"/>
    <x v="3"/>
    <n v="180"/>
    <n v="0.13"/>
    <x v="69"/>
    <x v="9"/>
    <x v="0"/>
    <s v="Post-IPO"/>
    <x v="0"/>
    <x v="0"/>
    <n v="224"/>
  </r>
  <r>
    <x v="142"/>
    <s v="Shanghai"/>
    <x v="11"/>
    <s v="NULL"/>
    <n v="0.3"/>
    <x v="122"/>
    <x v="9"/>
    <x v="0"/>
    <s v="Post-IPO"/>
    <x v="21"/>
    <x v="0"/>
    <n v="3700"/>
  </r>
  <r>
    <x v="143"/>
    <s v="SF Bay Area"/>
    <x v="0"/>
    <n v="120"/>
    <n v="0.04"/>
    <x v="123"/>
    <x v="7"/>
    <x v="0"/>
    <s v="Post-IPO"/>
    <x v="0"/>
    <x v="0"/>
    <n v="585"/>
  </r>
  <r>
    <x v="144"/>
    <s v="Los Angeles"/>
    <x v="10"/>
    <n v="138"/>
    <n v="0.23"/>
    <x v="124"/>
    <x v="5"/>
    <x v="0"/>
    <s v="Post-IPO"/>
    <x v="0"/>
    <x v="0"/>
    <n v="783"/>
  </r>
  <r>
    <x v="144"/>
    <s v="Los Angeles"/>
    <x v="10"/>
    <n v="406"/>
    <n v="0.3"/>
    <x v="111"/>
    <x v="10"/>
    <x v="2"/>
    <s v="Series D"/>
    <x v="0"/>
    <x v="0"/>
    <n v="623"/>
  </r>
  <r>
    <x v="145"/>
    <s v="SF Bay Area"/>
    <x v="4"/>
    <s v="NULL"/>
    <n v="1"/>
    <x v="125"/>
    <x v="1"/>
    <x v="0"/>
    <s v="Unknown"/>
    <x v="0"/>
    <x v="0"/>
    <s v="NULL"/>
  </r>
  <r>
    <x v="146"/>
    <s v="SF Bay Area"/>
    <x v="4"/>
    <s v="NULL"/>
    <n v="0.12"/>
    <x v="126"/>
    <x v="4"/>
    <x v="2"/>
    <s v="Series B"/>
    <x v="0"/>
    <x v="0"/>
    <n v="69"/>
  </r>
  <r>
    <x v="147"/>
    <s v="Non-U.S."/>
    <x v="4"/>
    <s v="NULL"/>
    <n v="0.3"/>
    <x v="127"/>
    <x v="1"/>
    <x v="0"/>
    <s v="Seed"/>
    <x v="22"/>
    <x v="1"/>
    <n v="0"/>
  </r>
  <r>
    <x v="147"/>
    <s v="Non-U.S."/>
    <x v="4"/>
    <n v="75"/>
    <n v="0.25"/>
    <x v="128"/>
    <x v="4"/>
    <x v="0"/>
    <s v="Seed"/>
    <x v="22"/>
    <x v="1"/>
    <n v="0"/>
  </r>
  <r>
    <x v="148"/>
    <s v="Dubai"/>
    <x v="4"/>
    <n v="9"/>
    <n v="0.05"/>
    <x v="129"/>
    <x v="5"/>
    <x v="0"/>
    <s v="Series B"/>
    <x v="18"/>
    <x v="0"/>
    <n v="30"/>
  </r>
  <r>
    <x v="149"/>
    <s v="Vienna"/>
    <x v="4"/>
    <n v="270"/>
    <n v="0.27"/>
    <x v="113"/>
    <x v="5"/>
    <x v="0"/>
    <s v="Series C"/>
    <x v="23"/>
    <x v="0"/>
    <n v="546"/>
  </r>
  <r>
    <x v="150"/>
    <s v="Budapest"/>
    <x v="17"/>
    <s v="NULL"/>
    <n v="0.14000000000000001"/>
    <x v="130"/>
    <x v="6"/>
    <x v="0"/>
    <s v="Series C"/>
    <x v="24"/>
    <x v="0"/>
    <n v="83"/>
  </r>
  <r>
    <x v="151"/>
    <s v="Tel Aviv"/>
    <x v="21"/>
    <n v="40"/>
    <s v="NULL"/>
    <x v="131"/>
    <x v="11"/>
    <x v="1"/>
    <s v="Unknown"/>
    <x v="16"/>
    <x v="0"/>
    <n v="401"/>
  </r>
  <r>
    <x v="152"/>
    <s v="Mexico City"/>
    <x v="4"/>
    <n v="80"/>
    <n v="0.11"/>
    <x v="132"/>
    <x v="8"/>
    <x v="0"/>
    <s v="Series C"/>
    <x v="25"/>
    <x v="0"/>
    <n v="378"/>
  </r>
  <r>
    <x v="152"/>
    <s v="Mexico City"/>
    <x v="4"/>
    <n v="100"/>
    <s v="NULL"/>
    <x v="125"/>
    <x v="1"/>
    <x v="0"/>
    <s v="Series C"/>
    <x v="25"/>
    <x v="0"/>
    <n v="378"/>
  </r>
  <r>
    <x v="153"/>
    <s v="Seattle"/>
    <x v="13"/>
    <n v="70"/>
    <n v="0.27"/>
    <x v="133"/>
    <x v="1"/>
    <x v="3"/>
    <s v="Acquired"/>
    <x v="0"/>
    <x v="0"/>
    <n v="46"/>
  </r>
  <r>
    <x v="154"/>
    <s v="SF Bay Area"/>
    <x v="17"/>
    <n v="92"/>
    <s v="NULL"/>
    <x v="134"/>
    <x v="2"/>
    <x v="1"/>
    <s v="Acquired"/>
    <x v="0"/>
    <x v="0"/>
    <s v="NULL"/>
  </r>
  <r>
    <x v="155"/>
    <s v="Seattle"/>
    <x v="4"/>
    <n v="80"/>
    <s v="NULL"/>
    <x v="82"/>
    <x v="11"/>
    <x v="1"/>
    <s v="Unknown"/>
    <x v="0"/>
    <x v="0"/>
    <s v="NULL"/>
  </r>
  <r>
    <x v="156"/>
    <s v="Mumbai"/>
    <x v="15"/>
    <n v="140"/>
    <s v="NULL"/>
    <x v="135"/>
    <x v="0"/>
    <x v="2"/>
    <s v="Series C"/>
    <x v="6"/>
    <x v="0"/>
    <n v="70"/>
  </r>
  <r>
    <x v="157"/>
    <s v="Sydney"/>
    <x v="12"/>
    <s v="NULL"/>
    <n v="0.3"/>
    <x v="136"/>
    <x v="8"/>
    <x v="0"/>
    <s v="Unknown"/>
    <x v="4"/>
    <x v="0"/>
    <n v="45"/>
  </r>
  <r>
    <x v="158"/>
    <s v="New York City"/>
    <x v="1"/>
    <n v="100"/>
    <n v="0.37"/>
    <x v="137"/>
    <x v="9"/>
    <x v="0"/>
    <s v="Series E"/>
    <x v="0"/>
    <x v="0"/>
    <n v="194"/>
  </r>
  <r>
    <x v="158"/>
    <s v="New York City"/>
    <x v="1"/>
    <n v="120"/>
    <n v="0.3"/>
    <x v="138"/>
    <x v="0"/>
    <x v="0"/>
    <s v="Series E"/>
    <x v="0"/>
    <x v="0"/>
    <n v="194"/>
  </r>
  <r>
    <x v="159"/>
    <s v="Shenzen"/>
    <x v="26"/>
    <n v="900"/>
    <s v="NULL"/>
    <x v="76"/>
    <x v="2"/>
    <x v="1"/>
    <s v="Unknown"/>
    <x v="21"/>
    <x v="0"/>
    <s v="NULL"/>
  </r>
  <r>
    <x v="160"/>
    <s v="Bengaluru"/>
    <x v="15"/>
    <n v="200"/>
    <s v="NULL"/>
    <x v="126"/>
    <x v="4"/>
    <x v="2"/>
    <s v="Series D"/>
    <x v="6"/>
    <x v="0"/>
    <n v="293"/>
  </r>
  <r>
    <x v="161"/>
    <s v="Los Angeles"/>
    <x v="12"/>
    <n v="95"/>
    <n v="0.05"/>
    <x v="39"/>
    <x v="9"/>
    <x v="0"/>
    <s v="Private Equity"/>
    <x v="0"/>
    <x v="0"/>
    <n v="220"/>
  </r>
  <r>
    <x v="162"/>
    <s v="London"/>
    <x v="11"/>
    <n v="20"/>
    <s v="NULL"/>
    <x v="139"/>
    <x v="6"/>
    <x v="2"/>
    <s v="Acquired"/>
    <x v="17"/>
    <x v="0"/>
    <n v="41"/>
  </r>
  <r>
    <x v="163"/>
    <s v="SF Bay Area"/>
    <x v="12"/>
    <n v="100"/>
    <n v="0.06"/>
    <x v="99"/>
    <x v="1"/>
    <x v="0"/>
    <s v="Post-IPO"/>
    <x v="0"/>
    <x v="0"/>
    <n v="665"/>
  </r>
  <r>
    <x v="163"/>
    <s v="SF Bay Area"/>
    <x v="12"/>
    <n v="200"/>
    <n v="0.1"/>
    <x v="140"/>
    <x v="4"/>
    <x v="0"/>
    <s v="Post-IPO"/>
    <x v="0"/>
    <x v="0"/>
    <n v="665"/>
  </r>
  <r>
    <x v="163"/>
    <s v="SF Bay Area"/>
    <x v="12"/>
    <n v="220"/>
    <n v="0.12"/>
    <x v="141"/>
    <x v="3"/>
    <x v="0"/>
    <s v="Post-IPO"/>
    <x v="0"/>
    <x v="0"/>
    <n v="665"/>
  </r>
  <r>
    <x v="163"/>
    <s v="SF Bay Area"/>
    <x v="12"/>
    <n v="340"/>
    <n v="0.28000000000000003"/>
    <x v="110"/>
    <x v="2"/>
    <x v="1"/>
    <s v="Post-IPO"/>
    <x v="0"/>
    <x v="0"/>
    <n v="665"/>
  </r>
  <r>
    <x v="164"/>
    <s v="London"/>
    <x v="4"/>
    <n v="110"/>
    <n v="0.28000000000000003"/>
    <x v="45"/>
    <x v="2"/>
    <x v="1"/>
    <s v="Series D"/>
    <x v="17"/>
    <x v="0"/>
    <n v="490"/>
  </r>
  <r>
    <x v="164"/>
    <s v="London"/>
    <x v="4"/>
    <n v="150"/>
    <n v="0.25"/>
    <x v="14"/>
    <x v="0"/>
    <x v="0"/>
    <s v="Series D"/>
    <x v="17"/>
    <x v="0"/>
    <n v="490"/>
  </r>
  <r>
    <x v="165"/>
    <s v="New York City"/>
    <x v="4"/>
    <s v="NULL"/>
    <n v="1"/>
    <x v="44"/>
    <x v="1"/>
    <x v="0"/>
    <s v="Series E"/>
    <x v="0"/>
    <x v="0"/>
    <n v="1000"/>
  </r>
  <r>
    <x v="165"/>
    <s v="New York City"/>
    <x v="4"/>
    <n v="250"/>
    <n v="0.2"/>
    <x v="142"/>
    <x v="5"/>
    <x v="0"/>
    <s v="Series E"/>
    <x v="0"/>
    <x v="0"/>
    <n v="1000"/>
  </r>
  <r>
    <x v="166"/>
    <s v="SF Bay Area"/>
    <x v="5"/>
    <n v="88"/>
    <n v="0.5"/>
    <x v="137"/>
    <x v="9"/>
    <x v="0"/>
    <s v="Unknown"/>
    <x v="0"/>
    <x v="0"/>
    <s v="NULL"/>
  </r>
  <r>
    <x v="167"/>
    <s v="New York City"/>
    <x v="8"/>
    <s v="NULL"/>
    <n v="0.1"/>
    <x v="39"/>
    <x v="9"/>
    <x v="0"/>
    <s v="Post-IPO"/>
    <x v="0"/>
    <x v="0"/>
    <n v="352"/>
  </r>
  <r>
    <x v="168"/>
    <s v="New York City"/>
    <x v="20"/>
    <n v="130"/>
    <n v="0.25"/>
    <x v="111"/>
    <x v="10"/>
    <x v="2"/>
    <s v="Series B"/>
    <x v="0"/>
    <x v="0"/>
    <n v="77"/>
  </r>
  <r>
    <x v="169"/>
    <s v="SF Bay Area"/>
    <x v="18"/>
    <n v="60"/>
    <s v="NULL"/>
    <x v="75"/>
    <x v="0"/>
    <x v="0"/>
    <s v="Series C"/>
    <x v="0"/>
    <x v="0"/>
    <n v="48"/>
  </r>
  <r>
    <x v="170"/>
    <s v="SF Bay Area"/>
    <x v="15"/>
    <n v="30"/>
    <n v="0.1"/>
    <x v="143"/>
    <x v="10"/>
    <x v="2"/>
    <s v="Unknown"/>
    <x v="0"/>
    <x v="0"/>
    <s v="NULL"/>
  </r>
  <r>
    <x v="171"/>
    <s v="Denver"/>
    <x v="5"/>
    <n v="137"/>
    <n v="1"/>
    <x v="20"/>
    <x v="8"/>
    <x v="2"/>
    <s v="Acquired"/>
    <x v="0"/>
    <x v="0"/>
    <n v="108"/>
  </r>
  <r>
    <x v="172"/>
    <s v="Philadelphia"/>
    <x v="12"/>
    <s v="NULL"/>
    <n v="0.25"/>
    <x v="81"/>
    <x v="2"/>
    <x v="1"/>
    <s v="Post-IPO"/>
    <x v="0"/>
    <x v="0"/>
    <s v="NULL"/>
  </r>
  <r>
    <x v="173"/>
    <s v="Lagos"/>
    <x v="10"/>
    <n v="17"/>
    <s v="NULL"/>
    <x v="144"/>
    <x v="11"/>
    <x v="1"/>
    <s v="Series F"/>
    <x v="13"/>
    <x v="0"/>
    <s v="NULL"/>
  </r>
  <r>
    <x v="173"/>
    <s v="SF Bay Area"/>
    <x v="12"/>
    <n v="50"/>
    <n v="0.1"/>
    <x v="145"/>
    <x v="2"/>
    <x v="1"/>
    <s v="Series E"/>
    <x v="0"/>
    <x v="0"/>
    <n v="1300"/>
  </r>
  <r>
    <x v="173"/>
    <s v="SF Bay Area"/>
    <x v="12"/>
    <n v="240"/>
    <n v="0.27"/>
    <x v="37"/>
    <x v="8"/>
    <x v="0"/>
    <s v="Series E"/>
    <x v="0"/>
    <x v="0"/>
    <n v="1300"/>
  </r>
  <r>
    <x v="174"/>
    <s v="Toronto"/>
    <x v="3"/>
    <n v="29"/>
    <n v="0.34"/>
    <x v="146"/>
    <x v="4"/>
    <x v="0"/>
    <s v="Series A"/>
    <x v="2"/>
    <x v="0"/>
    <n v="27"/>
  </r>
  <r>
    <x v="174"/>
    <s v="Toronto"/>
    <x v="3"/>
    <n v="30"/>
    <n v="0.55000000000000004"/>
    <x v="73"/>
    <x v="5"/>
    <x v="0"/>
    <s v="Series A"/>
    <x v="2"/>
    <x v="0"/>
    <n v="27"/>
  </r>
  <r>
    <x v="175"/>
    <s v="Austin"/>
    <x v="18"/>
    <n v="140"/>
    <n v="0.1"/>
    <x v="76"/>
    <x v="2"/>
    <x v="1"/>
    <s v="Unknown"/>
    <x v="0"/>
    <x v="0"/>
    <s v="NULL"/>
  </r>
  <r>
    <x v="176"/>
    <s v="Salt Lake City"/>
    <x v="5"/>
    <n v="12"/>
    <n v="0.25"/>
    <x v="147"/>
    <x v="8"/>
    <x v="0"/>
    <s v="Series A"/>
    <x v="0"/>
    <x v="0"/>
    <n v="26"/>
  </r>
  <r>
    <x v="177"/>
    <s v="Amsterdam"/>
    <x v="14"/>
    <n v="4375"/>
    <n v="0.25"/>
    <x v="148"/>
    <x v="0"/>
    <x v="2"/>
    <s v="Acquired"/>
    <x v="26"/>
    <x v="0"/>
    <s v="NULL"/>
  </r>
  <r>
    <x v="177"/>
    <s v="Grand Rapids"/>
    <x v="14"/>
    <n v="226"/>
    <s v="NULL"/>
    <x v="79"/>
    <x v="1"/>
    <x v="0"/>
    <s v="Acquired"/>
    <x v="0"/>
    <x v="0"/>
    <s v="NULL"/>
  </r>
  <r>
    <x v="178"/>
    <s v="Mumbai"/>
    <x v="2"/>
    <n v="270"/>
    <n v="0.18"/>
    <x v="149"/>
    <x v="8"/>
    <x v="2"/>
    <s v="Unknown"/>
    <x v="6"/>
    <x v="0"/>
    <n v="224"/>
  </r>
  <r>
    <x v="179"/>
    <s v="SF Bay Area"/>
    <x v="2"/>
    <n v="200"/>
    <s v="NULL"/>
    <x v="19"/>
    <x v="4"/>
    <x v="2"/>
    <s v="Series B"/>
    <x v="0"/>
    <x v="0"/>
    <n v="48"/>
  </r>
  <r>
    <x v="180"/>
    <s v="Sydney"/>
    <x v="3"/>
    <n v="30"/>
    <s v="NULL"/>
    <x v="150"/>
    <x v="2"/>
    <x v="1"/>
    <s v="Series A"/>
    <x v="4"/>
    <x v="0"/>
    <n v="23"/>
  </r>
  <r>
    <x v="181"/>
    <s v="Los Angeles"/>
    <x v="3"/>
    <s v="NULL"/>
    <n v="0.05"/>
    <x v="151"/>
    <x v="0"/>
    <x v="0"/>
    <s v="Series B"/>
    <x v="0"/>
    <x v="0"/>
    <n v="137"/>
  </r>
  <r>
    <x v="182"/>
    <s v="Malmo"/>
    <x v="3"/>
    <n v="70"/>
    <n v="0.05"/>
    <x v="152"/>
    <x v="5"/>
    <x v="0"/>
    <s v="Post-IPO"/>
    <x v="5"/>
    <x v="0"/>
    <n v="56"/>
  </r>
  <r>
    <x v="183"/>
    <s v="Toronto"/>
    <x v="12"/>
    <n v="15"/>
    <n v="0.2"/>
    <x v="153"/>
    <x v="4"/>
    <x v="2"/>
    <s v="Series B"/>
    <x v="2"/>
    <x v="0"/>
    <n v="72"/>
  </r>
  <r>
    <x v="184"/>
    <s v="SF Bay Area"/>
    <x v="3"/>
    <s v="NULL"/>
    <n v="0.5"/>
    <x v="154"/>
    <x v="1"/>
    <x v="2"/>
    <s v="Unknown"/>
    <x v="0"/>
    <x v="0"/>
    <n v="102"/>
  </r>
  <r>
    <x v="184"/>
    <s v="SF Bay Area"/>
    <x v="3"/>
    <n v="61"/>
    <s v="NULL"/>
    <x v="77"/>
    <x v="5"/>
    <x v="2"/>
    <s v="Unknown"/>
    <x v="0"/>
    <x v="0"/>
    <n v="102"/>
  </r>
  <r>
    <x v="185"/>
    <s v="Bengaluru"/>
    <x v="10"/>
    <n v="40"/>
    <n v="0.05"/>
    <x v="155"/>
    <x v="2"/>
    <x v="1"/>
    <s v="Series D"/>
    <x v="6"/>
    <x v="0"/>
    <n v="214"/>
  </r>
  <r>
    <x v="185"/>
    <s v="Bengaluru"/>
    <x v="10"/>
    <n v="120"/>
    <s v="NULL"/>
    <x v="156"/>
    <x v="10"/>
    <x v="2"/>
    <s v="Series D"/>
    <x v="6"/>
    <x v="0"/>
    <n v="214"/>
  </r>
  <r>
    <x v="185"/>
    <s v="Bengaluru"/>
    <x v="10"/>
    <n v="130"/>
    <n v="0.22"/>
    <x v="77"/>
    <x v="5"/>
    <x v="2"/>
    <s v="Series D"/>
    <x v="6"/>
    <x v="0"/>
    <n v="214"/>
  </r>
  <r>
    <x v="185"/>
    <s v="Bengaluru"/>
    <x v="10"/>
    <n v="200"/>
    <n v="0.4"/>
    <x v="157"/>
    <x v="11"/>
    <x v="3"/>
    <s v="Series D"/>
    <x v="6"/>
    <x v="0"/>
    <n v="214"/>
  </r>
  <r>
    <x v="186"/>
    <s v="New York City"/>
    <x v="1"/>
    <n v="77"/>
    <n v="0.2"/>
    <x v="153"/>
    <x v="4"/>
    <x v="2"/>
    <s v="Series B"/>
    <x v="0"/>
    <x v="0"/>
    <n v="75"/>
  </r>
  <r>
    <x v="187"/>
    <s v="Krakow"/>
    <x v="5"/>
    <n v="25"/>
    <s v="NULL"/>
    <x v="158"/>
    <x v="1"/>
    <x v="0"/>
    <s v="Series D"/>
    <x v="27"/>
    <x v="0"/>
    <n v="148"/>
  </r>
  <r>
    <x v="188"/>
    <s v="New York City"/>
    <x v="3"/>
    <n v="3"/>
    <n v="0.27"/>
    <x v="159"/>
    <x v="5"/>
    <x v="2"/>
    <s v="Seed"/>
    <x v="0"/>
    <x v="0"/>
    <n v="2"/>
  </r>
  <r>
    <x v="189"/>
    <s v="SF Bay Area"/>
    <x v="1"/>
    <n v="100"/>
    <n v="0.2"/>
    <x v="101"/>
    <x v="4"/>
    <x v="2"/>
    <s v="Series E"/>
    <x v="0"/>
    <x v="0"/>
    <n v="367"/>
  </r>
  <r>
    <x v="190"/>
    <s v="Portland"/>
    <x v="0"/>
    <n v="40"/>
    <n v="0.33"/>
    <x v="160"/>
    <x v="6"/>
    <x v="0"/>
    <s v="Series B"/>
    <x v="0"/>
    <x v="0"/>
    <n v="42"/>
  </r>
  <r>
    <x v="191"/>
    <s v="New Delhi"/>
    <x v="0"/>
    <n v="50"/>
    <n v="0.33"/>
    <x v="161"/>
    <x v="5"/>
    <x v="0"/>
    <s v="Series A"/>
    <x v="6"/>
    <x v="0"/>
    <n v="6"/>
  </r>
  <r>
    <x v="192"/>
    <s v="Montreal"/>
    <x v="20"/>
    <n v="120"/>
    <n v="0.8"/>
    <x v="21"/>
    <x v="9"/>
    <x v="2"/>
    <s v="Series D"/>
    <x v="2"/>
    <x v="0"/>
    <n v="131"/>
  </r>
  <r>
    <x v="193"/>
    <s v="SF Bay Area"/>
    <x v="12"/>
    <n v="62"/>
    <n v="0.15"/>
    <x v="162"/>
    <x v="8"/>
    <x v="2"/>
    <s v="Series C"/>
    <x v="0"/>
    <x v="0"/>
    <n v="732"/>
  </r>
  <r>
    <x v="193"/>
    <s v="SF Bay Area"/>
    <x v="12"/>
    <n v="136"/>
    <n v="0.11"/>
    <x v="163"/>
    <x v="7"/>
    <x v="0"/>
    <s v="Series D"/>
    <x v="0"/>
    <x v="0"/>
    <n v="1500"/>
  </r>
  <r>
    <x v="194"/>
    <s v="Nashville"/>
    <x v="0"/>
    <n v="154"/>
    <n v="1"/>
    <x v="164"/>
    <x v="1"/>
    <x v="2"/>
    <s v="Series B"/>
    <x v="0"/>
    <x v="0"/>
    <n v="45"/>
  </r>
  <r>
    <x v="195"/>
    <s v="Waterloo"/>
    <x v="27"/>
    <n v="13"/>
    <n v="0.13"/>
    <x v="26"/>
    <x v="9"/>
    <x v="0"/>
    <s v="Series B"/>
    <x v="2"/>
    <x v="0"/>
    <n v="36"/>
  </r>
  <r>
    <x v="196"/>
    <s v="SF Bay Area"/>
    <x v="13"/>
    <n v="30"/>
    <n v="0.08"/>
    <x v="165"/>
    <x v="5"/>
    <x v="0"/>
    <s v="Unknown"/>
    <x v="16"/>
    <x v="0"/>
    <n v="250"/>
  </r>
  <r>
    <x v="197"/>
    <s v="Bengaluru"/>
    <x v="12"/>
    <n v="100"/>
    <n v="0.5"/>
    <x v="83"/>
    <x v="0"/>
    <x v="0"/>
    <s v="Series A"/>
    <x v="6"/>
    <x v="0"/>
    <n v="31"/>
  </r>
  <r>
    <x v="198"/>
    <s v="Sydney"/>
    <x v="6"/>
    <n v="30"/>
    <n v="0.15"/>
    <x v="73"/>
    <x v="5"/>
    <x v="0"/>
    <s v="Series C"/>
    <x v="4"/>
    <x v="0"/>
    <n v="145"/>
  </r>
  <r>
    <x v="198"/>
    <s v="Sydney"/>
    <x v="6"/>
    <n v="58"/>
    <s v="NULL"/>
    <x v="56"/>
    <x v="6"/>
    <x v="0"/>
    <s v="Series C"/>
    <x v="4"/>
    <x v="0"/>
    <n v="145"/>
  </r>
  <r>
    <x v="199"/>
    <s v="SF Bay Area"/>
    <x v="0"/>
    <s v="NULL"/>
    <n v="0.2"/>
    <x v="79"/>
    <x v="1"/>
    <x v="0"/>
    <s v="Series C"/>
    <x v="0"/>
    <x v="0"/>
    <n v="212"/>
  </r>
  <r>
    <x v="200"/>
    <s v="Tel Aviv"/>
    <x v="15"/>
    <n v="10"/>
    <n v="0.1"/>
    <x v="166"/>
    <x v="4"/>
    <x v="2"/>
    <s v="Series D"/>
    <x v="16"/>
    <x v="0"/>
    <n v="84"/>
  </r>
  <r>
    <x v="201"/>
    <s v="London"/>
    <x v="10"/>
    <n v="206"/>
    <n v="1"/>
    <x v="59"/>
    <x v="2"/>
    <x v="1"/>
    <s v="Unknown"/>
    <x v="17"/>
    <x v="0"/>
    <n v="2400"/>
  </r>
  <r>
    <x v="202"/>
    <s v="Toronto"/>
    <x v="12"/>
    <n v="26"/>
    <n v="0.4"/>
    <x v="167"/>
    <x v="9"/>
    <x v="0"/>
    <s v="Series A"/>
    <x v="2"/>
    <x v="0"/>
    <n v="10"/>
  </r>
  <r>
    <x v="203"/>
    <s v="Tel Aviv"/>
    <x v="18"/>
    <s v="NULL"/>
    <n v="1"/>
    <x v="51"/>
    <x v="9"/>
    <x v="0"/>
    <s v="Series A"/>
    <x v="16"/>
    <x v="0"/>
    <n v="25"/>
  </r>
  <r>
    <x v="204"/>
    <s v="Berlin"/>
    <x v="16"/>
    <n v="100"/>
    <n v="0.3"/>
    <x v="3"/>
    <x v="0"/>
    <x v="0"/>
    <s v="Series B"/>
    <x v="7"/>
    <x v="0"/>
    <n v="89"/>
  </r>
  <r>
    <x v="205"/>
    <s v="Buenos Aires"/>
    <x v="4"/>
    <n v="80"/>
    <n v="0.45"/>
    <x v="41"/>
    <x v="8"/>
    <x v="0"/>
    <s v="Series A"/>
    <x v="28"/>
    <x v="0"/>
    <n v="11"/>
  </r>
  <r>
    <x v="206"/>
    <s v="Los Angeles"/>
    <x v="16"/>
    <n v="39"/>
    <n v="0.14000000000000001"/>
    <x v="168"/>
    <x v="5"/>
    <x v="2"/>
    <s v="Series A"/>
    <x v="0"/>
    <x v="0"/>
    <n v="29"/>
  </r>
  <r>
    <x v="207"/>
    <s v="Chicago"/>
    <x v="19"/>
    <n v="28"/>
    <s v="NULL"/>
    <x v="89"/>
    <x v="4"/>
    <x v="2"/>
    <s v="Series C"/>
    <x v="0"/>
    <x v="0"/>
    <n v="29"/>
  </r>
  <r>
    <x v="207"/>
    <s v="Chicago"/>
    <x v="19"/>
    <n v="50"/>
    <n v="0.25"/>
    <x v="169"/>
    <x v="7"/>
    <x v="0"/>
    <s v="Series C"/>
    <x v="0"/>
    <x v="0"/>
    <n v="29"/>
  </r>
  <r>
    <x v="208"/>
    <s v="Boston"/>
    <x v="7"/>
    <n v="100"/>
    <s v="NULL"/>
    <x v="170"/>
    <x v="4"/>
    <x v="2"/>
    <s v="Acquired"/>
    <x v="0"/>
    <x v="0"/>
    <n v="32"/>
  </r>
  <r>
    <x v="209"/>
    <s v="Hong Kong"/>
    <x v="4"/>
    <n v="30"/>
    <n v="0.08"/>
    <x v="138"/>
    <x v="0"/>
    <x v="0"/>
    <s v="Unknown"/>
    <x v="15"/>
    <x v="0"/>
    <n v="300"/>
  </r>
  <r>
    <x v="210"/>
    <s v="SF Bay Area"/>
    <x v="20"/>
    <n v="70"/>
    <s v="NULL"/>
    <x v="106"/>
    <x v="5"/>
    <x v="0"/>
    <s v="Series C"/>
    <x v="0"/>
    <x v="0"/>
    <n v="171"/>
  </r>
  <r>
    <x v="211"/>
    <s v="Montreal"/>
    <x v="10"/>
    <n v="23"/>
    <n v="0.32"/>
    <x v="153"/>
    <x v="4"/>
    <x v="2"/>
    <s v="Series B"/>
    <x v="2"/>
    <x v="0"/>
    <n v="21"/>
  </r>
  <r>
    <x v="212"/>
    <s v="Sao Paulo"/>
    <x v="10"/>
    <n v="160"/>
    <n v="0.3"/>
    <x v="39"/>
    <x v="9"/>
    <x v="0"/>
    <s v="Series C"/>
    <x v="3"/>
    <x v="0"/>
    <n v="138"/>
  </r>
  <r>
    <x v="213"/>
    <s v="New York City"/>
    <x v="11"/>
    <s v="NULL"/>
    <n v="0.08"/>
    <x v="72"/>
    <x v="11"/>
    <x v="1"/>
    <s v="Series E"/>
    <x v="0"/>
    <x v="0"/>
    <n v="80"/>
  </r>
  <r>
    <x v="213"/>
    <s v="New York City"/>
    <x v="11"/>
    <n v="19"/>
    <s v="NULL"/>
    <x v="64"/>
    <x v="4"/>
    <x v="2"/>
    <s v="Series E"/>
    <x v="0"/>
    <x v="0"/>
    <n v="80"/>
  </r>
  <r>
    <x v="213"/>
    <s v="New York City"/>
    <x v="11"/>
    <n v="24"/>
    <n v="0.08"/>
    <x v="64"/>
    <x v="4"/>
    <x v="2"/>
    <s v="Series E"/>
    <x v="0"/>
    <x v="0"/>
    <n v="80"/>
  </r>
  <r>
    <x v="214"/>
    <s v="New York City"/>
    <x v="8"/>
    <n v="1000"/>
    <n v="1"/>
    <x v="171"/>
    <x v="0"/>
    <x v="0"/>
    <s v="Series B"/>
    <x v="0"/>
    <x v="0"/>
    <n v="50"/>
  </r>
  <r>
    <x v="215"/>
    <s v="Boston"/>
    <x v="0"/>
    <s v="NULL"/>
    <n v="0.25"/>
    <x v="54"/>
    <x v="2"/>
    <x v="1"/>
    <s v="Post-IPO"/>
    <x v="0"/>
    <x v="0"/>
    <n v="530"/>
  </r>
  <r>
    <x v="215"/>
    <s v="New Haven"/>
    <x v="0"/>
    <s v="NULL"/>
    <n v="0.1"/>
    <x v="172"/>
    <x v="3"/>
    <x v="0"/>
    <s v="Post-IPO"/>
    <x v="0"/>
    <x v="0"/>
    <n v="530"/>
  </r>
  <r>
    <x v="216"/>
    <s v="New York City"/>
    <x v="1"/>
    <n v="48"/>
    <n v="0.35"/>
    <x v="173"/>
    <x v="4"/>
    <x v="2"/>
    <s v="Series C"/>
    <x v="0"/>
    <x v="0"/>
    <n v="64"/>
  </r>
  <r>
    <x v="217"/>
    <s v="SF Bay Area"/>
    <x v="3"/>
    <n v="87"/>
    <n v="1"/>
    <x v="148"/>
    <x v="0"/>
    <x v="2"/>
    <s v="Acquired"/>
    <x v="0"/>
    <x v="0"/>
    <n v="42"/>
  </r>
  <r>
    <x v="218"/>
    <s v="New York City"/>
    <x v="11"/>
    <s v="NULL"/>
    <n v="0.2"/>
    <x v="73"/>
    <x v="5"/>
    <x v="0"/>
    <s v="Unknown"/>
    <x v="0"/>
    <x v="0"/>
    <n v="32"/>
  </r>
  <r>
    <x v="219"/>
    <s v="New York City"/>
    <x v="11"/>
    <n v="180"/>
    <n v="0.12"/>
    <x v="26"/>
    <x v="9"/>
    <x v="0"/>
    <s v="Post-IPO"/>
    <x v="0"/>
    <x v="0"/>
    <n v="696"/>
  </r>
  <r>
    <x v="220"/>
    <s v="San Diego"/>
    <x v="1"/>
    <n v="25"/>
    <n v="0.25"/>
    <x v="173"/>
    <x v="4"/>
    <x v="2"/>
    <s v="Unknown"/>
    <x v="0"/>
    <x v="0"/>
    <s v="NULL"/>
  </r>
  <r>
    <x v="221"/>
    <s v="Singapore"/>
    <x v="4"/>
    <s v="NULL"/>
    <n v="0.3"/>
    <x v="174"/>
    <x v="9"/>
    <x v="0"/>
    <s v="Unknown"/>
    <x v="8"/>
    <x v="0"/>
    <s v="NULL"/>
  </r>
  <r>
    <x v="221"/>
    <s v="Singapore"/>
    <x v="4"/>
    <n v="600"/>
    <n v="0.3"/>
    <x v="73"/>
    <x v="5"/>
    <x v="0"/>
    <s v="Unknown"/>
    <x v="8"/>
    <x v="0"/>
    <s v="NULL"/>
  </r>
  <r>
    <x v="222"/>
    <s v="Bengaluru"/>
    <x v="5"/>
    <n v="1500"/>
    <s v="NULL"/>
    <x v="82"/>
    <x v="11"/>
    <x v="1"/>
    <s v="Private Equity"/>
    <x v="6"/>
    <x v="0"/>
    <n v="5500"/>
  </r>
  <r>
    <x v="222"/>
    <s v="Bengaluru"/>
    <x v="5"/>
    <n v="2500"/>
    <n v="0.05"/>
    <x v="11"/>
    <x v="7"/>
    <x v="0"/>
    <s v="Private Equity"/>
    <x v="6"/>
    <x v="0"/>
    <n v="5500"/>
  </r>
  <r>
    <x v="223"/>
    <s v="Mumbai"/>
    <x v="2"/>
    <n v="1800"/>
    <s v="NULL"/>
    <x v="175"/>
    <x v="2"/>
    <x v="3"/>
    <s v="Unknown"/>
    <x v="6"/>
    <x v="0"/>
    <n v="7400"/>
  </r>
  <r>
    <x v="223"/>
    <s v="Shanghai"/>
    <x v="2"/>
    <s v="NULL"/>
    <n v="0.1"/>
    <x v="176"/>
    <x v="2"/>
    <x v="1"/>
    <s v="Unknown"/>
    <x v="21"/>
    <x v="0"/>
    <n v="9400"/>
  </r>
  <r>
    <x v="223"/>
    <s v="Shanghai"/>
    <x v="2"/>
    <n v="150"/>
    <s v="NULL"/>
    <x v="177"/>
    <x v="5"/>
    <x v="0"/>
    <s v="Unknown"/>
    <x v="21"/>
    <x v="0"/>
    <n v="9400"/>
  </r>
  <r>
    <x v="223"/>
    <s v="Shanghai"/>
    <x v="2"/>
    <n v="1800"/>
    <s v="NULL"/>
    <x v="178"/>
    <x v="3"/>
    <x v="3"/>
    <s v="Unknown"/>
    <x v="21"/>
    <x v="0"/>
    <n v="9400"/>
  </r>
  <r>
    <x v="224"/>
    <s v="Kansas City"/>
    <x v="12"/>
    <n v="20"/>
    <n v="0.02"/>
    <x v="51"/>
    <x v="9"/>
    <x v="0"/>
    <s v="Series H"/>
    <x v="0"/>
    <x v="0"/>
    <n v="537"/>
  </r>
  <r>
    <x v="225"/>
    <s v="Sao Paulo"/>
    <x v="12"/>
    <n v="60"/>
    <n v="0.06"/>
    <x v="153"/>
    <x v="4"/>
    <x v="2"/>
    <s v="Unknown"/>
    <x v="3"/>
    <x v="0"/>
    <s v="NULL"/>
  </r>
  <r>
    <x v="226"/>
    <s v="SF Bay Area"/>
    <x v="14"/>
    <s v="NULL"/>
    <n v="0.2"/>
    <x v="179"/>
    <x v="10"/>
    <x v="2"/>
    <s v="Seed"/>
    <x v="0"/>
    <x v="0"/>
    <n v="3"/>
  </r>
  <r>
    <x v="227"/>
    <s v="New York City"/>
    <x v="20"/>
    <n v="28"/>
    <n v="0.25"/>
    <x v="180"/>
    <x v="8"/>
    <x v="2"/>
    <s v="Series C"/>
    <x v="0"/>
    <x v="0"/>
    <n v="133"/>
  </r>
  <r>
    <x v="228"/>
    <s v="New York City"/>
    <x v="0"/>
    <n v="156"/>
    <n v="0.24"/>
    <x v="171"/>
    <x v="0"/>
    <x v="0"/>
    <s v="Series B"/>
    <x v="0"/>
    <x v="0"/>
    <n v="127"/>
  </r>
  <r>
    <x v="229"/>
    <s v="SF Bay Area"/>
    <x v="3"/>
    <n v="20"/>
    <s v="NULL"/>
    <x v="143"/>
    <x v="10"/>
    <x v="2"/>
    <s v="Series A"/>
    <x v="0"/>
    <x v="0"/>
    <n v="75"/>
  </r>
  <r>
    <x v="230"/>
    <s v="SF Bay Area"/>
    <x v="11"/>
    <s v="NULL"/>
    <n v="0.35"/>
    <x v="181"/>
    <x v="7"/>
    <x v="0"/>
    <s v="Series D"/>
    <x v="0"/>
    <x v="0"/>
    <s v="NULL"/>
  </r>
  <r>
    <x v="230"/>
    <s v="SF Bay Area"/>
    <x v="11"/>
    <n v="140"/>
    <n v="0.35"/>
    <x v="14"/>
    <x v="0"/>
    <x v="0"/>
    <s v="Series D"/>
    <x v="0"/>
    <x v="0"/>
    <s v="NULL"/>
  </r>
  <r>
    <x v="231"/>
    <s v="SF Bay Area"/>
    <x v="0"/>
    <n v="90"/>
    <n v="0.2"/>
    <x v="115"/>
    <x v="3"/>
    <x v="0"/>
    <s v="Series C"/>
    <x v="0"/>
    <x v="0"/>
    <n v="218"/>
  </r>
  <r>
    <x v="232"/>
    <s v="Chicago"/>
    <x v="2"/>
    <n v="80"/>
    <s v="NULL"/>
    <x v="98"/>
    <x v="1"/>
    <x v="0"/>
    <s v="Unknown"/>
    <x v="0"/>
    <x v="0"/>
    <n v="165"/>
  </r>
  <r>
    <x v="232"/>
    <s v="Chicago"/>
    <x v="2"/>
    <n v="87"/>
    <n v="0.25"/>
    <x v="136"/>
    <x v="8"/>
    <x v="0"/>
    <s v="Unknown"/>
    <x v="0"/>
    <x v="0"/>
    <n v="165"/>
  </r>
  <r>
    <x v="233"/>
    <s v="Gurugram"/>
    <x v="5"/>
    <s v="NULL"/>
    <n v="0.7"/>
    <x v="150"/>
    <x v="2"/>
    <x v="1"/>
    <s v="Series A"/>
    <x v="6"/>
    <x v="0"/>
    <n v="16"/>
  </r>
  <r>
    <x v="234"/>
    <s v="New York City"/>
    <x v="4"/>
    <n v="33"/>
    <n v="0.33"/>
    <x v="44"/>
    <x v="1"/>
    <x v="0"/>
    <s v="Series A"/>
    <x v="0"/>
    <x v="0"/>
    <n v="100"/>
  </r>
  <r>
    <x v="235"/>
    <s v="Los Angeles"/>
    <x v="10"/>
    <n v="58"/>
    <n v="0.06"/>
    <x v="108"/>
    <x v="0"/>
    <x v="0"/>
    <s v="Post-IPO"/>
    <x v="0"/>
    <x v="0"/>
    <n v="300"/>
  </r>
  <r>
    <x v="236"/>
    <s v="Washington D.C."/>
    <x v="12"/>
    <n v="1100"/>
    <s v="NULL"/>
    <x v="182"/>
    <x v="2"/>
    <x v="1"/>
    <s v="Post-IPO"/>
    <x v="0"/>
    <x v="0"/>
    <s v="NULL"/>
  </r>
  <r>
    <x v="237"/>
    <s v="New York City"/>
    <x v="12"/>
    <s v="NULL"/>
    <n v="0.25"/>
    <x v="183"/>
    <x v="1"/>
    <x v="0"/>
    <s v="Series D"/>
    <x v="0"/>
    <x v="0"/>
    <n v="281"/>
  </r>
  <r>
    <x v="237"/>
    <s v="New York City"/>
    <x v="12"/>
    <n v="37"/>
    <n v="0.25"/>
    <x v="1"/>
    <x v="1"/>
    <x v="0"/>
    <s v="Series D"/>
    <x v="0"/>
    <x v="0"/>
    <n v="281"/>
  </r>
  <r>
    <x v="238"/>
    <s v="New York City"/>
    <x v="0"/>
    <s v="NULL"/>
    <n v="0.13"/>
    <x v="184"/>
    <x v="0"/>
    <x v="0"/>
    <s v="Series D"/>
    <x v="0"/>
    <x v="0"/>
    <n v="570"/>
  </r>
  <r>
    <x v="239"/>
    <s v="Bengaluru"/>
    <x v="8"/>
    <n v="120"/>
    <s v="NULL"/>
    <x v="119"/>
    <x v="2"/>
    <x v="1"/>
    <s v="Series C"/>
    <x v="6"/>
    <x v="0"/>
    <n v="126"/>
  </r>
  <r>
    <x v="240"/>
    <s v="SF Bay Area"/>
    <x v="7"/>
    <n v="31"/>
    <n v="0.1"/>
    <x v="70"/>
    <x v="1"/>
    <x v="0"/>
    <s v="Series C"/>
    <x v="0"/>
    <x v="0"/>
    <n v="164"/>
  </r>
  <r>
    <x v="241"/>
    <s v="SF Bay Area"/>
    <x v="0"/>
    <n v="200"/>
    <s v="NULL"/>
    <x v="155"/>
    <x v="2"/>
    <x v="1"/>
    <s v="Series D"/>
    <x v="0"/>
    <x v="0"/>
    <n v="522"/>
  </r>
  <r>
    <x v="241"/>
    <s v="SF Bay Area"/>
    <x v="0"/>
    <n v="250"/>
    <n v="0.08"/>
    <x v="185"/>
    <x v="5"/>
    <x v="0"/>
    <s v="Series D"/>
    <x v="0"/>
    <x v="0"/>
    <n v="522"/>
  </r>
  <r>
    <x v="242"/>
    <s v="Gurugram"/>
    <x v="10"/>
    <n v="200"/>
    <s v="NULL"/>
    <x v="186"/>
    <x v="8"/>
    <x v="2"/>
    <s v="Series D"/>
    <x v="6"/>
    <x v="0"/>
    <n v="247"/>
  </r>
  <r>
    <x v="243"/>
    <s v="Atlanta"/>
    <x v="1"/>
    <n v="51"/>
    <s v="NULL"/>
    <x v="187"/>
    <x v="1"/>
    <x v="0"/>
    <s v="Post-IPO"/>
    <x v="0"/>
    <x v="0"/>
    <n v="212"/>
  </r>
  <r>
    <x v="244"/>
    <s v="Boston"/>
    <x v="2"/>
    <n v="81"/>
    <s v="NULL"/>
    <x v="170"/>
    <x v="4"/>
    <x v="2"/>
    <s v="Acquired"/>
    <x v="0"/>
    <x v="0"/>
    <n v="156"/>
  </r>
  <r>
    <x v="245"/>
    <s v="Dubai"/>
    <x v="10"/>
    <n v="536"/>
    <n v="0.31"/>
    <x v="188"/>
    <x v="8"/>
    <x v="2"/>
    <s v="Acquired"/>
    <x v="18"/>
    <x v="0"/>
    <n v="771"/>
  </r>
  <r>
    <x v="246"/>
    <s v="SF Bay Area"/>
    <x v="5"/>
    <n v="22"/>
    <s v="NULL"/>
    <x v="45"/>
    <x v="2"/>
    <x v="1"/>
    <s v="Series B"/>
    <x v="0"/>
    <x v="0"/>
    <n v="51"/>
  </r>
  <r>
    <x v="246"/>
    <s v="SF Bay Area"/>
    <x v="5"/>
    <n v="60"/>
    <n v="0.33"/>
    <x v="8"/>
    <x v="0"/>
    <x v="0"/>
    <s v="Series B"/>
    <x v="0"/>
    <x v="0"/>
    <n v="51"/>
  </r>
  <r>
    <x v="247"/>
    <s v="Boston"/>
    <x v="10"/>
    <n v="130"/>
    <n v="0.13"/>
    <x v="189"/>
    <x v="4"/>
    <x v="2"/>
    <s v="Post-IPO"/>
    <x v="0"/>
    <x v="0"/>
    <n v="1"/>
  </r>
  <r>
    <x v="248"/>
    <s v="Singapore"/>
    <x v="3"/>
    <n v="110"/>
    <n v="0.1"/>
    <x v="137"/>
    <x v="9"/>
    <x v="0"/>
    <s v="Private Equity"/>
    <x v="8"/>
    <x v="0"/>
    <n v="372"/>
  </r>
  <r>
    <x v="249"/>
    <s v="Gurugram"/>
    <x v="10"/>
    <n v="600"/>
    <n v="0.06"/>
    <x v="190"/>
    <x v="8"/>
    <x v="0"/>
    <s v="Series G"/>
    <x v="6"/>
    <x v="0"/>
    <n v="1300"/>
  </r>
  <r>
    <x v="250"/>
    <s v="Kuala Lumpur"/>
    <x v="10"/>
    <s v="NULL"/>
    <n v="0.1"/>
    <x v="191"/>
    <x v="6"/>
    <x v="0"/>
    <s v="Series E"/>
    <x v="29"/>
    <x v="0"/>
    <n v="607"/>
  </r>
  <r>
    <x v="251"/>
    <s v="SF Bay Area"/>
    <x v="12"/>
    <n v="161"/>
    <n v="0.16"/>
    <x v="46"/>
    <x v="4"/>
    <x v="2"/>
    <s v="Series E"/>
    <x v="0"/>
    <x v="0"/>
    <n v="447"/>
  </r>
  <r>
    <x v="251"/>
    <s v="SF Bay Area"/>
    <x v="22"/>
    <s v="NULL"/>
    <n v="0.1"/>
    <x v="192"/>
    <x v="2"/>
    <x v="1"/>
    <s v="Series G"/>
    <x v="0"/>
    <x v="0"/>
    <n v="1100"/>
  </r>
  <r>
    <x v="252"/>
    <s v="Phoenix"/>
    <x v="10"/>
    <n v="2500"/>
    <n v="0.12"/>
    <x v="193"/>
    <x v="8"/>
    <x v="0"/>
    <s v="Post-IPO"/>
    <x v="0"/>
    <x v="0"/>
    <n v="1600"/>
  </r>
  <r>
    <x v="252"/>
    <s v="Phoenix"/>
    <x v="10"/>
    <n v="1500"/>
    <n v="0.08"/>
    <x v="183"/>
    <x v="1"/>
    <x v="0"/>
    <s v="Post-IPO"/>
    <x v="0"/>
    <x v="0"/>
    <n v="1600"/>
  </r>
  <r>
    <x v="253"/>
    <s v="London"/>
    <x v="10"/>
    <n v="70"/>
    <n v="0.2"/>
    <x v="194"/>
    <x v="1"/>
    <x v="0"/>
    <s v="Unknown"/>
    <x v="17"/>
    <x v="0"/>
    <n v="157"/>
  </r>
  <r>
    <x v="254"/>
    <s v="Milan"/>
    <x v="20"/>
    <s v="NULL"/>
    <n v="0.3"/>
    <x v="195"/>
    <x v="11"/>
    <x v="1"/>
    <s v="Unknown"/>
    <x v="30"/>
    <x v="0"/>
    <n v="708"/>
  </r>
  <r>
    <x v="255"/>
    <s v="Bengaluru"/>
    <x v="12"/>
    <n v="100"/>
    <s v="NULL"/>
    <x v="45"/>
    <x v="2"/>
    <x v="1"/>
    <s v="Series B"/>
    <x v="6"/>
    <x v="0"/>
    <n v="41"/>
  </r>
  <r>
    <x v="256"/>
    <s v="New York City"/>
    <x v="3"/>
    <n v="78"/>
    <n v="0.21"/>
    <x v="166"/>
    <x v="4"/>
    <x v="2"/>
    <s v="Post-IPO"/>
    <x v="0"/>
    <x v="0"/>
    <n v="339"/>
  </r>
  <r>
    <x v="257"/>
    <s v="SF Bay Area"/>
    <x v="0"/>
    <s v="NULL"/>
    <n v="0.13"/>
    <x v="188"/>
    <x v="8"/>
    <x v="2"/>
    <s v="Post-IPO"/>
    <x v="0"/>
    <x v="0"/>
    <n v="184"/>
  </r>
  <r>
    <x v="258"/>
    <s v="Boston"/>
    <x v="18"/>
    <n v="30"/>
    <s v="NULL"/>
    <x v="143"/>
    <x v="10"/>
    <x v="2"/>
    <s v="Series E"/>
    <x v="0"/>
    <x v="0"/>
    <n v="110"/>
  </r>
  <r>
    <x v="259"/>
    <s v="Melbourne"/>
    <x v="3"/>
    <n v="100"/>
    <s v="NULL"/>
    <x v="196"/>
    <x v="11"/>
    <x v="1"/>
    <s v="Acquired"/>
    <x v="4"/>
    <x v="0"/>
    <n v="80"/>
  </r>
  <r>
    <x v="260"/>
    <s v="London"/>
    <x v="10"/>
    <n v="750"/>
    <n v="0.15"/>
    <x v="124"/>
    <x v="5"/>
    <x v="0"/>
    <s v="Post-IPO"/>
    <x v="17"/>
    <x v="0"/>
    <n v="2000"/>
  </r>
  <r>
    <x v="261"/>
    <s v="New York City"/>
    <x v="0"/>
    <s v="NULL"/>
    <n v="0.24"/>
    <x v="29"/>
    <x v="0"/>
    <x v="0"/>
    <s v="Series D"/>
    <x v="0"/>
    <x v="0"/>
    <n v="351"/>
  </r>
  <r>
    <x v="262"/>
    <s v="New York City"/>
    <x v="4"/>
    <n v="150"/>
    <n v="0.25"/>
    <x v="197"/>
    <x v="0"/>
    <x v="0"/>
    <s v="Series B"/>
    <x v="0"/>
    <x v="0"/>
    <n v="864"/>
  </r>
  <r>
    <x v="263"/>
    <s v="SF Bay Area"/>
    <x v="0"/>
    <n v="285"/>
    <n v="0.15"/>
    <x v="61"/>
    <x v="11"/>
    <x v="1"/>
    <s v="Series C"/>
    <x v="0"/>
    <x v="0"/>
    <n v="462"/>
  </r>
  <r>
    <x v="263"/>
    <s v="SF Bay Area"/>
    <x v="0"/>
    <n v="400"/>
    <n v="0.2"/>
    <x v="198"/>
    <x v="7"/>
    <x v="0"/>
    <s v="Series C"/>
    <x v="0"/>
    <x v="0"/>
    <n v="462"/>
  </r>
  <r>
    <x v="264"/>
    <s v="New York City"/>
    <x v="4"/>
    <n v="44"/>
    <n v="0.05"/>
    <x v="72"/>
    <x v="11"/>
    <x v="1"/>
    <s v="Series F"/>
    <x v="0"/>
    <x v="0"/>
    <n v="536"/>
  </r>
  <r>
    <x v="265"/>
    <s v="Amsterdam"/>
    <x v="12"/>
    <s v="NULL"/>
    <n v="0.24"/>
    <x v="199"/>
    <x v="1"/>
    <x v="0"/>
    <s v="Unknown"/>
    <x v="26"/>
    <x v="0"/>
    <n v="22"/>
  </r>
  <r>
    <x v="266"/>
    <s v="SF Bay Area"/>
    <x v="18"/>
    <s v="NULL"/>
    <n v="0.19"/>
    <x v="8"/>
    <x v="0"/>
    <x v="0"/>
    <s v="Series D"/>
    <x v="0"/>
    <x v="0"/>
    <n v="72"/>
  </r>
  <r>
    <x v="267"/>
    <s v="SF Bay Area"/>
    <x v="12"/>
    <n v="142"/>
    <n v="0.1"/>
    <x v="127"/>
    <x v="1"/>
    <x v="0"/>
    <s v="Series H"/>
    <x v="0"/>
    <x v="0"/>
    <n v="468"/>
  </r>
  <r>
    <x v="268"/>
    <s v="Tel Aviv"/>
    <x v="21"/>
    <n v="100"/>
    <n v="0.1"/>
    <x v="127"/>
    <x v="1"/>
    <x v="0"/>
    <s v="Series C"/>
    <x v="16"/>
    <x v="0"/>
    <n v="92"/>
  </r>
  <r>
    <x v="269"/>
    <s v="London"/>
    <x v="12"/>
    <n v="100"/>
    <n v="0.05"/>
    <x v="200"/>
    <x v="6"/>
    <x v="0"/>
    <s v="Series D"/>
    <x v="17"/>
    <x v="0"/>
    <n v="1800"/>
  </r>
  <r>
    <x v="270"/>
    <s v="SF Bay Area"/>
    <x v="22"/>
    <n v="64"/>
    <n v="0.12"/>
    <x v="201"/>
    <x v="0"/>
    <x v="2"/>
    <s v="Series D"/>
    <x v="0"/>
    <x v="0"/>
    <n v="309"/>
  </r>
  <r>
    <x v="271"/>
    <s v="London"/>
    <x v="2"/>
    <n v="29"/>
    <s v="NULL"/>
    <x v="202"/>
    <x v="0"/>
    <x v="0"/>
    <s v="Acquired"/>
    <x v="17"/>
    <x v="1"/>
    <n v="0"/>
  </r>
  <r>
    <x v="272"/>
    <s v="New York City"/>
    <x v="7"/>
    <n v="58"/>
    <s v="NULL"/>
    <x v="1"/>
    <x v="1"/>
    <x v="0"/>
    <s v="Series B"/>
    <x v="0"/>
    <x v="0"/>
    <n v="54"/>
  </r>
  <r>
    <x v="273"/>
    <s v="SF Bay Area"/>
    <x v="12"/>
    <n v="156"/>
    <n v="0.12"/>
    <x v="127"/>
    <x v="1"/>
    <x v="0"/>
    <s v="Series G"/>
    <x v="0"/>
    <x v="0"/>
    <n v="2300"/>
  </r>
  <r>
    <x v="274"/>
    <s v="SF Bay Area"/>
    <x v="12"/>
    <n v="50"/>
    <n v="0.13"/>
    <x v="26"/>
    <x v="9"/>
    <x v="0"/>
    <s v="Series C"/>
    <x v="0"/>
    <x v="0"/>
    <n v="302"/>
  </r>
  <r>
    <x v="274"/>
    <s v="SF Bay Area"/>
    <x v="12"/>
    <n v="100"/>
    <n v="0.33"/>
    <x v="203"/>
    <x v="11"/>
    <x v="1"/>
    <s v="Series C"/>
    <x v="0"/>
    <x v="0"/>
    <n v="302"/>
  </r>
  <r>
    <x v="275"/>
    <s v="Singapore"/>
    <x v="8"/>
    <n v="65"/>
    <n v="0.24"/>
    <x v="167"/>
    <x v="9"/>
    <x v="0"/>
    <s v="Series E"/>
    <x v="8"/>
    <x v="0"/>
    <n v="50"/>
  </r>
  <r>
    <x v="276"/>
    <s v="Los Angeles"/>
    <x v="8"/>
    <n v="40"/>
    <n v="0.1"/>
    <x v="204"/>
    <x v="9"/>
    <x v="0"/>
    <s v="Series C"/>
    <x v="0"/>
    <x v="0"/>
    <n v="64"/>
  </r>
  <r>
    <x v="276"/>
    <s v="Los Angeles"/>
    <x v="8"/>
    <n v="100"/>
    <n v="0.2"/>
    <x v="3"/>
    <x v="0"/>
    <x v="0"/>
    <s v="Series C"/>
    <x v="0"/>
    <x v="0"/>
    <n v="64"/>
  </r>
  <r>
    <x v="277"/>
    <s v="Karlsruhe"/>
    <x v="3"/>
    <n v="65"/>
    <n v="0.13"/>
    <x v="81"/>
    <x v="2"/>
    <x v="1"/>
    <s v="Series C"/>
    <x v="7"/>
    <x v="0"/>
    <n v="205"/>
  </r>
  <r>
    <x v="277"/>
    <s v="Karlsruhe"/>
    <x v="3"/>
    <n v="80"/>
    <s v="NULL"/>
    <x v="39"/>
    <x v="9"/>
    <x v="0"/>
    <s v="Series C"/>
    <x v="7"/>
    <x v="0"/>
    <n v="205"/>
  </r>
  <r>
    <x v="278"/>
    <s v="Berlin"/>
    <x v="10"/>
    <n v="100"/>
    <s v="NULL"/>
    <x v="205"/>
    <x v="5"/>
    <x v="2"/>
    <s v="Acquired"/>
    <x v="7"/>
    <x v="0"/>
    <n v="55"/>
  </r>
  <r>
    <x v="279"/>
    <s v="SF Bay Area"/>
    <x v="16"/>
    <s v="NULL"/>
    <n v="0.17"/>
    <x v="206"/>
    <x v="9"/>
    <x v="0"/>
    <s v="Series F"/>
    <x v="0"/>
    <x v="0"/>
    <n v="315"/>
  </r>
  <r>
    <x v="280"/>
    <s v="Columbus"/>
    <x v="0"/>
    <s v="NULL"/>
    <n v="0.5"/>
    <x v="207"/>
    <x v="5"/>
    <x v="0"/>
    <s v="Series A"/>
    <x v="0"/>
    <x v="0"/>
    <n v="50"/>
  </r>
  <r>
    <x v="281"/>
    <s v="SF Bay Area"/>
    <x v="17"/>
    <n v="4100"/>
    <n v="0.05"/>
    <x v="55"/>
    <x v="1"/>
    <x v="0"/>
    <s v="Post-IPO"/>
    <x v="0"/>
    <x v="0"/>
    <n v="2"/>
  </r>
  <r>
    <x v="282"/>
    <s v="New York City"/>
    <x v="2"/>
    <n v="33"/>
    <s v="NULL"/>
    <x v="192"/>
    <x v="2"/>
    <x v="1"/>
    <s v="Series C"/>
    <x v="0"/>
    <x v="0"/>
    <n v="133"/>
  </r>
  <r>
    <x v="283"/>
    <s v="SF Bay Area"/>
    <x v="13"/>
    <n v="22"/>
    <n v="0.27"/>
    <x v="134"/>
    <x v="2"/>
    <x v="1"/>
    <s v="Series C"/>
    <x v="0"/>
    <x v="0"/>
    <n v="64"/>
  </r>
  <r>
    <x v="284"/>
    <s v="Miami"/>
    <x v="17"/>
    <s v="NULL"/>
    <n v="0.15"/>
    <x v="110"/>
    <x v="2"/>
    <x v="1"/>
    <s v="Acquired"/>
    <x v="0"/>
    <x v="0"/>
    <n v="20"/>
  </r>
  <r>
    <x v="285"/>
    <s v="Gurugram"/>
    <x v="3"/>
    <n v="191"/>
    <n v="0.3"/>
    <x v="129"/>
    <x v="5"/>
    <x v="0"/>
    <s v="Series C"/>
    <x v="6"/>
    <x v="0"/>
    <n v="112"/>
  </r>
  <r>
    <x v="286"/>
    <s v="SF Bay Area"/>
    <x v="7"/>
    <n v="20"/>
    <s v="NULL"/>
    <x v="196"/>
    <x v="11"/>
    <x v="1"/>
    <s v="Series F"/>
    <x v="0"/>
    <x v="0"/>
    <n v="496"/>
  </r>
  <r>
    <x v="286"/>
    <s v="SF Bay Area"/>
    <x v="7"/>
    <n v="45"/>
    <s v="NULL"/>
    <x v="68"/>
    <x v="3"/>
    <x v="0"/>
    <s v="Series F"/>
    <x v="0"/>
    <x v="0"/>
    <n v="496"/>
  </r>
  <r>
    <x v="287"/>
    <s v="SF Bay Area"/>
    <x v="0"/>
    <n v="15"/>
    <n v="0.05"/>
    <x v="151"/>
    <x v="0"/>
    <x v="0"/>
    <s v="Series D"/>
    <x v="0"/>
    <x v="0"/>
    <n v="328"/>
  </r>
  <r>
    <x v="288"/>
    <s v="New York City"/>
    <x v="28"/>
    <n v="154"/>
    <n v="0.22"/>
    <x v="5"/>
    <x v="4"/>
    <x v="2"/>
    <s v="Series E"/>
    <x v="0"/>
    <x v="0"/>
    <n v="549"/>
  </r>
  <r>
    <x v="289"/>
    <s v="Bengaluru"/>
    <x v="12"/>
    <n v="190"/>
    <n v="0.2"/>
    <x v="208"/>
    <x v="6"/>
    <x v="0"/>
    <s v="Series C"/>
    <x v="6"/>
    <x v="0"/>
    <n v="140"/>
  </r>
  <r>
    <x v="290"/>
    <s v="Reno"/>
    <x v="20"/>
    <n v="250"/>
    <n v="0.25"/>
    <x v="209"/>
    <x v="2"/>
    <x v="1"/>
    <s v="Unknown"/>
    <x v="0"/>
    <x v="0"/>
    <s v="NULL"/>
  </r>
  <r>
    <x v="290"/>
    <s v="Reno"/>
    <x v="20"/>
    <n v="378"/>
    <n v="0.27"/>
    <x v="118"/>
    <x v="7"/>
    <x v="0"/>
    <s v="Unknown"/>
    <x v="0"/>
    <x v="0"/>
    <s v="NULL"/>
  </r>
  <r>
    <x v="291"/>
    <s v="Toronto"/>
    <x v="12"/>
    <n v="17"/>
    <n v="0.08"/>
    <x v="210"/>
    <x v="4"/>
    <x v="2"/>
    <s v="Series B"/>
    <x v="2"/>
    <x v="0"/>
    <n v="119"/>
  </r>
  <r>
    <x v="292"/>
    <s v="Toronto"/>
    <x v="29"/>
    <n v="125"/>
    <n v="0.25"/>
    <x v="211"/>
    <x v="0"/>
    <x v="0"/>
    <s v="Series C"/>
    <x v="2"/>
    <x v="0"/>
    <n v="681"/>
  </r>
  <r>
    <x v="292"/>
    <s v="Toronto"/>
    <x v="12"/>
    <n v="50"/>
    <n v="0.3"/>
    <x v="212"/>
    <x v="2"/>
    <x v="1"/>
    <s v="Series C"/>
    <x v="2"/>
    <x v="0"/>
    <n v="698"/>
  </r>
  <r>
    <x v="292"/>
    <s v="Toronto"/>
    <x v="12"/>
    <n v="60"/>
    <s v="NULL"/>
    <x v="213"/>
    <x v="5"/>
    <x v="0"/>
    <s v="Series C"/>
    <x v="2"/>
    <x v="0"/>
    <n v="681"/>
  </r>
  <r>
    <x v="293"/>
    <s v="Mumbai"/>
    <x v="1"/>
    <n v="60"/>
    <n v="0.2"/>
    <x v="189"/>
    <x v="4"/>
    <x v="2"/>
    <s v="Series C"/>
    <x v="6"/>
    <x v="0"/>
    <n v="76"/>
  </r>
  <r>
    <x v="294"/>
    <s v="San Diego"/>
    <x v="18"/>
    <n v="60"/>
    <n v="7.0000000000000007E-2"/>
    <x v="41"/>
    <x v="8"/>
    <x v="0"/>
    <s v="Series C"/>
    <x v="0"/>
    <x v="0"/>
    <n v="537"/>
  </r>
  <r>
    <x v="295"/>
    <s v="Ann Arbor"/>
    <x v="9"/>
    <n v="40"/>
    <n v="0.32"/>
    <x v="214"/>
    <x v="4"/>
    <x v="2"/>
    <s v="Series B"/>
    <x v="0"/>
    <x v="0"/>
    <n v="59"/>
  </r>
  <r>
    <x v="296"/>
    <s v="Nairobi"/>
    <x v="13"/>
    <s v="NULL"/>
    <n v="0.12"/>
    <x v="98"/>
    <x v="1"/>
    <x v="0"/>
    <s v="Private Equity"/>
    <x v="31"/>
    <x v="0"/>
    <n v="78"/>
  </r>
  <r>
    <x v="297"/>
    <s v="SF Bay Area"/>
    <x v="11"/>
    <n v="40"/>
    <n v="0.08"/>
    <x v="187"/>
    <x v="1"/>
    <x v="0"/>
    <s v="Unknown"/>
    <x v="0"/>
    <x v="0"/>
    <n v="100"/>
  </r>
  <r>
    <x v="298"/>
    <s v="Berlin"/>
    <x v="0"/>
    <n v="31"/>
    <n v="0.31"/>
    <x v="12"/>
    <x v="2"/>
    <x v="1"/>
    <s v="Unknown"/>
    <x v="7"/>
    <x v="0"/>
    <n v="47"/>
  </r>
  <r>
    <x v="299"/>
    <s v="Toronto"/>
    <x v="10"/>
    <n v="76"/>
    <n v="0.22"/>
    <x v="97"/>
    <x v="5"/>
    <x v="0"/>
    <s v="Series B"/>
    <x v="2"/>
    <x v="0"/>
    <n v="153"/>
  </r>
  <r>
    <x v="299"/>
    <s v="Toronto"/>
    <x v="10"/>
    <n v="150"/>
    <s v="NULL"/>
    <x v="59"/>
    <x v="2"/>
    <x v="1"/>
    <s v="Unknown"/>
    <x v="2"/>
    <x v="0"/>
    <n v="253"/>
  </r>
  <r>
    <x v="300"/>
    <s v="Los Angeles"/>
    <x v="2"/>
    <s v="NULL"/>
    <n v="0.3"/>
    <x v="215"/>
    <x v="10"/>
    <x v="2"/>
    <s v="Series D"/>
    <x v="0"/>
    <x v="0"/>
    <n v="296"/>
  </r>
  <r>
    <x v="301"/>
    <s v="New York City"/>
    <x v="1"/>
    <n v="22"/>
    <s v="NULL"/>
    <x v="216"/>
    <x v="4"/>
    <x v="0"/>
    <s v="Series B"/>
    <x v="0"/>
    <x v="0"/>
    <n v="58"/>
  </r>
  <r>
    <x v="302"/>
    <s v="SF Bay Area"/>
    <x v="11"/>
    <n v="12"/>
    <n v="0.1"/>
    <x v="57"/>
    <x v="10"/>
    <x v="1"/>
    <s v="Acquired"/>
    <x v="0"/>
    <x v="0"/>
    <n v="20"/>
  </r>
  <r>
    <x v="303"/>
    <s v="Berlin"/>
    <x v="22"/>
    <s v="NULL"/>
    <n v="0.1"/>
    <x v="145"/>
    <x v="2"/>
    <x v="1"/>
    <s v="Series C"/>
    <x v="7"/>
    <x v="0"/>
    <n v="332"/>
  </r>
  <r>
    <x v="304"/>
    <s v="Minneapolis"/>
    <x v="13"/>
    <n v="25"/>
    <n v="0.05"/>
    <x v="214"/>
    <x v="4"/>
    <x v="2"/>
    <s v="Series B"/>
    <x v="0"/>
    <x v="0"/>
    <n v="138"/>
  </r>
  <r>
    <x v="304"/>
    <s v="Minneapolis"/>
    <x v="21"/>
    <s v="NULL"/>
    <n v="0.15"/>
    <x v="217"/>
    <x v="1"/>
    <x v="0"/>
    <s v="Unknown"/>
    <x v="0"/>
    <x v="0"/>
    <n v="137"/>
  </r>
  <r>
    <x v="305"/>
    <s v="SF Bay Area"/>
    <x v="5"/>
    <n v="8"/>
    <s v="NULL"/>
    <x v="218"/>
    <x v="7"/>
    <x v="2"/>
    <s v="Series A"/>
    <x v="0"/>
    <x v="0"/>
    <n v="8"/>
  </r>
  <r>
    <x v="306"/>
    <s v="SF Bay Area"/>
    <x v="0"/>
    <s v="NULL"/>
    <n v="0.18"/>
    <x v="125"/>
    <x v="1"/>
    <x v="0"/>
    <s v="Post-IPO"/>
    <x v="0"/>
    <x v="0"/>
    <n v="162"/>
  </r>
  <r>
    <x v="307"/>
    <s v="Seattle"/>
    <x v="5"/>
    <n v="7"/>
    <n v="7.0000000000000007E-2"/>
    <x v="5"/>
    <x v="4"/>
    <x v="2"/>
    <s v="Unknown"/>
    <x v="0"/>
    <x v="0"/>
    <n v="2"/>
  </r>
  <r>
    <x v="308"/>
    <s v="Boston"/>
    <x v="9"/>
    <n v="24"/>
    <n v="0.14000000000000001"/>
    <x v="153"/>
    <x v="4"/>
    <x v="2"/>
    <s v="Series C"/>
    <x v="0"/>
    <x v="0"/>
    <n v="92"/>
  </r>
  <r>
    <x v="309"/>
    <s v="Tel Aviv"/>
    <x v="21"/>
    <n v="100"/>
    <n v="0.05"/>
    <x v="219"/>
    <x v="9"/>
    <x v="0"/>
    <s v="Unknown"/>
    <x v="16"/>
    <x v="0"/>
    <s v="NULL"/>
  </r>
  <r>
    <x v="310"/>
    <s v="SF Bay Area"/>
    <x v="4"/>
    <n v="60"/>
    <s v="NULL"/>
    <x v="99"/>
    <x v="1"/>
    <x v="0"/>
    <s v="Post-IPO"/>
    <x v="0"/>
    <x v="0"/>
    <n v="549"/>
  </r>
  <r>
    <x v="310"/>
    <s v="SF Bay Area"/>
    <x v="4"/>
    <n v="950"/>
    <n v="0.2"/>
    <x v="110"/>
    <x v="2"/>
    <x v="1"/>
    <s v="Post-IPO"/>
    <x v="0"/>
    <x v="0"/>
    <n v="549"/>
  </r>
  <r>
    <x v="310"/>
    <s v="SF Bay Area"/>
    <x v="4"/>
    <n v="1100"/>
    <n v="0.18"/>
    <x v="161"/>
    <x v="5"/>
    <x v="0"/>
    <s v="Post-IPO"/>
    <x v="0"/>
    <x v="0"/>
    <n v="549"/>
  </r>
  <r>
    <x v="311"/>
    <s v="Mumbai"/>
    <x v="4"/>
    <n v="80"/>
    <s v="NULL"/>
    <x v="192"/>
    <x v="2"/>
    <x v="1"/>
    <s v="Series D"/>
    <x v="6"/>
    <x v="0"/>
    <n v="244"/>
  </r>
  <r>
    <x v="312"/>
    <s v="Melbourne"/>
    <x v="4"/>
    <n v="10"/>
    <n v="0.2"/>
    <x v="125"/>
    <x v="1"/>
    <x v="0"/>
    <s v="Unknown"/>
    <x v="4"/>
    <x v="0"/>
    <n v="1"/>
  </r>
  <r>
    <x v="313"/>
    <s v="Toronto"/>
    <x v="4"/>
    <n v="30"/>
    <n v="0.24"/>
    <x v="220"/>
    <x v="0"/>
    <x v="0"/>
    <s v="Unknown"/>
    <x v="2"/>
    <x v="0"/>
    <n v="98"/>
  </r>
  <r>
    <x v="314"/>
    <s v="SF Bay Area"/>
    <x v="4"/>
    <n v="19"/>
    <s v="NULL"/>
    <x v="221"/>
    <x v="2"/>
    <x v="1"/>
    <s v="Series A"/>
    <x v="0"/>
    <x v="0"/>
    <n v="101"/>
  </r>
  <r>
    <x v="315"/>
    <s v="SF Bay Area"/>
    <x v="0"/>
    <n v="54"/>
    <s v="NULL"/>
    <x v="195"/>
    <x v="11"/>
    <x v="1"/>
    <s v="Series F"/>
    <x v="0"/>
    <x v="0"/>
    <n v="719"/>
  </r>
  <r>
    <x v="316"/>
    <s v="SF Bay Area"/>
    <x v="0"/>
    <n v="300"/>
    <s v="NULL"/>
    <x v="222"/>
    <x v="10"/>
    <x v="1"/>
    <s v="Series E"/>
    <x v="0"/>
    <x v="0"/>
    <n v="482"/>
  </r>
  <r>
    <x v="317"/>
    <s v="Boston"/>
    <x v="6"/>
    <n v="97"/>
    <s v="NULL"/>
    <x v="136"/>
    <x v="8"/>
    <x v="0"/>
    <s v="Series A"/>
    <x v="0"/>
    <x v="0"/>
    <n v="41"/>
  </r>
  <r>
    <x v="318"/>
    <s v="Albany"/>
    <x v="3"/>
    <n v="371"/>
    <n v="0.31"/>
    <x v="223"/>
    <x v="11"/>
    <x v="1"/>
    <s v="Acquired"/>
    <x v="0"/>
    <x v="0"/>
    <s v="NULL"/>
  </r>
  <r>
    <x v="319"/>
    <s v="New York City"/>
    <x v="12"/>
    <s v="NULL"/>
    <n v="1"/>
    <x v="56"/>
    <x v="6"/>
    <x v="0"/>
    <s v="Series D"/>
    <x v="0"/>
    <x v="0"/>
    <n v="125"/>
  </r>
  <r>
    <x v="319"/>
    <s v="New York City"/>
    <x v="12"/>
    <n v="22"/>
    <s v="NULL"/>
    <x v="224"/>
    <x v="8"/>
    <x v="0"/>
    <s v="Series D"/>
    <x v="0"/>
    <x v="0"/>
    <n v="130"/>
  </r>
  <r>
    <x v="320"/>
    <s v="Los Angeles"/>
    <x v="1"/>
    <n v="40"/>
    <n v="0.3"/>
    <x v="225"/>
    <x v="5"/>
    <x v="0"/>
    <s v="Unknown"/>
    <x v="0"/>
    <x v="0"/>
    <n v="40"/>
  </r>
  <r>
    <x v="321"/>
    <s v="New York City"/>
    <x v="20"/>
    <n v="271"/>
    <s v="NULL"/>
    <x v="15"/>
    <x v="6"/>
    <x v="0"/>
    <s v="Post-IPO"/>
    <x v="0"/>
    <x v="0"/>
    <n v="1600"/>
  </r>
  <r>
    <x v="321"/>
    <s v="New York City"/>
    <x v="20"/>
    <n v="375"/>
    <n v="0.15"/>
    <x v="179"/>
    <x v="10"/>
    <x v="2"/>
    <s v="Series G"/>
    <x v="0"/>
    <x v="0"/>
    <n v="1600"/>
  </r>
  <r>
    <x v="321"/>
    <s v="New York City"/>
    <x v="20"/>
    <n v="450"/>
    <n v="0.1"/>
    <x v="161"/>
    <x v="5"/>
    <x v="0"/>
    <s v="Post-IPO"/>
    <x v="0"/>
    <x v="0"/>
    <n v="1600"/>
  </r>
  <r>
    <x v="322"/>
    <s v="Tel Aviv"/>
    <x v="22"/>
    <n v="11"/>
    <n v="0.28000000000000003"/>
    <x v="226"/>
    <x v="6"/>
    <x v="0"/>
    <s v="Series A"/>
    <x v="16"/>
    <x v="0"/>
    <n v="17"/>
  </r>
  <r>
    <x v="323"/>
    <s v="SF Bay Area"/>
    <x v="13"/>
    <n v="221"/>
    <n v="0.08"/>
    <x v="227"/>
    <x v="2"/>
    <x v="1"/>
    <s v="Post-IPO"/>
    <x v="0"/>
    <x v="0"/>
    <n v="455"/>
  </r>
  <r>
    <x v="324"/>
    <s v="Denver"/>
    <x v="13"/>
    <s v="NULL"/>
    <n v="0.11"/>
    <x v="228"/>
    <x v="5"/>
    <x v="2"/>
    <s v="Acquired"/>
    <x v="0"/>
    <x v="0"/>
    <n v="117"/>
  </r>
  <r>
    <x v="325"/>
    <s v="Toronto"/>
    <x v="16"/>
    <n v="17"/>
    <n v="0.1"/>
    <x v="173"/>
    <x v="4"/>
    <x v="2"/>
    <s v="Unknown"/>
    <x v="2"/>
    <x v="0"/>
    <s v="NULL"/>
  </r>
  <r>
    <x v="326"/>
    <s v="New York City"/>
    <x v="4"/>
    <n v="91"/>
    <n v="0.14000000000000001"/>
    <x v="229"/>
    <x v="4"/>
    <x v="2"/>
    <s v="Unknown"/>
    <x v="0"/>
    <x v="0"/>
    <n v="10"/>
  </r>
  <r>
    <x v="326"/>
    <s v="New York City"/>
    <x v="4"/>
    <n v="100"/>
    <n v="0.11"/>
    <x v="110"/>
    <x v="2"/>
    <x v="1"/>
    <s v="Series D"/>
    <x v="0"/>
    <x v="0"/>
    <n v="726"/>
  </r>
  <r>
    <x v="327"/>
    <s v="SF Bay Area"/>
    <x v="18"/>
    <n v="13"/>
    <n v="1"/>
    <x v="104"/>
    <x v="10"/>
    <x v="2"/>
    <s v="Seed"/>
    <x v="0"/>
    <x v="0"/>
    <n v="5"/>
  </r>
  <r>
    <x v="328"/>
    <s v="Joinville"/>
    <x v="5"/>
    <n v="140"/>
    <n v="0.35"/>
    <x v="126"/>
    <x v="4"/>
    <x v="2"/>
    <s v="Series D"/>
    <x v="3"/>
    <x v="0"/>
    <n v="37"/>
  </r>
  <r>
    <x v="329"/>
    <s v="New York City"/>
    <x v="0"/>
    <n v="16"/>
    <n v="0.37"/>
    <x v="141"/>
    <x v="3"/>
    <x v="0"/>
    <s v="Post-IPO"/>
    <x v="0"/>
    <x v="0"/>
    <n v="380"/>
  </r>
  <r>
    <x v="330"/>
    <s v="New York City"/>
    <x v="20"/>
    <n v="150"/>
    <n v="0.18"/>
    <x v="179"/>
    <x v="10"/>
    <x v="2"/>
    <s v="Series D"/>
    <x v="0"/>
    <x v="0"/>
    <n v="280"/>
  </r>
  <r>
    <x v="331"/>
    <s v="Seattle"/>
    <x v="15"/>
    <s v="NULL"/>
    <n v="0.01"/>
    <x v="230"/>
    <x v="4"/>
    <x v="2"/>
    <s v="Series D"/>
    <x v="0"/>
    <x v="0"/>
    <n v="665"/>
  </r>
  <r>
    <x v="331"/>
    <s v="Seattle"/>
    <x v="15"/>
    <n v="90"/>
    <n v="7.0000000000000007E-2"/>
    <x v="152"/>
    <x v="5"/>
    <x v="0"/>
    <s v="Series E"/>
    <x v="0"/>
    <x v="0"/>
    <n v="1100"/>
  </r>
  <r>
    <x v="332"/>
    <s v="SF Bay Area"/>
    <x v="1"/>
    <n v="35"/>
    <s v="NULL"/>
    <x v="5"/>
    <x v="4"/>
    <x v="2"/>
    <s v="Series C"/>
    <x v="0"/>
    <x v="0"/>
    <n v="102"/>
  </r>
  <r>
    <x v="333"/>
    <s v="Austin"/>
    <x v="4"/>
    <s v="NULL"/>
    <n v="0.1"/>
    <x v="231"/>
    <x v="3"/>
    <x v="0"/>
    <s v="Post-IPO"/>
    <x v="0"/>
    <x v="0"/>
    <n v="169"/>
  </r>
  <r>
    <x v="334"/>
    <s v="Boston"/>
    <x v="12"/>
    <s v="NULL"/>
    <n v="0.14000000000000001"/>
    <x v="145"/>
    <x v="2"/>
    <x v="1"/>
    <s v="Series C"/>
    <x v="0"/>
    <x v="0"/>
    <n v="160"/>
  </r>
  <r>
    <x v="335"/>
    <s v="Cincinnati"/>
    <x v="12"/>
    <n v="30"/>
    <n v="0.2"/>
    <x v="37"/>
    <x v="8"/>
    <x v="0"/>
    <s v="Series B"/>
    <x v="0"/>
    <x v="0"/>
    <n v="70"/>
  </r>
  <r>
    <x v="336"/>
    <s v="Boston"/>
    <x v="1"/>
    <n v="20"/>
    <n v="0.2"/>
    <x v="19"/>
    <x v="4"/>
    <x v="2"/>
    <s v="Series A"/>
    <x v="0"/>
    <x v="0"/>
    <n v="16"/>
  </r>
  <r>
    <x v="337"/>
    <s v="SF Bay Area"/>
    <x v="12"/>
    <n v="22"/>
    <n v="0.14000000000000001"/>
    <x v="232"/>
    <x v="5"/>
    <x v="2"/>
    <s v="Series F"/>
    <x v="0"/>
    <x v="0"/>
    <n v="120"/>
  </r>
  <r>
    <x v="338"/>
    <s v="Sao Paulo"/>
    <x v="12"/>
    <s v="NULL"/>
    <n v="0.06"/>
    <x v="173"/>
    <x v="4"/>
    <x v="2"/>
    <s v="Series D"/>
    <x v="3"/>
    <x v="0"/>
    <n v="314"/>
  </r>
  <r>
    <x v="339"/>
    <s v="Bengaluru"/>
    <x v="5"/>
    <n v="170"/>
    <n v="1"/>
    <x v="16"/>
    <x v="5"/>
    <x v="0"/>
    <s v="Seed"/>
    <x v="6"/>
    <x v="0"/>
    <n v="3"/>
  </r>
  <r>
    <x v="340"/>
    <s v="Portland"/>
    <x v="20"/>
    <n v="24"/>
    <n v="0.22"/>
    <x v="233"/>
    <x v="5"/>
    <x v="2"/>
    <s v="Series C"/>
    <x v="0"/>
    <x v="0"/>
    <n v="24"/>
  </r>
  <r>
    <x v="341"/>
    <s v="SF Bay Area"/>
    <x v="10"/>
    <n v="150"/>
    <n v="0.08"/>
    <x v="234"/>
    <x v="8"/>
    <x v="2"/>
    <s v="Acquired"/>
    <x v="0"/>
    <x v="0"/>
    <n v="5300"/>
  </r>
  <r>
    <x v="342"/>
    <s v="Tokyo"/>
    <x v="11"/>
    <n v="85"/>
    <s v="NULL"/>
    <x v="144"/>
    <x v="11"/>
    <x v="1"/>
    <s v="Unknown"/>
    <x v="32"/>
    <x v="0"/>
    <n v="26"/>
  </r>
  <r>
    <x v="343"/>
    <s v="Singapore"/>
    <x v="4"/>
    <s v="NULL"/>
    <n v="0.2"/>
    <x v="45"/>
    <x v="2"/>
    <x v="1"/>
    <s v="Unknown"/>
    <x v="0"/>
    <x v="0"/>
    <s v="NULL"/>
  </r>
  <r>
    <x v="343"/>
    <s v="Singapore"/>
    <x v="4"/>
    <n v="260"/>
    <n v="0.05"/>
    <x v="48"/>
    <x v="5"/>
    <x v="0"/>
    <s v="Unknown"/>
    <x v="8"/>
    <x v="0"/>
    <n v="156"/>
  </r>
  <r>
    <x v="343"/>
    <s v="Singapore"/>
    <x v="4"/>
    <n v="2000"/>
    <n v="0.3"/>
    <x v="235"/>
    <x v="7"/>
    <x v="0"/>
    <s v="Unknown"/>
    <x v="8"/>
    <x v="0"/>
    <n v="156"/>
  </r>
  <r>
    <x v="344"/>
    <s v="Austin"/>
    <x v="30"/>
    <n v="62"/>
    <n v="0.09"/>
    <x v="182"/>
    <x v="2"/>
    <x v="1"/>
    <s v="Post-IPO"/>
    <x v="0"/>
    <x v="0"/>
    <n v="233"/>
  </r>
  <r>
    <x v="345"/>
    <s v="Vancouver"/>
    <x v="17"/>
    <n v="30"/>
    <n v="0.5"/>
    <x v="236"/>
    <x v="10"/>
    <x v="2"/>
    <s v="Seed"/>
    <x v="2"/>
    <x v="0"/>
    <n v="7"/>
  </r>
  <r>
    <x v="346"/>
    <s v="San Diego"/>
    <x v="0"/>
    <n v="170"/>
    <s v="NULL"/>
    <x v="60"/>
    <x v="5"/>
    <x v="0"/>
    <s v="Post-IPO"/>
    <x v="0"/>
    <x v="0"/>
    <n v="999"/>
  </r>
  <r>
    <x v="346"/>
    <s v="San Diego"/>
    <x v="0"/>
    <n v="388"/>
    <s v="NULL"/>
    <x v="90"/>
    <x v="2"/>
    <x v="1"/>
    <s v="Post-IPO"/>
    <x v="0"/>
    <x v="0"/>
    <n v="999"/>
  </r>
  <r>
    <x v="347"/>
    <s v="Melbourne"/>
    <x v="22"/>
    <n v="36"/>
    <n v="0.08"/>
    <x v="149"/>
    <x v="8"/>
    <x v="2"/>
    <s v="Series E"/>
    <x v="4"/>
    <x v="0"/>
    <n v="157"/>
  </r>
  <r>
    <x v="348"/>
    <s v="London"/>
    <x v="11"/>
    <n v="95"/>
    <n v="0.32"/>
    <x v="94"/>
    <x v="8"/>
    <x v="2"/>
    <s v="Series B"/>
    <x v="17"/>
    <x v="0"/>
    <n v="102"/>
  </r>
  <r>
    <x v="349"/>
    <s v="Los Angeles"/>
    <x v="0"/>
    <n v="109"/>
    <s v="NULL"/>
    <x v="15"/>
    <x v="6"/>
    <x v="0"/>
    <s v="Seed"/>
    <x v="0"/>
    <x v="0"/>
    <n v="8"/>
  </r>
  <r>
    <x v="350"/>
    <s v="Bengaluru"/>
    <x v="28"/>
    <n v="120"/>
    <s v="NULL"/>
    <x v="237"/>
    <x v="0"/>
    <x v="2"/>
    <s v="Series D"/>
    <x v="6"/>
    <x v="0"/>
    <n v="405"/>
  </r>
  <r>
    <x v="350"/>
    <s v="Bengaluru"/>
    <x v="28"/>
    <n v="800"/>
    <n v="0.16"/>
    <x v="188"/>
    <x v="8"/>
    <x v="2"/>
    <s v="Series D"/>
    <x v="6"/>
    <x v="0"/>
    <n v="404"/>
  </r>
  <r>
    <x v="351"/>
    <s v="SF Bay Area"/>
    <x v="0"/>
    <n v="150"/>
    <s v="NULL"/>
    <x v="238"/>
    <x v="10"/>
    <x v="0"/>
    <s v="Series D"/>
    <x v="0"/>
    <x v="0"/>
    <n v="19"/>
  </r>
  <r>
    <x v="352"/>
    <s v="London"/>
    <x v="12"/>
    <n v="65"/>
    <n v="0.1"/>
    <x v="6"/>
    <x v="5"/>
    <x v="0"/>
    <s v="Series C"/>
    <x v="17"/>
    <x v="0"/>
    <n v="182"/>
  </r>
  <r>
    <x v="353"/>
    <s v="Washington D.C."/>
    <x v="1"/>
    <n v="400"/>
    <n v="0.1"/>
    <x v="239"/>
    <x v="8"/>
    <x v="2"/>
    <s v="Acquired"/>
    <x v="0"/>
    <x v="0"/>
    <n v="146"/>
  </r>
  <r>
    <x v="354"/>
    <s v="Boston"/>
    <x v="21"/>
    <n v="100"/>
    <n v="0.06"/>
    <x v="6"/>
    <x v="5"/>
    <x v="0"/>
    <s v="Series F"/>
    <x v="0"/>
    <x v="0"/>
    <n v="750"/>
  </r>
  <r>
    <x v="354"/>
    <s v="Boston"/>
    <x v="21"/>
    <n v="200"/>
    <n v="0.17"/>
    <x v="78"/>
    <x v="7"/>
    <x v="0"/>
    <s v="Series F"/>
    <x v="0"/>
    <x v="0"/>
    <n v="750"/>
  </r>
  <r>
    <x v="355"/>
    <s v="SF Bay Area"/>
    <x v="21"/>
    <n v="30"/>
    <n v="0.15"/>
    <x v="39"/>
    <x v="9"/>
    <x v="0"/>
    <s v="Series C"/>
    <x v="0"/>
    <x v="0"/>
    <n v="153"/>
  </r>
  <r>
    <x v="356"/>
    <s v="Washington D.C."/>
    <x v="21"/>
    <n v="121"/>
    <s v="NULL"/>
    <x v="72"/>
    <x v="11"/>
    <x v="1"/>
    <s v="Post-IPO"/>
    <x v="0"/>
    <x v="0"/>
    <n v="161"/>
  </r>
  <r>
    <x v="357"/>
    <s v="Boston"/>
    <x v="0"/>
    <s v="NULL"/>
    <n v="0.7"/>
    <x v="134"/>
    <x v="2"/>
    <x v="1"/>
    <s v="Series C"/>
    <x v="0"/>
    <x v="0"/>
    <n v="156"/>
  </r>
  <r>
    <x v="358"/>
    <s v="SF Bay Area"/>
    <x v="17"/>
    <n v="34"/>
    <n v="0.13"/>
    <x v="64"/>
    <x v="4"/>
    <x v="2"/>
    <s v="Series D"/>
    <x v="0"/>
    <x v="0"/>
    <n v="247"/>
  </r>
  <r>
    <x v="359"/>
    <s v="Waterloo"/>
    <x v="5"/>
    <s v="NULL"/>
    <n v="0.05"/>
    <x v="55"/>
    <x v="1"/>
    <x v="0"/>
    <s v="Post-IPO"/>
    <x v="2"/>
    <x v="0"/>
    <n v="168"/>
  </r>
  <r>
    <x v="360"/>
    <s v="New York City"/>
    <x v="8"/>
    <s v="NULL"/>
    <n v="0.15"/>
    <x v="240"/>
    <x v="3"/>
    <x v="0"/>
    <s v="Series D"/>
    <x v="0"/>
    <x v="0"/>
    <n v="120"/>
  </r>
  <r>
    <x v="360"/>
    <s v="New York City"/>
    <x v="8"/>
    <n v="60"/>
    <n v="0.2"/>
    <x v="241"/>
    <x v="11"/>
    <x v="0"/>
    <s v="Series D"/>
    <x v="0"/>
    <x v="0"/>
    <n v="120"/>
  </r>
  <r>
    <x v="361"/>
    <s v="New York City"/>
    <x v="12"/>
    <s v="NULL"/>
    <n v="0.15"/>
    <x v="17"/>
    <x v="3"/>
    <x v="0"/>
    <s v="Unknown"/>
    <x v="0"/>
    <x v="0"/>
    <n v="814"/>
  </r>
  <r>
    <x v="362"/>
    <s v="New Delhi"/>
    <x v="13"/>
    <n v="40"/>
    <s v="NULL"/>
    <x v="242"/>
    <x v="8"/>
    <x v="0"/>
    <s v="Series A"/>
    <x v="6"/>
    <x v="0"/>
    <n v="23"/>
  </r>
  <r>
    <x v="363"/>
    <s v="Berlin"/>
    <x v="10"/>
    <s v="NULL"/>
    <n v="0.16"/>
    <x v="55"/>
    <x v="1"/>
    <x v="0"/>
    <s v="Unknown"/>
    <x v="7"/>
    <x v="0"/>
    <n v="63"/>
  </r>
  <r>
    <x v="364"/>
    <s v="Stockholm"/>
    <x v="3"/>
    <n v="200"/>
    <n v="0.15"/>
    <x v="152"/>
    <x v="5"/>
    <x v="0"/>
    <s v="Unknown"/>
    <x v="5"/>
    <x v="0"/>
    <s v="NULL"/>
  </r>
  <r>
    <x v="365"/>
    <s v="Vancouver"/>
    <x v="4"/>
    <s v="NULL"/>
    <n v="0.2"/>
    <x v="243"/>
    <x v="11"/>
    <x v="1"/>
    <s v="Series D"/>
    <x v="0"/>
    <x v="0"/>
    <n v="607"/>
  </r>
  <r>
    <x v="365"/>
    <s v="Vancouver"/>
    <x v="4"/>
    <n v="134"/>
    <n v="0.22"/>
    <x v="127"/>
    <x v="1"/>
    <x v="0"/>
    <s v="Series D"/>
    <x v="0"/>
    <x v="0"/>
    <n v="607"/>
  </r>
  <r>
    <x v="366"/>
    <s v="Singapore"/>
    <x v="3"/>
    <s v="NULL"/>
    <n v="0.11"/>
    <x v="196"/>
    <x v="11"/>
    <x v="1"/>
    <s v="Unknown"/>
    <x v="8"/>
    <x v="0"/>
    <s v="NULL"/>
  </r>
  <r>
    <x v="367"/>
    <s v="SF Bay Area"/>
    <x v="16"/>
    <n v="6"/>
    <n v="1"/>
    <x v="244"/>
    <x v="5"/>
    <x v="2"/>
    <s v="Seed"/>
    <x v="0"/>
    <x v="0"/>
    <n v="3"/>
  </r>
  <r>
    <x v="368"/>
    <s v="Tel Aviv"/>
    <x v="12"/>
    <n v="30"/>
    <n v="0.18"/>
    <x v="74"/>
    <x v="9"/>
    <x v="0"/>
    <s v="Series B"/>
    <x v="16"/>
    <x v="0"/>
    <n v="103"/>
  </r>
  <r>
    <x v="369"/>
    <s v="Boston"/>
    <x v="13"/>
    <s v="NULL"/>
    <n v="0.26"/>
    <x v="245"/>
    <x v="3"/>
    <x v="0"/>
    <s v="Series G"/>
    <x v="0"/>
    <x v="0"/>
    <n v="1000"/>
  </r>
  <r>
    <x v="369"/>
    <s v="Boston"/>
    <x v="13"/>
    <n v="70"/>
    <n v="7.0000000000000007E-2"/>
    <x v="246"/>
    <x v="8"/>
    <x v="0"/>
    <s v="Series G"/>
    <x v="0"/>
    <x v="0"/>
    <n v="1000"/>
  </r>
  <r>
    <x v="369"/>
    <s v="Boston"/>
    <x v="13"/>
    <n v="200"/>
    <s v="NULL"/>
    <x v="111"/>
    <x v="10"/>
    <x v="2"/>
    <s v="Series E"/>
    <x v="0"/>
    <x v="0"/>
    <n v="430"/>
  </r>
  <r>
    <x v="370"/>
    <s v="SF Bay Area"/>
    <x v="13"/>
    <n v="15"/>
    <s v="NULL"/>
    <x v="247"/>
    <x v="4"/>
    <x v="2"/>
    <s v="Series E"/>
    <x v="0"/>
    <x v="0"/>
    <n v="190"/>
  </r>
  <r>
    <x v="371"/>
    <s v="SF Bay Area"/>
    <x v="17"/>
    <s v="NULL"/>
    <n v="0.1"/>
    <x v="32"/>
    <x v="8"/>
    <x v="2"/>
    <s v="Series C"/>
    <x v="0"/>
    <x v="0"/>
    <n v="63"/>
  </r>
  <r>
    <x v="372"/>
    <s v="London"/>
    <x v="2"/>
    <n v="50"/>
    <n v="0.02"/>
    <x v="132"/>
    <x v="8"/>
    <x v="0"/>
    <s v="Unknown"/>
    <x v="17"/>
    <x v="0"/>
    <s v="NULL"/>
  </r>
  <r>
    <x v="373"/>
    <s v="Bengaluru"/>
    <x v="3"/>
    <n v="100"/>
    <n v="0.06"/>
    <x v="2"/>
    <x v="2"/>
    <x v="1"/>
    <s v="Series E"/>
    <x v="6"/>
    <x v="0"/>
    <n v="390"/>
  </r>
  <r>
    <x v="374"/>
    <s v="New York City"/>
    <x v="21"/>
    <s v="NULL"/>
    <n v="0.1"/>
    <x v="213"/>
    <x v="5"/>
    <x v="0"/>
    <s v="Series D"/>
    <x v="0"/>
    <x v="0"/>
    <n v="259"/>
  </r>
  <r>
    <x v="375"/>
    <s v="Boston"/>
    <x v="0"/>
    <n v="55"/>
    <n v="0.06"/>
    <x v="45"/>
    <x v="2"/>
    <x v="1"/>
    <s v="Post-IPO"/>
    <x v="0"/>
    <x v="0"/>
    <s v="NULL"/>
  </r>
  <r>
    <x v="376"/>
    <s v="SF Bay Area"/>
    <x v="5"/>
    <s v="NULL"/>
    <n v="0.15"/>
    <x v="97"/>
    <x v="5"/>
    <x v="0"/>
    <s v="Series D"/>
    <x v="0"/>
    <x v="0"/>
    <n v="411"/>
  </r>
  <r>
    <x v="377"/>
    <s v="Patna"/>
    <x v="8"/>
    <s v="NULL"/>
    <n v="0.05"/>
    <x v="119"/>
    <x v="2"/>
    <x v="1"/>
    <s v="Series E"/>
    <x v="6"/>
    <x v="0"/>
    <n v="254"/>
  </r>
  <r>
    <x v="378"/>
    <s v="SF Bay Area"/>
    <x v="3"/>
    <n v="669"/>
    <n v="1"/>
    <x v="248"/>
    <x v="8"/>
    <x v="2"/>
    <s v="Series C"/>
    <x v="0"/>
    <x v="0"/>
    <n v="80"/>
  </r>
  <r>
    <x v="379"/>
    <s v="London"/>
    <x v="8"/>
    <n v="350"/>
    <n v="0.09"/>
    <x v="109"/>
    <x v="11"/>
    <x v="1"/>
    <s v="Post-IPO"/>
    <x v="17"/>
    <x v="0"/>
    <n v="1700"/>
  </r>
  <r>
    <x v="379"/>
    <s v="London"/>
    <x v="8"/>
    <n v="367"/>
    <n v="0.15"/>
    <x v="71"/>
    <x v="4"/>
    <x v="2"/>
    <s v="Series G"/>
    <x v="17"/>
    <x v="0"/>
    <n v="1500"/>
  </r>
  <r>
    <x v="380"/>
    <s v="Melbourne"/>
    <x v="8"/>
    <n v="120"/>
    <n v="1"/>
    <x v="70"/>
    <x v="1"/>
    <x v="0"/>
    <s v="Post-IPO"/>
    <x v="4"/>
    <x v="0"/>
    <n v="1700"/>
  </r>
  <r>
    <x v="381"/>
    <s v="Berlin"/>
    <x v="8"/>
    <n v="100"/>
    <s v="NULL"/>
    <x v="30"/>
    <x v="1"/>
    <x v="0"/>
    <s v="Post-IPO"/>
    <x v="7"/>
    <x v="0"/>
    <n v="8300"/>
  </r>
  <r>
    <x v="381"/>
    <s v="Berlin"/>
    <x v="8"/>
    <n v="156"/>
    <n v="0.04"/>
    <x v="81"/>
    <x v="2"/>
    <x v="1"/>
    <s v="Post-IPO"/>
    <x v="7"/>
    <x v="0"/>
    <n v="9900"/>
  </r>
  <r>
    <x v="381"/>
    <s v="Berlin"/>
    <x v="8"/>
    <n v="300"/>
    <s v="NULL"/>
    <x v="249"/>
    <x v="9"/>
    <x v="3"/>
    <s v="Post-IPO"/>
    <x v="7"/>
    <x v="0"/>
    <n v="8300"/>
  </r>
  <r>
    <x v="382"/>
    <s v="Austin"/>
    <x v="26"/>
    <n v="6650"/>
    <n v="0.05"/>
    <x v="196"/>
    <x v="11"/>
    <x v="1"/>
    <s v="Post-IPO"/>
    <x v="0"/>
    <x v="0"/>
    <s v="NULL"/>
  </r>
  <r>
    <x v="383"/>
    <s v="SF Bay Area"/>
    <x v="7"/>
    <n v="27"/>
    <n v="0.03"/>
    <x v="250"/>
    <x v="6"/>
    <x v="0"/>
    <s v="Series H"/>
    <x v="0"/>
    <x v="0"/>
    <n v="143"/>
  </r>
  <r>
    <x v="384"/>
    <s v="Sydney"/>
    <x v="22"/>
    <n v="60"/>
    <n v="0.3"/>
    <x v="188"/>
    <x v="8"/>
    <x v="2"/>
    <s v="Series B"/>
    <x v="4"/>
    <x v="0"/>
    <n v="106"/>
  </r>
  <r>
    <x v="385"/>
    <s v="Santa Fe"/>
    <x v="13"/>
    <n v="12"/>
    <n v="0.16"/>
    <x v="205"/>
    <x v="5"/>
    <x v="2"/>
    <s v="Series B"/>
    <x v="0"/>
    <x v="0"/>
    <n v="58"/>
  </r>
  <r>
    <x v="386"/>
    <s v="Boston"/>
    <x v="18"/>
    <s v="NULL"/>
    <n v="0.12"/>
    <x v="142"/>
    <x v="5"/>
    <x v="0"/>
    <s v="Post-IPO"/>
    <x v="0"/>
    <x v="0"/>
    <n v="811"/>
  </r>
  <r>
    <x v="387"/>
    <s v="Boston"/>
    <x v="21"/>
    <s v="NULL"/>
    <n v="0.15"/>
    <x v="251"/>
    <x v="1"/>
    <x v="0"/>
    <s v="Series F"/>
    <x v="0"/>
    <x v="0"/>
    <n v="481"/>
  </r>
  <r>
    <x v="388"/>
    <s v="Sacramento"/>
    <x v="1"/>
    <n v="5"/>
    <n v="0.14000000000000001"/>
    <x v="27"/>
    <x v="10"/>
    <x v="2"/>
    <s v="Series B"/>
    <x v="0"/>
    <x v="0"/>
    <n v="26"/>
  </r>
  <r>
    <x v="389"/>
    <s v="Stamford"/>
    <x v="4"/>
    <n v="10"/>
    <n v="0.13"/>
    <x v="127"/>
    <x v="1"/>
    <x v="0"/>
    <s v="Unknown"/>
    <x v="0"/>
    <x v="0"/>
    <s v="NULL"/>
  </r>
  <r>
    <x v="390"/>
    <s v="Brisbane"/>
    <x v="4"/>
    <s v="NULL"/>
    <n v="1"/>
    <x v="51"/>
    <x v="9"/>
    <x v="0"/>
    <s v="Unknown"/>
    <x v="4"/>
    <x v="0"/>
    <s v="NULL"/>
  </r>
  <r>
    <x v="391"/>
    <s v="New York City"/>
    <x v="17"/>
    <n v="200"/>
    <n v="0.11"/>
    <x v="116"/>
    <x v="11"/>
    <x v="1"/>
    <s v="Post-IPO"/>
    <x v="0"/>
    <x v="0"/>
    <n v="491"/>
  </r>
  <r>
    <x v="392"/>
    <s v="Austin"/>
    <x v="30"/>
    <n v="75"/>
    <s v="NULL"/>
    <x v="111"/>
    <x v="10"/>
    <x v="2"/>
    <s v="Series E"/>
    <x v="0"/>
    <x v="0"/>
    <n v="133"/>
  </r>
  <r>
    <x v="393"/>
    <s v="Boston"/>
    <x v="18"/>
    <s v="NULL"/>
    <n v="0.38"/>
    <x v="126"/>
    <x v="4"/>
    <x v="2"/>
    <s v="Series A"/>
    <x v="0"/>
    <x v="0"/>
    <n v="18"/>
  </r>
  <r>
    <x v="394"/>
    <s v="Los Angeles"/>
    <x v="10"/>
    <n v="57"/>
    <n v="0.36"/>
    <x v="24"/>
    <x v="4"/>
    <x v="2"/>
    <s v="Series B"/>
    <x v="0"/>
    <x v="0"/>
    <n v="88"/>
  </r>
  <r>
    <x v="395"/>
    <s v="SF Bay Area"/>
    <x v="20"/>
    <s v="NULL"/>
    <n v="0.08"/>
    <x v="215"/>
    <x v="10"/>
    <x v="2"/>
    <s v="Series B"/>
    <x v="0"/>
    <x v="0"/>
    <n v="180"/>
  </r>
  <r>
    <x v="395"/>
    <s v="SF Bay Area"/>
    <x v="20"/>
    <n v="40"/>
    <n v="0.12"/>
    <x v="252"/>
    <x v="6"/>
    <x v="0"/>
    <s v="Series B"/>
    <x v="0"/>
    <x v="0"/>
    <n v="180"/>
  </r>
  <r>
    <x v="396"/>
    <s v="Davenport"/>
    <x v="0"/>
    <n v="62"/>
    <s v="NULL"/>
    <x v="253"/>
    <x v="8"/>
    <x v="0"/>
    <s v="Acquired"/>
    <x v="0"/>
    <x v="1"/>
    <n v="0"/>
  </r>
  <r>
    <x v="397"/>
    <s v="Sao Paulo"/>
    <x v="12"/>
    <n v="190"/>
    <n v="0.12"/>
    <x v="217"/>
    <x v="1"/>
    <x v="0"/>
    <s v="Private Equity"/>
    <x v="3"/>
    <x v="0"/>
    <n v="280"/>
  </r>
  <r>
    <x v="398"/>
    <s v="London"/>
    <x v="0"/>
    <n v="8"/>
    <n v="0.8"/>
    <x v="254"/>
    <x v="3"/>
    <x v="2"/>
    <s v="Seed"/>
    <x v="17"/>
    <x v="0"/>
    <n v="16"/>
  </r>
  <r>
    <x v="399"/>
    <s v="SF Bay Area"/>
    <x v="7"/>
    <n v="671"/>
    <n v="0.09"/>
    <x v="255"/>
    <x v="6"/>
    <x v="0"/>
    <s v="Post-IPO"/>
    <x v="0"/>
    <x v="0"/>
    <n v="536"/>
  </r>
  <r>
    <x v="399"/>
    <s v="SF Bay Area"/>
    <x v="7"/>
    <n v="680"/>
    <n v="0.1"/>
    <x v="256"/>
    <x v="11"/>
    <x v="1"/>
    <s v="Post-IPO"/>
    <x v="0"/>
    <x v="0"/>
    <n v="536"/>
  </r>
  <r>
    <x v="400"/>
    <s v="SF Bay Area"/>
    <x v="12"/>
    <n v="250"/>
    <n v="0.13"/>
    <x v="4"/>
    <x v="3"/>
    <x v="0"/>
    <s v="Post-IPO"/>
    <x v="0"/>
    <x v="0"/>
    <n v="679"/>
  </r>
  <r>
    <x v="400"/>
    <s v="SF Bay Area"/>
    <x v="12"/>
    <n v="310"/>
    <n v="0.15"/>
    <x v="193"/>
    <x v="8"/>
    <x v="0"/>
    <s v="Post-IPO"/>
    <x v="0"/>
    <x v="0"/>
    <n v="679"/>
  </r>
  <r>
    <x v="400"/>
    <s v="SF Bay Area"/>
    <x v="12"/>
    <n v="515"/>
    <n v="0.4"/>
    <x v="26"/>
    <x v="9"/>
    <x v="0"/>
    <s v="Post-IPO"/>
    <x v="0"/>
    <x v="0"/>
    <n v="679"/>
  </r>
  <r>
    <x v="401"/>
    <s v="SF Bay Area"/>
    <x v="5"/>
    <n v="150"/>
    <n v="0.19"/>
    <x v="257"/>
    <x v="4"/>
    <x v="0"/>
    <s v="Series D"/>
    <x v="0"/>
    <x v="0"/>
    <n v="130"/>
  </r>
  <r>
    <x v="402"/>
    <s v="SF Bay Area"/>
    <x v="13"/>
    <s v="NULL"/>
    <n v="0.25"/>
    <x v="217"/>
    <x v="1"/>
    <x v="0"/>
    <s v="Series F"/>
    <x v="0"/>
    <x v="0"/>
    <n v="223"/>
  </r>
  <r>
    <x v="403"/>
    <s v="New York City"/>
    <x v="20"/>
    <s v="NULL"/>
    <n v="0.5"/>
    <x v="258"/>
    <x v="1"/>
    <x v="2"/>
    <s v="Series B"/>
    <x v="0"/>
    <x v="0"/>
    <n v="116"/>
  </r>
  <r>
    <x v="403"/>
    <s v="New York City"/>
    <x v="14"/>
    <s v="NULL"/>
    <n v="0.3"/>
    <x v="27"/>
    <x v="10"/>
    <x v="2"/>
    <s v="Series B"/>
    <x v="0"/>
    <x v="0"/>
    <n v="116"/>
  </r>
  <r>
    <x v="404"/>
    <s v="Salt Lake City"/>
    <x v="13"/>
    <n v="90"/>
    <n v="0.1"/>
    <x v="214"/>
    <x v="4"/>
    <x v="2"/>
    <s v="Post-IPO"/>
    <x v="0"/>
    <x v="0"/>
    <n v="689"/>
  </r>
  <r>
    <x v="405"/>
    <s v="Vancouver"/>
    <x v="7"/>
    <n v="12"/>
    <s v="NULL"/>
    <x v="17"/>
    <x v="3"/>
    <x v="0"/>
    <s v="Series B"/>
    <x v="2"/>
    <x v="0"/>
    <n v="102"/>
  </r>
  <r>
    <x v="406"/>
    <s v="SF Bay Area"/>
    <x v="8"/>
    <n v="1250"/>
    <n v="0.06"/>
    <x v="259"/>
    <x v="1"/>
    <x v="0"/>
    <s v="Post-IPO"/>
    <x v="0"/>
    <x v="0"/>
    <n v="2500"/>
  </r>
  <r>
    <x v="407"/>
    <s v="London"/>
    <x v="16"/>
    <n v="10"/>
    <n v="1"/>
    <x v="260"/>
    <x v="8"/>
    <x v="2"/>
    <s v="Unknown"/>
    <x v="17"/>
    <x v="0"/>
    <s v="NULL"/>
  </r>
  <r>
    <x v="408"/>
    <s v="SF Bay Area"/>
    <x v="19"/>
    <n v="23"/>
    <n v="0.3"/>
    <x v="261"/>
    <x v="0"/>
    <x v="0"/>
    <s v="Series A"/>
    <x v="0"/>
    <x v="0"/>
    <n v="22"/>
  </r>
  <r>
    <x v="409"/>
    <s v="Boston"/>
    <x v="2"/>
    <n v="140"/>
    <n v="0.04"/>
    <x v="72"/>
    <x v="11"/>
    <x v="1"/>
    <s v="Post-IPO"/>
    <x v="0"/>
    <x v="0"/>
    <n v="719"/>
  </r>
  <r>
    <x v="410"/>
    <s v="Boston"/>
    <x v="1"/>
    <n v="59"/>
    <s v="NULL"/>
    <x v="196"/>
    <x v="11"/>
    <x v="1"/>
    <s v="Acquired"/>
    <x v="0"/>
    <x v="0"/>
    <n v="107"/>
  </r>
  <r>
    <x v="411"/>
    <s v="Salt Lake City"/>
    <x v="1"/>
    <n v="20"/>
    <s v="NULL"/>
    <x v="179"/>
    <x v="10"/>
    <x v="2"/>
    <s v="Acquired"/>
    <x v="0"/>
    <x v="1"/>
    <n v="0"/>
  </r>
  <r>
    <x v="412"/>
    <s v="Jersey City"/>
    <x v="12"/>
    <s v="NULL"/>
    <n v="0.2"/>
    <x v="227"/>
    <x v="2"/>
    <x v="1"/>
    <s v="Series D"/>
    <x v="0"/>
    <x v="0"/>
    <n v="550"/>
  </r>
  <r>
    <x v="413"/>
    <s v="Toronto"/>
    <x v="1"/>
    <n v="24"/>
    <s v="NULL"/>
    <x v="79"/>
    <x v="1"/>
    <x v="0"/>
    <s v="Series B"/>
    <x v="2"/>
    <x v="0"/>
    <n v="56"/>
  </r>
  <r>
    <x v="414"/>
    <s v="SF Bay Area"/>
    <x v="18"/>
    <n v="315"/>
    <n v="0.15"/>
    <x v="262"/>
    <x v="2"/>
    <x v="3"/>
    <s v="Post-IPO"/>
    <x v="0"/>
    <x v="0"/>
    <n v="1700"/>
  </r>
  <r>
    <x v="415"/>
    <s v="Salt Lake City"/>
    <x v="3"/>
    <n v="12"/>
    <s v="NULL"/>
    <x v="64"/>
    <x v="4"/>
    <x v="2"/>
    <s v="Series A"/>
    <x v="0"/>
    <x v="0"/>
    <n v="4"/>
  </r>
  <r>
    <x v="416"/>
    <s v="Raleigh"/>
    <x v="18"/>
    <s v="NULL"/>
    <n v="0.2"/>
    <x v="46"/>
    <x v="4"/>
    <x v="2"/>
    <s v="Acquired"/>
    <x v="0"/>
    <x v="0"/>
    <n v="100"/>
  </r>
  <r>
    <x v="417"/>
    <s v="Bengaluru"/>
    <x v="3"/>
    <n v="23"/>
    <s v="NULL"/>
    <x v="263"/>
    <x v="7"/>
    <x v="0"/>
    <s v="Series A"/>
    <x v="6"/>
    <x v="0"/>
    <n v="17"/>
  </r>
  <r>
    <x v="418"/>
    <s v="Bengaluru"/>
    <x v="8"/>
    <s v="NULL"/>
    <n v="0.03"/>
    <x v="212"/>
    <x v="2"/>
    <x v="1"/>
    <s v="Unknown"/>
    <x v="6"/>
    <x v="0"/>
    <n v="382"/>
  </r>
  <r>
    <x v="419"/>
    <s v="Bend"/>
    <x v="18"/>
    <n v="50"/>
    <n v="7.0000000000000007E-2"/>
    <x v="213"/>
    <x v="5"/>
    <x v="0"/>
    <s v="Series D"/>
    <x v="0"/>
    <x v="0"/>
    <n v="603"/>
  </r>
  <r>
    <x v="420"/>
    <s v="Bengaluru"/>
    <x v="5"/>
    <s v="NULL"/>
    <n v="1"/>
    <x v="264"/>
    <x v="11"/>
    <x v="1"/>
    <s v="Unknown"/>
    <x v="6"/>
    <x v="0"/>
    <s v="NULL"/>
  </r>
  <r>
    <x v="421"/>
    <s v="SF Bay Area"/>
    <x v="22"/>
    <n v="35"/>
    <n v="0.19"/>
    <x v="5"/>
    <x v="4"/>
    <x v="2"/>
    <s v="Series E"/>
    <x v="0"/>
    <x v="0"/>
    <n v="114"/>
  </r>
  <r>
    <x v="422"/>
    <s v="SF Bay Area"/>
    <x v="12"/>
    <n v="50"/>
    <n v="0.2"/>
    <x v="19"/>
    <x v="4"/>
    <x v="2"/>
    <s v="Series C"/>
    <x v="0"/>
    <x v="0"/>
    <n v="190"/>
  </r>
  <r>
    <x v="423"/>
    <s v="Nashville"/>
    <x v="10"/>
    <s v="NULL"/>
    <n v="1"/>
    <x v="182"/>
    <x v="2"/>
    <x v="1"/>
    <s v="Unknown"/>
    <x v="0"/>
    <x v="0"/>
    <n v="2"/>
  </r>
  <r>
    <x v="424"/>
    <s v="Salt Lake City"/>
    <x v="15"/>
    <n v="75"/>
    <s v="NULL"/>
    <x v="265"/>
    <x v="10"/>
    <x v="2"/>
    <s v="Series A"/>
    <x v="0"/>
    <x v="0"/>
    <n v="12"/>
  </r>
  <r>
    <x v="424"/>
    <s v="SF Bay Area"/>
    <x v="15"/>
    <n v="50"/>
    <n v="0.25"/>
    <x v="210"/>
    <x v="4"/>
    <x v="2"/>
    <s v="Series A"/>
    <x v="0"/>
    <x v="0"/>
    <n v="12"/>
  </r>
  <r>
    <x v="425"/>
    <s v="SF Bay Area"/>
    <x v="8"/>
    <n v="40"/>
    <s v="NULL"/>
    <x v="266"/>
    <x v="11"/>
    <x v="1"/>
    <s v="Unknown"/>
    <x v="0"/>
    <x v="0"/>
    <n v="465"/>
  </r>
  <r>
    <x v="426"/>
    <s v="Singapore"/>
    <x v="8"/>
    <n v="20"/>
    <n v="1"/>
    <x v="267"/>
    <x v="3"/>
    <x v="2"/>
    <s v="Seed"/>
    <x v="8"/>
    <x v="0"/>
    <n v="1"/>
  </r>
  <r>
    <x v="427"/>
    <s v="SF Bay Area"/>
    <x v="2"/>
    <n v="25"/>
    <s v="NULL"/>
    <x v="6"/>
    <x v="5"/>
    <x v="0"/>
    <s v="Series D"/>
    <x v="0"/>
    <x v="0"/>
    <n v="202"/>
  </r>
  <r>
    <x v="428"/>
    <s v="Curitiba"/>
    <x v="12"/>
    <n v="62"/>
    <n v="0.08"/>
    <x v="268"/>
    <x v="8"/>
    <x v="2"/>
    <s v="Unknown"/>
    <x v="3"/>
    <x v="0"/>
    <n v="30"/>
  </r>
  <r>
    <x v="428"/>
    <s v="Curitiba"/>
    <x v="12"/>
    <n v="340"/>
    <n v="0.2"/>
    <x v="225"/>
    <x v="5"/>
    <x v="0"/>
    <s v="Series B"/>
    <x v="3"/>
    <x v="0"/>
    <n v="460"/>
  </r>
  <r>
    <x v="429"/>
    <s v="SF Bay Area"/>
    <x v="3"/>
    <n v="500"/>
    <n v="0.04"/>
    <x v="269"/>
    <x v="11"/>
    <x v="1"/>
    <s v="Post-IPO"/>
    <x v="0"/>
    <x v="0"/>
    <n v="1200"/>
  </r>
  <r>
    <x v="430"/>
    <s v="Toronto"/>
    <x v="6"/>
    <n v="47"/>
    <n v="0.1"/>
    <x v="104"/>
    <x v="10"/>
    <x v="2"/>
    <s v="Series C"/>
    <x v="2"/>
    <x v="0"/>
    <n v="149"/>
  </r>
  <r>
    <x v="431"/>
    <s v="New York City"/>
    <x v="20"/>
    <n v="40"/>
    <n v="0.4"/>
    <x v="173"/>
    <x v="4"/>
    <x v="2"/>
    <s v="Series B"/>
    <x v="0"/>
    <x v="0"/>
    <n v="40"/>
  </r>
  <r>
    <x v="432"/>
    <s v="Phoenix"/>
    <x v="17"/>
    <n v="95"/>
    <n v="0.1"/>
    <x v="270"/>
    <x v="9"/>
    <x v="0"/>
    <s v="Post-IPO"/>
    <x v="0"/>
    <x v="0"/>
    <n v="462"/>
  </r>
  <r>
    <x v="433"/>
    <s v="Seattle"/>
    <x v="0"/>
    <n v="30"/>
    <s v="NULL"/>
    <x v="134"/>
    <x v="2"/>
    <x v="1"/>
    <s v="Unknown"/>
    <x v="0"/>
    <x v="0"/>
    <n v="1"/>
  </r>
  <r>
    <x v="434"/>
    <s v="Boston"/>
    <x v="0"/>
    <s v="NULL"/>
    <n v="0.2"/>
    <x v="271"/>
    <x v="2"/>
    <x v="1"/>
    <s v="Post-IPO"/>
    <x v="0"/>
    <x v="0"/>
    <n v="656"/>
  </r>
  <r>
    <x v="435"/>
    <s v="SF Bay Area"/>
    <x v="5"/>
    <s v="NULL"/>
    <n v="1"/>
    <x v="47"/>
    <x v="3"/>
    <x v="0"/>
    <s v="Acquired"/>
    <x v="0"/>
    <x v="0"/>
    <n v="77"/>
  </r>
  <r>
    <x v="436"/>
    <s v="Munich"/>
    <x v="28"/>
    <n v="100"/>
    <n v="0.25"/>
    <x v="5"/>
    <x v="4"/>
    <x v="2"/>
    <s v="Series D"/>
    <x v="7"/>
    <x v="0"/>
    <n v="109"/>
  </r>
  <r>
    <x v="437"/>
    <s v="New York City"/>
    <x v="3"/>
    <s v="NULL"/>
    <n v="0.2"/>
    <x v="179"/>
    <x v="10"/>
    <x v="2"/>
    <s v="Series C"/>
    <x v="0"/>
    <x v="0"/>
    <n v="70"/>
  </r>
  <r>
    <x v="438"/>
    <s v="SF Bay Area"/>
    <x v="19"/>
    <n v="84"/>
    <n v="1"/>
    <x v="156"/>
    <x v="10"/>
    <x v="2"/>
    <s v="Unknown"/>
    <x v="0"/>
    <x v="0"/>
    <s v="NULL"/>
  </r>
  <r>
    <x v="439"/>
    <s v="SF Bay Area"/>
    <x v="13"/>
    <s v="NULL"/>
    <n v="0.13"/>
    <x v="259"/>
    <x v="1"/>
    <x v="0"/>
    <s v="Post-IPO"/>
    <x v="0"/>
    <x v="0"/>
    <n v="162"/>
  </r>
  <r>
    <x v="440"/>
    <s v="New York City"/>
    <x v="18"/>
    <n v="81"/>
    <s v="NULL"/>
    <x v="272"/>
    <x v="3"/>
    <x v="0"/>
    <s v="Series D"/>
    <x v="0"/>
    <x v="0"/>
    <n v="212"/>
  </r>
  <r>
    <x v="440"/>
    <s v="New York City"/>
    <x v="18"/>
    <n v="141"/>
    <n v="0.25"/>
    <x v="195"/>
    <x v="11"/>
    <x v="1"/>
    <s v="Series D"/>
    <x v="0"/>
    <x v="0"/>
    <n v="212"/>
  </r>
  <r>
    <x v="441"/>
    <s v="Baton Rouge"/>
    <x v="2"/>
    <n v="200"/>
    <s v="NULL"/>
    <x v="264"/>
    <x v="11"/>
    <x v="1"/>
    <s v="Post-IPO"/>
    <x v="0"/>
    <x v="0"/>
    <n v="2"/>
  </r>
  <r>
    <x v="442"/>
    <s v="London"/>
    <x v="18"/>
    <s v="NULL"/>
    <n v="0.15"/>
    <x v="273"/>
    <x v="9"/>
    <x v="0"/>
    <s v="Series B"/>
    <x v="17"/>
    <x v="0"/>
    <n v="96"/>
  </r>
  <r>
    <x v="443"/>
    <s v="Montreal"/>
    <x v="18"/>
    <n v="62"/>
    <n v="0.15"/>
    <x v="188"/>
    <x v="8"/>
    <x v="2"/>
    <s v="Series B"/>
    <x v="2"/>
    <x v="0"/>
    <n v="257"/>
  </r>
  <r>
    <x v="444"/>
    <s v="SF Bay Area"/>
    <x v="13"/>
    <n v="10"/>
    <s v="NULL"/>
    <x v="215"/>
    <x v="10"/>
    <x v="2"/>
    <s v="Series A"/>
    <x v="0"/>
    <x v="0"/>
    <n v="22"/>
  </r>
  <r>
    <x v="445"/>
    <s v="Tel Aviv"/>
    <x v="11"/>
    <n v="60"/>
    <n v="0.15"/>
    <x v="40"/>
    <x v="5"/>
    <x v="0"/>
    <s v="Unknown"/>
    <x v="16"/>
    <x v="0"/>
    <n v="65"/>
  </r>
  <r>
    <x v="446"/>
    <s v="Berlin"/>
    <x v="12"/>
    <n v="43"/>
    <n v="0.33"/>
    <x v="274"/>
    <x v="7"/>
    <x v="0"/>
    <s v="Unknown"/>
    <x v="7"/>
    <x v="0"/>
    <n v="30"/>
  </r>
  <r>
    <x v="447"/>
    <s v="London"/>
    <x v="4"/>
    <s v="NULL"/>
    <n v="0.3"/>
    <x v="214"/>
    <x v="4"/>
    <x v="2"/>
    <s v="Series B"/>
    <x v="17"/>
    <x v="0"/>
    <n v="40"/>
  </r>
  <r>
    <x v="448"/>
    <s v="Boston"/>
    <x v="0"/>
    <n v="41"/>
    <s v="NULL"/>
    <x v="192"/>
    <x v="2"/>
    <x v="1"/>
    <s v="Series B"/>
    <x v="0"/>
    <x v="0"/>
    <n v="94"/>
  </r>
  <r>
    <x v="449"/>
    <s v="SF Bay Area"/>
    <x v="10"/>
    <n v="230"/>
    <n v="0.7"/>
    <x v="35"/>
    <x v="10"/>
    <x v="1"/>
    <s v="Post-IPO"/>
    <x v="0"/>
    <x v="0"/>
    <n v="317"/>
  </r>
  <r>
    <x v="450"/>
    <s v="SF Bay Area"/>
    <x v="12"/>
    <n v="30"/>
    <n v="0.12"/>
    <x v="181"/>
    <x v="7"/>
    <x v="0"/>
    <s v="Series C"/>
    <x v="0"/>
    <x v="0"/>
    <n v="142"/>
  </r>
  <r>
    <x v="451"/>
    <s v="Los Angeles"/>
    <x v="1"/>
    <n v="30"/>
    <n v="0.18"/>
    <x v="29"/>
    <x v="0"/>
    <x v="0"/>
    <s v="Series B"/>
    <x v="0"/>
    <x v="0"/>
    <n v="78"/>
  </r>
  <r>
    <x v="452"/>
    <s v="New York City"/>
    <x v="1"/>
    <n v="100"/>
    <n v="1"/>
    <x v="195"/>
    <x v="11"/>
    <x v="1"/>
    <s v="Unknown"/>
    <x v="0"/>
    <x v="0"/>
    <s v="NULL"/>
  </r>
  <r>
    <x v="453"/>
    <s v="Fayetteville"/>
    <x v="3"/>
    <s v="NULL"/>
    <n v="1"/>
    <x v="275"/>
    <x v="5"/>
    <x v="2"/>
    <s v="Unknown"/>
    <x v="0"/>
    <x v="0"/>
    <n v="4"/>
  </r>
  <r>
    <x v="454"/>
    <s v="Sao Paulo"/>
    <x v="3"/>
    <n v="31"/>
    <n v="0.1"/>
    <x v="134"/>
    <x v="2"/>
    <x v="1"/>
    <s v="Unknown"/>
    <x v="3"/>
    <x v="0"/>
    <n v="14"/>
  </r>
  <r>
    <x v="455"/>
    <s v="SF Bay Area"/>
    <x v="3"/>
    <n v="400"/>
    <n v="0.18"/>
    <x v="16"/>
    <x v="5"/>
    <x v="0"/>
    <s v="Post-IPO"/>
    <x v="0"/>
    <x v="0"/>
    <n v="310"/>
  </r>
  <r>
    <x v="456"/>
    <s v="Melbourne"/>
    <x v="1"/>
    <n v="100"/>
    <s v="NULL"/>
    <x v="185"/>
    <x v="5"/>
    <x v="0"/>
    <s v="Unknown"/>
    <x v="4"/>
    <x v="0"/>
    <s v="NULL"/>
  </r>
  <r>
    <x v="457"/>
    <s v="SF Bay Area"/>
    <x v="22"/>
    <n v="58"/>
    <n v="0.3"/>
    <x v="247"/>
    <x v="4"/>
    <x v="2"/>
    <s v="Series B"/>
    <x v="0"/>
    <x v="0"/>
    <n v="59"/>
  </r>
  <r>
    <x v="458"/>
    <s v="SF Bay Area"/>
    <x v="12"/>
    <n v="24"/>
    <n v="0.25"/>
    <x v="31"/>
    <x v="11"/>
    <x v="1"/>
    <s v="Series B"/>
    <x v="0"/>
    <x v="0"/>
    <n v="85"/>
  </r>
  <r>
    <x v="458"/>
    <s v="SF Bay Area"/>
    <x v="12"/>
    <n v="25"/>
    <n v="0.2"/>
    <x v="263"/>
    <x v="7"/>
    <x v="0"/>
    <s v="Series B"/>
    <x v="0"/>
    <x v="0"/>
    <n v="85"/>
  </r>
  <r>
    <x v="459"/>
    <s v="New York City"/>
    <x v="12"/>
    <n v="30"/>
    <n v="0.27"/>
    <x v="263"/>
    <x v="7"/>
    <x v="0"/>
    <s v="Series B"/>
    <x v="0"/>
    <x v="0"/>
    <n v="11"/>
  </r>
  <r>
    <x v="460"/>
    <s v="Stockholm"/>
    <x v="18"/>
    <n v="8500"/>
    <n v="0.08"/>
    <x v="266"/>
    <x v="11"/>
    <x v="1"/>
    <s v="Post-IPO"/>
    <x v="5"/>
    <x v="0"/>
    <n v="663"/>
  </r>
  <r>
    <x v="461"/>
    <s v="SF Bay Area"/>
    <x v="21"/>
    <n v="30"/>
    <n v="0.17"/>
    <x v="150"/>
    <x v="2"/>
    <x v="1"/>
    <s v="Series B"/>
    <x v="0"/>
    <x v="0"/>
    <n v="97"/>
  </r>
  <r>
    <x v="462"/>
    <s v="Mumbai"/>
    <x v="5"/>
    <n v="40"/>
    <s v="NULL"/>
    <x v="276"/>
    <x v="5"/>
    <x v="0"/>
    <s v="Series E"/>
    <x v="6"/>
    <x v="0"/>
    <n v="1200"/>
  </r>
  <r>
    <x v="463"/>
    <s v="Seattle"/>
    <x v="18"/>
    <s v="NULL"/>
    <n v="0.12"/>
    <x v="92"/>
    <x v="5"/>
    <x v="0"/>
    <s v="Series A"/>
    <x v="0"/>
    <x v="0"/>
    <n v="10"/>
  </r>
  <r>
    <x v="463"/>
    <s v="Seattle"/>
    <x v="18"/>
    <s v="NULL"/>
    <n v="0.21"/>
    <x v="110"/>
    <x v="2"/>
    <x v="1"/>
    <s v="Series A"/>
    <x v="0"/>
    <x v="0"/>
    <n v="10"/>
  </r>
  <r>
    <x v="464"/>
    <s v="Buenos Aires"/>
    <x v="18"/>
    <n v="40"/>
    <s v="NULL"/>
    <x v="259"/>
    <x v="1"/>
    <x v="0"/>
    <s v="Unknown"/>
    <x v="28"/>
    <x v="0"/>
    <s v="NULL"/>
  </r>
  <r>
    <x v="465"/>
    <s v="SF Bay Area"/>
    <x v="12"/>
    <n v="18"/>
    <n v="0.14000000000000001"/>
    <x v="277"/>
    <x v="5"/>
    <x v="2"/>
    <s v="Series C"/>
    <x v="0"/>
    <x v="0"/>
    <n v="106"/>
  </r>
  <r>
    <x v="465"/>
    <s v="SF Bay Area"/>
    <x v="12"/>
    <n v="40"/>
    <n v="0.12"/>
    <x v="113"/>
    <x v="5"/>
    <x v="0"/>
    <s v="Series D"/>
    <x v="0"/>
    <x v="0"/>
    <n v="406"/>
  </r>
  <r>
    <x v="465"/>
    <s v="SF Bay Area"/>
    <x v="12"/>
    <n v="50"/>
    <s v="NULL"/>
    <x v="144"/>
    <x v="11"/>
    <x v="1"/>
    <s v="Series D"/>
    <x v="0"/>
    <x v="0"/>
    <n v="406"/>
  </r>
  <r>
    <x v="466"/>
    <s v="Tel Aviv"/>
    <x v="12"/>
    <n v="100"/>
    <n v="0.06"/>
    <x v="138"/>
    <x v="0"/>
    <x v="0"/>
    <s v="Unknown"/>
    <x v="16"/>
    <x v="0"/>
    <n v="322"/>
  </r>
  <r>
    <x v="467"/>
    <s v="Sydney"/>
    <x v="0"/>
    <n v="50"/>
    <n v="0.2"/>
    <x v="151"/>
    <x v="0"/>
    <x v="0"/>
    <s v="Series C"/>
    <x v="0"/>
    <x v="0"/>
    <n v="69"/>
  </r>
  <r>
    <x v="468"/>
    <s v="SF Bay Area"/>
    <x v="2"/>
    <n v="80"/>
    <n v="0.08"/>
    <x v="264"/>
    <x v="11"/>
    <x v="1"/>
    <s v="Post-IPO"/>
    <x v="0"/>
    <x v="0"/>
    <n v="557"/>
  </r>
  <r>
    <x v="468"/>
    <s v="SF Bay Area"/>
    <x v="2"/>
    <n v="500"/>
    <n v="0.45"/>
    <x v="173"/>
    <x v="4"/>
    <x v="2"/>
    <s v="Post-IPO"/>
    <x v="0"/>
    <x v="0"/>
    <n v="332"/>
  </r>
  <r>
    <x v="469"/>
    <s v="Boston"/>
    <x v="18"/>
    <n v="200"/>
    <s v="NULL"/>
    <x v="85"/>
    <x v="1"/>
    <x v="0"/>
    <s v="Post-IPO"/>
    <x v="0"/>
    <x v="0"/>
    <n v="476"/>
  </r>
  <r>
    <x v="470"/>
    <s v="SF Bay Area"/>
    <x v="3"/>
    <n v="30"/>
    <n v="0.17"/>
    <x v="90"/>
    <x v="2"/>
    <x v="1"/>
    <s v="Unknown"/>
    <x v="0"/>
    <x v="0"/>
    <n v="176"/>
  </r>
  <r>
    <x v="470"/>
    <s v="SF Bay Area"/>
    <x v="3"/>
    <n v="227"/>
    <s v="NULL"/>
    <x v="111"/>
    <x v="10"/>
    <x v="2"/>
    <s v="Unknown"/>
    <x v="0"/>
    <x v="0"/>
    <n v="18"/>
  </r>
  <r>
    <x v="471"/>
    <s v="SF Bay Area"/>
    <x v="2"/>
    <n v="129"/>
    <s v="NULL"/>
    <x v="203"/>
    <x v="11"/>
    <x v="1"/>
    <s v="Acquired"/>
    <x v="0"/>
    <x v="0"/>
    <n v="290"/>
  </r>
  <r>
    <x v="472"/>
    <s v="Los Angeles"/>
    <x v="10"/>
    <n v="40"/>
    <s v="NULL"/>
    <x v="243"/>
    <x v="11"/>
    <x v="1"/>
    <s v="Post-IPO"/>
    <x v="0"/>
    <x v="0"/>
    <n v="400"/>
  </r>
  <r>
    <x v="473"/>
    <s v="Nebraska City"/>
    <x v="4"/>
    <n v="59"/>
    <n v="0.22"/>
    <x v="112"/>
    <x v="1"/>
    <x v="0"/>
    <s v="Unknown"/>
    <x v="0"/>
    <x v="0"/>
    <n v="60"/>
  </r>
  <r>
    <x v="474"/>
    <s v="Bengaluru"/>
    <x v="9"/>
    <n v="142"/>
    <n v="0.15"/>
    <x v="59"/>
    <x v="2"/>
    <x v="1"/>
    <s v="Series D"/>
    <x v="6"/>
    <x v="0"/>
    <n v="87"/>
  </r>
  <r>
    <x v="475"/>
    <s v="Sydney"/>
    <x v="19"/>
    <n v="7"/>
    <s v="NULL"/>
    <x v="115"/>
    <x v="3"/>
    <x v="0"/>
    <s v="Series C"/>
    <x v="4"/>
    <x v="0"/>
    <n v="26"/>
  </r>
  <r>
    <x v="476"/>
    <s v="Portland"/>
    <x v="30"/>
    <n v="24"/>
    <n v="0.03"/>
    <x v="72"/>
    <x v="11"/>
    <x v="1"/>
    <s v="Private Equity"/>
    <x v="0"/>
    <x v="0"/>
    <n v="100"/>
  </r>
  <r>
    <x v="477"/>
    <s v="Boston"/>
    <x v="8"/>
    <n v="400"/>
    <n v="0.44"/>
    <x v="101"/>
    <x v="4"/>
    <x v="2"/>
    <s v="Series D"/>
    <x v="0"/>
    <x v="0"/>
    <n v="319"/>
  </r>
  <r>
    <x v="478"/>
    <s v="Seattle"/>
    <x v="21"/>
    <n v="100"/>
    <n v="0.01"/>
    <x v="274"/>
    <x v="7"/>
    <x v="0"/>
    <s v="Post-IPO"/>
    <x v="0"/>
    <x v="0"/>
    <s v="NULL"/>
  </r>
  <r>
    <x v="479"/>
    <s v="New Delhi"/>
    <x v="14"/>
    <n v="80"/>
    <n v="0.2"/>
    <x v="143"/>
    <x v="10"/>
    <x v="2"/>
    <s v="Series B"/>
    <x v="6"/>
    <x v="0"/>
    <n v="48"/>
  </r>
  <r>
    <x v="480"/>
    <s v="New York City"/>
    <x v="15"/>
    <n v="120"/>
    <n v="0.4"/>
    <x v="3"/>
    <x v="0"/>
    <x v="0"/>
    <s v="Series C"/>
    <x v="0"/>
    <x v="0"/>
    <n v="336"/>
  </r>
  <r>
    <x v="481"/>
    <s v="Sao Paulo"/>
    <x v="3"/>
    <n v="260"/>
    <n v="0.3"/>
    <x v="278"/>
    <x v="4"/>
    <x v="0"/>
    <s v="Series D"/>
    <x v="3"/>
    <x v="0"/>
    <n v="502"/>
  </r>
  <r>
    <x v="482"/>
    <s v="SF Bay Area"/>
    <x v="3"/>
    <n v="84"/>
    <n v="7.0000000000000007E-2"/>
    <x v="279"/>
    <x v="7"/>
    <x v="0"/>
    <s v="Series G"/>
    <x v="0"/>
    <x v="0"/>
    <n v="1700"/>
  </r>
  <r>
    <x v="483"/>
    <s v="SF Bay Area"/>
    <x v="11"/>
    <s v="NULL"/>
    <n v="0.14000000000000001"/>
    <x v="170"/>
    <x v="4"/>
    <x v="2"/>
    <s v="Series E"/>
    <x v="0"/>
    <x v="0"/>
    <n v="145"/>
  </r>
  <r>
    <x v="484"/>
    <s v="Gurugram"/>
    <x v="14"/>
    <n v="200"/>
    <s v="NULL"/>
    <x v="104"/>
    <x v="10"/>
    <x v="2"/>
    <s v="Unknown"/>
    <x v="6"/>
    <x v="0"/>
    <s v="NULL"/>
  </r>
  <r>
    <x v="485"/>
    <s v="New Delhi"/>
    <x v="15"/>
    <n v="90"/>
    <s v="NULL"/>
    <x v="280"/>
    <x v="11"/>
    <x v="1"/>
    <s v="Series E"/>
    <x v="6"/>
    <x v="0"/>
    <n v="150"/>
  </r>
  <r>
    <x v="485"/>
    <s v="New Delhi"/>
    <x v="15"/>
    <n v="250"/>
    <n v="0.3"/>
    <x v="48"/>
    <x v="5"/>
    <x v="0"/>
    <s v="Series E"/>
    <x v="6"/>
    <x v="0"/>
    <n v="150"/>
  </r>
  <r>
    <x v="486"/>
    <s v="SF Bay Area"/>
    <x v="12"/>
    <s v="NULL"/>
    <n v="1"/>
    <x v="281"/>
    <x v="4"/>
    <x v="0"/>
    <s v="Series B"/>
    <x v="0"/>
    <x v="0"/>
    <n v="124"/>
  </r>
  <r>
    <x v="487"/>
    <s v="San Diego"/>
    <x v="0"/>
    <n v="315"/>
    <n v="0.56999999999999995"/>
    <x v="271"/>
    <x v="2"/>
    <x v="1"/>
    <s v="Post-IPO"/>
    <x v="0"/>
    <x v="0"/>
    <n v="1200"/>
  </r>
  <r>
    <x v="488"/>
    <s v="Sao Paulo"/>
    <x v="8"/>
    <n v="170"/>
    <s v="NULL"/>
    <x v="185"/>
    <x v="5"/>
    <x v="0"/>
    <s v="Series A"/>
    <x v="3"/>
    <x v="0"/>
    <n v="31"/>
  </r>
  <r>
    <x v="489"/>
    <s v="Boston"/>
    <x v="0"/>
    <s v="NULL"/>
    <n v="1"/>
    <x v="98"/>
    <x v="1"/>
    <x v="0"/>
    <s v="Series B"/>
    <x v="0"/>
    <x v="0"/>
    <n v="81"/>
  </r>
  <r>
    <x v="490"/>
    <s v="Pittsburgh"/>
    <x v="8"/>
    <n v="100"/>
    <n v="1"/>
    <x v="28"/>
    <x v="7"/>
    <x v="0"/>
    <s v="Series B"/>
    <x v="0"/>
    <x v="0"/>
    <n v="35"/>
  </r>
  <r>
    <x v="491"/>
    <s v="Sydney"/>
    <x v="3"/>
    <s v="NULL"/>
    <n v="0.15"/>
    <x v="280"/>
    <x v="11"/>
    <x v="1"/>
    <s v="Unknown"/>
    <x v="4"/>
    <x v="0"/>
    <n v="30"/>
  </r>
  <r>
    <x v="492"/>
    <s v="Columbus"/>
    <x v="21"/>
    <n v="16"/>
    <n v="0.2"/>
    <x v="177"/>
    <x v="5"/>
    <x v="0"/>
    <s v="Series B"/>
    <x v="0"/>
    <x v="0"/>
    <n v="49"/>
  </r>
  <r>
    <x v="493"/>
    <s v="Hamburg"/>
    <x v="12"/>
    <n v="14"/>
    <n v="0.1"/>
    <x v="16"/>
    <x v="5"/>
    <x v="0"/>
    <s v="Series A"/>
    <x v="7"/>
    <x v="0"/>
    <n v="22"/>
  </r>
  <r>
    <x v="494"/>
    <s v="Chennai"/>
    <x v="8"/>
    <s v="NULL"/>
    <n v="1"/>
    <x v="282"/>
    <x v="11"/>
    <x v="1"/>
    <s v="Series A"/>
    <x v="0"/>
    <x v="0"/>
    <n v="9"/>
  </r>
  <r>
    <x v="495"/>
    <s v="New York City"/>
    <x v="4"/>
    <n v="30"/>
    <n v="0.05"/>
    <x v="282"/>
    <x v="11"/>
    <x v="1"/>
    <s v="Series E"/>
    <x v="0"/>
    <x v="0"/>
    <n v="1000"/>
  </r>
  <r>
    <x v="496"/>
    <s v="SF Bay Area"/>
    <x v="3"/>
    <s v="NULL"/>
    <n v="0.1"/>
    <x v="125"/>
    <x v="1"/>
    <x v="0"/>
    <s v="Series B"/>
    <x v="0"/>
    <x v="0"/>
    <n v="269"/>
  </r>
  <r>
    <x v="497"/>
    <s v="Washington D.C."/>
    <x v="11"/>
    <n v="30"/>
    <s v="NULL"/>
    <x v="5"/>
    <x v="4"/>
    <x v="2"/>
    <s v="Series D"/>
    <x v="0"/>
    <x v="0"/>
    <n v="50"/>
  </r>
  <r>
    <x v="498"/>
    <s v="Pune"/>
    <x v="28"/>
    <n v="30"/>
    <n v="0.11"/>
    <x v="57"/>
    <x v="10"/>
    <x v="1"/>
    <s v="Series A"/>
    <x v="6"/>
    <x v="0"/>
    <n v="13"/>
  </r>
  <r>
    <x v="499"/>
    <s v="Tel Aviv"/>
    <x v="18"/>
    <n v="60"/>
    <n v="0.08"/>
    <x v="261"/>
    <x v="0"/>
    <x v="0"/>
    <s v="Post-IPO"/>
    <x v="16"/>
    <x v="0"/>
    <n v="111"/>
  </r>
  <r>
    <x v="500"/>
    <s v="SF Bay Area"/>
    <x v="13"/>
    <s v="NULL"/>
    <n v="0.05"/>
    <x v="13"/>
    <x v="7"/>
    <x v="0"/>
    <s v="Series D"/>
    <x v="0"/>
    <x v="0"/>
    <s v="NULL"/>
  </r>
  <r>
    <x v="501"/>
    <s v="New York City"/>
    <x v="5"/>
    <n v="100"/>
    <s v="NULL"/>
    <x v="283"/>
    <x v="8"/>
    <x v="2"/>
    <s v="Acquired"/>
    <x v="0"/>
    <x v="0"/>
    <n v="15"/>
  </r>
  <r>
    <x v="502"/>
    <s v="SF Bay Area"/>
    <x v="15"/>
    <n v="640"/>
    <n v="0.2"/>
    <x v="192"/>
    <x v="2"/>
    <x v="1"/>
    <s v="Series E"/>
    <x v="0"/>
    <x v="0"/>
    <n v="2400"/>
  </r>
  <r>
    <x v="503"/>
    <s v="SF Bay Area"/>
    <x v="11"/>
    <n v="24"/>
    <n v="0.21"/>
    <x v="284"/>
    <x v="7"/>
    <x v="0"/>
    <s v="Unknown"/>
    <x v="0"/>
    <x v="0"/>
    <n v="235"/>
  </r>
  <r>
    <x v="504"/>
    <s v="SF Bay Area"/>
    <x v="5"/>
    <n v="37"/>
    <n v="0.5"/>
    <x v="285"/>
    <x v="3"/>
    <x v="3"/>
    <s v="Series A"/>
    <x v="0"/>
    <x v="0"/>
    <n v="14"/>
  </r>
  <r>
    <x v="505"/>
    <s v="Denver"/>
    <x v="3"/>
    <s v="NULL"/>
    <n v="0.15"/>
    <x v="56"/>
    <x v="6"/>
    <x v="0"/>
    <s v="Unknown"/>
    <x v="0"/>
    <x v="0"/>
    <n v="45"/>
  </r>
  <r>
    <x v="506"/>
    <s v="Toronto"/>
    <x v="3"/>
    <s v="NULL"/>
    <n v="0.25"/>
    <x v="286"/>
    <x v="10"/>
    <x v="2"/>
    <s v="Unknown"/>
    <x v="2"/>
    <x v="0"/>
    <s v="NULL"/>
  </r>
  <r>
    <x v="507"/>
    <s v="Sao Paulo"/>
    <x v="18"/>
    <n v="83"/>
    <n v="0.82"/>
    <x v="287"/>
    <x v="3"/>
    <x v="0"/>
    <s v="Seed"/>
    <x v="3"/>
    <x v="0"/>
    <s v="NULL"/>
  </r>
  <r>
    <x v="508"/>
    <s v="London"/>
    <x v="12"/>
    <s v="NULL"/>
    <n v="1"/>
    <x v="118"/>
    <x v="7"/>
    <x v="0"/>
    <s v="Unknown"/>
    <x v="17"/>
    <x v="0"/>
    <n v="9"/>
  </r>
  <r>
    <x v="509"/>
    <s v="Seattle"/>
    <x v="20"/>
    <n v="200"/>
    <n v="0.2"/>
    <x v="75"/>
    <x v="0"/>
    <x v="0"/>
    <s v="Series C"/>
    <x v="0"/>
    <x v="0"/>
    <n v="310"/>
  </r>
  <r>
    <x v="509"/>
    <s v="Seattle"/>
    <x v="20"/>
    <n v="300"/>
    <n v="0.4"/>
    <x v="98"/>
    <x v="1"/>
    <x v="0"/>
    <s v="Series C"/>
    <x v="0"/>
    <x v="0"/>
    <n v="310"/>
  </r>
  <r>
    <x v="510"/>
    <s v="Yangon"/>
    <x v="14"/>
    <n v="200"/>
    <n v="0.33"/>
    <x v="19"/>
    <x v="4"/>
    <x v="2"/>
    <s v="Unknown"/>
    <x v="33"/>
    <x v="0"/>
    <s v="NULL"/>
  </r>
  <r>
    <x v="511"/>
    <s v="Boulder"/>
    <x v="1"/>
    <n v="4"/>
    <n v="0.2"/>
    <x v="288"/>
    <x v="10"/>
    <x v="2"/>
    <s v="Seed"/>
    <x v="0"/>
    <x v="0"/>
    <n v="4"/>
  </r>
  <r>
    <x v="512"/>
    <s v="New York City"/>
    <x v="28"/>
    <n v="784"/>
    <n v="0.98"/>
    <x v="236"/>
    <x v="10"/>
    <x v="2"/>
    <s v="Acquired"/>
    <x v="0"/>
    <x v="0"/>
    <n v="120"/>
  </r>
  <r>
    <x v="513"/>
    <s v="Boston"/>
    <x v="12"/>
    <n v="60"/>
    <n v="0.12"/>
    <x v="43"/>
    <x v="8"/>
    <x v="2"/>
    <s v="Series E"/>
    <x v="0"/>
    <x v="0"/>
    <n v="263"/>
  </r>
  <r>
    <x v="514"/>
    <s v="New York City"/>
    <x v="8"/>
    <n v="20"/>
    <n v="0.1"/>
    <x v="289"/>
    <x v="4"/>
    <x v="0"/>
    <s v="Acquired"/>
    <x v="0"/>
    <x v="0"/>
    <n v="176"/>
  </r>
  <r>
    <x v="514"/>
    <s v="New York City"/>
    <x v="8"/>
    <n v="21"/>
    <n v="0.15"/>
    <x v="10"/>
    <x v="5"/>
    <x v="0"/>
    <s v="Acquired"/>
    <x v="0"/>
    <x v="0"/>
    <n v="176"/>
  </r>
  <r>
    <x v="515"/>
    <s v="Bucharest"/>
    <x v="8"/>
    <n v="80"/>
    <s v="NULL"/>
    <x v="132"/>
    <x v="8"/>
    <x v="0"/>
    <s v="Acquired"/>
    <x v="34"/>
    <x v="0"/>
    <n v="749"/>
  </r>
  <r>
    <x v="515"/>
    <s v="Singapore"/>
    <x v="8"/>
    <n v="60"/>
    <s v="NULL"/>
    <x v="250"/>
    <x v="6"/>
    <x v="0"/>
    <s v="Acquired"/>
    <x v="8"/>
    <x v="0"/>
    <n v="749"/>
  </r>
  <r>
    <x v="516"/>
    <s v="Minneapolis"/>
    <x v="8"/>
    <n v="87"/>
    <n v="0.67"/>
    <x v="286"/>
    <x v="10"/>
    <x v="2"/>
    <s v="Series B"/>
    <x v="0"/>
    <x v="0"/>
    <n v="20"/>
  </r>
  <r>
    <x v="517"/>
    <s v="SF Bay Area"/>
    <x v="21"/>
    <n v="100"/>
    <n v="0.1"/>
    <x v="110"/>
    <x v="2"/>
    <x v="1"/>
    <s v="Post-IPO"/>
    <x v="0"/>
    <x v="0"/>
    <n v="125"/>
  </r>
  <r>
    <x v="518"/>
    <s v="SF Bay Area"/>
    <x v="12"/>
    <s v="NULL"/>
    <n v="0.4"/>
    <x v="235"/>
    <x v="7"/>
    <x v="0"/>
    <s v="Series B"/>
    <x v="0"/>
    <x v="0"/>
    <n v="58"/>
  </r>
  <r>
    <x v="519"/>
    <s v="Toronto"/>
    <x v="7"/>
    <n v="15"/>
    <n v="0.09"/>
    <x v="75"/>
    <x v="0"/>
    <x v="0"/>
    <s v="Series B"/>
    <x v="2"/>
    <x v="0"/>
    <n v="58"/>
  </r>
  <r>
    <x v="520"/>
    <s v="Berlin"/>
    <x v="15"/>
    <n v="60"/>
    <n v="0.08"/>
    <x v="290"/>
    <x v="1"/>
    <x v="0"/>
    <s v="Series D"/>
    <x v="0"/>
    <x v="0"/>
    <n v="593"/>
  </r>
  <r>
    <x v="521"/>
    <s v="SF Bay Area"/>
    <x v="0"/>
    <s v="NULL"/>
    <n v="0.05"/>
    <x v="50"/>
    <x v="0"/>
    <x v="0"/>
    <s v="Series D"/>
    <x v="0"/>
    <x v="0"/>
    <n v="225"/>
  </r>
  <r>
    <x v="521"/>
    <s v="SF Bay Area"/>
    <x v="0"/>
    <n v="10"/>
    <n v="0.03"/>
    <x v="229"/>
    <x v="4"/>
    <x v="2"/>
    <s v="Series C"/>
    <x v="0"/>
    <x v="0"/>
    <n v="100"/>
  </r>
  <r>
    <x v="522"/>
    <s v="Chicago"/>
    <x v="15"/>
    <n v="60"/>
    <n v="0.08"/>
    <x v="115"/>
    <x v="3"/>
    <x v="0"/>
    <s v="Series D"/>
    <x v="0"/>
    <x v="0"/>
    <n v="201"/>
  </r>
  <r>
    <x v="523"/>
    <s v="Chicago"/>
    <x v="8"/>
    <n v="26"/>
    <n v="0.04"/>
    <x v="291"/>
    <x v="6"/>
    <x v="0"/>
    <s v="Series C"/>
    <x v="0"/>
    <x v="0"/>
    <n v="166"/>
  </r>
  <r>
    <x v="524"/>
    <s v="Mumbai"/>
    <x v="8"/>
    <n v="150"/>
    <s v="NULL"/>
    <x v="38"/>
    <x v="0"/>
    <x v="0"/>
    <s v="Series B"/>
    <x v="6"/>
    <x v="0"/>
    <n v="63"/>
  </r>
  <r>
    <x v="525"/>
    <s v="London"/>
    <x v="12"/>
    <n v="45"/>
    <n v="0.15"/>
    <x v="48"/>
    <x v="5"/>
    <x v="0"/>
    <s v="Unknown"/>
    <x v="17"/>
    <x v="0"/>
    <n v="133"/>
  </r>
  <r>
    <x v="526"/>
    <s v="Boston"/>
    <x v="0"/>
    <s v="NULL"/>
    <n v="0.5"/>
    <x v="72"/>
    <x v="11"/>
    <x v="1"/>
    <s v="Post-IPO"/>
    <x v="0"/>
    <x v="0"/>
    <n v="76"/>
  </r>
  <r>
    <x v="527"/>
    <s v="Toronto"/>
    <x v="12"/>
    <n v="38"/>
    <n v="0.09"/>
    <x v="166"/>
    <x v="4"/>
    <x v="2"/>
    <s v="Series B"/>
    <x v="2"/>
    <x v="0"/>
    <n v="75"/>
  </r>
  <r>
    <x v="528"/>
    <s v="Philadelphia"/>
    <x v="8"/>
    <n v="40"/>
    <s v="NULL"/>
    <x v="292"/>
    <x v="3"/>
    <x v="0"/>
    <s v="Acquired"/>
    <x v="0"/>
    <x v="0"/>
    <n v="280"/>
  </r>
  <r>
    <x v="529"/>
    <s v="New York City"/>
    <x v="8"/>
    <s v="NULL"/>
    <n v="0.25"/>
    <x v="293"/>
    <x v="0"/>
    <x v="0"/>
    <s v="Acquired"/>
    <x v="0"/>
    <x v="0"/>
    <n v="107"/>
  </r>
  <r>
    <x v="529"/>
    <s v="Phoenix"/>
    <x v="8"/>
    <n v="329"/>
    <s v="NULL"/>
    <x v="107"/>
    <x v="9"/>
    <x v="0"/>
    <s v="Acquired"/>
    <x v="0"/>
    <x v="0"/>
    <n v="107"/>
  </r>
  <r>
    <x v="530"/>
    <s v="SF Bay Area"/>
    <x v="9"/>
    <n v="90"/>
    <n v="0.02"/>
    <x v="69"/>
    <x v="9"/>
    <x v="0"/>
    <s v="Post-IPO"/>
    <x v="0"/>
    <x v="0"/>
    <n v="484"/>
  </r>
  <r>
    <x v="531"/>
    <s v="Milwaukee"/>
    <x v="14"/>
    <n v="35"/>
    <n v="0.16"/>
    <x v="89"/>
    <x v="4"/>
    <x v="2"/>
    <s v="Unknown"/>
    <x v="0"/>
    <x v="0"/>
    <n v="3"/>
  </r>
  <r>
    <x v="532"/>
    <s v="Bengaluru"/>
    <x v="5"/>
    <n v="130"/>
    <n v="0.75"/>
    <x v="11"/>
    <x v="7"/>
    <x v="0"/>
    <s v="Series A"/>
    <x v="6"/>
    <x v="0"/>
    <n v="17"/>
  </r>
  <r>
    <x v="532"/>
    <s v="Bengaluru"/>
    <x v="5"/>
    <n v="145"/>
    <n v="0.3"/>
    <x v="242"/>
    <x v="8"/>
    <x v="0"/>
    <s v="Series A"/>
    <x v="6"/>
    <x v="0"/>
    <n v="17"/>
  </r>
  <r>
    <x v="533"/>
    <s v="Bogota"/>
    <x v="8"/>
    <s v="NULL"/>
    <n v="0.03"/>
    <x v="225"/>
    <x v="5"/>
    <x v="0"/>
    <s v="Series C"/>
    <x v="35"/>
    <x v="0"/>
    <n v="202"/>
  </r>
  <r>
    <x v="534"/>
    <s v="Atlanta"/>
    <x v="1"/>
    <s v="NULL"/>
    <n v="0.12"/>
    <x v="200"/>
    <x v="6"/>
    <x v="0"/>
    <s v="Unknown"/>
    <x v="0"/>
    <x v="0"/>
    <n v="197"/>
  </r>
  <r>
    <x v="535"/>
    <s v="SF Bay Area"/>
    <x v="12"/>
    <n v="14"/>
    <n v="0.15"/>
    <x v="205"/>
    <x v="5"/>
    <x v="2"/>
    <s v="Series C"/>
    <x v="0"/>
    <x v="0"/>
    <n v="453"/>
  </r>
  <r>
    <x v="535"/>
    <s v="SF Bay Area"/>
    <x v="12"/>
    <n v="150"/>
    <n v="0.42"/>
    <x v="181"/>
    <x v="7"/>
    <x v="0"/>
    <s v="Series D"/>
    <x v="0"/>
    <x v="0"/>
    <n v="553"/>
  </r>
  <r>
    <x v="536"/>
    <s v="SF Bay Area"/>
    <x v="12"/>
    <n v="85"/>
    <s v="NULL"/>
    <x v="294"/>
    <x v="0"/>
    <x v="2"/>
    <s v="Post-IPO"/>
    <x v="0"/>
    <x v="0"/>
    <n v="746"/>
  </r>
  <r>
    <x v="537"/>
    <s v="Singapore"/>
    <x v="12"/>
    <n v="65"/>
    <n v="0.18"/>
    <x v="189"/>
    <x v="4"/>
    <x v="2"/>
    <s v="Series B"/>
    <x v="8"/>
    <x v="0"/>
    <n v="42"/>
  </r>
  <r>
    <x v="538"/>
    <s v="Bengaluru"/>
    <x v="3"/>
    <n v="180"/>
    <s v="NULL"/>
    <x v="295"/>
    <x v="10"/>
    <x v="0"/>
    <s v="Series D"/>
    <x v="6"/>
    <x v="0"/>
    <n v="228"/>
  </r>
  <r>
    <x v="539"/>
    <s v="New York City"/>
    <x v="11"/>
    <n v="14"/>
    <n v="0.05"/>
    <x v="64"/>
    <x v="4"/>
    <x v="2"/>
    <s v="Unknown"/>
    <x v="0"/>
    <x v="0"/>
    <s v="NULL"/>
  </r>
  <r>
    <x v="540"/>
    <s v="Chicago"/>
    <x v="1"/>
    <n v="17"/>
    <n v="0.05"/>
    <x v="296"/>
    <x v="5"/>
    <x v="2"/>
    <s v="Series C"/>
    <x v="0"/>
    <x v="0"/>
    <n v="101"/>
  </r>
  <r>
    <x v="541"/>
    <s v="SF Bay Area"/>
    <x v="2"/>
    <n v="30"/>
    <n v="0.33"/>
    <x v="185"/>
    <x v="5"/>
    <x v="0"/>
    <s v="Series B"/>
    <x v="0"/>
    <x v="0"/>
    <n v="76"/>
  </r>
  <r>
    <x v="542"/>
    <s v="Atlanta"/>
    <x v="1"/>
    <s v="NULL"/>
    <n v="0.5"/>
    <x v="297"/>
    <x v="0"/>
    <x v="0"/>
    <s v="NULL"/>
    <x v="0"/>
    <x v="0"/>
    <s v="NULL"/>
  </r>
  <r>
    <x v="543"/>
    <s v="Los Angeles"/>
    <x v="30"/>
    <s v="NULL"/>
    <n v="1"/>
    <x v="16"/>
    <x v="5"/>
    <x v="0"/>
    <s v="Seed"/>
    <x v="0"/>
    <x v="0"/>
    <n v="5"/>
  </r>
  <r>
    <x v="544"/>
    <s v="Seattle"/>
    <x v="11"/>
    <n v="5"/>
    <n v="0.31"/>
    <x v="89"/>
    <x v="4"/>
    <x v="2"/>
    <s v="Unknown"/>
    <x v="0"/>
    <x v="0"/>
    <s v="NULL"/>
  </r>
  <r>
    <x v="545"/>
    <s v="SF Bay Area"/>
    <x v="19"/>
    <n v="100"/>
    <n v="0.33"/>
    <x v="79"/>
    <x v="1"/>
    <x v="0"/>
    <s v="Series C"/>
    <x v="0"/>
    <x v="0"/>
    <n v="148"/>
  </r>
  <r>
    <x v="546"/>
    <s v="New York City"/>
    <x v="4"/>
    <s v="NULL"/>
    <n v="0.1"/>
    <x v="150"/>
    <x v="2"/>
    <x v="1"/>
    <s v="Unknown"/>
    <x v="0"/>
    <x v="0"/>
    <n v="423"/>
  </r>
  <r>
    <x v="546"/>
    <s v="New York City"/>
    <x v="4"/>
    <n v="100"/>
    <n v="0.1"/>
    <x v="185"/>
    <x v="5"/>
    <x v="0"/>
    <s v="Unknown"/>
    <x v="0"/>
    <x v="0"/>
    <n v="423"/>
  </r>
  <r>
    <x v="546"/>
    <s v="New York City"/>
    <x v="4"/>
    <n v="68"/>
    <n v="7.0000000000000007E-2"/>
    <x v="293"/>
    <x v="0"/>
    <x v="0"/>
    <s v="Unknown"/>
    <x v="0"/>
    <x v="0"/>
    <n v="423"/>
  </r>
  <r>
    <x v="547"/>
    <s v="New York City"/>
    <x v="4"/>
    <n v="52"/>
    <n v="0.2"/>
    <x v="287"/>
    <x v="3"/>
    <x v="0"/>
    <s v="Series A"/>
    <x v="0"/>
    <x v="0"/>
    <s v="NULL"/>
  </r>
  <r>
    <x v="547"/>
    <s v="New York City"/>
    <x v="4"/>
    <n v="60"/>
    <n v="0.3"/>
    <x v="90"/>
    <x v="2"/>
    <x v="1"/>
    <s v="Series A"/>
    <x v="0"/>
    <x v="0"/>
    <s v="NULL"/>
  </r>
  <r>
    <x v="548"/>
    <s v="SF Bay Area"/>
    <x v="0"/>
    <n v="23"/>
    <s v="NULL"/>
    <x v="121"/>
    <x v="6"/>
    <x v="0"/>
    <s v="Series C"/>
    <x v="0"/>
    <x v="0"/>
    <n v="120"/>
  </r>
  <r>
    <x v="549"/>
    <s v="SF Bay Area"/>
    <x v="10"/>
    <s v="NULL"/>
    <n v="0.1"/>
    <x v="82"/>
    <x v="11"/>
    <x v="1"/>
    <s v="Post-IPO"/>
    <x v="0"/>
    <x v="0"/>
    <n v="948"/>
  </r>
  <r>
    <x v="549"/>
    <s v="SF Bay Area"/>
    <x v="10"/>
    <n v="100"/>
    <n v="0.25"/>
    <x v="111"/>
    <x v="10"/>
    <x v="2"/>
    <s v="Series D"/>
    <x v="0"/>
    <x v="0"/>
    <n v="403"/>
  </r>
  <r>
    <x v="550"/>
    <s v="Istanbul"/>
    <x v="8"/>
    <s v="NULL"/>
    <n v="0.14000000000000001"/>
    <x v="37"/>
    <x v="8"/>
    <x v="0"/>
    <s v="Series E"/>
    <x v="36"/>
    <x v="0"/>
    <n v="1800"/>
  </r>
  <r>
    <x v="550"/>
    <s v="New York City"/>
    <x v="8"/>
    <n v="100"/>
    <s v="NULL"/>
    <x v="82"/>
    <x v="11"/>
    <x v="1"/>
    <s v="Series E"/>
    <x v="0"/>
    <x v="0"/>
    <n v="1800"/>
  </r>
  <r>
    <x v="551"/>
    <s v="Sao Paulo"/>
    <x v="2"/>
    <n v="11"/>
    <n v="0.1"/>
    <x v="173"/>
    <x v="4"/>
    <x v="2"/>
    <s v="Series B"/>
    <x v="3"/>
    <x v="0"/>
    <n v="16"/>
  </r>
  <r>
    <x v="552"/>
    <s v="Tel Aviv"/>
    <x v="10"/>
    <n v="30"/>
    <s v="NULL"/>
    <x v="147"/>
    <x v="8"/>
    <x v="0"/>
    <s v="Series A"/>
    <x v="16"/>
    <x v="0"/>
    <n v="49"/>
  </r>
  <r>
    <x v="553"/>
    <s v="Berlin"/>
    <x v="14"/>
    <n v="90"/>
    <n v="0.17"/>
    <x v="298"/>
    <x v="7"/>
    <x v="2"/>
    <s v="Series E"/>
    <x v="7"/>
    <x v="0"/>
    <n v="656"/>
  </r>
  <r>
    <x v="554"/>
    <s v="SF Bay Area"/>
    <x v="16"/>
    <s v="NULL"/>
    <n v="0.1"/>
    <x v="109"/>
    <x v="11"/>
    <x v="1"/>
    <s v="Acquired"/>
    <x v="0"/>
    <x v="0"/>
    <n v="350"/>
  </r>
  <r>
    <x v="555"/>
    <s v="SF Bay Area"/>
    <x v="16"/>
    <n v="130"/>
    <n v="7.0000000000000007E-2"/>
    <x v="109"/>
    <x v="11"/>
    <x v="1"/>
    <s v="Post-IPO"/>
    <x v="0"/>
    <x v="0"/>
    <n v="413"/>
  </r>
  <r>
    <x v="556"/>
    <s v="Kiel"/>
    <x v="16"/>
    <n v="21"/>
    <n v="0.28000000000000003"/>
    <x v="145"/>
    <x v="2"/>
    <x v="1"/>
    <s v="Series A"/>
    <x v="7"/>
    <x v="0"/>
    <n v="41"/>
  </r>
  <r>
    <x v="557"/>
    <s v="SF Bay Area"/>
    <x v="19"/>
    <n v="300"/>
    <n v="0.3"/>
    <x v="43"/>
    <x v="8"/>
    <x v="2"/>
    <s v="Acquired"/>
    <x v="0"/>
    <x v="0"/>
    <n v="204"/>
  </r>
  <r>
    <x v="558"/>
    <s v="Singapore"/>
    <x v="22"/>
    <n v="198"/>
    <n v="0.18"/>
    <x v="39"/>
    <x v="9"/>
    <x v="0"/>
    <s v="Series D"/>
    <x v="8"/>
    <x v="0"/>
    <n v="82"/>
  </r>
  <r>
    <x v="559"/>
    <s v="New York City"/>
    <x v="16"/>
    <n v="18"/>
    <n v="0.36"/>
    <x v="239"/>
    <x v="8"/>
    <x v="2"/>
    <s v="Series A"/>
    <x v="0"/>
    <x v="0"/>
    <n v="30"/>
  </r>
  <r>
    <x v="560"/>
    <s v="Dallas"/>
    <x v="12"/>
    <s v="NULL"/>
    <n v="1"/>
    <x v="251"/>
    <x v="1"/>
    <x v="0"/>
    <s v="Unknown"/>
    <x v="0"/>
    <x v="0"/>
    <s v="NULL"/>
  </r>
  <r>
    <x v="561"/>
    <s v="New York City"/>
    <x v="2"/>
    <n v="80"/>
    <n v="0.33"/>
    <x v="299"/>
    <x v="2"/>
    <x v="0"/>
    <s v="Series E"/>
    <x v="0"/>
    <x v="0"/>
    <n v="266"/>
  </r>
  <r>
    <x v="561"/>
    <s v="New York City"/>
    <x v="3"/>
    <n v="19"/>
    <n v="0.08"/>
    <x v="172"/>
    <x v="3"/>
    <x v="0"/>
    <s v="Series E"/>
    <x v="0"/>
    <x v="0"/>
    <n v="266"/>
  </r>
  <r>
    <x v="561"/>
    <s v="New York City"/>
    <x v="3"/>
    <n v="150"/>
    <n v="0.38"/>
    <x v="300"/>
    <x v="3"/>
    <x v="2"/>
    <s v="Series D"/>
    <x v="0"/>
    <x v="0"/>
    <n v="186"/>
  </r>
  <r>
    <x v="562"/>
    <s v="Barcelona"/>
    <x v="8"/>
    <n v="250"/>
    <n v="0.06"/>
    <x v="81"/>
    <x v="2"/>
    <x v="1"/>
    <s v="Acquired"/>
    <x v="37"/>
    <x v="0"/>
    <n v="1200"/>
  </r>
  <r>
    <x v="563"/>
    <s v="Singapore"/>
    <x v="12"/>
    <n v="22"/>
    <n v="0.11"/>
    <x v="120"/>
    <x v="6"/>
    <x v="2"/>
    <s v="Unknown"/>
    <x v="8"/>
    <x v="0"/>
    <n v="97"/>
  </r>
  <r>
    <x v="564"/>
    <s v="Toronto"/>
    <x v="15"/>
    <n v="55"/>
    <n v="0.05"/>
    <x v="110"/>
    <x v="2"/>
    <x v="1"/>
    <s v="Series C"/>
    <x v="2"/>
    <x v="0"/>
    <n v="178"/>
  </r>
  <r>
    <x v="565"/>
    <s v="Austin"/>
    <x v="1"/>
    <n v="451"/>
    <n v="0.06"/>
    <x v="301"/>
    <x v="5"/>
    <x v="2"/>
    <s v="Post-IPO"/>
    <x v="0"/>
    <x v="0"/>
    <s v="NULL"/>
  </r>
  <r>
    <x v="565"/>
    <s v="Phoenix"/>
    <x v="1"/>
    <n v="530"/>
    <n v="0.08"/>
    <x v="31"/>
    <x v="11"/>
    <x v="1"/>
    <s v="Post-IPO"/>
    <x v="0"/>
    <x v="0"/>
    <n v="800"/>
  </r>
  <r>
    <x v="566"/>
    <s v="SF Bay Area"/>
    <x v="12"/>
    <n v="94"/>
    <n v="0.12"/>
    <x v="78"/>
    <x v="7"/>
    <x v="0"/>
    <s v="Series A"/>
    <x v="0"/>
    <x v="0"/>
    <s v="NULL"/>
  </r>
  <r>
    <x v="567"/>
    <s v="Chicago"/>
    <x v="0"/>
    <n v="800"/>
    <n v="0.2"/>
    <x v="17"/>
    <x v="3"/>
    <x v="0"/>
    <s v="Post-IPO"/>
    <x v="0"/>
    <x v="0"/>
    <n v="75"/>
  </r>
  <r>
    <x v="568"/>
    <s v="Jakarta"/>
    <x v="10"/>
    <n v="430"/>
    <n v="0.09"/>
    <x v="244"/>
    <x v="5"/>
    <x v="2"/>
    <s v="Series F"/>
    <x v="11"/>
    <x v="0"/>
    <n v="4800"/>
  </r>
  <r>
    <x v="569"/>
    <s v="Lagos"/>
    <x v="10"/>
    <n v="20"/>
    <s v="NULL"/>
    <x v="187"/>
    <x v="1"/>
    <x v="0"/>
    <s v="Unknown"/>
    <x v="13"/>
    <x v="0"/>
    <n v="12"/>
  </r>
  <r>
    <x v="569"/>
    <s v="Lagos"/>
    <x v="10"/>
    <n v="54"/>
    <s v="NULL"/>
    <x v="91"/>
    <x v="2"/>
    <x v="1"/>
    <s v="Unknown"/>
    <x v="13"/>
    <x v="0"/>
    <n v="12"/>
  </r>
  <r>
    <x v="570"/>
    <s v="Gurugram"/>
    <x v="10"/>
    <s v="NULL"/>
    <n v="0.7"/>
    <x v="59"/>
    <x v="2"/>
    <x v="1"/>
    <s v="Series C"/>
    <x v="6"/>
    <x v="0"/>
    <n v="54"/>
  </r>
  <r>
    <x v="571"/>
    <s v="SF Bay Area"/>
    <x v="7"/>
    <n v="80"/>
    <n v="7.0000000000000007E-2"/>
    <x v="31"/>
    <x v="11"/>
    <x v="1"/>
    <s v="Series E"/>
    <x v="0"/>
    <x v="0"/>
    <n v="583"/>
  </r>
  <r>
    <x v="572"/>
    <s v="Mumbai"/>
    <x v="11"/>
    <s v="NULL"/>
    <n v="1"/>
    <x v="302"/>
    <x v="7"/>
    <x v="0"/>
    <s v="Seed"/>
    <x v="6"/>
    <x v="0"/>
    <s v="NULL"/>
  </r>
  <r>
    <x v="573"/>
    <s v="Calgary"/>
    <x v="8"/>
    <n v="70"/>
    <s v="NULL"/>
    <x v="303"/>
    <x v="4"/>
    <x v="0"/>
    <s v="Post-IPO"/>
    <x v="2"/>
    <x v="0"/>
    <n v="16"/>
  </r>
  <r>
    <x v="574"/>
    <s v="Toronto"/>
    <x v="3"/>
    <s v="NULL"/>
    <n v="1"/>
    <x v="84"/>
    <x v="1"/>
    <x v="0"/>
    <s v="Seed"/>
    <x v="2"/>
    <x v="0"/>
    <n v="6"/>
  </r>
  <r>
    <x v="575"/>
    <s v="Los Angeles"/>
    <x v="0"/>
    <n v="140"/>
    <n v="0.16"/>
    <x v="68"/>
    <x v="3"/>
    <x v="0"/>
    <s v="Post-IPO"/>
    <x v="0"/>
    <x v="0"/>
    <n v="910"/>
  </r>
  <r>
    <x v="576"/>
    <s v="SF Bay Area"/>
    <x v="2"/>
    <n v="12000"/>
    <n v="0.06"/>
    <x v="134"/>
    <x v="2"/>
    <x v="1"/>
    <s v="Post-IPO"/>
    <x v="0"/>
    <x v="0"/>
    <n v="26"/>
  </r>
  <r>
    <x v="577"/>
    <s v="SF Bay Area"/>
    <x v="2"/>
    <n v="200"/>
    <n v="0.2"/>
    <x v="46"/>
    <x v="4"/>
    <x v="2"/>
    <s v="Post-IPO"/>
    <x v="0"/>
    <x v="0"/>
    <n v="288"/>
  </r>
  <r>
    <x v="578"/>
    <s v="Philadelphia"/>
    <x v="8"/>
    <n v="100"/>
    <s v="NULL"/>
    <x v="299"/>
    <x v="2"/>
    <x v="0"/>
    <s v="Series H"/>
    <x v="0"/>
    <x v="0"/>
    <n v="3400"/>
  </r>
  <r>
    <x v="578"/>
    <s v="Philadelphia"/>
    <x v="8"/>
    <n v="250"/>
    <s v="NULL"/>
    <x v="88"/>
    <x v="7"/>
    <x v="0"/>
    <s v="Series H"/>
    <x v="0"/>
    <x v="0"/>
    <n v="3400"/>
  </r>
  <r>
    <x v="578"/>
    <s v="Philadelphia"/>
    <x v="8"/>
    <n v="450"/>
    <n v="0.03"/>
    <x v="304"/>
    <x v="10"/>
    <x v="0"/>
    <s v="Series H"/>
    <x v="0"/>
    <x v="0"/>
    <n v="3400"/>
  </r>
  <r>
    <x v="578"/>
    <s v="Philadelphia"/>
    <x v="8"/>
    <n v="1500"/>
    <n v="0.1"/>
    <x v="38"/>
    <x v="0"/>
    <x v="0"/>
    <s v="Series H"/>
    <x v="0"/>
    <x v="0"/>
    <n v="3400"/>
  </r>
  <r>
    <x v="579"/>
    <s v="Berlin"/>
    <x v="8"/>
    <n v="300"/>
    <n v="0.5"/>
    <x v="305"/>
    <x v="8"/>
    <x v="0"/>
    <s v="Series C"/>
    <x v="7"/>
    <x v="0"/>
    <n v="1300"/>
  </r>
  <r>
    <x v="579"/>
    <s v="Berlin"/>
    <x v="8"/>
    <n v="540"/>
    <s v="NULL"/>
    <x v="197"/>
    <x v="0"/>
    <x v="0"/>
    <s v="Series C"/>
    <x v="7"/>
    <x v="0"/>
    <n v="1300"/>
  </r>
  <r>
    <x v="580"/>
    <s v="Denver"/>
    <x v="3"/>
    <n v="23"/>
    <n v="0.2"/>
    <x v="104"/>
    <x v="10"/>
    <x v="2"/>
    <s v="Series B"/>
    <x v="0"/>
    <x v="0"/>
    <n v="47"/>
  </r>
  <r>
    <x v="581"/>
    <s v="Vienna"/>
    <x v="5"/>
    <n v="100"/>
    <s v="NULL"/>
    <x v="204"/>
    <x v="9"/>
    <x v="0"/>
    <s v="Series D"/>
    <x v="23"/>
    <x v="0"/>
    <n v="686"/>
  </r>
  <r>
    <x v="581"/>
    <s v="Vienna"/>
    <x v="5"/>
    <n v="200"/>
    <s v="NULL"/>
    <x v="121"/>
    <x v="6"/>
    <x v="0"/>
    <s v="Series D"/>
    <x v="23"/>
    <x v="0"/>
    <n v="686"/>
  </r>
  <r>
    <x v="582"/>
    <s v="Jakarta"/>
    <x v="10"/>
    <n v="1300"/>
    <n v="0.12"/>
    <x v="99"/>
    <x v="1"/>
    <x v="0"/>
    <s v="Post-IPO"/>
    <x v="11"/>
    <x v="0"/>
    <n v="1300"/>
  </r>
  <r>
    <x v="583"/>
    <s v="Singapore"/>
    <x v="10"/>
    <n v="360"/>
    <n v="0.05"/>
    <x v="306"/>
    <x v="5"/>
    <x v="2"/>
    <s v="Series I"/>
    <x v="8"/>
    <x v="0"/>
    <n v="9900"/>
  </r>
  <r>
    <x v="584"/>
    <s v="Indore"/>
    <x v="8"/>
    <n v="75"/>
    <s v="NULL"/>
    <x v="212"/>
    <x v="2"/>
    <x v="1"/>
    <s v="Series B"/>
    <x v="6"/>
    <x v="0"/>
    <n v="17"/>
  </r>
  <r>
    <x v="585"/>
    <s v="Los Angeles"/>
    <x v="13"/>
    <n v="20"/>
    <n v="0.4"/>
    <x v="179"/>
    <x v="10"/>
    <x v="2"/>
    <s v="Unknown"/>
    <x v="0"/>
    <x v="0"/>
    <n v="7"/>
  </r>
  <r>
    <x v="586"/>
    <s v="New York City"/>
    <x v="19"/>
    <n v="120"/>
    <n v="0.28000000000000003"/>
    <x v="126"/>
    <x v="4"/>
    <x v="2"/>
    <s v="Series D"/>
    <x v="0"/>
    <x v="0"/>
    <n v="110"/>
  </r>
  <r>
    <x v="587"/>
    <s v="Atlanta"/>
    <x v="12"/>
    <n v="104"/>
    <n v="0.21"/>
    <x v="45"/>
    <x v="2"/>
    <x v="1"/>
    <s v="Series D"/>
    <x v="0"/>
    <x v="0"/>
    <n v="556"/>
  </r>
  <r>
    <x v="588"/>
    <s v="Sacramento"/>
    <x v="1"/>
    <n v="60"/>
    <n v="0.13"/>
    <x v="259"/>
    <x v="1"/>
    <x v="0"/>
    <s v="Series B"/>
    <x v="0"/>
    <x v="0"/>
    <n v="145"/>
  </r>
  <r>
    <x v="589"/>
    <s v="New York City"/>
    <x v="11"/>
    <n v="50"/>
    <n v="7.0000000000000007E-2"/>
    <x v="101"/>
    <x v="4"/>
    <x v="2"/>
    <s v="Unknown"/>
    <x v="0"/>
    <x v="0"/>
    <n v="190"/>
  </r>
  <r>
    <x v="590"/>
    <s v="Chicago"/>
    <x v="3"/>
    <n v="500"/>
    <s v="NULL"/>
    <x v="81"/>
    <x v="2"/>
    <x v="1"/>
    <s v="Post-IPO"/>
    <x v="0"/>
    <x v="0"/>
    <n v="1400"/>
  </r>
  <r>
    <x v="590"/>
    <s v="Chicago"/>
    <x v="3"/>
    <n v="500"/>
    <n v="0.15"/>
    <x v="240"/>
    <x v="3"/>
    <x v="0"/>
    <s v="Post-IPO"/>
    <x v="0"/>
    <x v="0"/>
    <n v="1400"/>
  </r>
  <r>
    <x v="590"/>
    <s v="Chicago"/>
    <x v="3"/>
    <n v="2800"/>
    <n v="0.44"/>
    <x v="210"/>
    <x v="4"/>
    <x v="2"/>
    <s v="Post-IPO"/>
    <x v="0"/>
    <x v="0"/>
    <n v="1400"/>
  </r>
  <r>
    <x v="591"/>
    <s v="SF Bay Area"/>
    <x v="3"/>
    <s v="NULL"/>
    <n v="0.17"/>
    <x v="307"/>
    <x v="10"/>
    <x v="0"/>
    <s v="Series E"/>
    <x v="0"/>
    <x v="0"/>
    <n v="474"/>
  </r>
  <r>
    <x v="592"/>
    <s v="Berlin"/>
    <x v="3"/>
    <n v="40"/>
    <n v="0.1"/>
    <x v="206"/>
    <x v="9"/>
    <x v="0"/>
    <s v="Unknown"/>
    <x v="0"/>
    <x v="0"/>
    <n v="2300"/>
  </r>
  <r>
    <x v="593"/>
    <s v="SF Bay Area"/>
    <x v="0"/>
    <n v="130"/>
    <n v="7.0000000000000007E-2"/>
    <x v="209"/>
    <x v="2"/>
    <x v="1"/>
    <s v="Post-IPO"/>
    <x v="0"/>
    <x v="0"/>
    <n v="550"/>
  </r>
  <r>
    <x v="594"/>
    <s v="SF Bay Area"/>
    <x v="12"/>
    <s v="NULL"/>
    <n v="0.02"/>
    <x v="115"/>
    <x v="3"/>
    <x v="0"/>
    <s v="Post-IPO"/>
    <x v="0"/>
    <x v="0"/>
    <n v="24"/>
  </r>
  <r>
    <x v="595"/>
    <s v="Los Angeles"/>
    <x v="1"/>
    <n v="90"/>
    <n v="0.25"/>
    <x v="229"/>
    <x v="4"/>
    <x v="2"/>
    <s v="Series D"/>
    <x v="0"/>
    <x v="0"/>
    <n v="58"/>
  </r>
  <r>
    <x v="596"/>
    <s v="SF Bay Area"/>
    <x v="22"/>
    <n v="126"/>
    <n v="0.05"/>
    <x v="31"/>
    <x v="11"/>
    <x v="1"/>
    <s v="Series E"/>
    <x v="0"/>
    <x v="0"/>
    <n v="746"/>
  </r>
  <r>
    <x v="597"/>
    <s v="Sao Paulo"/>
    <x v="28"/>
    <n v="467"/>
    <n v="0.33"/>
    <x v="64"/>
    <x v="4"/>
    <x v="2"/>
    <s v="Series D"/>
    <x v="3"/>
    <x v="0"/>
    <n v="300"/>
  </r>
  <r>
    <x v="598"/>
    <s v="SF Bay Area"/>
    <x v="22"/>
    <s v="NULL"/>
    <n v="0.08"/>
    <x v="223"/>
    <x v="11"/>
    <x v="1"/>
    <s v="Series B"/>
    <x v="0"/>
    <x v="0"/>
    <n v="11"/>
  </r>
  <r>
    <x v="599"/>
    <s v="New York City"/>
    <x v="0"/>
    <s v="NULL"/>
    <n v="1"/>
    <x v="308"/>
    <x v="4"/>
    <x v="0"/>
    <s v="Unknown"/>
    <x v="0"/>
    <x v="0"/>
    <n v="2"/>
  </r>
  <r>
    <x v="600"/>
    <s v="Los Angeles"/>
    <x v="12"/>
    <n v="158"/>
    <n v="0.34"/>
    <x v="259"/>
    <x v="1"/>
    <x v="0"/>
    <s v="Series D"/>
    <x v="0"/>
    <x v="0"/>
    <n v="191"/>
  </r>
  <r>
    <x v="601"/>
    <s v="New Delhi"/>
    <x v="5"/>
    <n v="60"/>
    <n v="0.3"/>
    <x v="176"/>
    <x v="2"/>
    <x v="1"/>
    <s v="Acquired"/>
    <x v="6"/>
    <x v="0"/>
    <s v="NULL"/>
  </r>
  <r>
    <x v="602"/>
    <s v="Sao Paulo"/>
    <x v="12"/>
    <n v="58"/>
    <n v="0.5"/>
    <x v="309"/>
    <x v="3"/>
    <x v="0"/>
    <s v="Series C"/>
    <x v="3"/>
    <x v="0"/>
    <n v="58"/>
  </r>
  <r>
    <x v="603"/>
    <s v="SF Bay Area"/>
    <x v="21"/>
    <n v="69"/>
    <s v="NULL"/>
    <x v="192"/>
    <x v="2"/>
    <x v="1"/>
    <s v="Post-IPO"/>
    <x v="0"/>
    <x v="0"/>
    <n v="349"/>
  </r>
  <r>
    <x v="604"/>
    <s v="SF Bay Area"/>
    <x v="8"/>
    <s v="NULL"/>
    <n v="1"/>
    <x v="17"/>
    <x v="3"/>
    <x v="0"/>
    <s v="Seed"/>
    <x v="0"/>
    <x v="0"/>
    <n v="7"/>
  </r>
  <r>
    <x v="605"/>
    <s v="Denver"/>
    <x v="2"/>
    <n v="5"/>
    <s v="NULL"/>
    <x v="310"/>
    <x v="0"/>
    <x v="2"/>
    <s v="Series C"/>
    <x v="0"/>
    <x v="0"/>
    <n v="58"/>
  </r>
  <r>
    <x v="606"/>
    <s v="Los Angeles"/>
    <x v="0"/>
    <n v="50"/>
    <n v="0.04"/>
    <x v="204"/>
    <x v="9"/>
    <x v="0"/>
    <s v="Unknown"/>
    <x v="0"/>
    <x v="0"/>
    <n v="215"/>
  </r>
  <r>
    <x v="607"/>
    <s v="Miami"/>
    <x v="0"/>
    <n v="149"/>
    <s v="NULL"/>
    <x v="117"/>
    <x v="3"/>
    <x v="0"/>
    <s v="Series C"/>
    <x v="0"/>
    <x v="0"/>
    <n v="244"/>
  </r>
  <r>
    <x v="608"/>
    <s v="Bengaluru"/>
    <x v="28"/>
    <n v="150"/>
    <s v="NULL"/>
    <x v="174"/>
    <x v="9"/>
    <x v="0"/>
    <s v="Series C"/>
    <x v="6"/>
    <x v="0"/>
    <n v="100"/>
  </r>
  <r>
    <x v="609"/>
    <s v="Sydney"/>
    <x v="0"/>
    <n v="18"/>
    <n v="0.5"/>
    <x v="165"/>
    <x v="5"/>
    <x v="0"/>
    <s v="Series B"/>
    <x v="4"/>
    <x v="0"/>
    <n v="20"/>
  </r>
  <r>
    <x v="610"/>
    <s v="Stockholm"/>
    <x v="12"/>
    <n v="12"/>
    <s v="NULL"/>
    <x v="7"/>
    <x v="6"/>
    <x v="0"/>
    <s v="Series B"/>
    <x v="5"/>
    <x v="0"/>
    <n v="67"/>
  </r>
  <r>
    <x v="611"/>
    <s v="SF Bay Area"/>
    <x v="8"/>
    <n v="611"/>
    <s v="NULL"/>
    <x v="311"/>
    <x v="7"/>
    <x v="0"/>
    <s v="Post-IPO"/>
    <x v="0"/>
    <x v="0"/>
    <n v="367"/>
  </r>
  <r>
    <x v="612"/>
    <s v="Austin"/>
    <x v="9"/>
    <n v="16"/>
    <n v="1"/>
    <x v="312"/>
    <x v="10"/>
    <x v="2"/>
    <s v="Seed"/>
    <x v="0"/>
    <x v="0"/>
    <n v="6"/>
  </r>
  <r>
    <x v="613"/>
    <s v="Boston"/>
    <x v="11"/>
    <n v="10"/>
    <n v="0.18"/>
    <x v="313"/>
    <x v="5"/>
    <x v="2"/>
    <s v="Unknown"/>
    <x v="0"/>
    <x v="0"/>
    <s v="NULL"/>
  </r>
  <r>
    <x v="614"/>
    <s v="London"/>
    <x v="3"/>
    <n v="24"/>
    <n v="0.2"/>
    <x v="83"/>
    <x v="0"/>
    <x v="0"/>
    <s v="Unknown"/>
    <x v="0"/>
    <x v="0"/>
    <n v="265"/>
  </r>
  <r>
    <x v="615"/>
    <s v="Berlin"/>
    <x v="10"/>
    <n v="73"/>
    <s v="NULL"/>
    <x v="2"/>
    <x v="2"/>
    <x v="1"/>
    <s v="Unknown"/>
    <x v="7"/>
    <x v="0"/>
    <s v="NULL"/>
  </r>
  <r>
    <x v="616"/>
    <s v="Tel Aviv"/>
    <x v="22"/>
    <n v="70"/>
    <n v="0.3"/>
    <x v="143"/>
    <x v="10"/>
    <x v="2"/>
    <s v="Series A"/>
    <x v="16"/>
    <x v="0"/>
    <n v="45"/>
  </r>
  <r>
    <x v="617"/>
    <s v="Bengaluru"/>
    <x v="12"/>
    <n v="25"/>
    <s v="NULL"/>
    <x v="98"/>
    <x v="1"/>
    <x v="0"/>
    <s v="Series C"/>
    <x v="6"/>
    <x v="0"/>
    <n v="475"/>
  </r>
  <r>
    <x v="618"/>
    <s v="Berlin"/>
    <x v="11"/>
    <n v="51"/>
    <n v="0.25"/>
    <x v="19"/>
    <x v="4"/>
    <x v="2"/>
    <s v="Series A"/>
    <x v="7"/>
    <x v="0"/>
    <n v="9"/>
  </r>
  <r>
    <x v="619"/>
    <s v="Seattle"/>
    <x v="7"/>
    <n v="100"/>
    <n v="0.1"/>
    <x v="82"/>
    <x v="11"/>
    <x v="1"/>
    <s v="Series F"/>
    <x v="0"/>
    <x v="0"/>
    <n v="644"/>
  </r>
  <r>
    <x v="620"/>
    <s v="SF Bay Area"/>
    <x v="14"/>
    <s v="NULL"/>
    <n v="0.6"/>
    <x v="229"/>
    <x v="4"/>
    <x v="2"/>
    <s v="Series B"/>
    <x v="0"/>
    <x v="0"/>
    <n v="41"/>
  </r>
  <r>
    <x v="621"/>
    <s v="SF Bay Area"/>
    <x v="12"/>
    <n v="70"/>
    <n v="0.1"/>
    <x v="68"/>
    <x v="3"/>
    <x v="0"/>
    <s v="Post-IPO"/>
    <x v="0"/>
    <x v="0"/>
    <n v="1300"/>
  </r>
  <r>
    <x v="622"/>
    <s v="Bengaluru"/>
    <x v="19"/>
    <n v="200"/>
    <n v="0.4"/>
    <x v="44"/>
    <x v="1"/>
    <x v="0"/>
    <s v="Series A"/>
    <x v="6"/>
    <x v="0"/>
    <s v="NULL"/>
  </r>
  <r>
    <x v="623"/>
    <s v="Chicago"/>
    <x v="19"/>
    <n v="36"/>
    <n v="0.17"/>
    <x v="314"/>
    <x v="8"/>
    <x v="2"/>
    <s v="Series D"/>
    <x v="0"/>
    <x v="0"/>
    <n v="52"/>
  </r>
  <r>
    <x v="624"/>
    <s v="Singapore"/>
    <x v="4"/>
    <n v="40"/>
    <n v="0.8"/>
    <x v="315"/>
    <x v="3"/>
    <x v="0"/>
    <s v="Unknown"/>
    <x v="8"/>
    <x v="0"/>
    <s v="NULL"/>
  </r>
  <r>
    <x v="625"/>
    <s v="Chicago"/>
    <x v="17"/>
    <n v="80"/>
    <n v="0.4"/>
    <x v="152"/>
    <x v="5"/>
    <x v="0"/>
    <s v="Series B"/>
    <x v="0"/>
    <x v="0"/>
    <n v="82"/>
  </r>
  <r>
    <x v="626"/>
    <s v="Denver"/>
    <x v="20"/>
    <n v="18"/>
    <n v="0.13"/>
    <x v="316"/>
    <x v="9"/>
    <x v="0"/>
    <s v="Acquired"/>
    <x v="0"/>
    <x v="0"/>
    <n v="4"/>
  </r>
  <r>
    <x v="627"/>
    <s v="SF Bay Area"/>
    <x v="20"/>
    <s v="NULL"/>
    <n v="0.19"/>
    <x v="97"/>
    <x v="5"/>
    <x v="0"/>
    <s v="Series D"/>
    <x v="0"/>
    <x v="0"/>
    <n v="743"/>
  </r>
  <r>
    <x v="628"/>
    <s v="Phoenix"/>
    <x v="20"/>
    <n v="113"/>
    <s v="NULL"/>
    <x v="1"/>
    <x v="1"/>
    <x v="0"/>
    <s v="Post-IPO"/>
    <x v="0"/>
    <x v="0"/>
    <s v="NULL"/>
  </r>
  <r>
    <x v="629"/>
    <s v="Austin"/>
    <x v="20"/>
    <s v="NULL"/>
    <n v="0.2"/>
    <x v="317"/>
    <x v="3"/>
    <x v="0"/>
    <s v="Series B"/>
    <x v="0"/>
    <x v="0"/>
    <n v="160"/>
  </r>
  <r>
    <x v="629"/>
    <s v="Austin"/>
    <x v="20"/>
    <s v="NULL"/>
    <n v="0.25"/>
    <x v="55"/>
    <x v="1"/>
    <x v="0"/>
    <s v="Unknown"/>
    <x v="0"/>
    <x v="0"/>
    <n v="501"/>
  </r>
  <r>
    <x v="630"/>
    <s v="Salt Lake City"/>
    <x v="20"/>
    <n v="40"/>
    <n v="0.13"/>
    <x v="13"/>
    <x v="7"/>
    <x v="0"/>
    <s v="Series B"/>
    <x v="0"/>
    <x v="0"/>
    <n v="35"/>
  </r>
  <r>
    <x v="630"/>
    <s v="Salt Lake City"/>
    <x v="20"/>
    <n v="119"/>
    <n v="0.28999999999999998"/>
    <x v="318"/>
    <x v="11"/>
    <x v="0"/>
    <s v="Series B"/>
    <x v="0"/>
    <x v="0"/>
    <n v="35"/>
  </r>
  <r>
    <x v="631"/>
    <s v="Singapore"/>
    <x v="2"/>
    <n v="250"/>
    <n v="1"/>
    <x v="111"/>
    <x v="10"/>
    <x v="2"/>
    <s v="Unknown"/>
    <x v="8"/>
    <x v="0"/>
    <n v="95"/>
  </r>
  <r>
    <x v="632"/>
    <s v="Vancouver"/>
    <x v="1"/>
    <n v="50"/>
    <n v="0.05"/>
    <x v="79"/>
    <x v="1"/>
    <x v="0"/>
    <s v="Series C"/>
    <x v="2"/>
    <x v="0"/>
    <n v="300"/>
  </r>
  <r>
    <x v="632"/>
    <s v="Vancouver"/>
    <x v="1"/>
    <n v="70"/>
    <n v="7.0000000000000007E-2"/>
    <x v="12"/>
    <x v="2"/>
    <x v="1"/>
    <s v="Series C"/>
    <x v="2"/>
    <x v="0"/>
    <n v="300"/>
  </r>
  <r>
    <x v="632"/>
    <s v="Vancouver"/>
    <x v="1"/>
    <n v="400"/>
    <n v="0.3"/>
    <x v="17"/>
    <x v="3"/>
    <x v="0"/>
    <s v="Series C"/>
    <x v="2"/>
    <x v="0"/>
    <n v="300"/>
  </r>
  <r>
    <x v="633"/>
    <s v="London"/>
    <x v="18"/>
    <s v="NULL"/>
    <n v="0.17"/>
    <x v="55"/>
    <x v="1"/>
    <x v="0"/>
    <s v="Series D"/>
    <x v="17"/>
    <x v="0"/>
    <n v="1000"/>
  </r>
  <r>
    <x v="633"/>
    <s v="London"/>
    <x v="18"/>
    <n v="138"/>
    <n v="0.12"/>
    <x v="241"/>
    <x v="11"/>
    <x v="0"/>
    <s v="Series D"/>
    <x v="0"/>
    <x v="0"/>
    <n v="1000"/>
  </r>
  <r>
    <x v="633"/>
    <s v="London"/>
    <x v="18"/>
    <n v="242"/>
    <n v="0.28999999999999998"/>
    <x v="50"/>
    <x v="0"/>
    <x v="0"/>
    <s v="Series D"/>
    <x v="17"/>
    <x v="0"/>
    <n v="1000"/>
  </r>
  <r>
    <x v="634"/>
    <s v="Los Angeles"/>
    <x v="10"/>
    <n v="8"/>
    <n v="0.1"/>
    <x v="319"/>
    <x v="10"/>
    <x v="2"/>
    <s v="Unknown"/>
    <x v="0"/>
    <x v="0"/>
    <n v="45"/>
  </r>
  <r>
    <x v="635"/>
    <s v="Berlin"/>
    <x v="14"/>
    <n v="15"/>
    <n v="0.25"/>
    <x v="24"/>
    <x v="4"/>
    <x v="2"/>
    <s v="Series B"/>
    <x v="7"/>
    <x v="0"/>
    <n v="30"/>
  </r>
  <r>
    <x v="636"/>
    <s v="Belo Horizonte"/>
    <x v="1"/>
    <n v="227"/>
    <n v="0.12"/>
    <x v="320"/>
    <x v="7"/>
    <x v="0"/>
    <s v="Series C"/>
    <x v="3"/>
    <x v="0"/>
    <n v="127"/>
  </r>
  <r>
    <x v="637"/>
    <s v="SF Bay Area"/>
    <x v="2"/>
    <n v="95"/>
    <n v="0.08"/>
    <x v="206"/>
    <x v="9"/>
    <x v="0"/>
    <s v="Series E"/>
    <x v="0"/>
    <x v="0"/>
    <n v="613"/>
  </r>
  <r>
    <x v="637"/>
    <s v="SF Bay Area"/>
    <x v="2"/>
    <n v="155"/>
    <n v="0.1"/>
    <x v="166"/>
    <x v="4"/>
    <x v="2"/>
    <s v="Series E"/>
    <x v="0"/>
    <x v="0"/>
    <n v="613"/>
  </r>
  <r>
    <x v="638"/>
    <s v="Tel Aviv"/>
    <x v="26"/>
    <n v="100"/>
    <s v="NULL"/>
    <x v="321"/>
    <x v="11"/>
    <x v="1"/>
    <s v="Post-IPO"/>
    <x v="16"/>
    <x v="0"/>
    <n v="4200"/>
  </r>
  <r>
    <x v="639"/>
    <s v="Toronto"/>
    <x v="3"/>
    <n v="45"/>
    <n v="1"/>
    <x v="322"/>
    <x v="11"/>
    <x v="3"/>
    <s v="Series B"/>
    <x v="2"/>
    <x v="0"/>
    <n v="61"/>
  </r>
  <r>
    <x v="640"/>
    <s v="SF Bay Area"/>
    <x v="20"/>
    <s v="NULL"/>
    <n v="1"/>
    <x v="139"/>
    <x v="6"/>
    <x v="2"/>
    <s v="Series A"/>
    <x v="0"/>
    <x v="0"/>
    <n v="13"/>
  </r>
  <r>
    <x v="641"/>
    <s v="SF Bay Area"/>
    <x v="1"/>
    <n v="45"/>
    <n v="0.12"/>
    <x v="38"/>
    <x v="0"/>
    <x v="0"/>
    <s v="Series B"/>
    <x v="0"/>
    <x v="0"/>
    <n v="153"/>
  </r>
  <r>
    <x v="641"/>
    <s v="SF Bay Area"/>
    <x v="18"/>
    <n v="115"/>
    <n v="0.35"/>
    <x v="182"/>
    <x v="2"/>
    <x v="1"/>
    <s v="Series B"/>
    <x v="0"/>
    <x v="0"/>
    <n v="153"/>
  </r>
  <r>
    <x v="642"/>
    <s v="Boston"/>
    <x v="1"/>
    <n v="500"/>
    <n v="7.0000000000000007E-2"/>
    <x v="91"/>
    <x v="2"/>
    <x v="1"/>
    <s v="Post-IPO"/>
    <x v="0"/>
    <x v="0"/>
    <n v="100"/>
  </r>
  <r>
    <x v="643"/>
    <s v="New York City"/>
    <x v="11"/>
    <n v="47"/>
    <s v="NULL"/>
    <x v="323"/>
    <x v="10"/>
    <x v="3"/>
    <s v="Acquired"/>
    <x v="0"/>
    <x v="0"/>
    <n v="37"/>
  </r>
  <r>
    <x v="644"/>
    <s v="SF Bay Area"/>
    <x v="11"/>
    <n v="10"/>
    <s v="NULL"/>
    <x v="308"/>
    <x v="4"/>
    <x v="0"/>
    <s v="Acquired"/>
    <x v="0"/>
    <x v="0"/>
    <n v="4"/>
  </r>
  <r>
    <x v="645"/>
    <s v="SF Bay Area"/>
    <x v="22"/>
    <n v="26"/>
    <s v="NULL"/>
    <x v="5"/>
    <x v="4"/>
    <x v="2"/>
    <s v="Series B"/>
    <x v="0"/>
    <x v="0"/>
    <n v="40"/>
  </r>
  <r>
    <x v="646"/>
    <s v="Bogota"/>
    <x v="22"/>
    <n v="30"/>
    <s v="NULL"/>
    <x v="161"/>
    <x v="5"/>
    <x v="0"/>
    <s v="Seed"/>
    <x v="35"/>
    <x v="0"/>
    <n v="6"/>
  </r>
  <r>
    <x v="647"/>
    <s v="Beijing"/>
    <x v="4"/>
    <n v="275"/>
    <n v="0.2"/>
    <x v="155"/>
    <x v="2"/>
    <x v="1"/>
    <s v="Unknown"/>
    <x v="21"/>
    <x v="0"/>
    <n v="2"/>
  </r>
  <r>
    <x v="647"/>
    <s v="Beijing"/>
    <x v="4"/>
    <n v="300"/>
    <n v="0.3"/>
    <x v="165"/>
    <x v="5"/>
    <x v="0"/>
    <s v="Unknown"/>
    <x v="21"/>
    <x v="0"/>
    <n v="2"/>
  </r>
  <r>
    <x v="648"/>
    <s v="Boston"/>
    <x v="28"/>
    <s v="NULL"/>
    <n v="0.35"/>
    <x v="293"/>
    <x v="0"/>
    <x v="0"/>
    <s v="Series D"/>
    <x v="0"/>
    <x v="0"/>
    <n v="269"/>
  </r>
  <r>
    <x v="648"/>
    <s v="Boston"/>
    <x v="28"/>
    <n v="30"/>
    <s v="NULL"/>
    <x v="182"/>
    <x v="2"/>
    <x v="1"/>
    <s v="Series D"/>
    <x v="0"/>
    <x v="0"/>
    <n v="269"/>
  </r>
  <r>
    <x v="649"/>
    <s v="New York City"/>
    <x v="13"/>
    <n v="100"/>
    <n v="0.25"/>
    <x v="324"/>
    <x v="10"/>
    <x v="0"/>
    <s v="Series E"/>
    <x v="0"/>
    <x v="0"/>
    <n v="289"/>
  </r>
  <r>
    <x v="650"/>
    <s v="New York City"/>
    <x v="26"/>
    <n v="3900"/>
    <n v="0.02"/>
    <x v="209"/>
    <x v="2"/>
    <x v="1"/>
    <s v="Post-IPO"/>
    <x v="0"/>
    <x v="0"/>
    <s v="NULL"/>
  </r>
  <r>
    <x v="651"/>
    <s v="Denver"/>
    <x v="3"/>
    <n v="87"/>
    <n v="0.15"/>
    <x v="101"/>
    <x v="4"/>
    <x v="2"/>
    <s v="Series D"/>
    <x v="0"/>
    <x v="0"/>
    <n v="85"/>
  </r>
  <r>
    <x v="652"/>
    <s v="Washington D.C."/>
    <x v="21"/>
    <n v="130"/>
    <s v="NULL"/>
    <x v="124"/>
    <x v="5"/>
    <x v="0"/>
    <s v="Unknown"/>
    <x v="0"/>
    <x v="0"/>
    <n v="275"/>
  </r>
  <r>
    <x v="653"/>
    <s v="Seattle"/>
    <x v="3"/>
    <n v="40"/>
    <s v="NULL"/>
    <x v="136"/>
    <x v="8"/>
    <x v="0"/>
    <s v="Series A"/>
    <x v="0"/>
    <x v="0"/>
    <n v="7"/>
  </r>
  <r>
    <x v="654"/>
    <s v="Logan"/>
    <x v="28"/>
    <n v="300"/>
    <n v="0.2"/>
    <x v="187"/>
    <x v="1"/>
    <x v="0"/>
    <s v="Private Equity"/>
    <x v="0"/>
    <x v="0"/>
    <n v="200"/>
  </r>
  <r>
    <x v="655"/>
    <s v="Kuala Lumpur"/>
    <x v="2"/>
    <n v="50"/>
    <n v="0.12"/>
    <x v="325"/>
    <x v="4"/>
    <x v="2"/>
    <s v="Unknown"/>
    <x v="29"/>
    <x v="0"/>
    <n v="348"/>
  </r>
  <r>
    <x v="656"/>
    <s v="Sao Paulo"/>
    <x v="8"/>
    <n v="355"/>
    <n v="0.06"/>
    <x v="222"/>
    <x v="10"/>
    <x v="1"/>
    <s v="Subsidiary"/>
    <x v="3"/>
    <x v="0"/>
    <n v="2100"/>
  </r>
  <r>
    <x v="657"/>
    <s v="SF Bay Area"/>
    <x v="4"/>
    <s v="NULL"/>
    <n v="0.5"/>
    <x v="50"/>
    <x v="0"/>
    <x v="0"/>
    <s v="Series A"/>
    <x v="0"/>
    <x v="0"/>
    <n v="9"/>
  </r>
  <r>
    <x v="658"/>
    <s v="Sydney"/>
    <x v="12"/>
    <s v="NULL"/>
    <n v="0.1"/>
    <x v="212"/>
    <x v="2"/>
    <x v="1"/>
    <s v="Series C"/>
    <x v="4"/>
    <x v="0"/>
    <n v="74"/>
  </r>
  <r>
    <x v="659"/>
    <s v="SF Bay Area"/>
    <x v="10"/>
    <n v="10"/>
    <n v="0.14000000000000001"/>
    <x v="42"/>
    <x v="4"/>
    <x v="2"/>
    <s v="Series A"/>
    <x v="0"/>
    <x v="0"/>
    <n v="52"/>
  </r>
  <r>
    <x v="660"/>
    <s v="San Diego"/>
    <x v="0"/>
    <n v="500"/>
    <n v="0.05"/>
    <x v="187"/>
    <x v="1"/>
    <x v="0"/>
    <s v="Post-IPO"/>
    <x v="0"/>
    <x v="0"/>
    <n v="28"/>
  </r>
  <r>
    <x v="661"/>
    <s v="Bristol"/>
    <x v="21"/>
    <n v="38"/>
    <n v="0.1"/>
    <x v="272"/>
    <x v="3"/>
    <x v="0"/>
    <s v="Series C"/>
    <x v="17"/>
    <x v="0"/>
    <n v="123"/>
  </r>
  <r>
    <x v="662"/>
    <s v="Sydney"/>
    <x v="4"/>
    <s v="NULL"/>
    <n v="0.11"/>
    <x v="326"/>
    <x v="11"/>
    <x v="1"/>
    <s v="Series C"/>
    <x v="4"/>
    <x v="0"/>
    <n v="279"/>
  </r>
  <r>
    <x v="662"/>
    <s v="Sydney"/>
    <x v="4"/>
    <n v="20"/>
    <n v="0.06"/>
    <x v="261"/>
    <x v="0"/>
    <x v="0"/>
    <s v="Series C"/>
    <x v="4"/>
    <x v="0"/>
    <n v="279"/>
  </r>
  <r>
    <x v="663"/>
    <s v="Los Angeles"/>
    <x v="1"/>
    <s v="NULL"/>
    <n v="0.1"/>
    <x v="292"/>
    <x v="3"/>
    <x v="0"/>
    <s v="Private Equity"/>
    <x v="0"/>
    <x v="0"/>
    <n v="361"/>
  </r>
  <r>
    <x v="664"/>
    <s v="London"/>
    <x v="14"/>
    <n v="30"/>
    <n v="0.35"/>
    <x v="6"/>
    <x v="5"/>
    <x v="0"/>
    <s v="Series B"/>
    <x v="17"/>
    <x v="0"/>
    <n v="32"/>
  </r>
  <r>
    <x v="665"/>
    <s v="SF Bay Area"/>
    <x v="8"/>
    <n v="50"/>
    <s v="NULL"/>
    <x v="211"/>
    <x v="0"/>
    <x v="0"/>
    <s v="Series D"/>
    <x v="0"/>
    <x v="0"/>
    <n v="229"/>
  </r>
  <r>
    <x v="666"/>
    <s v="SF Bay Area"/>
    <x v="8"/>
    <n v="50"/>
    <n v="0.06"/>
    <x v="235"/>
    <x v="7"/>
    <x v="0"/>
    <s v="Series H"/>
    <x v="0"/>
    <x v="0"/>
    <n v="1900"/>
  </r>
  <r>
    <x v="667"/>
    <s v="SF Bay Area"/>
    <x v="8"/>
    <n v="140"/>
    <n v="0.2"/>
    <x v="81"/>
    <x v="2"/>
    <x v="1"/>
    <s v="Series H"/>
    <x v="0"/>
    <x v="0"/>
    <n v="1900"/>
  </r>
  <r>
    <x v="668"/>
    <s v="London"/>
    <x v="18"/>
    <s v="NULL"/>
    <n v="0.1"/>
    <x v="327"/>
    <x v="9"/>
    <x v="0"/>
    <s v="Unknown"/>
    <x v="17"/>
    <x v="0"/>
    <n v="704"/>
  </r>
  <r>
    <x v="669"/>
    <s v="SF Bay Area"/>
    <x v="0"/>
    <n v="9"/>
    <n v="0.4"/>
    <x v="19"/>
    <x v="4"/>
    <x v="2"/>
    <s v="Series A"/>
    <x v="0"/>
    <x v="0"/>
    <n v="15"/>
  </r>
  <r>
    <x v="670"/>
    <s v="Sydney"/>
    <x v="12"/>
    <n v="40"/>
    <n v="0.17"/>
    <x v="261"/>
    <x v="0"/>
    <x v="0"/>
    <s v="Series B"/>
    <x v="4"/>
    <x v="0"/>
    <n v="41"/>
  </r>
  <r>
    <x v="671"/>
    <s v="Boston"/>
    <x v="18"/>
    <n v="80"/>
    <s v="NULL"/>
    <x v="328"/>
    <x v="11"/>
    <x v="3"/>
    <s v="Series F"/>
    <x v="0"/>
    <x v="0"/>
    <n v="1200"/>
  </r>
  <r>
    <x v="672"/>
    <s v="New York City"/>
    <x v="20"/>
    <n v="90"/>
    <n v="0.2"/>
    <x v="5"/>
    <x v="4"/>
    <x v="2"/>
    <s v="Series D"/>
    <x v="0"/>
    <x v="0"/>
    <n v="222"/>
  </r>
  <r>
    <x v="673"/>
    <s v="Berlin"/>
    <x v="18"/>
    <n v="50"/>
    <n v="0.05"/>
    <x v="130"/>
    <x v="6"/>
    <x v="0"/>
    <s v="Series D"/>
    <x v="7"/>
    <x v="0"/>
    <n v="604"/>
  </r>
  <r>
    <x v="673"/>
    <s v="Berlin"/>
    <x v="18"/>
    <n v="500"/>
    <n v="0.5"/>
    <x v="44"/>
    <x v="1"/>
    <x v="0"/>
    <s v="Series D"/>
    <x v="7"/>
    <x v="0"/>
    <n v="604"/>
  </r>
  <r>
    <x v="674"/>
    <s v="SF Bay Area"/>
    <x v="13"/>
    <n v="65"/>
    <n v="0.27"/>
    <x v="99"/>
    <x v="1"/>
    <x v="0"/>
    <s v="Series D"/>
    <x v="0"/>
    <x v="0"/>
    <n v="119"/>
  </r>
  <r>
    <x v="675"/>
    <s v="SF Bay Area"/>
    <x v="13"/>
    <n v="450"/>
    <n v="7.0000000000000007E-2"/>
    <x v="110"/>
    <x v="2"/>
    <x v="1"/>
    <s v="Post-IPO"/>
    <x v="0"/>
    <x v="0"/>
    <s v="NULL"/>
  </r>
  <r>
    <x v="676"/>
    <s v="London"/>
    <x v="21"/>
    <n v="20"/>
    <n v="0.12"/>
    <x v="88"/>
    <x v="7"/>
    <x v="0"/>
    <s v="Series B"/>
    <x v="17"/>
    <x v="0"/>
    <n v="88"/>
  </r>
  <r>
    <x v="677"/>
    <s v="Bengaluru"/>
    <x v="1"/>
    <n v="50"/>
    <s v="NULL"/>
    <x v="150"/>
    <x v="2"/>
    <x v="1"/>
    <s v="Unknown"/>
    <x v="6"/>
    <x v="0"/>
    <n v="320"/>
  </r>
  <r>
    <x v="678"/>
    <s v="SF Bay Area"/>
    <x v="0"/>
    <n v="90"/>
    <n v="0.08"/>
    <x v="7"/>
    <x v="6"/>
    <x v="0"/>
    <s v="Series E"/>
    <x v="0"/>
    <x v="0"/>
    <n v="379"/>
  </r>
  <r>
    <x v="678"/>
    <s v="SF Bay Area"/>
    <x v="0"/>
    <n v="245"/>
    <n v="0.15"/>
    <x v="145"/>
    <x v="2"/>
    <x v="1"/>
    <s v="Series E"/>
    <x v="0"/>
    <x v="0"/>
    <n v="379"/>
  </r>
  <r>
    <x v="679"/>
    <s v="New York City"/>
    <x v="1"/>
    <n v="40"/>
    <n v="0.1"/>
    <x v="150"/>
    <x v="2"/>
    <x v="1"/>
    <s v="Post-IPO"/>
    <x v="0"/>
    <x v="0"/>
    <n v="295"/>
  </r>
  <r>
    <x v="680"/>
    <s v="Boulder"/>
    <x v="0"/>
    <n v="43"/>
    <s v="NULL"/>
    <x v="39"/>
    <x v="9"/>
    <x v="0"/>
    <s v="Series E"/>
    <x v="0"/>
    <x v="0"/>
    <n v="459"/>
  </r>
  <r>
    <x v="681"/>
    <s v="Denver"/>
    <x v="14"/>
    <n v="109"/>
    <n v="0.12"/>
    <x v="12"/>
    <x v="2"/>
    <x v="1"/>
    <s v="Post-IPO"/>
    <x v="0"/>
    <x v="0"/>
    <n v="179"/>
  </r>
  <r>
    <x v="681"/>
    <s v="Denver"/>
    <x v="14"/>
    <n v="130"/>
    <n v="0.22"/>
    <x v="312"/>
    <x v="10"/>
    <x v="2"/>
    <s v="Series C"/>
    <x v="0"/>
    <x v="0"/>
    <n v="79"/>
  </r>
  <r>
    <x v="682"/>
    <s v="SF Bay Area"/>
    <x v="8"/>
    <n v="1877"/>
    <s v="NULL"/>
    <x v="329"/>
    <x v="2"/>
    <x v="3"/>
    <s v="Unknown"/>
    <x v="0"/>
    <x v="0"/>
    <n v="2400"/>
  </r>
  <r>
    <x v="683"/>
    <s v="Bengaluru"/>
    <x v="12"/>
    <n v="6"/>
    <n v="0.06"/>
    <x v="5"/>
    <x v="4"/>
    <x v="2"/>
    <s v="Unknown"/>
    <x v="6"/>
    <x v="0"/>
    <n v="8"/>
  </r>
  <r>
    <x v="684"/>
    <s v="Salt Lake City"/>
    <x v="5"/>
    <n v="150"/>
    <n v="0.12"/>
    <x v="268"/>
    <x v="8"/>
    <x v="2"/>
    <s v="Acquired"/>
    <x v="0"/>
    <x v="0"/>
    <n v="89"/>
  </r>
  <r>
    <x v="685"/>
    <s v="SF Bay Area"/>
    <x v="30"/>
    <n v="45"/>
    <n v="0.05"/>
    <x v="32"/>
    <x v="8"/>
    <x v="2"/>
    <s v="Private Equity"/>
    <x v="0"/>
    <x v="0"/>
    <s v="NULL"/>
  </r>
  <r>
    <x v="686"/>
    <s v="New York City"/>
    <x v="1"/>
    <n v="70"/>
    <n v="0.1"/>
    <x v="234"/>
    <x v="8"/>
    <x v="2"/>
    <s v="Acquired"/>
    <x v="0"/>
    <x v="0"/>
    <n v="116"/>
  </r>
  <r>
    <x v="686"/>
    <s v="New York City"/>
    <x v="1"/>
    <n v="120"/>
    <n v="0.13"/>
    <x v="206"/>
    <x v="9"/>
    <x v="0"/>
    <s v="Acquired"/>
    <x v="0"/>
    <x v="0"/>
    <n v="116"/>
  </r>
  <r>
    <x v="687"/>
    <s v="Toronto"/>
    <x v="9"/>
    <n v="26"/>
    <s v="NULL"/>
    <x v="330"/>
    <x v="5"/>
    <x v="2"/>
    <s v="Unknown"/>
    <x v="2"/>
    <x v="0"/>
    <n v="40"/>
  </r>
  <r>
    <x v="688"/>
    <s v="SF Bay Area"/>
    <x v="26"/>
    <n v="201"/>
    <s v="NULL"/>
    <x v="26"/>
    <x v="9"/>
    <x v="0"/>
    <s v="Post-IPO"/>
    <x v="0"/>
    <x v="0"/>
    <n v="12"/>
  </r>
  <r>
    <x v="688"/>
    <s v="SF Bay Area"/>
    <x v="26"/>
    <n v="343"/>
    <s v="NULL"/>
    <x v="81"/>
    <x v="2"/>
    <x v="1"/>
    <s v="Post-IPO"/>
    <x v="0"/>
    <x v="0"/>
    <n v="12"/>
  </r>
  <r>
    <x v="689"/>
    <s v="SF Bay Area"/>
    <x v="9"/>
    <n v="39"/>
    <n v="0.06"/>
    <x v="331"/>
    <x v="8"/>
    <x v="2"/>
    <s v="Series D"/>
    <x v="0"/>
    <x v="0"/>
    <n v="240"/>
  </r>
  <r>
    <x v="689"/>
    <s v="SF Bay Area"/>
    <x v="9"/>
    <n v="49"/>
    <n v="0.05"/>
    <x v="250"/>
    <x v="6"/>
    <x v="0"/>
    <s v="Series D"/>
    <x v="0"/>
    <x v="0"/>
    <n v="240"/>
  </r>
  <r>
    <x v="689"/>
    <s v="SF Bay Area"/>
    <x v="9"/>
    <n v="124"/>
    <n v="0.13"/>
    <x v="187"/>
    <x v="1"/>
    <x v="0"/>
    <s v="Series D"/>
    <x v="0"/>
    <x v="0"/>
    <n v="240"/>
  </r>
  <r>
    <x v="690"/>
    <s v="Toronto"/>
    <x v="16"/>
    <n v="19"/>
    <n v="0.11"/>
    <x v="248"/>
    <x v="8"/>
    <x v="2"/>
    <s v="Acquired"/>
    <x v="2"/>
    <x v="0"/>
    <s v="NULL"/>
  </r>
  <r>
    <x v="691"/>
    <s v="SF Bay Area"/>
    <x v="18"/>
    <n v="40"/>
    <n v="0.2"/>
    <x v="192"/>
    <x v="2"/>
    <x v="1"/>
    <s v="Acquired"/>
    <x v="0"/>
    <x v="0"/>
    <s v="NULL"/>
  </r>
  <r>
    <x v="692"/>
    <s v="Ferdericton"/>
    <x v="7"/>
    <n v="57"/>
    <n v="0.16"/>
    <x v="75"/>
    <x v="0"/>
    <x v="0"/>
    <s v="Series C"/>
    <x v="2"/>
    <x v="0"/>
    <n v="125"/>
  </r>
  <r>
    <x v="693"/>
    <s v="SF Bay Area"/>
    <x v="12"/>
    <n v="715"/>
    <n v="7.0000000000000007E-2"/>
    <x v="332"/>
    <x v="5"/>
    <x v="2"/>
    <s v="Post-IPO"/>
    <x v="0"/>
    <x v="0"/>
    <n v="18"/>
  </r>
  <r>
    <x v="694"/>
    <s v="New York City"/>
    <x v="16"/>
    <s v="NULL"/>
    <n v="0.5"/>
    <x v="14"/>
    <x v="0"/>
    <x v="0"/>
    <s v="Series F"/>
    <x v="0"/>
    <x v="0"/>
    <n v="356"/>
  </r>
  <r>
    <x v="694"/>
    <s v="New York City"/>
    <x v="16"/>
    <n v="22"/>
    <s v="NULL"/>
    <x v="333"/>
    <x v="7"/>
    <x v="3"/>
    <s v="Unknown"/>
    <x v="0"/>
    <x v="0"/>
    <n v="356"/>
  </r>
  <r>
    <x v="695"/>
    <s v="SF Bay Area"/>
    <x v="0"/>
    <n v="1000"/>
    <s v="NULL"/>
    <x v="184"/>
    <x v="0"/>
    <x v="0"/>
    <s v="Post-IPO"/>
    <x v="0"/>
    <x v="0"/>
    <n v="2000"/>
  </r>
  <r>
    <x v="696"/>
    <s v="Florian├â┬│polis"/>
    <x v="3"/>
    <n v="70"/>
    <n v="0.18"/>
    <x v="3"/>
    <x v="0"/>
    <x v="0"/>
    <s v="Unknown"/>
    <x v="3"/>
    <x v="0"/>
    <n v="23"/>
  </r>
  <r>
    <x v="697"/>
    <s v="Kuala Lumpur"/>
    <x v="3"/>
    <n v="50"/>
    <n v="0.2"/>
    <x v="334"/>
    <x v="5"/>
    <x v="0"/>
    <s v="Unknown"/>
    <x v="29"/>
    <x v="0"/>
    <n v="26"/>
  </r>
  <r>
    <x v="698"/>
    <s v="New York City"/>
    <x v="8"/>
    <n v="9"/>
    <n v="0.5"/>
    <x v="143"/>
    <x v="10"/>
    <x v="2"/>
    <s v="Seed"/>
    <x v="0"/>
    <x v="0"/>
    <n v="15"/>
  </r>
  <r>
    <x v="699"/>
    <s v="SF Bay Area"/>
    <x v="2"/>
    <n v="25"/>
    <n v="0.25"/>
    <x v="185"/>
    <x v="5"/>
    <x v="0"/>
    <s v="Series C"/>
    <x v="0"/>
    <x v="0"/>
    <n v="197"/>
  </r>
  <r>
    <x v="700"/>
    <s v="Boston"/>
    <x v="2"/>
    <n v="85"/>
    <n v="7.0000000000000007E-2"/>
    <x v="195"/>
    <x v="11"/>
    <x v="1"/>
    <s v="Acquired"/>
    <x v="0"/>
    <x v="0"/>
    <n v="30"/>
  </r>
  <r>
    <x v="700"/>
    <s v="Boston"/>
    <x v="2"/>
    <n v="140"/>
    <n v="0.1"/>
    <x v="335"/>
    <x v="3"/>
    <x v="0"/>
    <s v="Acquired"/>
    <x v="0"/>
    <x v="0"/>
    <n v="30"/>
  </r>
  <r>
    <x v="701"/>
    <s v="SF Bay Area"/>
    <x v="8"/>
    <n v="50"/>
    <n v="0.5"/>
    <x v="127"/>
    <x v="1"/>
    <x v="0"/>
    <s v="Series C"/>
    <x v="0"/>
    <x v="0"/>
    <n v="103"/>
  </r>
  <r>
    <x v="702"/>
    <s v="Washington D.C."/>
    <x v="21"/>
    <n v="55"/>
    <n v="0.17"/>
    <x v="106"/>
    <x v="5"/>
    <x v="0"/>
    <s v="Post-IPO"/>
    <x v="0"/>
    <x v="0"/>
    <n v="410"/>
  </r>
  <r>
    <x v="702"/>
    <s v="Washington D.C."/>
    <x v="21"/>
    <n v="90"/>
    <n v="0.35"/>
    <x v="106"/>
    <x v="5"/>
    <x v="0"/>
    <s v="Post-IPO"/>
    <x v="0"/>
    <x v="0"/>
    <n v="410"/>
  </r>
  <r>
    <x v="703"/>
    <s v="Los Angeles"/>
    <x v="2"/>
    <n v="200"/>
    <n v="0.17"/>
    <x v="4"/>
    <x v="3"/>
    <x v="0"/>
    <s v="Unknown"/>
    <x v="0"/>
    <x v="0"/>
    <n v="652"/>
  </r>
  <r>
    <x v="704"/>
    <s v="Portland"/>
    <x v="16"/>
    <n v="12"/>
    <n v="0.05"/>
    <x v="215"/>
    <x v="10"/>
    <x v="2"/>
    <s v="Unknown"/>
    <x v="0"/>
    <x v="0"/>
    <n v="233"/>
  </r>
  <r>
    <x v="705"/>
    <s v="Jakarta"/>
    <x v="3"/>
    <n v="200"/>
    <n v="0.3"/>
    <x v="204"/>
    <x v="9"/>
    <x v="0"/>
    <s v="Post-IPO"/>
    <x v="11"/>
    <x v="0"/>
    <n v="5100"/>
  </r>
  <r>
    <x v="706"/>
    <s v="Boston"/>
    <x v="16"/>
    <s v="NULL"/>
    <n v="0.09"/>
    <x v="76"/>
    <x v="2"/>
    <x v="1"/>
    <s v="Series C"/>
    <x v="0"/>
    <x v="0"/>
    <n v="114"/>
  </r>
  <r>
    <x v="707"/>
    <s v="New York City"/>
    <x v="11"/>
    <s v="NULL"/>
    <n v="0.08"/>
    <x v="152"/>
    <x v="5"/>
    <x v="0"/>
    <s v="Series C"/>
    <x v="0"/>
    <x v="0"/>
    <n v="22"/>
  </r>
  <r>
    <x v="707"/>
    <s v="Paris"/>
    <x v="11"/>
    <n v="208"/>
    <s v="NULL"/>
    <x v="116"/>
    <x v="11"/>
    <x v="1"/>
    <s v="Series C"/>
    <x v="19"/>
    <x v="0"/>
    <n v="22"/>
  </r>
  <r>
    <x v="708"/>
    <s v="Seattle"/>
    <x v="20"/>
    <s v="NULL"/>
    <n v="1"/>
    <x v="40"/>
    <x v="5"/>
    <x v="0"/>
    <s v="Series B"/>
    <x v="0"/>
    <x v="0"/>
    <n v="44"/>
  </r>
  <r>
    <x v="708"/>
    <s v="Seattle"/>
    <x v="20"/>
    <n v="20"/>
    <n v="0.2"/>
    <x v="95"/>
    <x v="4"/>
    <x v="2"/>
    <s v="Series A"/>
    <x v="0"/>
    <x v="0"/>
    <n v="24"/>
  </r>
  <r>
    <x v="709"/>
    <s v="New York City"/>
    <x v="12"/>
    <n v="35"/>
    <n v="0.4"/>
    <x v="64"/>
    <x v="4"/>
    <x v="2"/>
    <s v="Series B"/>
    <x v="0"/>
    <x v="0"/>
    <n v="40"/>
  </r>
  <r>
    <x v="710"/>
    <s v="Hamburg"/>
    <x v="18"/>
    <n v="50"/>
    <n v="0.16"/>
    <x v="70"/>
    <x v="1"/>
    <x v="0"/>
    <s v="Unknown"/>
    <x v="7"/>
    <x v="0"/>
    <n v="28"/>
  </r>
  <r>
    <x v="711"/>
    <s v="Chicago"/>
    <x v="2"/>
    <n v="6"/>
    <n v="0.21"/>
    <x v="24"/>
    <x v="4"/>
    <x v="2"/>
    <s v="Unknown"/>
    <x v="0"/>
    <x v="0"/>
    <n v="12"/>
  </r>
  <r>
    <x v="712"/>
    <s v="Boston"/>
    <x v="19"/>
    <n v="39"/>
    <n v="0.2"/>
    <x v="5"/>
    <x v="4"/>
    <x v="2"/>
    <s v="Private Equity"/>
    <x v="0"/>
    <x v="0"/>
    <n v="118"/>
  </r>
  <r>
    <x v="713"/>
    <s v="New York City"/>
    <x v="8"/>
    <n v="50"/>
    <n v="0.05"/>
    <x v="207"/>
    <x v="5"/>
    <x v="0"/>
    <s v="Series B"/>
    <x v="0"/>
    <x v="0"/>
    <n v="430"/>
  </r>
  <r>
    <x v="714"/>
    <s v="Boston"/>
    <x v="0"/>
    <s v="NULL"/>
    <n v="0.56999999999999995"/>
    <x v="326"/>
    <x v="11"/>
    <x v="1"/>
    <s v="Acquired"/>
    <x v="0"/>
    <x v="0"/>
    <n v="194"/>
  </r>
  <r>
    <x v="715"/>
    <s v="Lagos"/>
    <x v="3"/>
    <n v="900"/>
    <n v="0.2"/>
    <x v="251"/>
    <x v="1"/>
    <x v="0"/>
    <s v="Post-IPO"/>
    <x v="13"/>
    <x v="0"/>
    <n v="1200"/>
  </r>
  <r>
    <x v="716"/>
    <s v="SF Bay Area"/>
    <x v="21"/>
    <n v="100"/>
    <n v="0.06"/>
    <x v="192"/>
    <x v="2"/>
    <x v="1"/>
    <s v="Private Equity"/>
    <x v="0"/>
    <x v="0"/>
    <n v="205"/>
  </r>
  <r>
    <x v="717"/>
    <s v="New York City"/>
    <x v="10"/>
    <n v="500"/>
    <n v="1"/>
    <x v="43"/>
    <x v="8"/>
    <x v="2"/>
    <s v="Acquired"/>
    <x v="0"/>
    <x v="0"/>
    <n v="11"/>
  </r>
  <r>
    <x v="718"/>
    <s v="Boulder"/>
    <x v="21"/>
    <n v="100"/>
    <n v="0.12"/>
    <x v="12"/>
    <x v="2"/>
    <x v="1"/>
    <s v="Series F"/>
    <x v="0"/>
    <x v="0"/>
    <n v="416"/>
  </r>
  <r>
    <x v="719"/>
    <s v="Gothenburg"/>
    <x v="12"/>
    <n v="72"/>
    <n v="0.33"/>
    <x v="1"/>
    <x v="1"/>
    <x v="0"/>
    <s v="Unknown"/>
    <x v="5"/>
    <x v="0"/>
    <n v="281"/>
  </r>
  <r>
    <x v="720"/>
    <s v="SF Bay Area"/>
    <x v="20"/>
    <s v="NULL"/>
    <n v="0.14000000000000001"/>
    <x v="160"/>
    <x v="6"/>
    <x v="0"/>
    <s v="Series C"/>
    <x v="0"/>
    <x v="0"/>
    <n v="108"/>
  </r>
  <r>
    <x v="721"/>
    <s v="Amsterdam"/>
    <x v="8"/>
    <n v="390"/>
    <s v="NULL"/>
    <x v="75"/>
    <x v="0"/>
    <x v="0"/>
    <s v="Post-IPO"/>
    <x v="26"/>
    <x v="0"/>
    <n v="2800"/>
  </r>
  <r>
    <x v="722"/>
    <s v="SF Bay Area"/>
    <x v="2"/>
    <n v="400"/>
    <n v="0.3"/>
    <x v="99"/>
    <x v="1"/>
    <x v="0"/>
    <s v="Unknown"/>
    <x v="0"/>
    <x v="0"/>
    <n v="1500"/>
  </r>
  <r>
    <x v="722"/>
    <s v="SF Bay Area"/>
    <x v="2"/>
    <n v="900"/>
    <n v="0.3"/>
    <x v="36"/>
    <x v="8"/>
    <x v="2"/>
    <s v="Unknown"/>
    <x v="0"/>
    <x v="0"/>
    <n v="1500"/>
  </r>
  <r>
    <x v="723"/>
    <s v="SF Bay Area"/>
    <x v="2"/>
    <n v="35"/>
    <n v="7.0000000000000007E-2"/>
    <x v="98"/>
    <x v="1"/>
    <x v="0"/>
    <s v="Acquired"/>
    <x v="0"/>
    <x v="0"/>
    <n v="244"/>
  </r>
  <r>
    <x v="724"/>
    <s v="New York City"/>
    <x v="11"/>
    <s v="NULL"/>
    <n v="0.1"/>
    <x v="17"/>
    <x v="3"/>
    <x v="0"/>
    <s v="Post-IPO"/>
    <x v="0"/>
    <x v="0"/>
    <n v="166"/>
  </r>
  <r>
    <x v="724"/>
    <s v="New York City"/>
    <x v="11"/>
    <n v="75"/>
    <n v="0.11"/>
    <x v="54"/>
    <x v="2"/>
    <x v="1"/>
    <s v="Post-IPO"/>
    <x v="0"/>
    <x v="0"/>
    <n v="166"/>
  </r>
  <r>
    <x v="725"/>
    <s v="Los Angeles"/>
    <x v="2"/>
    <s v="NULL"/>
    <n v="1"/>
    <x v="57"/>
    <x v="10"/>
    <x v="1"/>
    <s v="Acquired"/>
    <x v="0"/>
    <x v="0"/>
    <s v="NULL"/>
  </r>
  <r>
    <x v="726"/>
    <s v="San Diego"/>
    <x v="18"/>
    <s v="NULL"/>
    <n v="0.17"/>
    <x v="1"/>
    <x v="1"/>
    <x v="0"/>
    <s v="Series C"/>
    <x v="0"/>
    <x v="0"/>
    <n v="188"/>
  </r>
  <r>
    <x v="727"/>
    <s v="Selangor"/>
    <x v="2"/>
    <s v="NULL"/>
    <n v="1"/>
    <x v="185"/>
    <x v="5"/>
    <x v="0"/>
    <s v="Series B"/>
    <x v="0"/>
    <x v="0"/>
    <n v="17"/>
  </r>
  <r>
    <x v="728"/>
    <s v="Seattle"/>
    <x v="22"/>
    <n v="47"/>
    <s v="NULL"/>
    <x v="134"/>
    <x v="2"/>
    <x v="1"/>
    <s v="Unknown"/>
    <x v="0"/>
    <x v="0"/>
    <n v="169"/>
  </r>
  <r>
    <x v="729"/>
    <s v="SF Bay Area"/>
    <x v="18"/>
    <s v="NULL"/>
    <n v="0.23"/>
    <x v="226"/>
    <x v="6"/>
    <x v="0"/>
    <s v="Series B"/>
    <x v="0"/>
    <x v="0"/>
    <n v="91"/>
  </r>
  <r>
    <x v="730"/>
    <s v="SF Bay Area"/>
    <x v="27"/>
    <n v="240"/>
    <n v="0.03"/>
    <x v="5"/>
    <x v="4"/>
    <x v="2"/>
    <s v="Series D"/>
    <x v="0"/>
    <x v="0"/>
    <n v="1200"/>
  </r>
  <r>
    <x v="730"/>
    <s v="SF Bay Area"/>
    <x v="27"/>
    <n v="400"/>
    <n v="7.0000000000000007E-2"/>
    <x v="77"/>
    <x v="5"/>
    <x v="2"/>
    <s v="Series E"/>
    <x v="0"/>
    <x v="0"/>
    <n v="1300"/>
  </r>
  <r>
    <x v="730"/>
    <s v="SF Bay Area"/>
    <x v="27"/>
    <n v="2434"/>
    <n v="1"/>
    <x v="336"/>
    <x v="5"/>
    <x v="3"/>
    <s v="Unknown"/>
    <x v="0"/>
    <x v="0"/>
    <n v="1600"/>
  </r>
  <r>
    <x v="731"/>
    <s v="Sao Paulo"/>
    <x v="10"/>
    <n v="150"/>
    <s v="NULL"/>
    <x v="334"/>
    <x v="5"/>
    <x v="0"/>
    <s v="Series E"/>
    <x v="3"/>
    <x v="0"/>
    <n v="1600"/>
  </r>
  <r>
    <x v="732"/>
    <s v="Stamford"/>
    <x v="14"/>
    <n v="160"/>
    <n v="0.08"/>
    <x v="337"/>
    <x v="4"/>
    <x v="2"/>
    <s v="Acquired"/>
    <x v="0"/>
    <x v="0"/>
    <n v="229"/>
  </r>
  <r>
    <x v="733"/>
    <s v="Austin"/>
    <x v="22"/>
    <s v="NULL"/>
    <n v="0.35"/>
    <x v="27"/>
    <x v="10"/>
    <x v="2"/>
    <s v="Series A"/>
    <x v="0"/>
    <x v="0"/>
    <n v="8"/>
  </r>
  <r>
    <x v="734"/>
    <s v="SF Bay Area"/>
    <x v="15"/>
    <n v="349"/>
    <n v="0.18"/>
    <x v="27"/>
    <x v="10"/>
    <x v="2"/>
    <s v="Series D"/>
    <x v="0"/>
    <x v="0"/>
    <n v="227"/>
  </r>
  <r>
    <x v="735"/>
    <s v="Sao Paulo"/>
    <x v="19"/>
    <n v="18"/>
    <n v="0.16"/>
    <x v="173"/>
    <x v="4"/>
    <x v="2"/>
    <s v="Unknown"/>
    <x v="3"/>
    <x v="0"/>
    <n v="23"/>
  </r>
  <r>
    <x v="736"/>
    <s v="Austin"/>
    <x v="7"/>
    <n v="120"/>
    <n v="0.1"/>
    <x v="274"/>
    <x v="7"/>
    <x v="0"/>
    <s v="Private Equity"/>
    <x v="0"/>
    <x v="0"/>
    <n v="138"/>
  </r>
  <r>
    <x v="737"/>
    <s v="SF Bay Area"/>
    <x v="20"/>
    <n v="39"/>
    <n v="7.0000000000000007E-2"/>
    <x v="338"/>
    <x v="0"/>
    <x v="0"/>
    <s v="Series E"/>
    <x v="0"/>
    <x v="0"/>
    <n v="240"/>
  </r>
  <r>
    <x v="738"/>
    <s v="New York City"/>
    <x v="12"/>
    <n v="25"/>
    <n v="0.18"/>
    <x v="248"/>
    <x v="8"/>
    <x v="2"/>
    <s v="Unknown"/>
    <x v="0"/>
    <x v="0"/>
    <n v="10"/>
  </r>
  <r>
    <x v="739"/>
    <s v="Sydney"/>
    <x v="18"/>
    <n v="8"/>
    <n v="0.28000000000000003"/>
    <x v="282"/>
    <x v="11"/>
    <x v="1"/>
    <s v="Seed"/>
    <x v="4"/>
    <x v="0"/>
    <n v="10"/>
  </r>
  <r>
    <x v="740"/>
    <s v="SF Bay Area"/>
    <x v="16"/>
    <s v="NULL"/>
    <n v="1"/>
    <x v="55"/>
    <x v="1"/>
    <x v="0"/>
    <s v="Series A"/>
    <x v="0"/>
    <x v="0"/>
    <n v="21"/>
  </r>
  <r>
    <x v="741"/>
    <s v="Dubai"/>
    <x v="8"/>
    <n v="93"/>
    <n v="0.1"/>
    <x v="251"/>
    <x v="1"/>
    <x v="0"/>
    <s v="Series C"/>
    <x v="0"/>
    <x v="0"/>
    <n v="804"/>
  </r>
  <r>
    <x v="741"/>
    <s v="New York City"/>
    <x v="8"/>
    <n v="124"/>
    <s v="NULL"/>
    <x v="337"/>
    <x v="4"/>
    <x v="2"/>
    <s v="Series B"/>
    <x v="0"/>
    <x v="0"/>
    <n v="89"/>
  </r>
  <r>
    <x v="742"/>
    <s v="SF Bay Area"/>
    <x v="23"/>
    <n v="70"/>
    <s v="NULL"/>
    <x v="232"/>
    <x v="5"/>
    <x v="2"/>
    <s v="Unknown"/>
    <x v="0"/>
    <x v="0"/>
    <n v="1"/>
  </r>
  <r>
    <x v="742"/>
    <s v="SF Bay Area"/>
    <x v="23"/>
    <n v="100"/>
    <n v="1"/>
    <x v="339"/>
    <x v="6"/>
    <x v="0"/>
    <s v="Unknown"/>
    <x v="0"/>
    <x v="0"/>
    <n v="1"/>
  </r>
  <r>
    <x v="743"/>
    <s v="SF Bay Area"/>
    <x v="3"/>
    <n v="40"/>
    <s v="NULL"/>
    <x v="124"/>
    <x v="5"/>
    <x v="0"/>
    <s v="Unknown"/>
    <x v="0"/>
    <x v="0"/>
    <n v="11"/>
  </r>
  <r>
    <x v="744"/>
    <s v="Stockholm"/>
    <x v="12"/>
    <n v="100"/>
    <s v="NULL"/>
    <x v="340"/>
    <x v="6"/>
    <x v="0"/>
    <s v="Unknown"/>
    <x v="5"/>
    <x v="0"/>
    <n v="3700"/>
  </r>
  <r>
    <x v="744"/>
    <s v="Stockholm"/>
    <x v="12"/>
    <n v="700"/>
    <n v="0.1"/>
    <x v="41"/>
    <x v="8"/>
    <x v="0"/>
    <s v="Unknown"/>
    <x v="5"/>
    <x v="0"/>
    <n v="3700"/>
  </r>
  <r>
    <x v="745"/>
    <s v="Hong Kong"/>
    <x v="14"/>
    <n v="300"/>
    <n v="0.15"/>
    <x v="229"/>
    <x v="4"/>
    <x v="2"/>
    <s v="Series D"/>
    <x v="15"/>
    <x v="0"/>
    <n v="521"/>
  </r>
  <r>
    <x v="746"/>
    <s v="New York City"/>
    <x v="20"/>
    <n v="115"/>
    <n v="0.46"/>
    <x v="341"/>
    <x v="10"/>
    <x v="0"/>
    <s v="Unknown"/>
    <x v="0"/>
    <x v="0"/>
    <n v="654"/>
  </r>
  <r>
    <x v="747"/>
    <s v="New York City"/>
    <x v="20"/>
    <n v="20"/>
    <n v="0.08"/>
    <x v="342"/>
    <x v="7"/>
    <x v="2"/>
    <s v="Series C"/>
    <x v="0"/>
    <x v="0"/>
    <n v="560"/>
  </r>
  <r>
    <x v="747"/>
    <s v="New York City"/>
    <x v="20"/>
    <n v="127"/>
    <n v="0.3"/>
    <x v="111"/>
    <x v="10"/>
    <x v="2"/>
    <s v="Series C"/>
    <x v="0"/>
    <x v="0"/>
    <n v="560"/>
  </r>
  <r>
    <x v="748"/>
    <s v="SF Bay Area"/>
    <x v="10"/>
    <n v="15"/>
    <n v="0.2"/>
    <x v="46"/>
    <x v="4"/>
    <x v="2"/>
    <s v="Series A"/>
    <x v="0"/>
    <x v="0"/>
    <n v="40"/>
  </r>
  <r>
    <x v="749"/>
    <s v="Toronto"/>
    <x v="12"/>
    <s v="NULL"/>
    <n v="0.14000000000000001"/>
    <x v="31"/>
    <x v="11"/>
    <x v="1"/>
    <s v="Series D"/>
    <x v="2"/>
    <x v="0"/>
    <n v="278"/>
  </r>
  <r>
    <x v="749"/>
    <s v="Toronto"/>
    <x v="12"/>
    <n v="15"/>
    <n v="0.04"/>
    <x v="1"/>
    <x v="1"/>
    <x v="0"/>
    <s v="Series D"/>
    <x v="2"/>
    <x v="0"/>
    <n v="278"/>
  </r>
  <r>
    <x v="750"/>
    <s v="London"/>
    <x v="4"/>
    <n v="16"/>
    <n v="0.14000000000000001"/>
    <x v="26"/>
    <x v="9"/>
    <x v="0"/>
    <s v="Unknown"/>
    <x v="17"/>
    <x v="0"/>
    <s v="NULL"/>
  </r>
  <r>
    <x v="751"/>
    <s v="Jakarta"/>
    <x v="12"/>
    <n v="70"/>
    <n v="0.08"/>
    <x v="112"/>
    <x v="1"/>
    <x v="0"/>
    <s v="Unknown"/>
    <x v="11"/>
    <x v="0"/>
    <n v="180"/>
  </r>
  <r>
    <x v="752"/>
    <s v="SF Bay Area"/>
    <x v="0"/>
    <n v="23"/>
    <n v="0.09"/>
    <x v="229"/>
    <x v="4"/>
    <x v="2"/>
    <s v="Series C"/>
    <x v="0"/>
    <x v="0"/>
    <n v="50"/>
  </r>
  <r>
    <x v="752"/>
    <s v="SF Bay Area"/>
    <x v="0"/>
    <n v="78"/>
    <n v="0.09"/>
    <x v="270"/>
    <x v="9"/>
    <x v="0"/>
    <s v="Series E"/>
    <x v="0"/>
    <x v="0"/>
    <n v="514"/>
  </r>
  <r>
    <x v="753"/>
    <s v="Mexico City"/>
    <x v="12"/>
    <n v="180"/>
    <s v="NULL"/>
    <x v="291"/>
    <x v="6"/>
    <x v="0"/>
    <s v="Series E"/>
    <x v="0"/>
    <x v="0"/>
    <n v="706"/>
  </r>
  <r>
    <x v="754"/>
    <s v="SF Bay Area"/>
    <x v="11"/>
    <n v="12"/>
    <s v="NULL"/>
    <x v="310"/>
    <x v="0"/>
    <x v="2"/>
    <s v="Series C"/>
    <x v="0"/>
    <x v="0"/>
    <n v="19"/>
  </r>
  <r>
    <x v="755"/>
    <s v="Berlin"/>
    <x v="12"/>
    <n v="50"/>
    <n v="0.25"/>
    <x v="37"/>
    <x v="8"/>
    <x v="0"/>
    <s v="Series B"/>
    <x v="7"/>
    <x v="0"/>
    <n v="53"/>
  </r>
  <r>
    <x v="756"/>
    <s v="Bengaluru"/>
    <x v="2"/>
    <n v="40"/>
    <s v="NULL"/>
    <x v="68"/>
    <x v="3"/>
    <x v="0"/>
    <s v="Series B"/>
    <x v="6"/>
    <x v="0"/>
    <n v="44"/>
  </r>
  <r>
    <x v="757"/>
    <s v="SF Bay Area"/>
    <x v="4"/>
    <n v="1100"/>
    <n v="0.3"/>
    <x v="259"/>
    <x v="1"/>
    <x v="0"/>
    <s v="Unknown"/>
    <x v="0"/>
    <x v="0"/>
    <n v="134"/>
  </r>
  <r>
    <x v="758"/>
    <s v="Stockholm"/>
    <x v="0"/>
    <n v="100"/>
    <n v="0.1"/>
    <x v="343"/>
    <x v="8"/>
    <x v="0"/>
    <s v="Series D"/>
    <x v="5"/>
    <x v="0"/>
    <n v="568"/>
  </r>
  <r>
    <x v="758"/>
    <s v="Stockholm"/>
    <x v="0"/>
    <n v="300"/>
    <n v="0.1"/>
    <x v="263"/>
    <x v="7"/>
    <x v="0"/>
    <s v="Series D"/>
    <x v="5"/>
    <x v="0"/>
    <n v="568"/>
  </r>
  <r>
    <x v="759"/>
    <s v="Lagos"/>
    <x v="12"/>
    <n v="23"/>
    <n v="0.05"/>
    <x v="344"/>
    <x v="6"/>
    <x v="0"/>
    <s v="Series B"/>
    <x v="13"/>
    <x v="0"/>
    <n v="91"/>
  </r>
  <r>
    <x v="760"/>
    <s v="Guadalajara"/>
    <x v="12"/>
    <n v="90"/>
    <n v="0.3"/>
    <x v="229"/>
    <x v="4"/>
    <x v="2"/>
    <s v="Series B"/>
    <x v="25"/>
    <x v="0"/>
    <n v="38"/>
  </r>
  <r>
    <x v="761"/>
    <s v="Nairobi"/>
    <x v="8"/>
    <s v="NULL"/>
    <n v="1"/>
    <x v="92"/>
    <x v="5"/>
    <x v="0"/>
    <s v="Seed"/>
    <x v="31"/>
    <x v="0"/>
    <n v="1"/>
  </r>
  <r>
    <x v="762"/>
    <s v="Boston"/>
    <x v="0"/>
    <n v="70"/>
    <s v="NULL"/>
    <x v="345"/>
    <x v="11"/>
    <x v="1"/>
    <s v="Unknown"/>
    <x v="0"/>
    <x v="0"/>
    <n v="183"/>
  </r>
  <r>
    <x v="763"/>
    <s v="SF Bay Area"/>
    <x v="13"/>
    <n v="36"/>
    <s v="NULL"/>
    <x v="240"/>
    <x v="3"/>
    <x v="0"/>
    <s v="Series D"/>
    <x v="0"/>
    <x v="0"/>
    <n v="188"/>
  </r>
  <r>
    <x v="764"/>
    <s v="Copenhagen"/>
    <x v="5"/>
    <n v="40"/>
    <s v="NULL"/>
    <x v="126"/>
    <x v="4"/>
    <x v="2"/>
    <s v="Series B"/>
    <x v="10"/>
    <x v="0"/>
    <n v="34"/>
  </r>
  <r>
    <x v="765"/>
    <s v="SF Bay Area"/>
    <x v="21"/>
    <n v="300"/>
    <n v="0.2"/>
    <x v="37"/>
    <x v="8"/>
    <x v="0"/>
    <s v="Series D"/>
    <x v="0"/>
    <x v="0"/>
    <n v="1900"/>
  </r>
  <r>
    <x v="766"/>
    <s v="SF Bay Area"/>
    <x v="12"/>
    <n v="13"/>
    <n v="0.25"/>
    <x v="179"/>
    <x v="10"/>
    <x v="2"/>
    <s v="Series C"/>
    <x v="0"/>
    <x v="0"/>
    <n v="94"/>
  </r>
  <r>
    <x v="767"/>
    <s v="SF Bay Area"/>
    <x v="26"/>
    <n v="1300"/>
    <n v="7.0000000000000007E-2"/>
    <x v="209"/>
    <x v="2"/>
    <x v="1"/>
    <s v="Post-IPO"/>
    <x v="0"/>
    <x v="0"/>
    <s v="NULL"/>
  </r>
  <r>
    <x v="768"/>
    <s v="SF Bay Area"/>
    <x v="5"/>
    <n v="19"/>
    <s v="NULL"/>
    <x v="166"/>
    <x v="4"/>
    <x v="2"/>
    <s v="Series B"/>
    <x v="0"/>
    <x v="0"/>
    <n v="48"/>
  </r>
  <r>
    <x v="768"/>
    <s v="SF Bay Area"/>
    <x v="5"/>
    <n v="65"/>
    <s v="NULL"/>
    <x v="346"/>
    <x v="4"/>
    <x v="3"/>
    <s v="Series C"/>
    <x v="0"/>
    <x v="0"/>
    <n v="122"/>
  </r>
  <r>
    <x v="769"/>
    <s v="Birmingham"/>
    <x v="20"/>
    <n v="110"/>
    <s v="NULL"/>
    <x v="235"/>
    <x v="7"/>
    <x v="0"/>
    <s v="Series C"/>
    <x v="0"/>
    <x v="0"/>
    <n v="347"/>
  </r>
  <r>
    <x v="770"/>
    <s v="Grand Rapids"/>
    <x v="3"/>
    <s v="NULL"/>
    <n v="1"/>
    <x v="155"/>
    <x v="2"/>
    <x v="1"/>
    <s v="Seed"/>
    <x v="0"/>
    <x v="0"/>
    <n v="40"/>
  </r>
  <r>
    <x v="771"/>
    <s v="SF Bay Area"/>
    <x v="21"/>
    <n v="50"/>
    <n v="0.4"/>
    <x v="168"/>
    <x v="5"/>
    <x v="2"/>
    <s v="Series C"/>
    <x v="0"/>
    <x v="0"/>
    <n v="52"/>
  </r>
  <r>
    <x v="772"/>
    <s v="New York City"/>
    <x v="21"/>
    <n v="30"/>
    <n v="0.06"/>
    <x v="193"/>
    <x v="8"/>
    <x v="0"/>
    <s v="Post-IPO"/>
    <x v="0"/>
    <x v="0"/>
    <n v="342"/>
  </r>
  <r>
    <x v="772"/>
    <s v="New York City"/>
    <x v="21"/>
    <n v="60"/>
    <s v="NULL"/>
    <x v="5"/>
    <x v="4"/>
    <x v="2"/>
    <s v="Series B"/>
    <x v="0"/>
    <x v="0"/>
    <n v="152"/>
  </r>
  <r>
    <x v="772"/>
    <s v="New York City"/>
    <x v="21"/>
    <n v="115"/>
    <n v="0.37"/>
    <x v="172"/>
    <x v="3"/>
    <x v="0"/>
    <s v="Post-IPO"/>
    <x v="0"/>
    <x v="0"/>
    <n v="342"/>
  </r>
  <r>
    <x v="772"/>
    <s v="New York City"/>
    <x v="21"/>
    <n v="130"/>
    <n v="0.28000000000000003"/>
    <x v="347"/>
    <x v="8"/>
    <x v="0"/>
    <s v="Post-IPO"/>
    <x v="0"/>
    <x v="0"/>
    <n v="342"/>
  </r>
  <r>
    <x v="773"/>
    <s v="SF Bay Area"/>
    <x v="22"/>
    <s v="NULL"/>
    <n v="0.15"/>
    <x v="45"/>
    <x v="2"/>
    <x v="1"/>
    <s v="Series F"/>
    <x v="0"/>
    <x v="0"/>
    <n v="328"/>
  </r>
  <r>
    <x v="773"/>
    <s v="SF Bay Area"/>
    <x v="22"/>
    <n v="13"/>
    <s v="NULL"/>
    <x v="302"/>
    <x v="7"/>
    <x v="0"/>
    <s v="Series F"/>
    <x v="0"/>
    <x v="0"/>
    <n v="328"/>
  </r>
  <r>
    <x v="773"/>
    <s v="SF Bay Area"/>
    <x v="22"/>
    <n v="16"/>
    <n v="0.1"/>
    <x v="348"/>
    <x v="8"/>
    <x v="2"/>
    <s v="Series C"/>
    <x v="0"/>
    <x v="0"/>
    <n v="49"/>
  </r>
  <r>
    <x v="774"/>
    <s v="Tel Aviv"/>
    <x v="30"/>
    <n v="30"/>
    <n v="0.33"/>
    <x v="160"/>
    <x v="6"/>
    <x v="0"/>
    <s v="Series C"/>
    <x v="16"/>
    <x v="0"/>
    <n v="41"/>
  </r>
  <r>
    <x v="775"/>
    <s v="Auckland"/>
    <x v="12"/>
    <n v="45"/>
    <s v="NULL"/>
    <x v="8"/>
    <x v="0"/>
    <x v="0"/>
    <s v="Post-IPO"/>
    <x v="38"/>
    <x v="0"/>
    <n v="130"/>
  </r>
  <r>
    <x v="776"/>
    <s v="SF Bay Area"/>
    <x v="3"/>
    <s v="NULL"/>
    <n v="0.5"/>
    <x v="19"/>
    <x v="4"/>
    <x v="2"/>
    <s v="Series C"/>
    <x v="0"/>
    <x v="0"/>
    <n v="62"/>
  </r>
  <r>
    <x v="777"/>
    <s v="Mumbai"/>
    <x v="5"/>
    <n v="60"/>
    <s v="NULL"/>
    <x v="110"/>
    <x v="2"/>
    <x v="1"/>
    <s v="Series E"/>
    <x v="6"/>
    <x v="0"/>
    <n v="190"/>
  </r>
  <r>
    <x v="777"/>
    <s v="Mumbai"/>
    <x v="5"/>
    <n v="80"/>
    <n v="0.04"/>
    <x v="4"/>
    <x v="3"/>
    <x v="0"/>
    <s v="Series E"/>
    <x v="6"/>
    <x v="0"/>
    <n v="166"/>
  </r>
  <r>
    <x v="778"/>
    <s v="New York City"/>
    <x v="18"/>
    <n v="80"/>
    <n v="0.31"/>
    <x v="69"/>
    <x v="9"/>
    <x v="0"/>
    <s v="Series C"/>
    <x v="0"/>
    <x v="0"/>
    <n v="379"/>
  </r>
  <r>
    <x v="779"/>
    <s v="Seattle"/>
    <x v="3"/>
    <n v="56"/>
    <n v="0.21"/>
    <x v="279"/>
    <x v="7"/>
    <x v="0"/>
    <s v="Post-IPO"/>
    <x v="0"/>
    <x v="0"/>
    <n v="71"/>
  </r>
  <r>
    <x v="779"/>
    <s v="Seattle"/>
    <x v="3"/>
    <n v="91"/>
    <n v="0.5"/>
    <x v="179"/>
    <x v="10"/>
    <x v="2"/>
    <s v="Acquired"/>
    <x v="0"/>
    <x v="0"/>
    <n v="2"/>
  </r>
  <r>
    <x v="780"/>
    <s v="Dublin"/>
    <x v="5"/>
    <n v="27"/>
    <n v="0.09"/>
    <x v="269"/>
    <x v="11"/>
    <x v="1"/>
    <s v="Private Equity"/>
    <x v="1"/>
    <x v="0"/>
    <n v="56"/>
  </r>
  <r>
    <x v="781"/>
    <s v="Vancouver"/>
    <x v="11"/>
    <n v="23"/>
    <n v="0.38"/>
    <x v="128"/>
    <x v="4"/>
    <x v="0"/>
    <s v="Post-IPO"/>
    <x v="2"/>
    <x v="0"/>
    <n v="3"/>
  </r>
  <r>
    <x v="782"/>
    <s v="Buenos Aires"/>
    <x v="4"/>
    <n v="100"/>
    <n v="0.38"/>
    <x v="349"/>
    <x v="1"/>
    <x v="0"/>
    <s v="Series A"/>
    <x v="28"/>
    <x v="0"/>
    <n v="17"/>
  </r>
  <r>
    <x v="783"/>
    <s v="New York City"/>
    <x v="12"/>
    <n v="52"/>
    <s v="NULL"/>
    <x v="278"/>
    <x v="4"/>
    <x v="0"/>
    <s v="Post-IPO"/>
    <x v="0"/>
    <x v="0"/>
    <n v="481"/>
  </r>
  <r>
    <x v="784"/>
    <s v="Sydney"/>
    <x v="20"/>
    <n v="100"/>
    <s v="NULL"/>
    <x v="35"/>
    <x v="10"/>
    <x v="1"/>
    <s v="Unknown"/>
    <x v="4"/>
    <x v="0"/>
    <n v="59"/>
  </r>
  <r>
    <x v="785"/>
    <s v="SF Bay Area"/>
    <x v="12"/>
    <n v="225"/>
    <n v="0.14000000000000001"/>
    <x v="45"/>
    <x v="2"/>
    <x v="1"/>
    <s v="Post-IPO"/>
    <x v="0"/>
    <x v="0"/>
    <n v="392"/>
  </r>
  <r>
    <x v="785"/>
    <s v="SF Bay Area"/>
    <x v="12"/>
    <n v="460"/>
    <n v="0.3"/>
    <x v="166"/>
    <x v="4"/>
    <x v="2"/>
    <s v="Post-IPO"/>
    <x v="0"/>
    <x v="0"/>
    <n v="392"/>
  </r>
  <r>
    <x v="786"/>
    <s v="Ahmedabad"/>
    <x v="12"/>
    <n v="500"/>
    <n v="0.5"/>
    <x v="348"/>
    <x v="8"/>
    <x v="2"/>
    <s v="Unknown"/>
    <x v="6"/>
    <x v="0"/>
    <n v="200"/>
  </r>
  <r>
    <x v="787"/>
    <s v="Charlotte"/>
    <x v="12"/>
    <n v="200"/>
    <s v="NULL"/>
    <x v="30"/>
    <x v="1"/>
    <x v="0"/>
    <s v="Post-IPO"/>
    <x v="0"/>
    <x v="0"/>
    <s v="NULL"/>
  </r>
  <r>
    <x v="788"/>
    <s v="Berlin"/>
    <x v="18"/>
    <s v="NULL"/>
    <n v="0.5"/>
    <x v="350"/>
    <x v="9"/>
    <x v="0"/>
    <s v="Series A"/>
    <x v="7"/>
    <x v="0"/>
    <n v="90"/>
  </r>
  <r>
    <x v="788"/>
    <s v="Berlin"/>
    <x v="18"/>
    <n v="18"/>
    <n v="0.15"/>
    <x v="202"/>
    <x v="0"/>
    <x v="0"/>
    <s v="Series A"/>
    <x v="7"/>
    <x v="0"/>
    <n v="90"/>
  </r>
  <r>
    <x v="789"/>
    <s v="New York City"/>
    <x v="20"/>
    <n v="30"/>
    <n v="0.3"/>
    <x v="206"/>
    <x v="9"/>
    <x v="0"/>
    <s v="Series B"/>
    <x v="0"/>
    <x v="0"/>
    <n v="114"/>
  </r>
  <r>
    <x v="790"/>
    <s v="SF Bay Area"/>
    <x v="19"/>
    <n v="86"/>
    <n v="0.4"/>
    <x v="173"/>
    <x v="4"/>
    <x v="2"/>
    <s v="Series C"/>
    <x v="0"/>
    <x v="0"/>
    <n v="72"/>
  </r>
  <r>
    <x v="791"/>
    <s v="Mumbai"/>
    <x v="5"/>
    <n v="150"/>
    <s v="NULL"/>
    <x v="351"/>
    <x v="11"/>
    <x v="0"/>
    <s v="Series A"/>
    <x v="6"/>
    <x v="0"/>
    <n v="24"/>
  </r>
  <r>
    <x v="792"/>
    <s v="Mumbai"/>
    <x v="5"/>
    <s v="NULL"/>
    <n v="1"/>
    <x v="56"/>
    <x v="6"/>
    <x v="0"/>
    <s v="Series C"/>
    <x v="6"/>
    <x v="0"/>
    <n v="20"/>
  </r>
  <r>
    <x v="793"/>
    <s v="SF Bay Area"/>
    <x v="2"/>
    <s v="NULL"/>
    <n v="0.14000000000000001"/>
    <x v="45"/>
    <x v="2"/>
    <x v="1"/>
    <s v="Post-IPO"/>
    <x v="0"/>
    <x v="0"/>
    <n v="158"/>
  </r>
  <r>
    <x v="794"/>
    <s v="SF Bay Area"/>
    <x v="1"/>
    <n v="130"/>
    <n v="0.15"/>
    <x v="98"/>
    <x v="1"/>
    <x v="0"/>
    <s v="Acquired"/>
    <x v="0"/>
    <x v="0"/>
    <n v="6"/>
  </r>
  <r>
    <x v="795"/>
    <s v="Seattle"/>
    <x v="12"/>
    <n v="18"/>
    <n v="0.22"/>
    <x v="24"/>
    <x v="4"/>
    <x v="2"/>
    <s v="Series B"/>
    <x v="0"/>
    <x v="0"/>
    <n v="15"/>
  </r>
  <r>
    <x v="795"/>
    <s v="Seattle"/>
    <x v="12"/>
    <n v="22"/>
    <n v="0.49"/>
    <x v="352"/>
    <x v="0"/>
    <x v="2"/>
    <s v="Series B"/>
    <x v="0"/>
    <x v="0"/>
    <n v="15"/>
  </r>
  <r>
    <x v="796"/>
    <s v="Toronto"/>
    <x v="5"/>
    <n v="14"/>
    <n v="7.0000000000000007E-2"/>
    <x v="214"/>
    <x v="4"/>
    <x v="2"/>
    <s v="Unknown"/>
    <x v="2"/>
    <x v="0"/>
    <s v="NULL"/>
  </r>
  <r>
    <x v="797"/>
    <s v="Tel Aviv"/>
    <x v="12"/>
    <n v="20"/>
    <s v="NULL"/>
    <x v="353"/>
    <x v="10"/>
    <x v="0"/>
    <s v="Series B"/>
    <x v="16"/>
    <x v="0"/>
    <n v="42"/>
  </r>
  <r>
    <x v="797"/>
    <s v="Tel Aviv"/>
    <x v="12"/>
    <n v="20"/>
    <n v="0.25"/>
    <x v="345"/>
    <x v="11"/>
    <x v="1"/>
    <s v="Series B"/>
    <x v="16"/>
    <x v="0"/>
    <n v="42"/>
  </r>
  <r>
    <x v="798"/>
    <s v="Jerusalem"/>
    <x v="2"/>
    <n v="80"/>
    <n v="0.12"/>
    <x v="202"/>
    <x v="0"/>
    <x v="0"/>
    <s v="Series D"/>
    <x v="16"/>
    <x v="0"/>
    <n v="335"/>
  </r>
  <r>
    <x v="799"/>
    <s v="Montreal"/>
    <x v="3"/>
    <n v="300"/>
    <n v="0.1"/>
    <x v="59"/>
    <x v="2"/>
    <x v="1"/>
    <s v="Post-IPO"/>
    <x v="2"/>
    <x v="0"/>
    <n v="1200"/>
  </r>
  <r>
    <x v="800"/>
    <s v="SF Bay Area"/>
    <x v="10"/>
    <n v="80"/>
    <n v="0.13"/>
    <x v="337"/>
    <x v="4"/>
    <x v="2"/>
    <s v="Series D"/>
    <x v="0"/>
    <x v="0"/>
    <n v="765"/>
  </r>
  <r>
    <x v="801"/>
    <s v="Seattle"/>
    <x v="22"/>
    <s v="NULL"/>
    <n v="0.15"/>
    <x v="192"/>
    <x v="2"/>
    <x v="1"/>
    <s v="Series C"/>
    <x v="0"/>
    <x v="0"/>
    <n v="33"/>
  </r>
  <r>
    <x v="802"/>
    <s v="New York City"/>
    <x v="19"/>
    <n v="13"/>
    <n v="1"/>
    <x v="354"/>
    <x v="11"/>
    <x v="3"/>
    <s v="Unknown"/>
    <x v="0"/>
    <x v="0"/>
    <s v="NULL"/>
  </r>
  <r>
    <x v="803"/>
    <s v="SF Bay Area"/>
    <x v="19"/>
    <n v="960"/>
    <n v="0.06"/>
    <x v="355"/>
    <x v="0"/>
    <x v="2"/>
    <s v="Acquired"/>
    <x v="0"/>
    <x v="0"/>
    <n v="154"/>
  </r>
  <r>
    <x v="804"/>
    <s v="Copenhagen"/>
    <x v="1"/>
    <n v="35"/>
    <n v="0.35"/>
    <x v="163"/>
    <x v="7"/>
    <x v="0"/>
    <s v="Seed"/>
    <x v="10"/>
    <x v="0"/>
    <n v="2"/>
  </r>
  <r>
    <x v="805"/>
    <s v="Melbourne"/>
    <x v="2"/>
    <n v="50"/>
    <n v="0.17"/>
    <x v="17"/>
    <x v="3"/>
    <x v="0"/>
    <s v="Unknown"/>
    <x v="4"/>
    <x v="0"/>
    <n v="165"/>
  </r>
  <r>
    <x v="806"/>
    <s v="New York City"/>
    <x v="12"/>
    <n v="27"/>
    <n v="0.18"/>
    <x v="206"/>
    <x v="9"/>
    <x v="0"/>
    <s v="Series C"/>
    <x v="0"/>
    <x v="0"/>
    <n v="115"/>
  </r>
  <r>
    <x v="807"/>
    <s v="Sao Paulo"/>
    <x v="8"/>
    <n v="100"/>
    <n v="0.15"/>
    <x v="356"/>
    <x v="11"/>
    <x v="0"/>
    <s v="Series D"/>
    <x v="3"/>
    <x v="0"/>
    <n v="118"/>
  </r>
  <r>
    <x v="808"/>
    <s v="New York City"/>
    <x v="9"/>
    <n v="30"/>
    <s v="NULL"/>
    <x v="357"/>
    <x v="1"/>
    <x v="2"/>
    <s v="Post-IPO"/>
    <x v="0"/>
    <x v="0"/>
    <n v="42"/>
  </r>
  <r>
    <x v="808"/>
    <s v="New York City"/>
    <x v="9"/>
    <n v="193"/>
    <n v="0.11"/>
    <x v="18"/>
    <x v="6"/>
    <x v="0"/>
    <s v="Post-IPO"/>
    <x v="0"/>
    <x v="0"/>
    <n v="42"/>
  </r>
  <r>
    <x v="809"/>
    <s v="SF Bay Area"/>
    <x v="1"/>
    <s v="NULL"/>
    <n v="0.1"/>
    <x v="30"/>
    <x v="1"/>
    <x v="0"/>
    <s v="Post-IPO"/>
    <x v="0"/>
    <x v="0"/>
    <n v="16"/>
  </r>
  <r>
    <x v="810"/>
    <s v="New York City"/>
    <x v="18"/>
    <n v="50"/>
    <s v="NULL"/>
    <x v="358"/>
    <x v="8"/>
    <x v="2"/>
    <s v="Post-IPO"/>
    <x v="0"/>
    <x v="0"/>
    <n v="46"/>
  </r>
  <r>
    <x v="811"/>
    <s v="SF Bay Area"/>
    <x v="9"/>
    <s v="NULL"/>
    <n v="0.16"/>
    <x v="59"/>
    <x v="2"/>
    <x v="1"/>
    <s v="Post-IPO"/>
    <x v="0"/>
    <x v="0"/>
    <n v="12"/>
  </r>
  <r>
    <x v="812"/>
    <s v="Bengaluru"/>
    <x v="3"/>
    <n v="450"/>
    <n v="0.15"/>
    <x v="260"/>
    <x v="8"/>
    <x v="2"/>
    <s v="Series D"/>
    <x v="6"/>
    <x v="0"/>
    <n v="157"/>
  </r>
  <r>
    <x v="813"/>
    <s v="Pittsburgh"/>
    <x v="10"/>
    <s v="NULL"/>
    <n v="1"/>
    <x v="326"/>
    <x v="11"/>
    <x v="1"/>
    <s v="Seed"/>
    <x v="0"/>
    <x v="0"/>
    <n v="57"/>
  </r>
  <r>
    <x v="814"/>
    <s v="Sao Paulo"/>
    <x v="20"/>
    <n v="47"/>
    <s v="NULL"/>
    <x v="111"/>
    <x v="10"/>
    <x v="2"/>
    <s v="Series C"/>
    <x v="3"/>
    <x v="0"/>
    <n v="263"/>
  </r>
  <r>
    <x v="814"/>
    <s v="Sao Paulo"/>
    <x v="20"/>
    <n v="47"/>
    <n v="0.1"/>
    <x v="126"/>
    <x v="4"/>
    <x v="2"/>
    <s v="Series C"/>
    <x v="3"/>
    <x v="0"/>
    <n v="263"/>
  </r>
  <r>
    <x v="814"/>
    <s v="Sao Paulo"/>
    <x v="20"/>
    <n v="159"/>
    <s v="NULL"/>
    <x v="140"/>
    <x v="4"/>
    <x v="0"/>
    <s v="Unknown"/>
    <x v="3"/>
    <x v="0"/>
    <n v="788"/>
  </r>
  <r>
    <x v="814"/>
    <s v="Sao Paulo"/>
    <x v="20"/>
    <n v="312"/>
    <n v="0.12"/>
    <x v="206"/>
    <x v="9"/>
    <x v="0"/>
    <s v="Unknown"/>
    <x v="3"/>
    <x v="0"/>
    <n v="788"/>
  </r>
  <r>
    <x v="814"/>
    <s v="Sao Paulo"/>
    <x v="20"/>
    <n v="340"/>
    <n v="0.15"/>
    <x v="35"/>
    <x v="10"/>
    <x v="1"/>
    <s v="Unknown"/>
    <x v="3"/>
    <x v="0"/>
    <n v="788"/>
  </r>
  <r>
    <x v="814"/>
    <s v="Sao Paulo"/>
    <x v="20"/>
    <n v="384"/>
    <n v="0.12"/>
    <x v="138"/>
    <x v="0"/>
    <x v="0"/>
    <s v="Unknown"/>
    <x v="3"/>
    <x v="0"/>
    <n v="788"/>
  </r>
  <r>
    <x v="815"/>
    <s v="Seattle"/>
    <x v="20"/>
    <n v="32"/>
    <n v="0.6"/>
    <x v="162"/>
    <x v="8"/>
    <x v="2"/>
    <s v="Series A"/>
    <x v="0"/>
    <x v="0"/>
    <n v="17"/>
  </r>
  <r>
    <x v="816"/>
    <s v="New York City"/>
    <x v="20"/>
    <n v="25"/>
    <n v="0.75"/>
    <x v="143"/>
    <x v="10"/>
    <x v="2"/>
    <s v="Series A"/>
    <x v="0"/>
    <x v="0"/>
    <n v="18"/>
  </r>
  <r>
    <x v="817"/>
    <s v="Sao Paulo"/>
    <x v="15"/>
    <n v="300"/>
    <n v="7.0000000000000007E-2"/>
    <x v="196"/>
    <x v="11"/>
    <x v="1"/>
    <s v="Series F"/>
    <x v="3"/>
    <x v="0"/>
    <n v="507"/>
  </r>
  <r>
    <x v="817"/>
    <s v="Sao Paulo"/>
    <x v="15"/>
    <n v="500"/>
    <n v="0.15"/>
    <x v="240"/>
    <x v="3"/>
    <x v="0"/>
    <s v="Series F"/>
    <x v="3"/>
    <x v="0"/>
    <n v="507"/>
  </r>
  <r>
    <x v="818"/>
    <s v="Sao Paulo"/>
    <x v="3"/>
    <n v="25"/>
    <n v="0.1"/>
    <x v="292"/>
    <x v="3"/>
    <x v="0"/>
    <s v="Acquired"/>
    <x v="3"/>
    <x v="0"/>
    <s v="NULL"/>
  </r>
  <r>
    <x v="819"/>
    <s v="Dover"/>
    <x v="18"/>
    <n v="76"/>
    <n v="0.23"/>
    <x v="55"/>
    <x v="1"/>
    <x v="0"/>
    <s v="Series B"/>
    <x v="0"/>
    <x v="0"/>
    <n v="56"/>
  </r>
  <r>
    <x v="820"/>
    <s v="Boston"/>
    <x v="14"/>
    <n v="34"/>
    <s v="NULL"/>
    <x v="156"/>
    <x v="10"/>
    <x v="2"/>
    <s v="Series C"/>
    <x v="0"/>
    <x v="0"/>
    <n v="81"/>
  </r>
  <r>
    <x v="821"/>
    <s v="SF Bay Area"/>
    <x v="16"/>
    <n v="23"/>
    <n v="0.11"/>
    <x v="320"/>
    <x v="7"/>
    <x v="0"/>
    <s v="Series C"/>
    <x v="0"/>
    <x v="0"/>
    <n v="203"/>
  </r>
  <r>
    <x v="821"/>
    <s v="SF Bay Area"/>
    <x v="16"/>
    <n v="34"/>
    <n v="0.14000000000000001"/>
    <x v="6"/>
    <x v="5"/>
    <x v="0"/>
    <s v="Series C"/>
    <x v="0"/>
    <x v="0"/>
    <n v="203"/>
  </r>
  <r>
    <x v="822"/>
    <s v="Washington D.C."/>
    <x v="12"/>
    <n v="15"/>
    <n v="0.2"/>
    <x v="359"/>
    <x v="3"/>
    <x v="0"/>
    <s v="Series A"/>
    <x v="0"/>
    <x v="0"/>
    <n v="24"/>
  </r>
  <r>
    <x v="823"/>
    <s v="Toronto"/>
    <x v="7"/>
    <n v="11"/>
    <n v="0.08"/>
    <x v="188"/>
    <x v="8"/>
    <x v="2"/>
    <s v="Series A"/>
    <x v="2"/>
    <x v="0"/>
    <n v="11"/>
  </r>
  <r>
    <x v="824"/>
    <s v="London"/>
    <x v="1"/>
    <n v="8"/>
    <n v="0.04"/>
    <x v="214"/>
    <x v="4"/>
    <x v="2"/>
    <s v="Unknown"/>
    <x v="17"/>
    <x v="0"/>
    <n v="32"/>
  </r>
  <r>
    <x v="825"/>
    <s v="Bend"/>
    <x v="2"/>
    <s v="NULL"/>
    <n v="1"/>
    <x v="219"/>
    <x v="9"/>
    <x v="0"/>
    <s v="Unknown"/>
    <x v="0"/>
    <x v="0"/>
    <n v="9"/>
  </r>
  <r>
    <x v="826"/>
    <s v="New York City"/>
    <x v="0"/>
    <s v="NULL"/>
    <n v="0.2"/>
    <x v="12"/>
    <x v="2"/>
    <x v="1"/>
    <s v="Post-IPO"/>
    <x v="0"/>
    <x v="0"/>
    <s v="NULL"/>
  </r>
  <r>
    <x v="827"/>
    <s v="SF Bay Area"/>
    <x v="0"/>
    <n v="26"/>
    <s v="NULL"/>
    <x v="266"/>
    <x v="11"/>
    <x v="1"/>
    <s v="Post-IPO"/>
    <x v="0"/>
    <x v="0"/>
    <n v="132"/>
  </r>
  <r>
    <x v="828"/>
    <s v="SF Bay Area"/>
    <x v="17"/>
    <s v="NULL"/>
    <n v="1"/>
    <x v="360"/>
    <x v="3"/>
    <x v="2"/>
    <s v="Series A"/>
    <x v="0"/>
    <x v="0"/>
    <n v="10"/>
  </r>
  <r>
    <x v="829"/>
    <s v="Jakarta"/>
    <x v="1"/>
    <n v="150"/>
    <s v="NULL"/>
    <x v="124"/>
    <x v="5"/>
    <x v="0"/>
    <s v="Series C"/>
    <x v="11"/>
    <x v="0"/>
    <n v="149"/>
  </r>
  <r>
    <x v="830"/>
    <s v="New York City"/>
    <x v="8"/>
    <n v="60"/>
    <n v="0.33"/>
    <x v="14"/>
    <x v="0"/>
    <x v="0"/>
    <s v="Series B"/>
    <x v="0"/>
    <x v="0"/>
    <n v="72"/>
  </r>
  <r>
    <x v="831"/>
    <s v="London"/>
    <x v="4"/>
    <n v="330"/>
    <n v="0.35"/>
    <x v="209"/>
    <x v="2"/>
    <x v="1"/>
    <s v="Acquired"/>
    <x v="17"/>
    <x v="0"/>
    <n v="13"/>
  </r>
  <r>
    <x v="832"/>
    <s v="New York City"/>
    <x v="1"/>
    <n v="30"/>
    <n v="0.1"/>
    <x v="293"/>
    <x v="0"/>
    <x v="0"/>
    <s v="Series B"/>
    <x v="0"/>
    <x v="0"/>
    <n v="245"/>
  </r>
  <r>
    <x v="833"/>
    <s v="Los Angeles"/>
    <x v="20"/>
    <n v="44"/>
    <s v="NULL"/>
    <x v="59"/>
    <x v="2"/>
    <x v="1"/>
    <s v="Series B"/>
    <x v="0"/>
    <x v="0"/>
    <n v="31"/>
  </r>
  <r>
    <x v="834"/>
    <s v="SF Bay Area"/>
    <x v="10"/>
    <n v="60"/>
    <n v="0.02"/>
    <x v="75"/>
    <x v="0"/>
    <x v="0"/>
    <s v="Post-IPO"/>
    <x v="0"/>
    <x v="0"/>
    <n v="4900"/>
  </r>
  <r>
    <x v="834"/>
    <s v="SF Bay Area"/>
    <x v="10"/>
    <n v="700"/>
    <n v="0.13"/>
    <x v="30"/>
    <x v="1"/>
    <x v="0"/>
    <s v="Post-IPO"/>
    <x v="0"/>
    <x v="0"/>
    <n v="4900"/>
  </r>
  <r>
    <x v="834"/>
    <s v="SF Bay Area"/>
    <x v="10"/>
    <n v="982"/>
    <n v="0.17"/>
    <x v="337"/>
    <x v="4"/>
    <x v="2"/>
    <s v="Post-IPO"/>
    <x v="0"/>
    <x v="0"/>
    <n v="4900"/>
  </r>
  <r>
    <x v="835"/>
    <s v="SF Bay Area"/>
    <x v="20"/>
    <n v="100"/>
    <s v="NULL"/>
    <x v="215"/>
    <x v="10"/>
    <x v="2"/>
    <s v="Series B"/>
    <x v="0"/>
    <x v="0"/>
    <n v="179"/>
  </r>
  <r>
    <x v="836"/>
    <s v="London"/>
    <x v="3"/>
    <n v="50"/>
    <n v="0.25"/>
    <x v="125"/>
    <x v="1"/>
    <x v="0"/>
    <s v="Unknown"/>
    <x v="17"/>
    <x v="0"/>
    <n v="144"/>
  </r>
  <r>
    <x v="837"/>
    <s v="Chicago"/>
    <x v="12"/>
    <n v="38"/>
    <s v="NULL"/>
    <x v="184"/>
    <x v="0"/>
    <x v="0"/>
    <s v="Series E"/>
    <x v="0"/>
    <x v="0"/>
    <n v="323"/>
  </r>
  <r>
    <x v="838"/>
    <s v="London"/>
    <x v="3"/>
    <s v="NULL"/>
    <n v="0.35"/>
    <x v="340"/>
    <x v="6"/>
    <x v="0"/>
    <s v="Series D"/>
    <x v="17"/>
    <x v="0"/>
    <n v="136"/>
  </r>
  <r>
    <x v="839"/>
    <s v="SF Bay Area"/>
    <x v="11"/>
    <s v="NULL"/>
    <n v="1"/>
    <x v="346"/>
    <x v="4"/>
    <x v="3"/>
    <s v="Series B"/>
    <x v="0"/>
    <x v="0"/>
    <n v="16"/>
  </r>
  <r>
    <x v="840"/>
    <s v="Curitiba"/>
    <x v="3"/>
    <n v="60"/>
    <n v="0.03"/>
    <x v="17"/>
    <x v="3"/>
    <x v="0"/>
    <s v="Series E"/>
    <x v="3"/>
    <x v="0"/>
    <n v="338"/>
  </r>
  <r>
    <x v="841"/>
    <s v="SF Bay Area"/>
    <x v="4"/>
    <n v="22"/>
    <s v="NULL"/>
    <x v="195"/>
    <x v="11"/>
    <x v="1"/>
    <s v="Series B"/>
    <x v="0"/>
    <x v="0"/>
    <n v="170"/>
  </r>
  <r>
    <x v="842"/>
    <s v="Miami"/>
    <x v="2"/>
    <n v="1000"/>
    <n v="0.5"/>
    <x v="42"/>
    <x v="4"/>
    <x v="2"/>
    <s v="Series E"/>
    <x v="0"/>
    <x v="0"/>
    <n v="2600"/>
  </r>
  <r>
    <x v="843"/>
    <s v="Noida"/>
    <x v="20"/>
    <n v="250"/>
    <s v="NULL"/>
    <x v="361"/>
    <x v="8"/>
    <x v="2"/>
    <s v="Unknown"/>
    <x v="6"/>
    <x v="0"/>
    <n v="300"/>
  </r>
  <r>
    <x v="844"/>
    <s v="Los Angeles"/>
    <x v="1"/>
    <s v="NULL"/>
    <n v="0.06"/>
    <x v="182"/>
    <x v="2"/>
    <x v="1"/>
    <s v="Post-IPO"/>
    <x v="0"/>
    <x v="0"/>
    <n v="400"/>
  </r>
  <r>
    <x v="845"/>
    <s v="SF Bay Area"/>
    <x v="12"/>
    <n v="45"/>
    <n v="0.3"/>
    <x v="136"/>
    <x v="8"/>
    <x v="0"/>
    <s v="Series A"/>
    <x v="0"/>
    <x v="0"/>
    <n v="64"/>
  </r>
  <r>
    <x v="846"/>
    <s v="Gurugram"/>
    <x v="14"/>
    <n v="350"/>
    <n v="0.1"/>
    <x v="233"/>
    <x v="5"/>
    <x v="2"/>
    <s v="Post-IPO"/>
    <x v="6"/>
    <x v="0"/>
    <n v="548"/>
  </r>
  <r>
    <x v="846"/>
    <s v="New Delhi"/>
    <x v="14"/>
    <n v="350"/>
    <n v="0.1"/>
    <x v="362"/>
    <x v="3"/>
    <x v="2"/>
    <s v="Post-IPO"/>
    <x v="6"/>
    <x v="0"/>
    <n v="548"/>
  </r>
  <r>
    <x v="847"/>
    <s v="New York City"/>
    <x v="2"/>
    <n v="12"/>
    <s v="NULL"/>
    <x v="205"/>
    <x v="5"/>
    <x v="2"/>
    <s v="Acquired"/>
    <x v="0"/>
    <x v="0"/>
    <n v="10"/>
  </r>
  <r>
    <x v="848"/>
    <s v="SF Bay Area"/>
    <x v="21"/>
    <n v="125"/>
    <n v="0.14000000000000001"/>
    <x v="287"/>
    <x v="3"/>
    <x v="0"/>
    <s v="Series B"/>
    <x v="0"/>
    <x v="0"/>
    <n v="80"/>
  </r>
  <r>
    <x v="849"/>
    <s v="Washington D.C."/>
    <x v="13"/>
    <n v="64"/>
    <s v="NULL"/>
    <x v="45"/>
    <x v="2"/>
    <x v="1"/>
    <s v="Unknown"/>
    <x v="0"/>
    <x v="0"/>
    <n v="334"/>
  </r>
  <r>
    <x v="850"/>
    <s v="Helsinki"/>
    <x v="13"/>
    <s v="NULL"/>
    <n v="0.08"/>
    <x v="72"/>
    <x v="11"/>
    <x v="1"/>
    <s v="Post-IPO"/>
    <x v="12"/>
    <x v="0"/>
    <n v="245"/>
  </r>
  <r>
    <x v="851"/>
    <s v="Nairobi"/>
    <x v="3"/>
    <n v="54"/>
    <n v="0.09"/>
    <x v="115"/>
    <x v="3"/>
    <x v="0"/>
    <s v="Series A"/>
    <x v="31"/>
    <x v="0"/>
    <n v="42"/>
  </r>
  <r>
    <x v="852"/>
    <s v="New York City"/>
    <x v="3"/>
    <s v="NULL"/>
    <n v="1"/>
    <x v="348"/>
    <x v="8"/>
    <x v="2"/>
    <s v="Seed"/>
    <x v="0"/>
    <x v="0"/>
    <n v="3"/>
  </r>
  <r>
    <x v="853"/>
    <s v="SF Bay Area"/>
    <x v="5"/>
    <n v="79"/>
    <s v="NULL"/>
    <x v="57"/>
    <x v="10"/>
    <x v="1"/>
    <s v="Series E"/>
    <x v="0"/>
    <x v="0"/>
    <n v="461"/>
  </r>
  <r>
    <x v="853"/>
    <s v="SF Bay Area"/>
    <x v="5"/>
    <n v="120"/>
    <n v="0.2"/>
    <x v="106"/>
    <x v="5"/>
    <x v="0"/>
    <s v="Series E"/>
    <x v="0"/>
    <x v="0"/>
    <n v="461"/>
  </r>
  <r>
    <x v="854"/>
    <s v="New York City"/>
    <x v="2"/>
    <s v="NULL"/>
    <n v="0.08"/>
    <x v="72"/>
    <x v="11"/>
    <x v="1"/>
    <s v="Post-IPO"/>
    <x v="0"/>
    <x v="0"/>
    <s v="NULL"/>
  </r>
  <r>
    <x v="855"/>
    <s v="Singapore"/>
    <x v="4"/>
    <n v="29"/>
    <n v="0.1"/>
    <x v="2"/>
    <x v="2"/>
    <x v="1"/>
    <s v="Series C"/>
    <x v="8"/>
    <x v="0"/>
    <n v="100"/>
  </r>
  <r>
    <x v="856"/>
    <s v="SF Bay Area"/>
    <x v="13"/>
    <n v="90"/>
    <n v="0.34"/>
    <x v="214"/>
    <x v="4"/>
    <x v="2"/>
    <s v="Series D"/>
    <x v="0"/>
    <x v="0"/>
    <n v="114"/>
  </r>
  <r>
    <x v="857"/>
    <s v="Seattle"/>
    <x v="11"/>
    <n v="31"/>
    <n v="0.09"/>
    <x v="143"/>
    <x v="10"/>
    <x v="2"/>
    <s v="Post-IPO"/>
    <x v="0"/>
    <x v="0"/>
    <n v="77"/>
  </r>
  <r>
    <x v="858"/>
    <s v="Belo Horizonte"/>
    <x v="14"/>
    <n v="167"/>
    <n v="0.42"/>
    <x v="64"/>
    <x v="4"/>
    <x v="2"/>
    <s v="Unknown"/>
    <x v="3"/>
    <x v="0"/>
    <s v="NULL"/>
  </r>
  <r>
    <x v="859"/>
    <s v="Berlin"/>
    <x v="20"/>
    <n v="90"/>
    <s v="NULL"/>
    <x v="261"/>
    <x v="0"/>
    <x v="0"/>
    <s v="Unknown"/>
    <x v="7"/>
    <x v="0"/>
    <n v="214"/>
  </r>
  <r>
    <x v="859"/>
    <s v="Berlin"/>
    <x v="20"/>
    <n v="100"/>
    <s v="NULL"/>
    <x v="198"/>
    <x v="7"/>
    <x v="0"/>
    <s v="Unknown"/>
    <x v="7"/>
    <x v="0"/>
    <n v="214"/>
  </r>
  <r>
    <x v="860"/>
    <s v="Sao Paulo"/>
    <x v="12"/>
    <n v="60"/>
    <n v="0.5"/>
    <x v="221"/>
    <x v="2"/>
    <x v="1"/>
    <s v="Unknown"/>
    <x v="3"/>
    <x v="0"/>
    <s v="NULL"/>
  </r>
  <r>
    <x v="861"/>
    <s v="SF Bay Area"/>
    <x v="9"/>
    <n v="59"/>
    <s v="NULL"/>
    <x v="266"/>
    <x v="11"/>
    <x v="1"/>
    <s v="Acquired"/>
    <x v="0"/>
    <x v="0"/>
    <n v="325"/>
  </r>
  <r>
    <x v="862"/>
    <s v="New York City"/>
    <x v="1"/>
    <n v="53"/>
    <n v="0.08"/>
    <x v="101"/>
    <x v="4"/>
    <x v="2"/>
    <s v="Private Equity"/>
    <x v="0"/>
    <x v="0"/>
    <n v="607"/>
  </r>
  <r>
    <x v="863"/>
    <s v="Bengaluru"/>
    <x v="0"/>
    <n v="200"/>
    <s v="NULL"/>
    <x v="134"/>
    <x v="2"/>
    <x v="1"/>
    <s v="Acquired"/>
    <x v="6"/>
    <x v="0"/>
    <n v="192"/>
  </r>
  <r>
    <x v="864"/>
    <s v="SF Bay Area"/>
    <x v="11"/>
    <s v="NULL"/>
    <n v="0.25"/>
    <x v="160"/>
    <x v="6"/>
    <x v="0"/>
    <s v="Unknown"/>
    <x v="0"/>
    <x v="0"/>
    <n v="163"/>
  </r>
  <r>
    <x v="865"/>
    <s v="New York City"/>
    <x v="0"/>
    <s v="NULL"/>
    <n v="0.16"/>
    <x v="4"/>
    <x v="3"/>
    <x v="0"/>
    <s v="Series C"/>
    <x v="0"/>
    <x v="0"/>
    <n v="100"/>
  </r>
  <r>
    <x v="865"/>
    <s v="New York City"/>
    <x v="0"/>
    <s v="NULL"/>
    <n v="0.5"/>
    <x v="250"/>
    <x v="6"/>
    <x v="0"/>
    <s v="Series C"/>
    <x v="0"/>
    <x v="0"/>
    <n v="100"/>
  </r>
  <r>
    <x v="865"/>
    <s v="New York City"/>
    <x v="0"/>
    <s v="NULL"/>
    <n v="1"/>
    <x v="31"/>
    <x v="11"/>
    <x v="1"/>
    <s v="Series C"/>
    <x v="0"/>
    <x v="0"/>
    <n v="100"/>
  </r>
  <r>
    <x v="866"/>
    <s v="Paris"/>
    <x v="18"/>
    <n v="350"/>
    <n v="0.5"/>
    <x v="363"/>
    <x v="8"/>
    <x v="0"/>
    <s v="Series C"/>
    <x v="19"/>
    <x v="0"/>
    <n v="293"/>
  </r>
  <r>
    <x v="867"/>
    <s v="Bengaluru"/>
    <x v="3"/>
    <n v="150"/>
    <s v="NULL"/>
    <x v="364"/>
    <x v="4"/>
    <x v="0"/>
    <s v="Series F"/>
    <x v="6"/>
    <x v="0"/>
    <n v="1100"/>
  </r>
  <r>
    <x v="867"/>
    <s v="Bengaluru"/>
    <x v="3"/>
    <n v="200"/>
    <n v="0.28000000000000003"/>
    <x v="173"/>
    <x v="4"/>
    <x v="2"/>
    <s v="Series D"/>
    <x v="6"/>
    <x v="0"/>
    <n v="215"/>
  </r>
  <r>
    <x v="867"/>
    <s v="Bengaluru"/>
    <x v="3"/>
    <n v="300"/>
    <s v="NULL"/>
    <x v="9"/>
    <x v="3"/>
    <x v="0"/>
    <s v="Series F"/>
    <x v="6"/>
    <x v="0"/>
    <n v="1100"/>
  </r>
  <r>
    <x v="868"/>
    <s v="Toronto"/>
    <x v="3"/>
    <n v="36"/>
    <n v="0.15"/>
    <x v="214"/>
    <x v="4"/>
    <x v="2"/>
    <s v="Series B"/>
    <x v="2"/>
    <x v="0"/>
    <n v="28"/>
  </r>
  <r>
    <x v="868"/>
    <s v="Toronto"/>
    <x v="3"/>
    <n v="50"/>
    <n v="0.1"/>
    <x v="335"/>
    <x v="3"/>
    <x v="0"/>
    <s v="Series B"/>
    <x v="2"/>
    <x v="0"/>
    <n v="28"/>
  </r>
  <r>
    <x v="869"/>
    <s v="New York City"/>
    <x v="12"/>
    <n v="60"/>
    <s v="NULL"/>
    <x v="17"/>
    <x v="3"/>
    <x v="0"/>
    <s v="Series D"/>
    <x v="0"/>
    <x v="0"/>
    <n v="504"/>
  </r>
  <r>
    <x v="870"/>
    <s v="Stockholm"/>
    <x v="2"/>
    <s v="NULL"/>
    <n v="0.4"/>
    <x v="334"/>
    <x v="5"/>
    <x v="0"/>
    <s v="Unknown"/>
    <x v="5"/>
    <x v="0"/>
    <n v="24"/>
  </r>
  <r>
    <x v="871"/>
    <s v="Santa Fe"/>
    <x v="11"/>
    <n v="201"/>
    <s v="NULL"/>
    <x v="89"/>
    <x v="4"/>
    <x v="2"/>
    <s v="Unknown"/>
    <x v="0"/>
    <x v="0"/>
    <n v="185"/>
  </r>
  <r>
    <x v="872"/>
    <s v="Ann Arbor"/>
    <x v="0"/>
    <n v="200"/>
    <n v="0.1"/>
    <x v="243"/>
    <x v="11"/>
    <x v="1"/>
    <s v="Acquired"/>
    <x v="0"/>
    <x v="0"/>
    <s v="NULL"/>
  </r>
  <r>
    <x v="873"/>
    <s v="Joinville"/>
    <x v="7"/>
    <n v="51"/>
    <n v="0.4"/>
    <x v="248"/>
    <x v="8"/>
    <x v="2"/>
    <s v="Unknown"/>
    <x v="3"/>
    <x v="0"/>
    <n v="2"/>
  </r>
  <r>
    <x v="874"/>
    <s v="Los Angeles"/>
    <x v="12"/>
    <s v="NULL"/>
    <n v="0.09"/>
    <x v="264"/>
    <x v="11"/>
    <x v="1"/>
    <s v="Post-IPO"/>
    <x v="0"/>
    <x v="0"/>
    <n v="485"/>
  </r>
  <r>
    <x v="875"/>
    <s v="Amsterdam"/>
    <x v="18"/>
    <s v="NULL"/>
    <n v="0.31"/>
    <x v="125"/>
    <x v="1"/>
    <x v="0"/>
    <s v="Series C"/>
    <x v="26"/>
    <x v="0"/>
    <n v="1100"/>
  </r>
  <r>
    <x v="876"/>
    <s v="New York City"/>
    <x v="4"/>
    <s v="NULL"/>
    <n v="0.15"/>
    <x v="243"/>
    <x v="11"/>
    <x v="1"/>
    <s v="Series B"/>
    <x v="0"/>
    <x v="0"/>
    <n v="61"/>
  </r>
  <r>
    <x v="877"/>
    <s v="SF Bay Area"/>
    <x v="2"/>
    <n v="11000"/>
    <n v="0.13"/>
    <x v="98"/>
    <x v="1"/>
    <x v="0"/>
    <s v="Post-IPO"/>
    <x v="0"/>
    <x v="0"/>
    <n v="26000"/>
  </r>
  <r>
    <x v="878"/>
    <s v="Sydney"/>
    <x v="1"/>
    <n v="75"/>
    <n v="1"/>
    <x v="297"/>
    <x v="0"/>
    <x v="0"/>
    <s v="Series B"/>
    <x v="4"/>
    <x v="0"/>
    <n v="18"/>
  </r>
  <r>
    <x v="879"/>
    <s v="SF Bay Area"/>
    <x v="12"/>
    <n v="60"/>
    <n v="0.2"/>
    <x v="8"/>
    <x v="0"/>
    <x v="0"/>
    <s v="Acquired"/>
    <x v="0"/>
    <x v="0"/>
    <n v="510"/>
  </r>
  <r>
    <x v="879"/>
    <s v="SF Bay Area"/>
    <x v="12"/>
    <n v="100"/>
    <n v="0.33"/>
    <x v="153"/>
    <x v="4"/>
    <x v="2"/>
    <s v="Series E"/>
    <x v="0"/>
    <x v="0"/>
    <n v="293"/>
  </r>
  <r>
    <x v="880"/>
    <s v="Bengaluru"/>
    <x v="0"/>
    <n v="600"/>
    <n v="0.75"/>
    <x v="365"/>
    <x v="8"/>
    <x v="0"/>
    <s v="Series C"/>
    <x v="6"/>
    <x v="0"/>
    <n v="97"/>
  </r>
  <r>
    <x v="881"/>
    <s v="Seattle"/>
    <x v="18"/>
    <n v="10000"/>
    <n v="0.05"/>
    <x v="12"/>
    <x v="2"/>
    <x v="1"/>
    <s v="Post-IPO"/>
    <x v="0"/>
    <x v="0"/>
    <n v="1"/>
  </r>
  <r>
    <x v="882"/>
    <s v="SF Bay Area"/>
    <x v="12"/>
    <s v="NULL"/>
    <n v="0.25"/>
    <x v="71"/>
    <x v="4"/>
    <x v="2"/>
    <s v="Series B"/>
    <x v="0"/>
    <x v="0"/>
    <n v="37"/>
  </r>
  <r>
    <x v="883"/>
    <s v="Sydney"/>
    <x v="8"/>
    <s v="NULL"/>
    <n v="0.2"/>
    <x v="116"/>
    <x v="11"/>
    <x v="1"/>
    <s v="Series A"/>
    <x v="4"/>
    <x v="0"/>
    <n v="86"/>
  </r>
  <r>
    <x v="884"/>
    <s v="San Luis Obispo"/>
    <x v="28"/>
    <n v="400"/>
    <n v="0.15"/>
    <x v="78"/>
    <x v="7"/>
    <x v="0"/>
    <s v="Post-IPO"/>
    <x v="0"/>
    <x v="0"/>
    <n v="114"/>
  </r>
  <r>
    <x v="884"/>
    <s v="San Luis Obispo"/>
    <x v="28"/>
    <n v="700"/>
    <n v="0.35"/>
    <x v="5"/>
    <x v="4"/>
    <x v="2"/>
    <s v="Post-IPO"/>
    <x v="0"/>
    <x v="0"/>
    <n v="114"/>
  </r>
  <r>
    <x v="885"/>
    <s v="SF Bay Area"/>
    <x v="0"/>
    <n v="127"/>
    <s v="NULL"/>
    <x v="82"/>
    <x v="11"/>
    <x v="1"/>
    <s v="Series C"/>
    <x v="0"/>
    <x v="0"/>
    <n v="160"/>
  </r>
  <r>
    <x v="886"/>
    <s v="SF Bay Area"/>
    <x v="3"/>
    <n v="147"/>
    <n v="0.37"/>
    <x v="64"/>
    <x v="4"/>
    <x v="2"/>
    <s v="Series E"/>
    <x v="0"/>
    <x v="0"/>
    <n v="297"/>
  </r>
  <r>
    <x v="887"/>
    <s v="London"/>
    <x v="11"/>
    <n v="50"/>
    <n v="0.1"/>
    <x v="366"/>
    <x v="2"/>
    <x v="1"/>
    <s v="Series I"/>
    <x v="17"/>
    <x v="0"/>
    <n v="160"/>
  </r>
  <r>
    <x v="888"/>
    <s v="SF Bay Area"/>
    <x v="18"/>
    <n v="119"/>
    <n v="7.0000000000000007E-2"/>
    <x v="82"/>
    <x v="11"/>
    <x v="1"/>
    <s v="Series C"/>
    <x v="0"/>
    <x v="0"/>
    <n v="476"/>
  </r>
  <r>
    <x v="889"/>
    <s v="Philadelphia"/>
    <x v="8"/>
    <n v="649"/>
    <n v="0.33"/>
    <x v="109"/>
    <x v="11"/>
    <x v="1"/>
    <s v="Series C"/>
    <x v="0"/>
    <x v="0"/>
    <n v="526"/>
  </r>
  <r>
    <x v="890"/>
    <s v="SF Bay Area"/>
    <x v="13"/>
    <n v="65"/>
    <n v="0.19"/>
    <x v="314"/>
    <x v="8"/>
    <x v="2"/>
    <s v="Series B"/>
    <x v="0"/>
    <x v="0"/>
    <n v="77"/>
  </r>
  <r>
    <x v="891"/>
    <s v="Bengaluru"/>
    <x v="2"/>
    <n v="100"/>
    <n v="0.1"/>
    <x v="367"/>
    <x v="8"/>
    <x v="0"/>
    <s v="Series E"/>
    <x v="6"/>
    <x v="0"/>
    <n v="375"/>
  </r>
  <r>
    <x v="892"/>
    <s v="SF Bay Area"/>
    <x v="13"/>
    <n v="17"/>
    <s v="NULL"/>
    <x v="248"/>
    <x v="8"/>
    <x v="2"/>
    <s v="Series C"/>
    <x v="0"/>
    <x v="0"/>
    <n v="46"/>
  </r>
  <r>
    <x v="892"/>
    <s v="SF Bay Area"/>
    <x v="13"/>
    <n v="25"/>
    <s v="NULL"/>
    <x v="226"/>
    <x v="6"/>
    <x v="0"/>
    <s v="Series D"/>
    <x v="0"/>
    <x v="0"/>
    <n v="81"/>
  </r>
  <r>
    <x v="893"/>
    <s v="London"/>
    <x v="12"/>
    <s v="NULL"/>
    <n v="1"/>
    <x v="227"/>
    <x v="2"/>
    <x v="1"/>
    <s v="Post-IPO"/>
    <x v="17"/>
    <x v="0"/>
    <s v="NULL"/>
  </r>
  <r>
    <x v="894"/>
    <s v="SF Bay Area"/>
    <x v="12"/>
    <s v="NULL"/>
    <n v="0.18"/>
    <x v="327"/>
    <x v="9"/>
    <x v="0"/>
    <s v="Series C"/>
    <x v="0"/>
    <x v="0"/>
    <n v="183"/>
  </r>
  <r>
    <x v="895"/>
    <s v="Singapore"/>
    <x v="3"/>
    <n v="40"/>
    <n v="0.02"/>
    <x v="90"/>
    <x v="2"/>
    <x v="1"/>
    <s v="Series F"/>
    <x v="8"/>
    <x v="0"/>
    <n v="472"/>
  </r>
  <r>
    <x v="896"/>
    <s v="Vancouver"/>
    <x v="12"/>
    <n v="78"/>
    <n v="0.3"/>
    <x v="111"/>
    <x v="10"/>
    <x v="2"/>
    <s v="Post-IPO"/>
    <x v="2"/>
    <x v="0"/>
    <n v="201"/>
  </r>
  <r>
    <x v="897"/>
    <s v="SF Bay Area"/>
    <x v="26"/>
    <s v="NULL"/>
    <n v="0.75"/>
    <x v="155"/>
    <x v="2"/>
    <x v="1"/>
    <s v="Series B"/>
    <x v="0"/>
    <x v="0"/>
    <n v="204"/>
  </r>
  <r>
    <x v="898"/>
    <s v="Jakarta"/>
    <x v="10"/>
    <n v="360"/>
    <n v="0.11"/>
    <x v="368"/>
    <x v="11"/>
    <x v="1"/>
    <s v="Series B"/>
    <x v="11"/>
    <x v="0"/>
    <n v="138"/>
  </r>
  <r>
    <x v="899"/>
    <s v="SF Bay Area"/>
    <x v="1"/>
    <s v="NULL"/>
    <n v="0.14000000000000001"/>
    <x v="116"/>
    <x v="11"/>
    <x v="1"/>
    <s v="Post-IPO"/>
    <x v="0"/>
    <x v="0"/>
    <n v="1100"/>
  </r>
  <r>
    <x v="899"/>
    <s v="SF Bay Area"/>
    <x v="1"/>
    <n v="180"/>
    <n v="0.11"/>
    <x v="311"/>
    <x v="7"/>
    <x v="0"/>
    <s v="Post-IPO"/>
    <x v="0"/>
    <x v="0"/>
    <n v="1100"/>
  </r>
  <r>
    <x v="900"/>
    <s v="Lisbon"/>
    <x v="12"/>
    <n v="35"/>
    <s v="NULL"/>
    <x v="94"/>
    <x v="8"/>
    <x v="2"/>
    <s v="Unknown"/>
    <x v="39"/>
    <x v="0"/>
    <n v="80"/>
  </r>
  <r>
    <x v="901"/>
    <s v="Las Vegas"/>
    <x v="12"/>
    <n v="165"/>
    <s v="NULL"/>
    <x v="214"/>
    <x v="4"/>
    <x v="2"/>
    <s v="Series F"/>
    <x v="0"/>
    <x v="0"/>
    <n v="324"/>
  </r>
  <r>
    <x v="901"/>
    <s v="London"/>
    <x v="12"/>
    <n v="120"/>
    <n v="0.08"/>
    <x v="232"/>
    <x v="5"/>
    <x v="2"/>
    <s v="Series F"/>
    <x v="17"/>
    <x v="0"/>
    <n v="324"/>
  </r>
  <r>
    <x v="902"/>
    <s v="Portland"/>
    <x v="10"/>
    <n v="28"/>
    <n v="0.37"/>
    <x v="19"/>
    <x v="4"/>
    <x v="2"/>
    <s v="Unknown"/>
    <x v="0"/>
    <x v="0"/>
    <s v="NULL"/>
  </r>
  <r>
    <x v="903"/>
    <s v="New York City"/>
    <x v="11"/>
    <s v="NULL"/>
    <n v="0.14000000000000001"/>
    <x v="1"/>
    <x v="1"/>
    <x v="0"/>
    <s v="Acquired"/>
    <x v="0"/>
    <x v="0"/>
    <s v="NULL"/>
  </r>
  <r>
    <x v="904"/>
    <s v="Berlin"/>
    <x v="29"/>
    <n v="70"/>
    <n v="0.15"/>
    <x v="291"/>
    <x v="6"/>
    <x v="0"/>
    <s v="Series B"/>
    <x v="7"/>
    <x v="0"/>
    <n v="150"/>
  </r>
  <r>
    <x v="905"/>
    <s v="SF Bay Area"/>
    <x v="12"/>
    <s v="NULL"/>
    <n v="1"/>
    <x v="369"/>
    <x v="4"/>
    <x v="2"/>
    <s v="Series E"/>
    <x v="0"/>
    <x v="0"/>
    <n v="126"/>
  </r>
  <r>
    <x v="906"/>
    <s v="SF Bay Area"/>
    <x v="10"/>
    <n v="237"/>
    <n v="0.06"/>
    <x v="206"/>
    <x v="9"/>
    <x v="0"/>
    <s v="Series F"/>
    <x v="0"/>
    <x v="0"/>
    <n v="567"/>
  </r>
  <r>
    <x v="907"/>
    <s v="Blumenau"/>
    <x v="9"/>
    <n v="33"/>
    <n v="0.25"/>
    <x v="229"/>
    <x v="4"/>
    <x v="2"/>
    <s v="Seed"/>
    <x v="3"/>
    <x v="0"/>
    <n v="1"/>
  </r>
  <r>
    <x v="908"/>
    <s v="SF Bay Area"/>
    <x v="2"/>
    <n v="250"/>
    <n v="0.25"/>
    <x v="370"/>
    <x v="3"/>
    <x v="2"/>
    <s v="Unknown"/>
    <x v="0"/>
    <x v="0"/>
    <n v="2"/>
  </r>
  <r>
    <x v="909"/>
    <s v="Melbourne"/>
    <x v="8"/>
    <s v="NULL"/>
    <n v="0.17"/>
    <x v="371"/>
    <x v="3"/>
    <x v="0"/>
    <s v="Series A"/>
    <x v="0"/>
    <x v="0"/>
    <n v="73"/>
  </r>
  <r>
    <x v="910"/>
    <s v="Mexico City"/>
    <x v="20"/>
    <s v="NULL"/>
    <n v="0.7"/>
    <x v="182"/>
    <x v="2"/>
    <x v="1"/>
    <s v="Series A"/>
    <x v="0"/>
    <x v="0"/>
    <n v="13"/>
  </r>
  <r>
    <x v="911"/>
    <s v="SF Bay Area"/>
    <x v="16"/>
    <n v="90"/>
    <n v="0.1"/>
    <x v="372"/>
    <x v="8"/>
    <x v="0"/>
    <s v="Series C"/>
    <x v="0"/>
    <x v="0"/>
    <n v="192"/>
  </r>
  <r>
    <x v="912"/>
    <s v="SF Bay Area"/>
    <x v="17"/>
    <n v="40"/>
    <n v="0.2"/>
    <x v="373"/>
    <x v="6"/>
    <x v="0"/>
    <s v="Series D"/>
    <x v="0"/>
    <x v="0"/>
    <n v="173"/>
  </r>
  <r>
    <x v="913"/>
    <s v="Lehi"/>
    <x v="12"/>
    <n v="200"/>
    <s v="NULL"/>
    <x v="163"/>
    <x v="7"/>
    <x v="0"/>
    <s v="Series C"/>
    <x v="0"/>
    <x v="0"/>
    <n v="450"/>
  </r>
  <r>
    <x v="914"/>
    <s v="Bengaluru"/>
    <x v="18"/>
    <n v="200"/>
    <n v="0.3"/>
    <x v="282"/>
    <x v="11"/>
    <x v="1"/>
    <s v="Series B"/>
    <x v="6"/>
    <x v="0"/>
    <n v="79"/>
  </r>
  <r>
    <x v="915"/>
    <s v="Los Angeles"/>
    <x v="4"/>
    <s v="NULL"/>
    <n v="0.1"/>
    <x v="112"/>
    <x v="1"/>
    <x v="0"/>
    <s v="Series C"/>
    <x v="0"/>
    <x v="0"/>
    <n v="260"/>
  </r>
  <r>
    <x v="916"/>
    <s v="New York City"/>
    <x v="12"/>
    <n v="9"/>
    <n v="0.01"/>
    <x v="374"/>
    <x v="8"/>
    <x v="2"/>
    <s v="Series D"/>
    <x v="0"/>
    <x v="0"/>
    <n v="782"/>
  </r>
  <r>
    <x v="917"/>
    <s v="New York City"/>
    <x v="22"/>
    <n v="110"/>
    <n v="0.4"/>
    <x v="94"/>
    <x v="8"/>
    <x v="2"/>
    <s v="Series E"/>
    <x v="0"/>
    <x v="0"/>
    <n v="217"/>
  </r>
  <r>
    <x v="918"/>
    <s v="Tel Aviv"/>
    <x v="1"/>
    <n v="20"/>
    <n v="0.15"/>
    <x v="150"/>
    <x v="2"/>
    <x v="1"/>
    <s v="Series C"/>
    <x v="0"/>
    <x v="0"/>
    <n v="69"/>
  </r>
  <r>
    <x v="918"/>
    <s v="Tel Aviv"/>
    <x v="1"/>
    <n v="25"/>
    <n v="0.15"/>
    <x v="98"/>
    <x v="1"/>
    <x v="0"/>
    <s v="Series C"/>
    <x v="0"/>
    <x v="0"/>
    <n v="69"/>
  </r>
  <r>
    <x v="919"/>
    <s v="Seattle"/>
    <x v="0"/>
    <s v="NULL"/>
    <n v="0.1"/>
    <x v="85"/>
    <x v="1"/>
    <x v="0"/>
    <s v="Post-IPO"/>
    <x v="0"/>
    <x v="0"/>
    <n v="731"/>
  </r>
  <r>
    <x v="920"/>
    <s v="New York City"/>
    <x v="3"/>
    <n v="30"/>
    <s v="NULL"/>
    <x v="272"/>
    <x v="3"/>
    <x v="0"/>
    <s v="Series A"/>
    <x v="0"/>
    <x v="0"/>
    <n v="47"/>
  </r>
  <r>
    <x v="920"/>
    <s v="New York City"/>
    <x v="3"/>
    <n v="30"/>
    <n v="0.2"/>
    <x v="16"/>
    <x v="5"/>
    <x v="0"/>
    <s v="Series A"/>
    <x v="0"/>
    <x v="0"/>
    <n v="47"/>
  </r>
  <r>
    <x v="921"/>
    <s v="Austin"/>
    <x v="26"/>
    <s v="NULL"/>
    <n v="0.04"/>
    <x v="91"/>
    <x v="2"/>
    <x v="1"/>
    <s v="Post-IPO"/>
    <x v="0"/>
    <x v="0"/>
    <s v="NULL"/>
  </r>
  <r>
    <x v="922"/>
    <s v="Los Angeles"/>
    <x v="1"/>
    <s v="NULL"/>
    <n v="0.4"/>
    <x v="104"/>
    <x v="10"/>
    <x v="2"/>
    <s v="Series B"/>
    <x v="0"/>
    <x v="0"/>
    <n v="35"/>
  </r>
  <r>
    <x v="923"/>
    <s v="Salt Lake City"/>
    <x v="12"/>
    <n v="30"/>
    <s v="NULL"/>
    <x v="101"/>
    <x v="4"/>
    <x v="2"/>
    <s v="Series C"/>
    <x v="0"/>
    <x v="0"/>
    <n v="99"/>
  </r>
  <r>
    <x v="924"/>
    <s v="Bengaluru"/>
    <x v="12"/>
    <n v="40"/>
    <n v="0.25"/>
    <x v="375"/>
    <x v="5"/>
    <x v="2"/>
    <s v="Private Equity"/>
    <x v="6"/>
    <x v="0"/>
    <n v="582"/>
  </r>
  <r>
    <x v="925"/>
    <s v="Manchester"/>
    <x v="21"/>
    <n v="125"/>
    <n v="7.0000000000000007E-2"/>
    <x v="82"/>
    <x v="11"/>
    <x v="1"/>
    <s v="Post-IPO"/>
    <x v="17"/>
    <x v="0"/>
    <s v="NULL"/>
  </r>
  <r>
    <x v="926"/>
    <s v="Wilmington"/>
    <x v="12"/>
    <n v="100"/>
    <n v="7.0000000000000007E-2"/>
    <x v="12"/>
    <x v="2"/>
    <x v="1"/>
    <s v="Post-IPO"/>
    <x v="0"/>
    <x v="0"/>
    <n v="1100"/>
  </r>
  <r>
    <x v="927"/>
    <s v="Seoul"/>
    <x v="2"/>
    <s v="NULL"/>
    <n v="0.2"/>
    <x v="82"/>
    <x v="11"/>
    <x v="1"/>
    <s v="Post-IPO"/>
    <x v="40"/>
    <x v="0"/>
    <n v="240"/>
  </r>
  <r>
    <x v="928"/>
    <s v="SF Bay Area"/>
    <x v="6"/>
    <s v="NULL"/>
    <n v="0.4"/>
    <x v="44"/>
    <x v="1"/>
    <x v="0"/>
    <s v="Series B"/>
    <x v="0"/>
    <x v="0"/>
    <n v="78"/>
  </r>
  <r>
    <x v="929"/>
    <s v="Sydney"/>
    <x v="27"/>
    <s v="NULL"/>
    <n v="0.1"/>
    <x v="42"/>
    <x v="4"/>
    <x v="2"/>
    <s v="Post-IPO"/>
    <x v="4"/>
    <x v="0"/>
    <n v="15"/>
  </r>
  <r>
    <x v="929"/>
    <s v="Sydney"/>
    <x v="27"/>
    <s v="NULL"/>
    <n v="0.2"/>
    <x v="31"/>
    <x v="11"/>
    <x v="1"/>
    <s v="Acquired"/>
    <x v="4"/>
    <x v="0"/>
    <n v="15"/>
  </r>
  <r>
    <x v="930"/>
    <s v="Sao Paulo"/>
    <x v="12"/>
    <n v="70"/>
    <n v="0.1"/>
    <x v="210"/>
    <x v="4"/>
    <x v="2"/>
    <s v="Series B"/>
    <x v="3"/>
    <x v="0"/>
    <n v="120"/>
  </r>
  <r>
    <x v="930"/>
    <s v="Sao Paulo"/>
    <x v="12"/>
    <n v="210"/>
    <n v="0.09"/>
    <x v="116"/>
    <x v="11"/>
    <x v="1"/>
    <s v="Series D"/>
    <x v="3"/>
    <x v="0"/>
    <n v="720"/>
  </r>
  <r>
    <x v="931"/>
    <s v="St. Louis"/>
    <x v="5"/>
    <s v="NULL"/>
    <n v="0.17"/>
    <x v="39"/>
    <x v="9"/>
    <x v="0"/>
    <s v="Post-IPO"/>
    <x v="0"/>
    <x v="0"/>
    <n v="150"/>
  </r>
  <r>
    <x v="932"/>
    <s v="Lagos"/>
    <x v="4"/>
    <n v="30"/>
    <s v="NULL"/>
    <x v="187"/>
    <x v="1"/>
    <x v="0"/>
    <s v="Seed"/>
    <x v="13"/>
    <x v="0"/>
    <n v="6"/>
  </r>
  <r>
    <x v="933"/>
    <s v="SF Bay Area"/>
    <x v="13"/>
    <n v="960"/>
    <n v="0.08"/>
    <x v="91"/>
    <x v="2"/>
    <x v="1"/>
    <s v="Post-IPO"/>
    <x v="0"/>
    <x v="0"/>
    <s v="NULL"/>
  </r>
  <r>
    <x v="934"/>
    <s v="SF Bay Area"/>
    <x v="11"/>
    <n v="25"/>
    <s v="NULL"/>
    <x v="257"/>
    <x v="4"/>
    <x v="0"/>
    <s v="Post-IPO"/>
    <x v="0"/>
    <x v="0"/>
    <n v="121900"/>
  </r>
  <r>
    <x v="934"/>
    <s v="SF Bay Area"/>
    <x v="11"/>
    <n v="30"/>
    <s v="NULL"/>
    <x v="130"/>
    <x v="6"/>
    <x v="0"/>
    <s v="Post-IPO"/>
    <x v="0"/>
    <x v="0"/>
    <n v="121900"/>
  </r>
  <r>
    <x v="934"/>
    <s v="SF Bay Area"/>
    <x v="11"/>
    <n v="150"/>
    <n v="0.01"/>
    <x v="343"/>
    <x v="8"/>
    <x v="0"/>
    <s v="Post-IPO"/>
    <x v="0"/>
    <x v="0"/>
    <n v="121900"/>
  </r>
  <r>
    <x v="934"/>
    <s v="SF Bay Area"/>
    <x v="11"/>
    <n v="300"/>
    <n v="0.03"/>
    <x v="92"/>
    <x v="5"/>
    <x v="0"/>
    <s v="Post-IPO"/>
    <x v="0"/>
    <x v="0"/>
    <n v="121900"/>
  </r>
  <r>
    <x v="935"/>
    <s v="SF Bay Area"/>
    <x v="16"/>
    <n v="48"/>
    <n v="0.16"/>
    <x v="137"/>
    <x v="9"/>
    <x v="0"/>
    <s v="Series D"/>
    <x v="0"/>
    <x v="0"/>
    <n v="212"/>
  </r>
  <r>
    <x v="936"/>
    <s v="Portland"/>
    <x v="17"/>
    <n v="20"/>
    <s v="NULL"/>
    <x v="77"/>
    <x v="5"/>
    <x v="2"/>
    <s v="Post-IPO"/>
    <x v="0"/>
    <x v="0"/>
    <n v="215"/>
  </r>
  <r>
    <x v="936"/>
    <s v="SF Bay Area"/>
    <x v="17"/>
    <n v="110"/>
    <n v="0.05"/>
    <x v="376"/>
    <x v="3"/>
    <x v="0"/>
    <s v="Post-IPO"/>
    <x v="0"/>
    <x v="0"/>
    <n v="214"/>
  </r>
  <r>
    <x v="936"/>
    <s v="SF Bay Area"/>
    <x v="17"/>
    <n v="160"/>
    <n v="7.0000000000000007E-2"/>
    <x v="377"/>
    <x v="4"/>
    <x v="3"/>
    <s v="Post-IPO"/>
    <x v="0"/>
    <x v="0"/>
    <n v="215"/>
  </r>
  <r>
    <x v="937"/>
    <s v="SF Bay Area"/>
    <x v="12"/>
    <n v="94"/>
    <s v="NULL"/>
    <x v="101"/>
    <x v="4"/>
    <x v="2"/>
    <s v="Unknown"/>
    <x v="0"/>
    <x v="0"/>
    <s v="NULL"/>
  </r>
  <r>
    <x v="938"/>
    <s v="SF Bay Area"/>
    <x v="12"/>
    <n v="150"/>
    <n v="0.17"/>
    <x v="29"/>
    <x v="0"/>
    <x v="0"/>
    <s v="Series E"/>
    <x v="0"/>
    <x v="0"/>
    <n v="881"/>
  </r>
  <r>
    <x v="939"/>
    <s v="Phoenix"/>
    <x v="18"/>
    <s v="NULL"/>
    <n v="0.17"/>
    <x v="26"/>
    <x v="9"/>
    <x v="0"/>
    <s v="Private Equity"/>
    <x v="0"/>
    <x v="0"/>
    <n v="200"/>
  </r>
  <r>
    <x v="940"/>
    <s v="SF Bay Area"/>
    <x v="1"/>
    <s v="NULL"/>
    <n v="0.03"/>
    <x v="171"/>
    <x v="0"/>
    <x v="0"/>
    <s v="Unknown"/>
    <x v="0"/>
    <x v="0"/>
    <n v="108"/>
  </r>
  <r>
    <x v="940"/>
    <s v="SF Bay Area"/>
    <x v="1"/>
    <s v="NULL"/>
    <n v="7.0000000000000007E-2"/>
    <x v="18"/>
    <x v="6"/>
    <x v="0"/>
    <s v="Unknown"/>
    <x v="0"/>
    <x v="0"/>
    <n v="108"/>
  </r>
  <r>
    <x v="941"/>
    <s v="SF Bay Area"/>
    <x v="2"/>
    <n v="85"/>
    <n v="0.08"/>
    <x v="97"/>
    <x v="5"/>
    <x v="0"/>
    <s v="Series D"/>
    <x v="0"/>
    <x v="0"/>
    <n v="770"/>
  </r>
  <r>
    <x v="942"/>
    <s v="Bengaluru"/>
    <x v="8"/>
    <n v="200"/>
    <s v="NULL"/>
    <x v="378"/>
    <x v="11"/>
    <x v="3"/>
    <s v="Unknown"/>
    <x v="6"/>
    <x v="0"/>
    <n v="194"/>
  </r>
  <r>
    <x v="943"/>
    <s v="Miami"/>
    <x v="12"/>
    <s v="NULL"/>
    <n v="1"/>
    <x v="70"/>
    <x v="1"/>
    <x v="0"/>
    <s v="Unknown"/>
    <x v="0"/>
    <x v="0"/>
    <s v="NULL"/>
  </r>
  <r>
    <x v="944"/>
    <s v="Sao Paulo"/>
    <x v="12"/>
    <s v="NULL"/>
    <n v="0.2"/>
    <x v="4"/>
    <x v="3"/>
    <x v="0"/>
    <s v="Series B"/>
    <x v="3"/>
    <x v="0"/>
    <n v="290"/>
  </r>
  <r>
    <x v="945"/>
    <s v="New York City"/>
    <x v="0"/>
    <n v="119"/>
    <n v="0.17"/>
    <x v="109"/>
    <x v="11"/>
    <x v="1"/>
    <s v="Unknown"/>
    <x v="0"/>
    <x v="0"/>
    <n v="218"/>
  </r>
  <r>
    <x v="946"/>
    <s v="New York City"/>
    <x v="0"/>
    <n v="495"/>
    <s v="NULL"/>
    <x v="379"/>
    <x v="4"/>
    <x v="0"/>
    <s v="Series F"/>
    <x v="0"/>
    <x v="0"/>
    <n v="657"/>
  </r>
  <r>
    <x v="946"/>
    <s v="New York City"/>
    <x v="0"/>
    <n v="500"/>
    <n v="0.1"/>
    <x v="163"/>
    <x v="7"/>
    <x v="0"/>
    <s v="Series F"/>
    <x v="0"/>
    <x v="0"/>
    <n v="657"/>
  </r>
  <r>
    <x v="947"/>
    <s v="Boston"/>
    <x v="30"/>
    <n v="60"/>
    <s v="NULL"/>
    <x v="263"/>
    <x v="7"/>
    <x v="0"/>
    <s v="Series D"/>
    <x v="0"/>
    <x v="0"/>
    <n v="213"/>
  </r>
  <r>
    <x v="947"/>
    <s v="Boston"/>
    <x v="30"/>
    <n v="110"/>
    <n v="0.25"/>
    <x v="40"/>
    <x v="5"/>
    <x v="0"/>
    <s v="Series D"/>
    <x v="0"/>
    <x v="0"/>
    <n v="213"/>
  </r>
  <r>
    <x v="948"/>
    <s v="Bengaluru"/>
    <x v="0"/>
    <s v="NULL"/>
    <n v="0.3"/>
    <x v="165"/>
    <x v="5"/>
    <x v="0"/>
    <s v="Series B"/>
    <x v="6"/>
    <x v="0"/>
    <n v="41"/>
  </r>
  <r>
    <x v="949"/>
    <s v="Las Vegas"/>
    <x v="13"/>
    <n v="240"/>
    <n v="0.95"/>
    <x v="139"/>
    <x v="6"/>
    <x v="2"/>
    <s v="Series A"/>
    <x v="0"/>
    <x v="0"/>
    <n v="158"/>
  </r>
  <r>
    <x v="950"/>
    <s v="Tel Aviv"/>
    <x v="21"/>
    <n v="100"/>
    <n v="0.14000000000000001"/>
    <x v="380"/>
    <x v="3"/>
    <x v="0"/>
    <s v="Seed"/>
    <x v="16"/>
    <x v="0"/>
    <n v="1"/>
  </r>
  <r>
    <x v="951"/>
    <s v="Zurich"/>
    <x v="12"/>
    <n v="62"/>
    <n v="0.5"/>
    <x v="43"/>
    <x v="8"/>
    <x v="2"/>
    <s v="Series B"/>
    <x v="41"/>
    <x v="0"/>
    <n v="78"/>
  </r>
  <r>
    <x v="952"/>
    <s v="Boston"/>
    <x v="13"/>
    <n v="20"/>
    <n v="0.28999999999999998"/>
    <x v="89"/>
    <x v="4"/>
    <x v="2"/>
    <s v="Unknown"/>
    <x v="0"/>
    <x v="0"/>
    <n v="85"/>
  </r>
  <r>
    <x v="953"/>
    <s v="Berlin"/>
    <x v="4"/>
    <s v="NULL"/>
    <n v="1"/>
    <x v="23"/>
    <x v="7"/>
    <x v="0"/>
    <s v="Series B"/>
    <x v="7"/>
    <x v="0"/>
    <n v="42"/>
  </r>
  <r>
    <x v="953"/>
    <s v="Berlin"/>
    <x v="12"/>
    <n v="45"/>
    <n v="0.2"/>
    <x v="37"/>
    <x v="8"/>
    <x v="0"/>
    <s v="Series B"/>
    <x v="7"/>
    <x v="0"/>
    <n v="42"/>
  </r>
  <r>
    <x v="954"/>
    <s v="SF Bay Area"/>
    <x v="10"/>
    <n v="7"/>
    <s v="NULL"/>
    <x v="3"/>
    <x v="0"/>
    <x v="0"/>
    <s v="Series D"/>
    <x v="0"/>
    <x v="0"/>
    <n v="2100"/>
  </r>
  <r>
    <x v="954"/>
    <s v="SF Bay Area"/>
    <x v="10"/>
    <n v="300"/>
    <n v="0.2"/>
    <x v="183"/>
    <x v="1"/>
    <x v="0"/>
    <s v="Series D"/>
    <x v="0"/>
    <x v="0"/>
    <n v="2100"/>
  </r>
  <r>
    <x v="955"/>
    <s v="SF Bay Area"/>
    <x v="17"/>
    <n v="270"/>
    <n v="0.04"/>
    <x v="17"/>
    <x v="3"/>
    <x v="0"/>
    <s v="Post-IPO"/>
    <x v="0"/>
    <x v="0"/>
    <n v="1100"/>
  </r>
  <r>
    <x v="956"/>
    <s v="New York City"/>
    <x v="4"/>
    <n v="110"/>
    <n v="0.33"/>
    <x v="340"/>
    <x v="6"/>
    <x v="0"/>
    <s v="Private Equity"/>
    <x v="0"/>
    <x v="0"/>
    <n v="1400"/>
  </r>
  <r>
    <x v="957"/>
    <s v="SF Bay Area"/>
    <x v="16"/>
    <n v="80"/>
    <n v="0.25"/>
    <x v="172"/>
    <x v="3"/>
    <x v="0"/>
    <s v="Series C"/>
    <x v="0"/>
    <x v="0"/>
    <n v="175"/>
  </r>
  <r>
    <x v="958"/>
    <s v="Austin"/>
    <x v="17"/>
    <s v="NULL"/>
    <n v="0.33"/>
    <x v="311"/>
    <x v="7"/>
    <x v="0"/>
    <s v="Unknown"/>
    <x v="0"/>
    <x v="0"/>
    <n v="58"/>
  </r>
  <r>
    <x v="959"/>
    <s v="SF Bay Area"/>
    <x v="11"/>
    <n v="75"/>
    <n v="0.15"/>
    <x v="215"/>
    <x v="10"/>
    <x v="2"/>
    <s v="Unknown"/>
    <x v="0"/>
    <x v="0"/>
    <s v="NULL"/>
  </r>
  <r>
    <x v="960"/>
    <s v="Lehi"/>
    <x v="4"/>
    <n v="20"/>
    <n v="0.48"/>
    <x v="99"/>
    <x v="1"/>
    <x v="0"/>
    <s v="Series A"/>
    <x v="0"/>
    <x v="0"/>
    <n v="11"/>
  </r>
  <r>
    <x v="961"/>
    <s v="Beau Vallon"/>
    <x v="4"/>
    <s v="NULL"/>
    <n v="0.4"/>
    <x v="122"/>
    <x v="9"/>
    <x v="0"/>
    <s v="Series A"/>
    <x v="22"/>
    <x v="0"/>
    <n v="8"/>
  </r>
  <r>
    <x v="962"/>
    <s v="Oslo"/>
    <x v="8"/>
    <n v="70"/>
    <n v="0.06"/>
    <x v="79"/>
    <x v="1"/>
    <x v="0"/>
    <s v="Unknown"/>
    <x v="42"/>
    <x v="0"/>
    <n v="479"/>
  </r>
  <r>
    <x v="962"/>
    <s v="Oslo"/>
    <x v="8"/>
    <n v="70"/>
    <n v="0.18"/>
    <x v="79"/>
    <x v="1"/>
    <x v="0"/>
    <s v="Unknown"/>
    <x v="42"/>
    <x v="0"/>
    <n v="477"/>
  </r>
  <r>
    <x v="962"/>
    <s v="Oslo"/>
    <x v="8"/>
    <n v="70"/>
    <n v="0.18"/>
    <x v="79"/>
    <x v="1"/>
    <x v="0"/>
    <s v="Unknown"/>
    <x v="5"/>
    <x v="0"/>
    <n v="377"/>
  </r>
  <r>
    <x v="963"/>
    <s v="Phoenix"/>
    <x v="20"/>
    <s v="NULL"/>
    <n v="7.0000000000000007E-2"/>
    <x v="290"/>
    <x v="1"/>
    <x v="0"/>
    <s v="Post-IPO"/>
    <x v="0"/>
    <x v="0"/>
    <n v="355"/>
  </r>
  <r>
    <x v="964"/>
    <s v="Seattle"/>
    <x v="3"/>
    <s v="NULL"/>
    <n v="0.19"/>
    <x v="70"/>
    <x v="1"/>
    <x v="0"/>
    <s v="Unknown"/>
    <x v="0"/>
    <x v="0"/>
    <n v="381"/>
  </r>
  <r>
    <x v="965"/>
    <s v="Columbus"/>
    <x v="0"/>
    <n v="16"/>
    <s v="NULL"/>
    <x v="145"/>
    <x v="2"/>
    <x v="1"/>
    <s v="Series A"/>
    <x v="0"/>
    <x v="0"/>
    <n v="14"/>
  </r>
  <r>
    <x v="966"/>
    <s v="SF Bay Area"/>
    <x v="8"/>
    <n v="40"/>
    <s v="NULL"/>
    <x v="111"/>
    <x v="10"/>
    <x v="2"/>
    <s v="Seed"/>
    <x v="0"/>
    <x v="0"/>
    <n v="20"/>
  </r>
  <r>
    <x v="967"/>
    <s v="New Delhi"/>
    <x v="12"/>
    <n v="30"/>
    <s v="NULL"/>
    <x v="381"/>
    <x v="11"/>
    <x v="0"/>
    <s v="Series B"/>
    <x v="6"/>
    <x v="0"/>
    <n v="85"/>
  </r>
  <r>
    <x v="968"/>
    <s v="SF Bay Area"/>
    <x v="21"/>
    <n v="24"/>
    <s v="NULL"/>
    <x v="80"/>
    <x v="3"/>
    <x v="0"/>
    <s v="Post-IPO"/>
    <x v="0"/>
    <x v="0"/>
    <n v="1200"/>
  </r>
  <r>
    <x v="968"/>
    <s v="SF Bay Area"/>
    <x v="21"/>
    <n v="300"/>
    <n v="0.05"/>
    <x v="82"/>
    <x v="11"/>
    <x v="1"/>
    <s v="Post-IPO"/>
    <x v="0"/>
    <x v="0"/>
    <n v="1200"/>
  </r>
  <r>
    <x v="969"/>
    <s v="Bengaluru"/>
    <x v="10"/>
    <n v="200"/>
    <s v="NULL"/>
    <x v="76"/>
    <x v="2"/>
    <x v="1"/>
    <s v="Series J"/>
    <x v="6"/>
    <x v="0"/>
    <n v="5000"/>
  </r>
  <r>
    <x v="969"/>
    <s v="Bengaluru"/>
    <x v="10"/>
    <n v="200"/>
    <s v="NULL"/>
    <x v="382"/>
    <x v="6"/>
    <x v="0"/>
    <s v="Series J"/>
    <x v="6"/>
    <x v="0"/>
    <n v="5000"/>
  </r>
  <r>
    <x v="969"/>
    <s v="Bengaluru"/>
    <x v="10"/>
    <n v="1000"/>
    <s v="NULL"/>
    <x v="211"/>
    <x v="0"/>
    <x v="0"/>
    <s v="Series J"/>
    <x v="6"/>
    <x v="0"/>
    <n v="5000"/>
  </r>
  <r>
    <x v="969"/>
    <s v="Bengaluru"/>
    <x v="10"/>
    <n v="1400"/>
    <n v="0.35"/>
    <x v="331"/>
    <x v="8"/>
    <x v="2"/>
    <s v="Series J"/>
    <x v="6"/>
    <x v="0"/>
    <n v="3800"/>
  </r>
  <r>
    <x v="970"/>
    <s v="Columbus"/>
    <x v="0"/>
    <n v="450"/>
    <n v="0.31"/>
    <x v="184"/>
    <x v="0"/>
    <x v="0"/>
    <s v="Series H"/>
    <x v="0"/>
    <x v="0"/>
    <n v="856"/>
  </r>
  <r>
    <x v="971"/>
    <s v="Columbus"/>
    <x v="0"/>
    <n v="215"/>
    <n v="0.35"/>
    <x v="109"/>
    <x v="11"/>
    <x v="1"/>
    <s v="Series H"/>
    <x v="0"/>
    <x v="0"/>
    <n v="856"/>
  </r>
  <r>
    <x v="972"/>
    <s v="Amsterdam"/>
    <x v="1"/>
    <n v="1500"/>
    <n v="0.15"/>
    <x v="81"/>
    <x v="2"/>
    <x v="1"/>
    <s v="Acquired"/>
    <x v="26"/>
    <x v="0"/>
    <s v="NULL"/>
  </r>
  <r>
    <x v="973"/>
    <s v="New Delhi"/>
    <x v="1"/>
    <n v="250"/>
    <s v="NULL"/>
    <x v="383"/>
    <x v="7"/>
    <x v="2"/>
    <s v="Acquired"/>
    <x v="6"/>
    <x v="0"/>
    <n v="28"/>
  </r>
  <r>
    <x v="974"/>
    <s v="Sao Paulo"/>
    <x v="12"/>
    <n v="136"/>
    <n v="0.31"/>
    <x v="214"/>
    <x v="4"/>
    <x v="2"/>
    <s v="Series B"/>
    <x v="3"/>
    <x v="0"/>
    <n v="26"/>
  </r>
  <r>
    <x v="975"/>
    <s v="SF Bay Area"/>
    <x v="5"/>
    <n v="72"/>
    <n v="0.25"/>
    <x v="372"/>
    <x v="8"/>
    <x v="0"/>
    <s v="Series A"/>
    <x v="0"/>
    <x v="0"/>
    <n v="20"/>
  </r>
  <r>
    <x v="975"/>
    <s v="SF Bay Area"/>
    <x v="5"/>
    <n v="73"/>
    <n v="0.33"/>
    <x v="4"/>
    <x v="3"/>
    <x v="0"/>
    <s v="Series A"/>
    <x v="0"/>
    <x v="0"/>
    <n v="20"/>
  </r>
  <r>
    <x v="976"/>
    <s v="Berlin"/>
    <x v="1"/>
    <n v="62"/>
    <n v="0.12"/>
    <x v="51"/>
    <x v="9"/>
    <x v="0"/>
    <s v="Series D"/>
    <x v="7"/>
    <x v="0"/>
    <n v="442"/>
  </r>
  <r>
    <x v="976"/>
    <s v="Berlin"/>
    <x v="1"/>
    <n v="150"/>
    <n v="0.32"/>
    <x v="243"/>
    <x v="11"/>
    <x v="1"/>
    <s v="Series D"/>
    <x v="7"/>
    <x v="0"/>
    <n v="442"/>
  </r>
  <r>
    <x v="977"/>
    <s v="Boston"/>
    <x v="0"/>
    <s v="NULL"/>
    <n v="0.25"/>
    <x v="26"/>
    <x v="9"/>
    <x v="0"/>
    <s v="Series D"/>
    <x v="0"/>
    <x v="0"/>
    <n v="479"/>
  </r>
  <r>
    <x v="978"/>
    <s v="Atlanta"/>
    <x v="30"/>
    <n v="150"/>
    <n v="0.1"/>
    <x v="214"/>
    <x v="4"/>
    <x v="2"/>
    <s v="Series B"/>
    <x v="0"/>
    <x v="0"/>
    <n v="410"/>
  </r>
  <r>
    <x v="978"/>
    <s v="Atlanta"/>
    <x v="21"/>
    <n v="950"/>
    <n v="0.25"/>
    <x v="152"/>
    <x v="5"/>
    <x v="0"/>
    <s v="Series C"/>
    <x v="0"/>
    <x v="0"/>
    <n v="926"/>
  </r>
  <r>
    <x v="979"/>
    <s v="London"/>
    <x v="23"/>
    <n v="451"/>
    <n v="0.85"/>
    <x v="111"/>
    <x v="10"/>
    <x v="2"/>
    <s v="Unknown"/>
    <x v="17"/>
    <x v="0"/>
    <n v="3000"/>
  </r>
  <r>
    <x v="980"/>
    <s v="Portland"/>
    <x v="1"/>
    <n v="20"/>
    <s v="NULL"/>
    <x v="111"/>
    <x v="10"/>
    <x v="2"/>
    <s v="Series B"/>
    <x v="0"/>
    <x v="0"/>
    <n v="25"/>
  </r>
  <r>
    <x v="981"/>
    <s v="Lagos"/>
    <x v="12"/>
    <s v="NULL"/>
    <n v="0.7"/>
    <x v="283"/>
    <x v="8"/>
    <x v="2"/>
    <s v="Series B"/>
    <x v="13"/>
    <x v="0"/>
    <n v="170"/>
  </r>
  <r>
    <x v="982"/>
    <s v="Toronto"/>
    <x v="0"/>
    <n v="18"/>
    <n v="0.25"/>
    <x v="64"/>
    <x v="4"/>
    <x v="2"/>
    <s v="Series A"/>
    <x v="2"/>
    <x v="0"/>
    <n v="24"/>
  </r>
  <r>
    <x v="983"/>
    <s v="SF Bay Area"/>
    <x v="20"/>
    <n v="550"/>
    <n v="0.18"/>
    <x v="127"/>
    <x v="1"/>
    <x v="0"/>
    <s v="Post-IPO"/>
    <x v="0"/>
    <x v="0"/>
    <n v="1900"/>
  </r>
  <r>
    <x v="983"/>
    <s v="SF Bay Area"/>
    <x v="20"/>
    <n v="600"/>
    <n v="0.35"/>
    <x v="46"/>
    <x v="4"/>
    <x v="2"/>
    <s v="Series E"/>
    <x v="0"/>
    <x v="0"/>
    <n v="1500"/>
  </r>
  <r>
    <x v="984"/>
    <s v="Melbourne"/>
    <x v="12"/>
    <n v="83"/>
    <n v="1"/>
    <x v="269"/>
    <x v="11"/>
    <x v="1"/>
    <s v="Post-IPO"/>
    <x v="4"/>
    <x v="0"/>
    <n v="299"/>
  </r>
  <r>
    <x v="985"/>
    <s v="New York City"/>
    <x v="4"/>
    <s v="NULL"/>
    <n v="0.2"/>
    <x v="338"/>
    <x v="0"/>
    <x v="0"/>
    <s v="Series C"/>
    <x v="0"/>
    <x v="0"/>
    <n v="427"/>
  </r>
  <r>
    <x v="986"/>
    <s v="Waterloo"/>
    <x v="13"/>
    <s v="NULL"/>
    <n v="0.08"/>
    <x v="91"/>
    <x v="2"/>
    <x v="1"/>
    <s v="Post-IPO"/>
    <x v="2"/>
    <x v="0"/>
    <n v="1100"/>
  </r>
  <r>
    <x v="987"/>
    <s v="Tel Aviv"/>
    <x v="11"/>
    <n v="14"/>
    <n v="0.05"/>
    <x v="40"/>
    <x v="5"/>
    <x v="0"/>
    <s v="Series E"/>
    <x v="16"/>
    <x v="0"/>
    <n v="223"/>
  </r>
  <r>
    <x v="988"/>
    <s v="Los Angeles"/>
    <x v="1"/>
    <n v="35"/>
    <n v="0.15"/>
    <x v="71"/>
    <x v="4"/>
    <x v="2"/>
    <s v="Unknown"/>
    <x v="0"/>
    <x v="0"/>
    <n v="70"/>
  </r>
  <r>
    <x v="989"/>
    <s v="SF Bay Area"/>
    <x v="12"/>
    <n v="155"/>
    <n v="0.1"/>
    <x v="109"/>
    <x v="11"/>
    <x v="1"/>
    <s v="Post-IPO"/>
    <x v="0"/>
    <x v="0"/>
    <n v="566"/>
  </r>
  <r>
    <x v="990"/>
    <s v="SF Bay Area"/>
    <x v="1"/>
    <n v="60"/>
    <n v="0.15"/>
    <x v="384"/>
    <x v="0"/>
    <x v="2"/>
    <s v="Series D"/>
    <x v="0"/>
    <x v="0"/>
    <n v="251"/>
  </r>
  <r>
    <x v="991"/>
    <s v="SF Bay Area"/>
    <x v="18"/>
    <n v="200"/>
    <s v="NULL"/>
    <x v="79"/>
    <x v="1"/>
    <x v="0"/>
    <s v="Post-IPO"/>
    <x v="0"/>
    <x v="0"/>
    <s v="NULL"/>
  </r>
  <r>
    <x v="992"/>
    <s v="Jerusalem"/>
    <x v="0"/>
    <n v="62"/>
    <n v="0.16"/>
    <x v="66"/>
    <x v="7"/>
    <x v="0"/>
    <s v="Unknown"/>
    <x v="16"/>
    <x v="0"/>
    <n v="86"/>
  </r>
  <r>
    <x v="993"/>
    <s v="New York City"/>
    <x v="20"/>
    <s v="NULL"/>
    <n v="0.1"/>
    <x v="92"/>
    <x v="5"/>
    <x v="0"/>
    <s v="Series D"/>
    <x v="0"/>
    <x v="0"/>
    <n v="472"/>
  </r>
  <r>
    <x v="993"/>
    <s v="New York City"/>
    <x v="20"/>
    <n v="180"/>
    <s v="NULL"/>
    <x v="1"/>
    <x v="1"/>
    <x v="0"/>
    <s v="Series D"/>
    <x v="0"/>
    <x v="0"/>
    <n v="472"/>
  </r>
  <r>
    <x v="994"/>
    <s v="Hong Kong"/>
    <x v="12"/>
    <n v="400"/>
    <n v="0.2"/>
    <x v="188"/>
    <x v="8"/>
    <x v="2"/>
    <s v="Series B"/>
    <x v="15"/>
    <x v="0"/>
    <n v="175"/>
  </r>
  <r>
    <x v="995"/>
    <s v="New York City"/>
    <x v="0"/>
    <n v="70"/>
    <n v="0.05"/>
    <x v="230"/>
    <x v="4"/>
    <x v="2"/>
    <s v="Unknown"/>
    <x v="0"/>
    <x v="0"/>
    <n v="1300"/>
  </r>
  <r>
    <x v="996"/>
    <s v="Tel Aviv"/>
    <x v="10"/>
    <n v="80"/>
    <n v="0.5"/>
    <x v="39"/>
    <x v="9"/>
    <x v="0"/>
    <s v="Post-IPO"/>
    <x v="16"/>
    <x v="0"/>
    <n v="231"/>
  </r>
  <r>
    <x v="997"/>
    <s v="SF Bay Area"/>
    <x v="10"/>
    <s v="NULL"/>
    <n v="0.1"/>
    <x v="15"/>
    <x v="6"/>
    <x v="0"/>
    <s v="Post-IPO"/>
    <x v="0"/>
    <x v="0"/>
    <n v="282"/>
  </r>
  <r>
    <x v="997"/>
    <s v="SF Bay Area"/>
    <x v="10"/>
    <s v="NULL"/>
    <n v="0.1"/>
    <x v="385"/>
    <x v="6"/>
    <x v="2"/>
    <s v="Series B"/>
    <x v="0"/>
    <x v="0"/>
    <n v="132"/>
  </r>
  <r>
    <x v="998"/>
    <s v="Austin"/>
    <x v="1"/>
    <n v="52"/>
    <n v="0.28000000000000003"/>
    <x v="215"/>
    <x v="10"/>
    <x v="2"/>
    <s v="Series C"/>
    <x v="0"/>
    <x v="0"/>
    <n v="48"/>
  </r>
  <r>
    <x v="999"/>
    <s v="New York City"/>
    <x v="1"/>
    <n v="38"/>
    <n v="0.03"/>
    <x v="261"/>
    <x v="0"/>
    <x v="0"/>
    <s v="Post-IPO"/>
    <x v="0"/>
    <x v="0"/>
    <n v="394"/>
  </r>
  <r>
    <x v="1000"/>
    <s v="Seattle"/>
    <x v="7"/>
    <n v="60"/>
    <n v="0.05"/>
    <x v="172"/>
    <x v="3"/>
    <x v="0"/>
    <s v="Series G"/>
    <x v="0"/>
    <x v="0"/>
    <n v="489"/>
  </r>
  <r>
    <x v="1000"/>
    <s v="Seattle"/>
    <x v="7"/>
    <n v="70"/>
    <n v="7.0000000000000007E-2"/>
    <x v="61"/>
    <x v="11"/>
    <x v="1"/>
    <s v="Series G"/>
    <x v="0"/>
    <x v="0"/>
    <n v="489"/>
  </r>
  <r>
    <x v="1001"/>
    <s v="SF Bay Area"/>
    <x v="5"/>
    <n v="31"/>
    <n v="0.18"/>
    <x v="138"/>
    <x v="0"/>
    <x v="0"/>
    <s v="Series D"/>
    <x v="0"/>
    <x v="0"/>
    <n v="240"/>
  </r>
  <r>
    <x v="1001"/>
    <s v="SF Bay Area"/>
    <x v="5"/>
    <n v="43"/>
    <n v="0.25"/>
    <x v="386"/>
    <x v="9"/>
    <x v="0"/>
    <s v="Series D"/>
    <x v="0"/>
    <x v="0"/>
    <n v="240"/>
  </r>
  <r>
    <x v="1002"/>
    <s v="Boulder"/>
    <x v="11"/>
    <s v="NULL"/>
    <n v="0.12"/>
    <x v="70"/>
    <x v="1"/>
    <x v="0"/>
    <s v="Series B"/>
    <x v="0"/>
    <x v="0"/>
    <n v="174"/>
  </r>
  <r>
    <x v="1002"/>
    <s v="Boulder"/>
    <x v="11"/>
    <n v="87"/>
    <n v="0.15"/>
    <x v="347"/>
    <x v="8"/>
    <x v="0"/>
    <s v="Series B"/>
    <x v="0"/>
    <x v="0"/>
    <n v="174"/>
  </r>
  <r>
    <x v="1003"/>
    <s v="New York City"/>
    <x v="11"/>
    <n v="30"/>
    <n v="0.23"/>
    <x v="215"/>
    <x v="10"/>
    <x v="2"/>
    <s v="Series B"/>
    <x v="0"/>
    <x v="0"/>
    <n v="35"/>
  </r>
  <r>
    <x v="1004"/>
    <s v="New York City"/>
    <x v="21"/>
    <n v="170"/>
    <n v="0.17"/>
    <x v="70"/>
    <x v="1"/>
    <x v="0"/>
    <s v="Series E"/>
    <x v="0"/>
    <x v="0"/>
    <n v="507"/>
  </r>
  <r>
    <x v="1005"/>
    <s v="New Delhi"/>
    <x v="10"/>
    <n v="40"/>
    <n v="0.2"/>
    <x v="97"/>
    <x v="5"/>
    <x v="0"/>
    <s v="Unknown"/>
    <x v="6"/>
    <x v="0"/>
    <n v="13"/>
  </r>
  <r>
    <x v="1006"/>
    <s v="Gurugram"/>
    <x v="14"/>
    <n v="600"/>
    <s v="NULL"/>
    <x v="174"/>
    <x v="9"/>
    <x v="0"/>
    <s v="Series F"/>
    <x v="6"/>
    <x v="0"/>
    <n v="4000"/>
  </r>
  <r>
    <x v="1006"/>
    <s v="Gurugram"/>
    <x v="14"/>
    <n v="600"/>
    <s v="NULL"/>
    <x v="387"/>
    <x v="9"/>
    <x v="2"/>
    <s v="Series F"/>
    <x v="6"/>
    <x v="0"/>
    <n v="3200"/>
  </r>
  <r>
    <x v="1006"/>
    <s v="London"/>
    <x v="14"/>
    <n v="150"/>
    <s v="NULL"/>
    <x v="94"/>
    <x v="8"/>
    <x v="2"/>
    <s v="Series F"/>
    <x v="17"/>
    <x v="0"/>
    <n v="2400"/>
  </r>
  <r>
    <x v="1006"/>
    <s v="Sao Paulo"/>
    <x v="14"/>
    <n v="500"/>
    <s v="NULL"/>
    <x v="388"/>
    <x v="4"/>
    <x v="2"/>
    <s v="Series F"/>
    <x v="3"/>
    <x v="0"/>
    <n v="2400"/>
  </r>
  <r>
    <x v="1007"/>
    <s v="SF Bay Area"/>
    <x v="11"/>
    <s v="NULL"/>
    <n v="1"/>
    <x v="389"/>
    <x v="7"/>
    <x v="3"/>
    <s v="Series C"/>
    <x v="0"/>
    <x v="0"/>
    <n v="70"/>
  </r>
  <r>
    <x v="1008"/>
    <s v="SF Bay Area"/>
    <x v="20"/>
    <n v="100"/>
    <n v="0.3"/>
    <x v="163"/>
    <x v="7"/>
    <x v="0"/>
    <s v="Series C"/>
    <x v="0"/>
    <x v="0"/>
    <n v="217"/>
  </r>
  <r>
    <x v="1009"/>
    <s v="New York City"/>
    <x v="3"/>
    <n v="138"/>
    <n v="0.2"/>
    <x v="245"/>
    <x v="3"/>
    <x v="0"/>
    <s v="Unknown"/>
    <x v="0"/>
    <x v="0"/>
    <n v="472"/>
  </r>
  <r>
    <x v="1010"/>
    <s v="SF Bay Area"/>
    <x v="0"/>
    <n v="94"/>
    <s v="NULL"/>
    <x v="293"/>
    <x v="0"/>
    <x v="0"/>
    <s v="Series C"/>
    <x v="0"/>
    <x v="0"/>
    <n v="200"/>
  </r>
  <r>
    <x v="1011"/>
    <s v="London"/>
    <x v="12"/>
    <s v="NULL"/>
    <n v="0.08"/>
    <x v="192"/>
    <x v="2"/>
    <x v="1"/>
    <s v="Series D"/>
    <x v="17"/>
    <x v="0"/>
    <n v="293"/>
  </r>
  <r>
    <x v="1012"/>
    <s v="Bengaluru"/>
    <x v="22"/>
    <n v="80"/>
    <s v="NULL"/>
    <x v="390"/>
    <x v="0"/>
    <x v="3"/>
    <s v="Series A"/>
    <x v="6"/>
    <x v="0"/>
    <n v="17"/>
  </r>
  <r>
    <x v="1013"/>
    <s v="New York City"/>
    <x v="12"/>
    <n v="140"/>
    <n v="0.2"/>
    <x v="12"/>
    <x v="2"/>
    <x v="1"/>
    <s v="Post-IPO"/>
    <x v="0"/>
    <x v="0"/>
    <n v="571"/>
  </r>
  <r>
    <x v="1014"/>
    <s v="Sao Paulo"/>
    <x v="12"/>
    <n v="500"/>
    <n v="7.0000000000000007E-2"/>
    <x v="212"/>
    <x v="2"/>
    <x v="1"/>
    <s v="Post-IPO"/>
    <x v="3"/>
    <x v="0"/>
    <s v="NULL"/>
  </r>
  <r>
    <x v="1015"/>
    <s v="SF Bay Area"/>
    <x v="16"/>
    <s v="NULL"/>
    <n v="7.0000000000000007E-2"/>
    <x v="145"/>
    <x v="2"/>
    <x v="1"/>
    <s v="Post-IPO"/>
    <x v="0"/>
    <x v="0"/>
    <n v="173"/>
  </r>
  <r>
    <x v="1016"/>
    <s v="Sao Paulo"/>
    <x v="12"/>
    <s v="NULL"/>
    <n v="7.0000000000000007E-2"/>
    <x v="209"/>
    <x v="2"/>
    <x v="1"/>
    <s v="Post-IPO"/>
    <x v="3"/>
    <x v="0"/>
    <s v="NULL"/>
  </r>
  <r>
    <x v="1017"/>
    <s v="Gurugram"/>
    <x v="12"/>
    <n v="1500"/>
    <n v="0.5"/>
    <x v="306"/>
    <x v="5"/>
    <x v="2"/>
    <s v="Series G"/>
    <x v="6"/>
    <x v="0"/>
    <n v="496"/>
  </r>
  <r>
    <x v="1018"/>
    <s v="Denver"/>
    <x v="13"/>
    <n v="75"/>
    <n v="0.02"/>
    <x v="61"/>
    <x v="11"/>
    <x v="1"/>
    <s v="Post-IPO"/>
    <x v="0"/>
    <x v="0"/>
    <n v="3000"/>
  </r>
  <r>
    <x v="1019"/>
    <s v="Denver"/>
    <x v="14"/>
    <n v="18"/>
    <s v="NULL"/>
    <x v="19"/>
    <x v="4"/>
    <x v="2"/>
    <s v="Series A"/>
    <x v="0"/>
    <x v="0"/>
    <n v="11"/>
  </r>
  <r>
    <x v="1020"/>
    <s v="SF Bay Area"/>
    <x v="2"/>
    <n v="6"/>
    <n v="0.75"/>
    <x v="319"/>
    <x v="10"/>
    <x v="2"/>
    <s v="Seed"/>
    <x v="0"/>
    <x v="0"/>
    <n v="1"/>
  </r>
  <r>
    <x v="1021"/>
    <s v="Miami"/>
    <x v="18"/>
    <s v="NULL"/>
    <n v="0.15"/>
    <x v="3"/>
    <x v="0"/>
    <x v="0"/>
    <s v="Series D"/>
    <x v="0"/>
    <x v="0"/>
    <n v="241"/>
  </r>
  <r>
    <x v="1022"/>
    <s v="Nashua"/>
    <x v="17"/>
    <n v="60"/>
    <s v="NULL"/>
    <x v="97"/>
    <x v="5"/>
    <x v="0"/>
    <s v="Unknown"/>
    <x v="0"/>
    <x v="0"/>
    <n v="8"/>
  </r>
  <r>
    <x v="1023"/>
    <s v="Nashville"/>
    <x v="2"/>
    <n v="60"/>
    <n v="0.75"/>
    <x v="110"/>
    <x v="2"/>
    <x v="1"/>
    <s v="Series B"/>
    <x v="0"/>
    <x v="0"/>
    <n v="36"/>
  </r>
  <r>
    <x v="1024"/>
    <s v="SF Bay Area"/>
    <x v="22"/>
    <n v="40"/>
    <n v="0.25"/>
    <x v="46"/>
    <x v="4"/>
    <x v="2"/>
    <s v="Series C"/>
    <x v="0"/>
    <x v="0"/>
    <n v="72"/>
  </r>
  <r>
    <x v="1025"/>
    <s v="Toronto"/>
    <x v="7"/>
    <n v="40"/>
    <n v="0.2"/>
    <x v="145"/>
    <x v="2"/>
    <x v="1"/>
    <s v="Series B"/>
    <x v="2"/>
    <x v="0"/>
    <n v="36"/>
  </r>
  <r>
    <x v="1026"/>
    <s v="Charlotte"/>
    <x v="10"/>
    <n v="44"/>
    <s v="NULL"/>
    <x v="104"/>
    <x v="10"/>
    <x v="2"/>
    <s v="Series D"/>
    <x v="0"/>
    <x v="0"/>
    <n v="123"/>
  </r>
  <r>
    <x v="1027"/>
    <s v="SF Bay Area"/>
    <x v="8"/>
    <s v="NULL"/>
    <n v="1"/>
    <x v="191"/>
    <x v="6"/>
    <x v="0"/>
    <s v="Unknown"/>
    <x v="0"/>
    <x v="0"/>
    <s v="NULL"/>
  </r>
  <r>
    <x v="1028"/>
    <s v="Los Angeles"/>
    <x v="0"/>
    <n v="100"/>
    <n v="0.2"/>
    <x v="19"/>
    <x v="4"/>
    <x v="2"/>
    <s v="Series B"/>
    <x v="0"/>
    <x v="0"/>
    <n v="75"/>
  </r>
  <r>
    <x v="1029"/>
    <s v="SF Bay Area"/>
    <x v="11"/>
    <n v="5"/>
    <s v="NULL"/>
    <x v="56"/>
    <x v="6"/>
    <x v="0"/>
    <s v="Series F"/>
    <x v="0"/>
    <x v="0"/>
    <n v="413"/>
  </r>
  <r>
    <x v="1029"/>
    <s v="SF Bay Area"/>
    <x v="11"/>
    <n v="30"/>
    <n v="0.13"/>
    <x v="166"/>
    <x v="4"/>
    <x v="2"/>
    <s v="Series D"/>
    <x v="0"/>
    <x v="0"/>
    <n v="165"/>
  </r>
  <r>
    <x v="1029"/>
    <s v="SF Bay Area"/>
    <x v="11"/>
    <n v="36"/>
    <s v="NULL"/>
    <x v="391"/>
    <x v="4"/>
    <x v="3"/>
    <s v="Series D"/>
    <x v="0"/>
    <x v="0"/>
    <n v="165"/>
  </r>
  <r>
    <x v="1029"/>
    <s v="SF Bay Area"/>
    <x v="11"/>
    <n v="80"/>
    <n v="0.17"/>
    <x v="200"/>
    <x v="6"/>
    <x v="0"/>
    <s v="Series F"/>
    <x v="0"/>
    <x v="0"/>
    <n v="413"/>
  </r>
  <r>
    <x v="1030"/>
    <s v="SF Bay Area"/>
    <x v="17"/>
    <n v="96"/>
    <n v="0.96"/>
    <x v="311"/>
    <x v="7"/>
    <x v="0"/>
    <s v="Series D"/>
    <x v="0"/>
    <x v="0"/>
    <n v="103"/>
  </r>
  <r>
    <x v="1031"/>
    <s v="Boston"/>
    <x v="22"/>
    <n v="46"/>
    <s v="NULL"/>
    <x v="101"/>
    <x v="4"/>
    <x v="2"/>
    <s v="Unknown"/>
    <x v="0"/>
    <x v="0"/>
    <s v="NULL"/>
  </r>
  <r>
    <x v="1032"/>
    <s v="Paris"/>
    <x v="22"/>
    <n v="200"/>
    <n v="0.2"/>
    <x v="222"/>
    <x v="10"/>
    <x v="1"/>
    <s v="Series E"/>
    <x v="19"/>
    <x v="0"/>
    <n v="495"/>
  </r>
  <r>
    <x v="1033"/>
    <s v="SF Bay Area"/>
    <x v="12"/>
    <n v="27"/>
    <n v="0.25"/>
    <x v="71"/>
    <x v="4"/>
    <x v="2"/>
    <s v="Series B"/>
    <x v="0"/>
    <x v="0"/>
    <n v="71"/>
  </r>
  <r>
    <x v="1034"/>
    <s v="SF Bay Area"/>
    <x v="12"/>
    <n v="83"/>
    <s v="NULL"/>
    <x v="41"/>
    <x v="8"/>
    <x v="0"/>
    <s v="Post-IPO"/>
    <x v="0"/>
    <x v="0"/>
    <n v="216"/>
  </r>
  <r>
    <x v="1034"/>
    <s v="SF Bay Area"/>
    <x v="12"/>
    <n v="2000"/>
    <n v="7.0000000000000007E-2"/>
    <x v="91"/>
    <x v="2"/>
    <x v="1"/>
    <s v="Post-IPO"/>
    <x v="0"/>
    <x v="0"/>
    <n v="216"/>
  </r>
  <r>
    <x v="1035"/>
    <s v="Mumbai"/>
    <x v="12"/>
    <n v="40"/>
    <s v="NULL"/>
    <x v="392"/>
    <x v="0"/>
    <x v="2"/>
    <s v="Acquired"/>
    <x v="6"/>
    <x v="0"/>
    <n v="26"/>
  </r>
  <r>
    <x v="1036"/>
    <s v="New Delhi"/>
    <x v="12"/>
    <n v="500"/>
    <s v="NULL"/>
    <x v="166"/>
    <x v="4"/>
    <x v="2"/>
    <s v="Unknown"/>
    <x v="6"/>
    <x v="0"/>
    <n v="2200"/>
  </r>
  <r>
    <x v="1037"/>
    <s v="Amsterdam"/>
    <x v="12"/>
    <n v="150"/>
    <n v="0.06"/>
    <x v="393"/>
    <x v="9"/>
    <x v="0"/>
    <s v="Acquired"/>
    <x v="26"/>
    <x v="0"/>
    <s v="NULL"/>
  </r>
  <r>
    <x v="1038"/>
    <s v="Boston"/>
    <x v="0"/>
    <n v="59"/>
    <n v="0.22"/>
    <x v="187"/>
    <x v="1"/>
    <x v="0"/>
    <s v="Post-IPO"/>
    <x v="0"/>
    <x v="0"/>
    <n v="409"/>
  </r>
  <r>
    <x v="1038"/>
    <s v="Boston"/>
    <x v="0"/>
    <n v="59"/>
    <n v="0.22"/>
    <x v="55"/>
    <x v="1"/>
    <x v="0"/>
    <s v="Post-IPO"/>
    <x v="0"/>
    <x v="0"/>
    <n v="409"/>
  </r>
  <r>
    <x v="1038"/>
    <s v="Boston"/>
    <x v="0"/>
    <n v="25"/>
    <n v="0.09"/>
    <x v="0"/>
    <x v="0"/>
    <x v="0"/>
    <s v="Post-IPO"/>
    <x v="0"/>
    <x v="0"/>
    <n v="409"/>
  </r>
  <r>
    <x v="1039"/>
    <s v="New York City"/>
    <x v="1"/>
    <s v="NULL"/>
    <n v="0.6"/>
    <x v="19"/>
    <x v="4"/>
    <x v="2"/>
    <s v="Series C"/>
    <x v="0"/>
    <x v="0"/>
    <n v="81"/>
  </r>
  <r>
    <x v="1040"/>
    <s v="Tel Aviv"/>
    <x v="13"/>
    <n v="30"/>
    <n v="0.25"/>
    <x v="90"/>
    <x v="2"/>
    <x v="1"/>
    <s v="Series C"/>
    <x v="16"/>
    <x v="0"/>
    <n v="116"/>
  </r>
  <r>
    <x v="1041"/>
    <s v="Salt Lake City"/>
    <x v="14"/>
    <n v="45"/>
    <s v="NULL"/>
    <x v="236"/>
    <x v="10"/>
    <x v="2"/>
    <s v="Series B"/>
    <x v="0"/>
    <x v="0"/>
    <n v="39"/>
  </r>
  <r>
    <x v="1042"/>
    <s v="Tampa Bay"/>
    <x v="22"/>
    <s v="NULL"/>
    <n v="0.4"/>
    <x v="286"/>
    <x v="10"/>
    <x v="2"/>
    <s v="Unknown"/>
    <x v="0"/>
    <x v="0"/>
    <n v="47"/>
  </r>
  <r>
    <x v="1043"/>
    <s v="SF Bay Area"/>
    <x v="20"/>
    <n v="41"/>
    <n v="0.75"/>
    <x v="104"/>
    <x v="10"/>
    <x v="2"/>
    <s v="Series B"/>
    <x v="0"/>
    <x v="0"/>
    <n v="34"/>
  </r>
  <r>
    <x v="1044"/>
    <s v="Los Angeles"/>
    <x v="12"/>
    <n v="51"/>
    <n v="0.3"/>
    <x v="143"/>
    <x v="10"/>
    <x v="2"/>
    <s v="Series C"/>
    <x v="0"/>
    <x v="0"/>
    <n v="110"/>
  </r>
  <r>
    <x v="1044"/>
    <s v="Los Angeles"/>
    <x v="12"/>
    <n v="75"/>
    <s v="NULL"/>
    <x v="37"/>
    <x v="8"/>
    <x v="0"/>
    <s v="Series C"/>
    <x v="0"/>
    <x v="0"/>
    <n v="121"/>
  </r>
  <r>
    <x v="1045"/>
    <s v="Boston"/>
    <x v="22"/>
    <n v="245"/>
    <n v="0.04"/>
    <x v="176"/>
    <x v="2"/>
    <x v="1"/>
    <s v="Post-IPO"/>
    <x v="0"/>
    <x v="0"/>
    <s v="NULL"/>
  </r>
  <r>
    <x v="1046"/>
    <s v="New York City"/>
    <x v="28"/>
    <n v="500"/>
    <n v="0.12"/>
    <x v="235"/>
    <x v="7"/>
    <x v="0"/>
    <s v="Post-IPO"/>
    <x v="0"/>
    <x v="0"/>
    <n v="1900"/>
  </r>
  <r>
    <x v="1046"/>
    <s v="New York City"/>
    <x v="28"/>
    <n v="784"/>
    <n v="0.13"/>
    <x v="231"/>
    <x v="3"/>
    <x v="0"/>
    <s v="Post-IPO"/>
    <x v="0"/>
    <x v="0"/>
    <n v="1900"/>
  </r>
  <r>
    <x v="1046"/>
    <s v="New York City"/>
    <x v="28"/>
    <n v="2800"/>
    <n v="0.2"/>
    <x v="394"/>
    <x v="11"/>
    <x v="0"/>
    <s v="Post-IPO"/>
    <x v="0"/>
    <x v="0"/>
    <n v="1900"/>
  </r>
  <r>
    <x v="1047"/>
    <s v="Raleigh"/>
    <x v="16"/>
    <n v="45"/>
    <n v="0.05"/>
    <x v="250"/>
    <x v="6"/>
    <x v="0"/>
    <s v="Series F"/>
    <x v="0"/>
    <x v="0"/>
    <n v="469"/>
  </r>
  <r>
    <x v="1048"/>
    <s v="SF Bay Area"/>
    <x v="1"/>
    <n v="30"/>
    <n v="0.18"/>
    <x v="126"/>
    <x v="4"/>
    <x v="2"/>
    <s v="Series C"/>
    <x v="0"/>
    <x v="0"/>
    <n v="100"/>
  </r>
  <r>
    <x v="1049"/>
    <s v="Boston"/>
    <x v="10"/>
    <s v="NULL"/>
    <n v="1"/>
    <x v="309"/>
    <x v="3"/>
    <x v="0"/>
    <s v="Series A"/>
    <x v="0"/>
    <x v="0"/>
    <n v="20"/>
  </r>
  <r>
    <x v="1050"/>
    <s v="Tel Aviv"/>
    <x v="21"/>
    <n v="20"/>
    <n v="0.08"/>
    <x v="26"/>
    <x v="9"/>
    <x v="0"/>
    <s v="Series C"/>
    <x v="16"/>
    <x v="0"/>
    <n v="165"/>
  </r>
  <r>
    <x v="1051"/>
    <s v="Tel Aviv"/>
    <x v="1"/>
    <n v="20"/>
    <n v="0.05"/>
    <x v="240"/>
    <x v="3"/>
    <x v="0"/>
    <s v="Post-IPO"/>
    <x v="16"/>
    <x v="0"/>
    <n v="76"/>
  </r>
  <r>
    <x v="1052"/>
    <s v="Chicago"/>
    <x v="22"/>
    <n v="10"/>
    <n v="0.1"/>
    <x v="153"/>
    <x v="4"/>
    <x v="2"/>
    <s v="Private Equity"/>
    <x v="0"/>
    <x v="0"/>
    <n v="50"/>
  </r>
  <r>
    <x v="1053"/>
    <s v="London"/>
    <x v="1"/>
    <n v="30"/>
    <n v="0.12"/>
    <x v="317"/>
    <x v="3"/>
    <x v="0"/>
    <s v="Series C"/>
    <x v="17"/>
    <x v="0"/>
    <n v="105"/>
  </r>
  <r>
    <x v="1054"/>
    <s v="SF Bay Area"/>
    <x v="0"/>
    <s v="NULL"/>
    <n v="0.3"/>
    <x v="182"/>
    <x v="2"/>
    <x v="1"/>
    <s v="Post-IPO"/>
    <x v="0"/>
    <x v="0"/>
    <n v="225"/>
  </r>
  <r>
    <x v="1055"/>
    <s v="New York City"/>
    <x v="9"/>
    <n v="30"/>
    <n v="0.08"/>
    <x v="90"/>
    <x v="2"/>
    <x v="1"/>
    <s v="Private Equity"/>
    <x v="0"/>
    <x v="0"/>
    <n v="178"/>
  </r>
  <r>
    <x v="1056"/>
    <s v="SF Bay Area"/>
    <x v="18"/>
    <s v="NULL"/>
    <n v="1"/>
    <x v="291"/>
    <x v="6"/>
    <x v="0"/>
    <s v="Seed"/>
    <x v="0"/>
    <x v="0"/>
    <n v="6"/>
  </r>
  <r>
    <x v="1057"/>
    <s v="Sao Paulo"/>
    <x v="3"/>
    <n v="94"/>
    <s v="NULL"/>
    <x v="195"/>
    <x v="11"/>
    <x v="1"/>
    <s v="Series C"/>
    <x v="3"/>
    <x v="0"/>
    <n v="225"/>
  </r>
  <r>
    <x v="1058"/>
    <s v="Bengaluru"/>
    <x v="0"/>
    <s v="NULL"/>
    <n v="0.7"/>
    <x v="223"/>
    <x v="11"/>
    <x v="1"/>
    <s v="Series B"/>
    <x v="6"/>
    <x v="0"/>
    <n v="40"/>
  </r>
  <r>
    <x v="1059"/>
    <s v="Mumbai"/>
    <x v="0"/>
    <n v="40"/>
    <s v="NULL"/>
    <x v="207"/>
    <x v="5"/>
    <x v="0"/>
    <s v="Unknown"/>
    <x v="6"/>
    <x v="0"/>
    <n v="1600"/>
  </r>
  <r>
    <x v="1060"/>
    <s v="Amsterdam"/>
    <x v="0"/>
    <n v="4000"/>
    <n v="0.05"/>
    <x v="198"/>
    <x v="7"/>
    <x v="0"/>
    <s v="Post-IPO"/>
    <x v="26"/>
    <x v="0"/>
    <s v="NULL"/>
  </r>
  <r>
    <x v="1060"/>
    <s v="Amsterdam"/>
    <x v="0"/>
    <n v="6000"/>
    <n v="0.13"/>
    <x v="81"/>
    <x v="2"/>
    <x v="1"/>
    <s v="Post-IPO"/>
    <x v="26"/>
    <x v="0"/>
    <s v="NULL"/>
  </r>
  <r>
    <x v="1061"/>
    <s v="Chennai"/>
    <x v="14"/>
    <n v="70"/>
    <n v="0.35"/>
    <x v="239"/>
    <x v="8"/>
    <x v="2"/>
    <s v="Series A"/>
    <x v="6"/>
    <x v="0"/>
    <n v="3"/>
  </r>
  <r>
    <x v="1062"/>
    <s v="SF Bay Area"/>
    <x v="18"/>
    <n v="400"/>
    <n v="0.2"/>
    <x v="256"/>
    <x v="11"/>
    <x v="1"/>
    <s v="Acquired"/>
    <x v="0"/>
    <x v="0"/>
    <n v="62"/>
  </r>
  <r>
    <x v="1063"/>
    <s v="Seattle"/>
    <x v="8"/>
    <s v="NULL"/>
    <n v="1"/>
    <x v="170"/>
    <x v="4"/>
    <x v="2"/>
    <s v="Series A"/>
    <x v="0"/>
    <x v="0"/>
    <n v="15"/>
  </r>
  <r>
    <x v="1064"/>
    <s v="Miami"/>
    <x v="2"/>
    <n v="90"/>
    <n v="0.08"/>
    <x v="343"/>
    <x v="8"/>
    <x v="0"/>
    <s v="Series C"/>
    <x v="0"/>
    <x v="0"/>
    <n v="195"/>
  </r>
  <r>
    <x v="1065"/>
    <s v="Sao Paulo"/>
    <x v="12"/>
    <n v="111"/>
    <n v="0.39"/>
    <x v="45"/>
    <x v="2"/>
    <x v="1"/>
    <s v="Series B"/>
    <x v="3"/>
    <x v="0"/>
    <n v="42"/>
  </r>
  <r>
    <x v="1066"/>
    <s v="SF Bay Area"/>
    <x v="2"/>
    <n v="150"/>
    <s v="NULL"/>
    <x v="72"/>
    <x v="11"/>
    <x v="1"/>
    <s v="Post-IPO"/>
    <x v="0"/>
    <x v="0"/>
    <n v="1500"/>
  </r>
  <r>
    <x v="1067"/>
    <s v="Tallinn"/>
    <x v="7"/>
    <n v="31"/>
    <s v="NULL"/>
    <x v="36"/>
    <x v="8"/>
    <x v="2"/>
    <s v="Series C"/>
    <x v="43"/>
    <x v="0"/>
    <n v="90"/>
  </r>
  <r>
    <x v="1067"/>
    <s v="Tallinn"/>
    <x v="7"/>
    <n v="143"/>
    <n v="0.15"/>
    <x v="187"/>
    <x v="1"/>
    <x v="0"/>
    <s v="Private Equity"/>
    <x v="43"/>
    <x v="0"/>
    <n v="90"/>
  </r>
  <r>
    <x v="1068"/>
    <s v="Spokane"/>
    <x v="21"/>
    <n v="22"/>
    <n v="0.13"/>
    <x v="92"/>
    <x v="5"/>
    <x v="0"/>
    <s v="Unknown"/>
    <x v="0"/>
    <x v="0"/>
    <n v="19"/>
  </r>
  <r>
    <x v="1069"/>
    <s v="Berlin"/>
    <x v="1"/>
    <n v="59"/>
    <n v="0.3"/>
    <x v="130"/>
    <x v="6"/>
    <x v="0"/>
    <s v="Series B"/>
    <x v="7"/>
    <x v="0"/>
    <n v="137"/>
  </r>
  <r>
    <x v="1070"/>
    <s v="SF Bay Area"/>
    <x v="12"/>
    <n v="260"/>
    <n v="0.2"/>
    <x v="206"/>
    <x v="9"/>
    <x v="0"/>
    <s v="Series D"/>
    <x v="0"/>
    <x v="0"/>
    <n v="734"/>
  </r>
  <r>
    <x v="1071"/>
    <s v="Berlin"/>
    <x v="18"/>
    <n v="200"/>
    <n v="1"/>
    <x v="112"/>
    <x v="1"/>
    <x v="0"/>
    <s v="Acquired"/>
    <x v="7"/>
    <x v="0"/>
    <n v="5"/>
  </r>
  <r>
    <x v="1072"/>
    <s v="SF Bay Area"/>
    <x v="22"/>
    <n v="29"/>
    <n v="0.5"/>
    <x v="245"/>
    <x v="3"/>
    <x v="0"/>
    <s v="Seed"/>
    <x v="0"/>
    <x v="0"/>
    <n v="3"/>
  </r>
  <r>
    <x v="1073"/>
    <s v="New York City"/>
    <x v="2"/>
    <n v="65"/>
    <n v="1"/>
    <x v="395"/>
    <x v="7"/>
    <x v="0"/>
    <s v="Acquired"/>
    <x v="0"/>
    <x v="0"/>
    <n v="10"/>
  </r>
  <r>
    <x v="1074"/>
    <s v="Tel Aviv"/>
    <x v="2"/>
    <n v="250"/>
    <n v="0.06"/>
    <x v="147"/>
    <x v="8"/>
    <x v="0"/>
    <s v="Post-IPO"/>
    <x v="16"/>
    <x v="0"/>
    <s v="NULL"/>
  </r>
  <r>
    <x v="1074"/>
    <s v="Tel Aviv"/>
    <x v="2"/>
    <n v="600"/>
    <n v="0.15"/>
    <x v="51"/>
    <x v="9"/>
    <x v="0"/>
    <s v="Post-IPO"/>
    <x v="16"/>
    <x v="0"/>
    <s v="NULL"/>
  </r>
  <r>
    <x v="1075"/>
    <s v="Copenhagen"/>
    <x v="12"/>
    <n v="150"/>
    <n v="0.15"/>
    <x v="30"/>
    <x v="1"/>
    <x v="0"/>
    <s v="Series C"/>
    <x v="0"/>
    <x v="0"/>
    <n v="428"/>
  </r>
  <r>
    <x v="1076"/>
    <s v="Guadalajara"/>
    <x v="12"/>
    <s v="NULL"/>
    <n v="0.4"/>
    <x v="125"/>
    <x v="1"/>
    <x v="0"/>
    <s v="Series A"/>
    <x v="25"/>
    <x v="0"/>
    <n v="13"/>
  </r>
  <r>
    <x v="1077"/>
    <s v="Tel Aviv"/>
    <x v="13"/>
    <n v="12"/>
    <n v="0.09"/>
    <x v="47"/>
    <x v="3"/>
    <x v="0"/>
    <s v="Series D"/>
    <x v="16"/>
    <x v="0"/>
    <n v="205"/>
  </r>
  <r>
    <x v="1078"/>
    <s v="Bengaluru"/>
    <x v="0"/>
    <n v="36"/>
    <n v="0.1"/>
    <x v="98"/>
    <x v="1"/>
    <x v="0"/>
    <s v="Series A"/>
    <x v="6"/>
    <x v="0"/>
    <n v="20"/>
  </r>
  <r>
    <x v="1079"/>
    <s v="Salt Lake City"/>
    <x v="5"/>
    <n v="400"/>
    <n v="0.2"/>
    <x v="107"/>
    <x v="9"/>
    <x v="0"/>
    <s v="Acquired"/>
    <x v="0"/>
    <x v="0"/>
    <n v="192"/>
  </r>
  <r>
    <x v="1080"/>
    <s v="San Antonio"/>
    <x v="18"/>
    <s v="NULL"/>
    <n v="0.1"/>
    <x v="227"/>
    <x v="2"/>
    <x v="1"/>
    <s v="Series B"/>
    <x v="0"/>
    <x v="0"/>
    <n v="43"/>
  </r>
  <r>
    <x v="1081"/>
    <s v="Mumbai"/>
    <x v="11"/>
    <n v="50"/>
    <n v="0.25"/>
    <x v="196"/>
    <x v="11"/>
    <x v="1"/>
    <s v="Unknown"/>
    <x v="6"/>
    <x v="0"/>
    <n v="19"/>
  </r>
  <r>
    <x v="1082"/>
    <s v="Singapore"/>
    <x v="1"/>
    <n v="21"/>
    <n v="1"/>
    <x v="396"/>
    <x v="2"/>
    <x v="3"/>
    <s v="Unknown"/>
    <x v="8"/>
    <x v="0"/>
    <n v="20"/>
  </r>
  <r>
    <x v="1083"/>
    <s v="Lehi"/>
    <x v="9"/>
    <s v="NULL"/>
    <n v="0.12"/>
    <x v="137"/>
    <x v="9"/>
    <x v="0"/>
    <s v="Series D"/>
    <x v="0"/>
    <x v="0"/>
    <n v="419"/>
  </r>
  <r>
    <x v="1084"/>
    <s v="SF Bay Area"/>
    <x v="2"/>
    <n v="10"/>
    <s v="NULL"/>
    <x v="63"/>
    <x v="10"/>
    <x v="2"/>
    <s v="Series A"/>
    <x v="0"/>
    <x v="0"/>
    <n v="13"/>
  </r>
  <r>
    <x v="1085"/>
    <s v="New York City"/>
    <x v="12"/>
    <n v="170"/>
    <n v="0.25"/>
    <x v="185"/>
    <x v="5"/>
    <x v="0"/>
    <s v="Series E"/>
    <x v="0"/>
    <x v="0"/>
    <n v="286"/>
  </r>
  <r>
    <x v="1086"/>
    <s v="Washington D.C."/>
    <x v="11"/>
    <n v="13"/>
    <s v="NULL"/>
    <x v="166"/>
    <x v="4"/>
    <x v="2"/>
    <s v="Unknown"/>
    <x v="0"/>
    <x v="0"/>
    <s v="NULL"/>
  </r>
  <r>
    <x v="1087"/>
    <s v="London"/>
    <x v="1"/>
    <s v="NULL"/>
    <n v="1"/>
    <x v="317"/>
    <x v="3"/>
    <x v="0"/>
    <s v="Series C"/>
    <x v="17"/>
    <x v="0"/>
    <n v="238"/>
  </r>
  <r>
    <x v="1087"/>
    <s v="London"/>
    <x v="14"/>
    <n v="69"/>
    <n v="0.31"/>
    <x v="260"/>
    <x v="8"/>
    <x v="2"/>
    <s v="Series B"/>
    <x v="17"/>
    <x v="0"/>
    <n v="88"/>
  </r>
  <r>
    <x v="1087"/>
    <s v="London"/>
    <x v="14"/>
    <n v="200"/>
    <n v="0.33"/>
    <x v="193"/>
    <x v="8"/>
    <x v="0"/>
    <s v="Series C"/>
    <x v="17"/>
    <x v="0"/>
    <n v="238"/>
  </r>
  <r>
    <x v="1088"/>
    <s v="Burlington"/>
    <x v="12"/>
    <n v="47"/>
    <n v="0.15"/>
    <x v="219"/>
    <x v="9"/>
    <x v="0"/>
    <s v="Series C"/>
    <x v="0"/>
    <x v="0"/>
    <n v="184"/>
  </r>
  <r>
    <x v="1089"/>
    <s v="Bengaluru"/>
    <x v="4"/>
    <n v="100"/>
    <n v="0.2"/>
    <x v="144"/>
    <x v="11"/>
    <x v="1"/>
    <s v="Unknown"/>
    <x v="6"/>
    <x v="0"/>
    <n v="451"/>
  </r>
  <r>
    <x v="1090"/>
    <s v="Bangkok"/>
    <x v="3"/>
    <n v="55"/>
    <n v="0.08"/>
    <x v="121"/>
    <x v="6"/>
    <x v="0"/>
    <s v="Unknown"/>
    <x v="44"/>
    <x v="0"/>
    <n v="120"/>
  </r>
  <r>
    <x v="1091"/>
    <s v="New York City"/>
    <x v="28"/>
    <s v="NULL"/>
    <n v="1"/>
    <x v="156"/>
    <x v="10"/>
    <x v="2"/>
    <s v="Unknown"/>
    <x v="0"/>
    <x v="0"/>
    <n v="13"/>
  </r>
  <r>
    <x v="1092"/>
    <s v="SF Bay Area"/>
    <x v="3"/>
    <s v="NULL"/>
    <n v="0.02"/>
    <x v="266"/>
    <x v="11"/>
    <x v="1"/>
    <s v="Acquired"/>
    <x v="0"/>
    <x v="0"/>
    <n v="153"/>
  </r>
  <r>
    <x v="1093"/>
    <s v="SF Bay Area"/>
    <x v="8"/>
    <n v="180"/>
    <n v="0.15"/>
    <x v="397"/>
    <x v="2"/>
    <x v="3"/>
    <s v="Acquired"/>
    <x v="0"/>
    <x v="0"/>
    <n v="763"/>
  </r>
  <r>
    <x v="1094"/>
    <s v="SF Bay Area"/>
    <x v="1"/>
    <n v="43"/>
    <s v="NULL"/>
    <x v="398"/>
    <x v="5"/>
    <x v="0"/>
    <s v="Series C"/>
    <x v="0"/>
    <x v="0"/>
    <n v="106"/>
  </r>
  <r>
    <x v="1095"/>
    <s v="Boston"/>
    <x v="5"/>
    <n v="26"/>
    <n v="0.05"/>
    <x v="152"/>
    <x v="5"/>
    <x v="0"/>
    <s v="Series C"/>
    <x v="0"/>
    <x v="0"/>
    <n v="100"/>
  </r>
  <r>
    <x v="1096"/>
    <s v="Las Vegas"/>
    <x v="4"/>
    <s v="NULL"/>
    <n v="0.33"/>
    <x v="81"/>
    <x v="2"/>
    <x v="1"/>
    <s v="Series B"/>
    <x v="0"/>
    <x v="0"/>
    <n v="176"/>
  </r>
  <r>
    <x v="1097"/>
    <s v="London"/>
    <x v="12"/>
    <n v="85"/>
    <n v="0.33"/>
    <x v="51"/>
    <x v="9"/>
    <x v="0"/>
    <s v="Series B"/>
    <x v="17"/>
    <x v="0"/>
    <n v="73"/>
  </r>
  <r>
    <x v="1098"/>
    <s v="SF Bay Area"/>
    <x v="13"/>
    <s v="NULL"/>
    <n v="0.28000000000000003"/>
    <x v="182"/>
    <x v="2"/>
    <x v="1"/>
    <s v="Series B"/>
    <x v="0"/>
    <x v="0"/>
    <n v="56"/>
  </r>
  <r>
    <x v="1099"/>
    <s v="London"/>
    <x v="13"/>
    <n v="20"/>
    <s v="NULL"/>
    <x v="175"/>
    <x v="2"/>
    <x v="3"/>
    <s v="Series C"/>
    <x v="17"/>
    <x v="0"/>
    <n v="150"/>
  </r>
  <r>
    <x v="1100"/>
    <s v="Los Angeles"/>
    <x v="27"/>
    <n v="180"/>
    <n v="0.09"/>
    <x v="399"/>
    <x v="0"/>
    <x v="2"/>
    <s v="Unknown"/>
    <x v="0"/>
    <x v="0"/>
    <n v="649"/>
  </r>
  <r>
    <x v="1101"/>
    <s v="SF Bay Area"/>
    <x v="16"/>
    <n v="100"/>
    <n v="0.2"/>
    <x v="70"/>
    <x v="1"/>
    <x v="0"/>
    <s v="Series D"/>
    <x v="0"/>
    <x v="0"/>
    <s v="NULL"/>
  </r>
  <r>
    <x v="1102"/>
    <s v="Chicago"/>
    <x v="15"/>
    <n v="63"/>
    <n v="0.05"/>
    <x v="83"/>
    <x v="0"/>
    <x v="0"/>
    <s v="Unknown"/>
    <x v="0"/>
    <x v="0"/>
    <n v="817"/>
  </r>
  <r>
    <x v="1103"/>
    <s v="Toronto"/>
    <x v="20"/>
    <n v="71"/>
    <s v="NULL"/>
    <x v="70"/>
    <x v="1"/>
    <x v="0"/>
    <s v="Series B"/>
    <x v="2"/>
    <x v="0"/>
    <n v="154"/>
  </r>
  <r>
    <x v="1104"/>
    <s v="Ho Chi Minh City"/>
    <x v="20"/>
    <s v="NULL"/>
    <n v="0.5"/>
    <x v="124"/>
    <x v="5"/>
    <x v="0"/>
    <s v="Series A"/>
    <x v="45"/>
    <x v="0"/>
    <n v="33"/>
  </r>
  <r>
    <x v="1104"/>
    <s v="Ho Chi Minh City"/>
    <x v="20"/>
    <s v="NULL"/>
    <n v="1"/>
    <x v="200"/>
    <x v="6"/>
    <x v="0"/>
    <s v="Series A"/>
    <x v="45"/>
    <x v="0"/>
    <n v="33"/>
  </r>
  <r>
    <x v="1105"/>
    <s v="Amsterdam"/>
    <x v="18"/>
    <s v="NULL"/>
    <n v="0.3"/>
    <x v="209"/>
    <x v="2"/>
    <x v="1"/>
    <s v="Unknown"/>
    <x v="26"/>
    <x v="0"/>
    <s v="NULL"/>
  </r>
  <r>
    <x v="1106"/>
    <s v="Seattle"/>
    <x v="4"/>
    <s v="NULL"/>
    <n v="0.5"/>
    <x v="222"/>
    <x v="10"/>
    <x v="1"/>
    <s v="Series A"/>
    <x v="0"/>
    <x v="0"/>
    <n v="70"/>
  </r>
  <r>
    <x v="1107"/>
    <s v="SF Bay Area"/>
    <x v="10"/>
    <n v="300"/>
    <s v="NULL"/>
    <x v="182"/>
    <x v="2"/>
    <x v="1"/>
    <s v="Post-IPO"/>
    <x v="0"/>
    <x v="0"/>
    <n v="1200"/>
  </r>
  <r>
    <x v="1108"/>
    <s v="SF Bay Area"/>
    <x v="11"/>
    <n v="60"/>
    <n v="1"/>
    <x v="70"/>
    <x v="1"/>
    <x v="0"/>
    <s v="Acquired"/>
    <x v="0"/>
    <x v="0"/>
    <s v="NULL"/>
  </r>
  <r>
    <x v="1109"/>
    <s v="SF Bay Area"/>
    <x v="4"/>
    <n v="89"/>
    <n v="0.2"/>
    <x v="280"/>
    <x v="11"/>
    <x v="1"/>
    <s v="Unknown"/>
    <x v="0"/>
    <x v="0"/>
    <n v="10"/>
  </r>
  <r>
    <x v="1110"/>
    <s v="Shenzen"/>
    <x v="18"/>
    <n v="1500"/>
    <s v="NULL"/>
    <x v="171"/>
    <x v="0"/>
    <x v="0"/>
    <s v="Series C"/>
    <x v="21"/>
    <x v="0"/>
    <n v="184"/>
  </r>
  <r>
    <x v="1111"/>
    <s v="SF Bay Area"/>
    <x v="21"/>
    <n v="78"/>
    <s v="NULL"/>
    <x v="400"/>
    <x v="9"/>
    <x v="2"/>
    <s v="Acquired"/>
    <x v="0"/>
    <x v="0"/>
    <s v="NULL"/>
  </r>
  <r>
    <x v="1112"/>
    <s v="Portland"/>
    <x v="17"/>
    <s v="NULL"/>
    <n v="0.15"/>
    <x v="117"/>
    <x v="3"/>
    <x v="0"/>
    <s v="Acquired"/>
    <x v="0"/>
    <x v="0"/>
    <n v="189"/>
  </r>
  <r>
    <x v="1112"/>
    <s v="Portland"/>
    <x v="17"/>
    <n v="50"/>
    <n v="0.1"/>
    <x v="104"/>
    <x v="10"/>
    <x v="2"/>
    <s v="Series F"/>
    <x v="0"/>
    <x v="0"/>
    <n v="149"/>
  </r>
  <r>
    <x v="1113"/>
    <s v="SF Bay Area"/>
    <x v="4"/>
    <s v="NULL"/>
    <n v="1"/>
    <x v="189"/>
    <x v="4"/>
    <x v="2"/>
    <s v="Seed"/>
    <x v="0"/>
    <x v="0"/>
    <n v="1"/>
  </r>
  <r>
    <x v="1114"/>
    <s v="Toronto"/>
    <x v="18"/>
    <n v="50"/>
    <n v="0.08"/>
    <x v="245"/>
    <x v="3"/>
    <x v="0"/>
    <s v="Series C"/>
    <x v="2"/>
    <x v="0"/>
    <n v="91"/>
  </r>
  <r>
    <x v="1115"/>
    <s v="Noida"/>
    <x v="5"/>
    <s v="NULL"/>
    <n v="1"/>
    <x v="118"/>
    <x v="7"/>
    <x v="0"/>
    <s v="Seed"/>
    <x v="6"/>
    <x v="0"/>
    <s v="NULL"/>
  </r>
  <r>
    <x v="1116"/>
    <s v="San Diego"/>
    <x v="26"/>
    <n v="153"/>
    <s v="NULL"/>
    <x v="401"/>
    <x v="9"/>
    <x v="0"/>
    <s v="Post-IPO"/>
    <x v="0"/>
    <x v="0"/>
    <s v="NULL"/>
  </r>
  <r>
    <x v="1117"/>
    <s v="Salt Lake City"/>
    <x v="18"/>
    <n v="270"/>
    <n v="0.05"/>
    <x v="192"/>
    <x v="2"/>
    <x v="1"/>
    <s v="Post-IPO"/>
    <x v="0"/>
    <x v="0"/>
    <n v="400"/>
  </r>
  <r>
    <x v="1118"/>
    <s v="Berlin"/>
    <x v="8"/>
    <n v="87"/>
    <n v="0.2"/>
    <x v="402"/>
    <x v="11"/>
    <x v="3"/>
    <s v="Acquired"/>
    <x v="7"/>
    <x v="0"/>
    <n v="39"/>
  </r>
  <r>
    <x v="1119"/>
    <s v="SF Bay Area"/>
    <x v="10"/>
    <n v="72"/>
    <s v="NULL"/>
    <x v="204"/>
    <x v="9"/>
    <x v="0"/>
    <s v="Post-IPO"/>
    <x v="0"/>
    <x v="0"/>
    <n v="175"/>
  </r>
  <r>
    <x v="1120"/>
    <s v="SF Bay Area"/>
    <x v="1"/>
    <n v="30"/>
    <n v="0.05"/>
    <x v="173"/>
    <x v="4"/>
    <x v="2"/>
    <s v="Series C"/>
    <x v="0"/>
    <x v="0"/>
    <n v="65"/>
  </r>
  <r>
    <x v="1120"/>
    <s v="SF Bay Area"/>
    <x v="1"/>
    <n v="40"/>
    <n v="0.06"/>
    <x v="211"/>
    <x v="0"/>
    <x v="0"/>
    <s v="Series C"/>
    <x v="0"/>
    <x v="0"/>
    <n v="65"/>
  </r>
  <r>
    <x v="1121"/>
    <s v="Boston"/>
    <x v="0"/>
    <n v="130"/>
    <n v="0.25"/>
    <x v="17"/>
    <x v="3"/>
    <x v="0"/>
    <s v="Post-IPO"/>
    <x v="0"/>
    <x v="0"/>
    <n v="533"/>
  </r>
  <r>
    <x v="1122"/>
    <s v="Sao Paulo"/>
    <x v="12"/>
    <n v="28"/>
    <n v="0.22"/>
    <x v="151"/>
    <x v="0"/>
    <x v="0"/>
    <s v="Series A"/>
    <x v="3"/>
    <x v="0"/>
    <n v="15"/>
  </r>
  <r>
    <x v="1123"/>
    <s v="New Haven"/>
    <x v="0"/>
    <s v="NULL"/>
    <n v="0.12"/>
    <x v="81"/>
    <x v="2"/>
    <x v="1"/>
    <s v="Post-IPO"/>
    <x v="0"/>
    <x v="0"/>
    <n v="425"/>
  </r>
  <r>
    <x v="1124"/>
    <s v="New York City"/>
    <x v="11"/>
    <n v="80"/>
    <n v="0.4"/>
    <x v="234"/>
    <x v="8"/>
    <x v="2"/>
    <s v="Acquired"/>
    <x v="0"/>
    <x v="0"/>
    <s v="NULL"/>
  </r>
  <r>
    <x v="1125"/>
    <s v="Los Angeles"/>
    <x v="11"/>
    <s v="NULL"/>
    <n v="1"/>
    <x v="403"/>
    <x v="7"/>
    <x v="2"/>
    <s v="Private Equity"/>
    <x v="0"/>
    <x v="0"/>
    <n v="1800"/>
  </r>
  <r>
    <x v="1126"/>
    <s v="Sao Paulo"/>
    <x v="10"/>
    <n v="60"/>
    <s v="NULL"/>
    <x v="226"/>
    <x v="6"/>
    <x v="0"/>
    <s v="Acquired"/>
    <x v="3"/>
    <x v="0"/>
    <n v="28"/>
  </r>
  <r>
    <x v="1127"/>
    <s v="Lagos"/>
    <x v="4"/>
    <n v="20"/>
    <n v="0.2"/>
    <x v="349"/>
    <x v="1"/>
    <x v="0"/>
    <s v="Unknown"/>
    <x v="13"/>
    <x v="0"/>
    <n v="3"/>
  </r>
  <r>
    <x v="1128"/>
    <s v="Sao Paulo"/>
    <x v="20"/>
    <n v="88"/>
    <n v="0.08"/>
    <x v="126"/>
    <x v="4"/>
    <x v="2"/>
    <s v="Series D"/>
    <x v="3"/>
    <x v="0"/>
    <n v="335"/>
  </r>
  <r>
    <x v="1128"/>
    <s v="Sao Paulo"/>
    <x v="20"/>
    <n v="160"/>
    <n v="0.04"/>
    <x v="140"/>
    <x v="4"/>
    <x v="0"/>
    <s v="Series E"/>
    <x v="3"/>
    <x v="0"/>
    <n v="755"/>
  </r>
  <r>
    <x v="1129"/>
    <s v="Seattle"/>
    <x v="13"/>
    <n v="80"/>
    <n v="0.19"/>
    <x v="97"/>
    <x v="5"/>
    <x v="0"/>
    <s v="Series E"/>
    <x v="0"/>
    <x v="0"/>
    <n v="347"/>
  </r>
  <r>
    <x v="1130"/>
    <s v="Phoenix"/>
    <x v="19"/>
    <s v="NULL"/>
    <n v="0.7"/>
    <x v="95"/>
    <x v="4"/>
    <x v="2"/>
    <s v="Seed"/>
    <x v="0"/>
    <x v="0"/>
    <n v="4"/>
  </r>
  <r>
    <x v="1131"/>
    <s v="Seattle"/>
    <x v="10"/>
    <n v="63"/>
    <n v="0.1"/>
    <x v="14"/>
    <x v="0"/>
    <x v="0"/>
    <s v="Series D"/>
    <x v="0"/>
    <x v="0"/>
    <n v="329"/>
  </r>
  <r>
    <x v="1131"/>
    <s v="Seattle"/>
    <x v="10"/>
    <n v="100"/>
    <n v="0.14000000000000001"/>
    <x v="404"/>
    <x v="4"/>
    <x v="0"/>
    <s v="Series D"/>
    <x v="0"/>
    <x v="0"/>
    <n v="329"/>
  </r>
  <r>
    <x v="1132"/>
    <s v="San Diego"/>
    <x v="27"/>
    <n v="60"/>
    <s v="NULL"/>
    <x v="111"/>
    <x v="10"/>
    <x v="2"/>
    <s v="Series A"/>
    <x v="0"/>
    <x v="0"/>
    <n v="12"/>
  </r>
  <r>
    <x v="1133"/>
    <s v="Toronto"/>
    <x v="16"/>
    <n v="78"/>
    <n v="0.3"/>
    <x v="215"/>
    <x v="10"/>
    <x v="2"/>
    <s v="Unknown"/>
    <x v="2"/>
    <x v="0"/>
    <s v="NULL"/>
  </r>
  <r>
    <x v="1134"/>
    <s v="Berlin"/>
    <x v="13"/>
    <n v="59"/>
    <n v="0.4"/>
    <x v="405"/>
    <x v="10"/>
    <x v="0"/>
    <s v="Series B"/>
    <x v="7"/>
    <x v="0"/>
    <n v="40"/>
  </r>
  <r>
    <x v="1135"/>
    <s v="Calgary"/>
    <x v="3"/>
    <s v="NULL"/>
    <n v="0.12"/>
    <x v="327"/>
    <x v="9"/>
    <x v="0"/>
    <s v="Series A"/>
    <x v="2"/>
    <x v="0"/>
    <n v="30"/>
  </r>
  <r>
    <x v="1136"/>
    <s v="SF Bay Area"/>
    <x v="20"/>
    <n v="140"/>
    <n v="1"/>
    <x v="359"/>
    <x v="3"/>
    <x v="0"/>
    <s v="Series B"/>
    <x v="0"/>
    <x v="0"/>
    <n v="117"/>
  </r>
  <r>
    <x v="1137"/>
    <s v="Seattle"/>
    <x v="0"/>
    <n v="11"/>
    <n v="0.05"/>
    <x v="14"/>
    <x v="0"/>
    <x v="0"/>
    <s v="Series B"/>
    <x v="0"/>
    <x v="0"/>
    <n v="42"/>
  </r>
  <r>
    <x v="1137"/>
    <s v="Seattle"/>
    <x v="0"/>
    <n v="40"/>
    <n v="0.13"/>
    <x v="166"/>
    <x v="4"/>
    <x v="2"/>
    <s v="Series B"/>
    <x v="0"/>
    <x v="0"/>
    <n v="42"/>
  </r>
  <r>
    <x v="1138"/>
    <s v="Mumbai"/>
    <x v="8"/>
    <s v="NULL"/>
    <n v="0.02"/>
    <x v="212"/>
    <x v="2"/>
    <x v="1"/>
    <s v="Unknown"/>
    <x v="6"/>
    <x v="0"/>
    <n v="548"/>
  </r>
  <r>
    <x v="1139"/>
    <s v="Los Angeles"/>
    <x v="12"/>
    <n v="84"/>
    <n v="0.17"/>
    <x v="302"/>
    <x v="7"/>
    <x v="0"/>
    <s v="Series B"/>
    <x v="0"/>
    <x v="0"/>
    <n v="277"/>
  </r>
  <r>
    <x v="1140"/>
    <s v="Miami"/>
    <x v="4"/>
    <n v="235"/>
    <s v="NULL"/>
    <x v="206"/>
    <x v="9"/>
    <x v="0"/>
    <s v="Series A"/>
    <x v="0"/>
    <x v="0"/>
    <n v="55"/>
  </r>
  <r>
    <x v="1141"/>
    <s v="Melbourne"/>
    <x v="3"/>
    <s v="NULL"/>
    <n v="0.14000000000000001"/>
    <x v="12"/>
    <x v="2"/>
    <x v="1"/>
    <s v="Post-IPO"/>
    <x v="4"/>
    <x v="0"/>
    <n v="55"/>
  </r>
  <r>
    <x v="1142"/>
    <s v="Singapore"/>
    <x v="14"/>
    <s v="NULL"/>
    <n v="0.1"/>
    <x v="173"/>
    <x v="4"/>
    <x v="2"/>
    <s v="Series C"/>
    <x v="8"/>
    <x v="0"/>
    <n v="134"/>
  </r>
  <r>
    <x v="1143"/>
    <s v="New York City"/>
    <x v="0"/>
    <n v="67"/>
    <n v="0.2"/>
    <x v="311"/>
    <x v="7"/>
    <x v="0"/>
    <s v="Series C"/>
    <x v="0"/>
    <x v="0"/>
    <n v="315"/>
  </r>
  <r>
    <x v="1144"/>
    <s v="Seattle"/>
    <x v="20"/>
    <n v="236"/>
    <n v="7.0000000000000007E-2"/>
    <x v="101"/>
    <x v="4"/>
    <x v="2"/>
    <s v="Post-IPO"/>
    <x v="0"/>
    <x v="0"/>
    <n v="319"/>
  </r>
  <r>
    <x v="1144"/>
    <s v="Seattle"/>
    <x v="20"/>
    <n v="470"/>
    <n v="0.08"/>
    <x v="161"/>
    <x v="5"/>
    <x v="0"/>
    <s v="Post-IPO"/>
    <x v="0"/>
    <x v="0"/>
    <n v="319"/>
  </r>
  <r>
    <x v="1144"/>
    <s v="Seattle"/>
    <x v="20"/>
    <n v="862"/>
    <n v="0.13"/>
    <x v="98"/>
    <x v="1"/>
    <x v="0"/>
    <s v="Post-IPO"/>
    <x v="0"/>
    <x v="0"/>
    <n v="320"/>
  </r>
  <r>
    <x v="1145"/>
    <s v="Madison"/>
    <x v="0"/>
    <n v="44"/>
    <n v="0.25"/>
    <x v="306"/>
    <x v="5"/>
    <x v="2"/>
    <s v="Series C"/>
    <x v="0"/>
    <x v="0"/>
    <n v="50"/>
  </r>
  <r>
    <x v="1146"/>
    <s v="Tel Aviv"/>
    <x v="10"/>
    <n v="31"/>
    <n v="0.11"/>
    <x v="109"/>
    <x v="11"/>
    <x v="1"/>
    <s v="Post-IPO"/>
    <x v="16"/>
    <x v="0"/>
    <n v="317"/>
  </r>
  <r>
    <x v="1147"/>
    <s v="Miami"/>
    <x v="10"/>
    <n v="750"/>
    <n v="0.05"/>
    <x v="253"/>
    <x v="8"/>
    <x v="0"/>
    <s v="Unknown"/>
    <x v="0"/>
    <x v="0"/>
    <n v="1500"/>
  </r>
  <r>
    <x v="1148"/>
    <s v="Chicago"/>
    <x v="30"/>
    <n v="150"/>
    <n v="0.1"/>
    <x v="206"/>
    <x v="9"/>
    <x v="0"/>
    <s v="Private Equity"/>
    <x v="0"/>
    <x v="0"/>
    <n v="125"/>
  </r>
  <r>
    <x v="1149"/>
    <s v="Bengaluru"/>
    <x v="22"/>
    <n v="40"/>
    <n v="0.2"/>
    <x v="110"/>
    <x v="2"/>
    <x v="1"/>
    <s v="NULL"/>
    <x v="6"/>
    <x v="0"/>
    <s v="NULL"/>
  </r>
  <r>
    <x v="1150"/>
    <s v="Austin"/>
    <x v="0"/>
    <n v="82"/>
    <s v="NULL"/>
    <x v="342"/>
    <x v="7"/>
    <x v="2"/>
    <s v="Series A"/>
    <x v="0"/>
    <x v="0"/>
    <n v="13"/>
  </r>
  <r>
    <x v="1151"/>
    <s v="SF Bay Area"/>
    <x v="22"/>
    <n v="100"/>
    <n v="0.09"/>
    <x v="65"/>
    <x v="0"/>
    <x v="0"/>
    <s v="Series C"/>
    <x v="0"/>
    <x v="0"/>
    <n v="496"/>
  </r>
  <r>
    <x v="1152"/>
    <s v="Chicago"/>
    <x v="14"/>
    <n v="50"/>
    <n v="0.5"/>
    <x v="156"/>
    <x v="10"/>
    <x v="2"/>
    <s v="Series B"/>
    <x v="0"/>
    <x v="0"/>
    <n v="17"/>
  </r>
  <r>
    <x v="1153"/>
    <s v="Lagos"/>
    <x v="12"/>
    <n v="391"/>
    <n v="0.5"/>
    <x v="71"/>
    <x v="4"/>
    <x v="2"/>
    <s v="Unknown"/>
    <x v="13"/>
    <x v="0"/>
    <s v="NULL"/>
  </r>
  <r>
    <x v="1154"/>
    <s v="Montreal"/>
    <x v="27"/>
    <n v="70"/>
    <n v="0.12"/>
    <x v="4"/>
    <x v="3"/>
    <x v="0"/>
    <s v="Series B"/>
    <x v="2"/>
    <x v="0"/>
    <n v="163"/>
  </r>
  <r>
    <x v="1154"/>
    <s v="Montreal"/>
    <x v="27"/>
    <n v="210"/>
    <n v="0.43"/>
    <x v="302"/>
    <x v="7"/>
    <x v="0"/>
    <s v="Series B"/>
    <x v="2"/>
    <x v="0"/>
    <n v="163"/>
  </r>
  <r>
    <x v="1155"/>
    <s v="New York City"/>
    <x v="3"/>
    <s v="NULL"/>
    <n v="0.24"/>
    <x v="226"/>
    <x v="6"/>
    <x v="0"/>
    <s v="Post-IPO"/>
    <x v="0"/>
    <x v="0"/>
    <n v="526"/>
  </r>
  <r>
    <x v="1156"/>
    <s v="Boston"/>
    <x v="0"/>
    <n v="65"/>
    <n v="0.5"/>
    <x v="85"/>
    <x v="1"/>
    <x v="0"/>
    <s v="Series B"/>
    <x v="0"/>
    <x v="0"/>
    <n v="257"/>
  </r>
  <r>
    <x v="1157"/>
    <s v="Los Angeles"/>
    <x v="17"/>
    <n v="50"/>
    <s v="NULL"/>
    <x v="147"/>
    <x v="8"/>
    <x v="0"/>
    <s v="Series C"/>
    <x v="0"/>
    <x v="0"/>
    <n v="85"/>
  </r>
  <r>
    <x v="1158"/>
    <s v="Berlin"/>
    <x v="18"/>
    <n v="25"/>
    <n v="0.1"/>
    <x v="44"/>
    <x v="1"/>
    <x v="0"/>
    <s v="Series D"/>
    <x v="7"/>
    <x v="0"/>
    <n v="87"/>
  </r>
  <r>
    <x v="1159"/>
    <s v="Los Angeles"/>
    <x v="8"/>
    <n v="175"/>
    <s v="NULL"/>
    <x v="111"/>
    <x v="10"/>
    <x v="2"/>
    <s v="Series C"/>
    <x v="0"/>
    <x v="0"/>
    <n v="127"/>
  </r>
  <r>
    <x v="1160"/>
    <s v="Austin"/>
    <x v="13"/>
    <n v="85"/>
    <s v="NULL"/>
    <x v="123"/>
    <x v="7"/>
    <x v="0"/>
    <s v="Series D"/>
    <x v="0"/>
    <x v="0"/>
    <n v="30"/>
  </r>
  <r>
    <x v="1161"/>
    <s v="Montreal"/>
    <x v="13"/>
    <n v="24"/>
    <n v="0.3"/>
    <x v="327"/>
    <x v="9"/>
    <x v="0"/>
    <s v="Series A"/>
    <x v="2"/>
    <x v="0"/>
    <n v="26"/>
  </r>
  <r>
    <x v="1162"/>
    <s v="London"/>
    <x v="12"/>
    <n v="60"/>
    <n v="0.03"/>
    <x v="180"/>
    <x v="8"/>
    <x v="2"/>
    <s v="Series D"/>
    <x v="17"/>
    <x v="0"/>
    <n v="837"/>
  </r>
  <r>
    <x v="1163"/>
    <s v="New York City"/>
    <x v="20"/>
    <n v="57"/>
    <n v="0.2"/>
    <x v="406"/>
    <x v="11"/>
    <x v="0"/>
    <s v="Unknown"/>
    <x v="0"/>
    <x v="0"/>
    <n v="133"/>
  </r>
  <r>
    <x v="1164"/>
    <s v="SF Bay Area"/>
    <x v="27"/>
    <n v="16"/>
    <n v="0.27"/>
    <x v="89"/>
    <x v="4"/>
    <x v="2"/>
    <s v="Series B"/>
    <x v="0"/>
    <x v="0"/>
    <n v="35"/>
  </r>
  <r>
    <x v="1165"/>
    <s v="New York City"/>
    <x v="20"/>
    <n v="136"/>
    <s v="NULL"/>
    <x v="8"/>
    <x v="0"/>
    <x v="0"/>
    <s v="Series C"/>
    <x v="0"/>
    <x v="0"/>
    <n v="405"/>
  </r>
  <r>
    <x v="1165"/>
    <s v="New York City"/>
    <x v="20"/>
    <n v="170"/>
    <n v="0.85"/>
    <x v="187"/>
    <x v="1"/>
    <x v="0"/>
    <s v="Series C"/>
    <x v="0"/>
    <x v="0"/>
    <n v="405"/>
  </r>
  <r>
    <x v="1166"/>
    <s v="SF Bay Area"/>
    <x v="10"/>
    <n v="35"/>
    <n v="0.15"/>
    <x v="234"/>
    <x v="8"/>
    <x v="2"/>
    <s v="Series B"/>
    <x v="0"/>
    <x v="0"/>
    <n v="73"/>
  </r>
  <r>
    <x v="1167"/>
    <s v="SF Bay Area"/>
    <x v="26"/>
    <s v="NULL"/>
    <n v="0.28000000000000003"/>
    <x v="407"/>
    <x v="11"/>
    <x v="1"/>
    <s v="Post-IPO"/>
    <x v="0"/>
    <x v="0"/>
    <n v="298"/>
  </r>
  <r>
    <x v="1168"/>
    <s v="Austin"/>
    <x v="6"/>
    <n v="120"/>
    <n v="0.25"/>
    <x v="143"/>
    <x v="10"/>
    <x v="2"/>
    <s v="Series D"/>
    <x v="0"/>
    <x v="0"/>
    <n v="423"/>
  </r>
  <r>
    <x v="1169"/>
    <s v="SF Bay Area"/>
    <x v="18"/>
    <s v="NULL"/>
    <n v="0.1"/>
    <x v="98"/>
    <x v="1"/>
    <x v="0"/>
    <s v="Post-IPO"/>
    <x v="0"/>
    <x v="0"/>
    <n v="44"/>
  </r>
  <r>
    <x v="1169"/>
    <s v="SF Bay Area"/>
    <x v="18"/>
    <n v="30"/>
    <s v="NULL"/>
    <x v="59"/>
    <x v="2"/>
    <x v="1"/>
    <s v="Post-IPO"/>
    <x v="0"/>
    <x v="0"/>
    <n v="44"/>
  </r>
  <r>
    <x v="1169"/>
    <s v="SF Bay Area"/>
    <x v="9"/>
    <n v="50"/>
    <s v="NULL"/>
    <x v="4"/>
    <x v="3"/>
    <x v="0"/>
    <s v="Post-IPO"/>
    <x v="0"/>
    <x v="0"/>
    <n v="44"/>
  </r>
  <r>
    <x v="1170"/>
    <s v="Los Angeles"/>
    <x v="2"/>
    <n v="46"/>
    <s v="NULL"/>
    <x v="182"/>
    <x v="2"/>
    <x v="1"/>
    <s v="Acquired"/>
    <x v="0"/>
    <x v="0"/>
    <n v="21"/>
  </r>
  <r>
    <x v="1171"/>
    <s v="Toronto"/>
    <x v="8"/>
    <n v="23"/>
    <n v="0.16"/>
    <x v="106"/>
    <x v="5"/>
    <x v="0"/>
    <s v="Series C"/>
    <x v="2"/>
    <x v="0"/>
    <n v="134"/>
  </r>
  <r>
    <x v="1171"/>
    <s v="Toronto"/>
    <x v="8"/>
    <n v="196"/>
    <n v="0.54"/>
    <x v="5"/>
    <x v="4"/>
    <x v="2"/>
    <s v="Series C"/>
    <x v="2"/>
    <x v="0"/>
    <n v="112"/>
  </r>
  <r>
    <x v="1172"/>
    <s v="Detroit"/>
    <x v="10"/>
    <s v="NULL"/>
    <n v="0.06"/>
    <x v="72"/>
    <x v="11"/>
    <x v="1"/>
    <s v="Post-IPO"/>
    <x v="0"/>
    <x v="0"/>
    <n v="10700"/>
  </r>
  <r>
    <x v="1172"/>
    <s v="Detroit"/>
    <x v="10"/>
    <n v="40"/>
    <n v="0.02"/>
    <x v="205"/>
    <x v="5"/>
    <x v="2"/>
    <s v="Private Equity"/>
    <x v="0"/>
    <x v="0"/>
    <n v="3100"/>
  </r>
  <r>
    <x v="1172"/>
    <s v="Detroit"/>
    <x v="10"/>
    <n v="840"/>
    <n v="0.06"/>
    <x v="220"/>
    <x v="0"/>
    <x v="0"/>
    <s v="Post-IPO"/>
    <x v="0"/>
    <x v="0"/>
    <n v="10700"/>
  </r>
  <r>
    <x v="1173"/>
    <s v="New York City"/>
    <x v="0"/>
    <s v="NULL"/>
    <n v="0.18"/>
    <x v="92"/>
    <x v="5"/>
    <x v="0"/>
    <s v="Unknown"/>
    <x v="0"/>
    <x v="0"/>
    <n v="1000"/>
  </r>
  <r>
    <x v="1174"/>
    <s v="SF Bay Area"/>
    <x v="12"/>
    <n v="340"/>
    <n v="0.09"/>
    <x v="146"/>
    <x v="4"/>
    <x v="0"/>
    <s v="Post-IPO"/>
    <x v="0"/>
    <x v="0"/>
    <n v="5600"/>
  </r>
  <r>
    <x v="1174"/>
    <s v="SF Bay Area"/>
    <x v="12"/>
    <n v="713"/>
    <n v="0.23"/>
    <x v="172"/>
    <x v="3"/>
    <x v="0"/>
    <s v="Post-IPO"/>
    <x v="0"/>
    <x v="0"/>
    <n v="5600"/>
  </r>
  <r>
    <x v="1175"/>
    <s v="Belo Horizonte"/>
    <x v="1"/>
    <n v="100"/>
    <n v="0.2"/>
    <x v="153"/>
    <x v="4"/>
    <x v="2"/>
    <s v="Series A"/>
    <x v="3"/>
    <x v="0"/>
    <n v="1"/>
  </r>
  <r>
    <x v="1175"/>
    <s v="Miami"/>
    <x v="1"/>
    <s v="NULL"/>
    <n v="0.15"/>
    <x v="45"/>
    <x v="2"/>
    <x v="1"/>
    <s v="Series B"/>
    <x v="0"/>
    <x v="0"/>
    <n v="34"/>
  </r>
  <r>
    <x v="1176"/>
    <s v="SF Bay Area"/>
    <x v="11"/>
    <n v="200"/>
    <n v="7.0000000000000007E-2"/>
    <x v="1"/>
    <x v="1"/>
    <x v="0"/>
    <s v="Post-IPO"/>
    <x v="0"/>
    <x v="0"/>
    <n v="208"/>
  </r>
  <r>
    <x v="1177"/>
    <s v="SF Bay Area"/>
    <x v="20"/>
    <s v="NULL"/>
    <n v="0.2"/>
    <x v="320"/>
    <x v="7"/>
    <x v="0"/>
    <s v="Series E"/>
    <x v="0"/>
    <x v="0"/>
    <n v="365"/>
  </r>
  <r>
    <x v="1178"/>
    <s v="Columbus"/>
    <x v="12"/>
    <n v="137"/>
    <n v="0.2"/>
    <x v="98"/>
    <x v="1"/>
    <x v="0"/>
    <s v="Post-IPO"/>
    <x v="0"/>
    <x v="0"/>
    <n v="527"/>
  </r>
  <r>
    <x v="1178"/>
    <s v="Columbus"/>
    <x v="12"/>
    <n v="330"/>
    <s v="NULL"/>
    <x v="408"/>
    <x v="2"/>
    <x v="0"/>
    <s v="Post-IPO"/>
    <x v="0"/>
    <x v="0"/>
    <n v="527"/>
  </r>
  <r>
    <x v="1179"/>
    <s v="Seattle"/>
    <x v="2"/>
    <n v="194"/>
    <n v="0.41"/>
    <x v="27"/>
    <x v="10"/>
    <x v="2"/>
    <s v="Series G"/>
    <x v="0"/>
    <x v="0"/>
    <n v="310"/>
  </r>
  <r>
    <x v="1180"/>
    <s v="Berlin"/>
    <x v="18"/>
    <n v="18"/>
    <n v="0.3"/>
    <x v="97"/>
    <x v="5"/>
    <x v="0"/>
    <s v="Series B"/>
    <x v="7"/>
    <x v="0"/>
    <n v="25"/>
  </r>
  <r>
    <x v="1181"/>
    <s v="Seattle"/>
    <x v="21"/>
    <s v="NULL"/>
    <n v="1"/>
    <x v="409"/>
    <x v="1"/>
    <x v="2"/>
    <s v="Series A"/>
    <x v="0"/>
    <x v="0"/>
    <n v="14"/>
  </r>
  <r>
    <x v="1182"/>
    <s v="Los Angeles"/>
    <x v="1"/>
    <n v="50"/>
    <n v="0.08"/>
    <x v="283"/>
    <x v="8"/>
    <x v="2"/>
    <s v="Post-IPO"/>
    <x v="0"/>
    <x v="0"/>
    <n v="60"/>
  </r>
  <r>
    <x v="1183"/>
    <s v="Lexington"/>
    <x v="18"/>
    <s v="NULL"/>
    <n v="0.11"/>
    <x v="70"/>
    <x v="1"/>
    <x v="0"/>
    <s v="Post-IPO"/>
    <x v="0"/>
    <x v="0"/>
    <n v="382"/>
  </r>
  <r>
    <x v="1184"/>
    <s v="Boston"/>
    <x v="0"/>
    <s v="NULL"/>
    <n v="0.82"/>
    <x v="30"/>
    <x v="1"/>
    <x v="0"/>
    <s v="Post-IPO"/>
    <x v="0"/>
    <x v="0"/>
    <n v="445"/>
  </r>
  <r>
    <x v="1184"/>
    <s v="Boston"/>
    <x v="0"/>
    <n v="160"/>
    <n v="0.75"/>
    <x v="200"/>
    <x v="6"/>
    <x v="0"/>
    <s v="Post-IPO"/>
    <x v="0"/>
    <x v="0"/>
    <n v="445"/>
  </r>
  <r>
    <x v="1185"/>
    <s v="SF Bay Area"/>
    <x v="17"/>
    <n v="57"/>
    <s v="NULL"/>
    <x v="32"/>
    <x v="8"/>
    <x v="2"/>
    <s v="Series E"/>
    <x v="0"/>
    <x v="0"/>
    <n v="553"/>
  </r>
  <r>
    <x v="1186"/>
    <s v="Los Angeles"/>
    <x v="3"/>
    <n v="100"/>
    <s v="NULL"/>
    <x v="2"/>
    <x v="2"/>
    <x v="1"/>
    <s v="Seed"/>
    <x v="0"/>
    <x v="0"/>
    <s v="NULL"/>
  </r>
  <r>
    <x v="1187"/>
    <s v="Bengaluru"/>
    <x v="12"/>
    <n v="50"/>
    <s v="NULL"/>
    <x v="250"/>
    <x v="6"/>
    <x v="0"/>
    <s v="Unknown"/>
    <x v="6"/>
    <x v="0"/>
    <n v="172"/>
  </r>
  <r>
    <x v="1187"/>
    <s v="Bengaluru"/>
    <x v="12"/>
    <n v="180"/>
    <n v="0.15"/>
    <x v="124"/>
    <x v="5"/>
    <x v="0"/>
    <s v="Unknown"/>
    <x v="6"/>
    <x v="0"/>
    <n v="172"/>
  </r>
  <r>
    <x v="1188"/>
    <s v="Los Angeles"/>
    <x v="18"/>
    <s v="NULL"/>
    <n v="0.11"/>
    <x v="85"/>
    <x v="1"/>
    <x v="0"/>
    <s v="Acquired"/>
    <x v="0"/>
    <x v="0"/>
    <s v="NULL"/>
  </r>
  <r>
    <x v="1189"/>
    <s v="SF Bay Area"/>
    <x v="13"/>
    <n v="27"/>
    <n v="0.25"/>
    <x v="60"/>
    <x v="5"/>
    <x v="0"/>
    <s v="Series B"/>
    <x v="0"/>
    <x v="0"/>
    <n v="61"/>
  </r>
  <r>
    <x v="1190"/>
    <s v="Boston"/>
    <x v="0"/>
    <n v="340"/>
    <n v="0.53"/>
    <x v="101"/>
    <x v="4"/>
    <x v="2"/>
    <s v="Post-IPO"/>
    <x v="0"/>
    <x v="0"/>
    <n v="438"/>
  </r>
  <r>
    <x v="1191"/>
    <s v="New York City"/>
    <x v="3"/>
    <n v="100"/>
    <n v="0.05"/>
    <x v="182"/>
    <x v="2"/>
    <x v="1"/>
    <s v="Unknown"/>
    <x v="0"/>
    <x v="0"/>
    <n v="965"/>
  </r>
  <r>
    <x v="1192"/>
    <s v="Baltimore"/>
    <x v="7"/>
    <n v="20"/>
    <s v="NULL"/>
    <x v="320"/>
    <x v="7"/>
    <x v="0"/>
    <s v="Private Equity"/>
    <x v="0"/>
    <x v="0"/>
    <n v="5"/>
  </r>
  <r>
    <x v="1193"/>
    <s v="SF Bay Area"/>
    <x v="7"/>
    <n v="90"/>
    <s v="NULL"/>
    <x v="395"/>
    <x v="7"/>
    <x v="0"/>
    <s v="Post-IPO"/>
    <x v="0"/>
    <x v="0"/>
    <n v="65"/>
  </r>
  <r>
    <x v="1193"/>
    <s v="SF Bay Area"/>
    <x v="7"/>
    <n v="1000"/>
    <n v="0.01"/>
    <x v="217"/>
    <x v="1"/>
    <x v="0"/>
    <s v="Post-IPO"/>
    <x v="0"/>
    <x v="0"/>
    <n v="65"/>
  </r>
  <r>
    <x v="1193"/>
    <s v="SF Bay Area"/>
    <x v="7"/>
    <n v="1000"/>
    <n v="0.02"/>
    <x v="410"/>
    <x v="3"/>
    <x v="2"/>
    <s v="Post-IPO"/>
    <x v="0"/>
    <x v="0"/>
    <n v="65"/>
  </r>
  <r>
    <x v="1193"/>
    <s v="SF Bay Area"/>
    <x v="7"/>
    <n v="8000"/>
    <n v="0.1"/>
    <x v="54"/>
    <x v="2"/>
    <x v="1"/>
    <s v="Post-IPO"/>
    <x v="0"/>
    <x v="0"/>
    <n v="65"/>
  </r>
  <r>
    <x v="1194"/>
    <s v="Atlanta"/>
    <x v="7"/>
    <n v="55"/>
    <s v="NULL"/>
    <x v="43"/>
    <x v="8"/>
    <x v="2"/>
    <s v="Series D"/>
    <x v="0"/>
    <x v="0"/>
    <n v="145"/>
  </r>
  <r>
    <x v="1194"/>
    <s v="Atlanta"/>
    <x v="7"/>
    <n v="100"/>
    <n v="0.1"/>
    <x v="269"/>
    <x v="11"/>
    <x v="1"/>
    <s v="Acquired"/>
    <x v="0"/>
    <x v="0"/>
    <n v="245"/>
  </r>
  <r>
    <x v="1195"/>
    <s v="Boston"/>
    <x v="3"/>
    <n v="60"/>
    <n v="0.13"/>
    <x v="64"/>
    <x v="4"/>
    <x v="2"/>
    <s v="Series D"/>
    <x v="0"/>
    <x v="0"/>
    <n v="97"/>
  </r>
  <r>
    <x v="1195"/>
    <s v="Boston"/>
    <x v="3"/>
    <n v="90"/>
    <n v="0.11"/>
    <x v="55"/>
    <x v="1"/>
    <x v="0"/>
    <s v="Series F"/>
    <x v="0"/>
    <x v="0"/>
    <n v="452"/>
  </r>
  <r>
    <x v="1196"/>
    <s v="Sao Paulo"/>
    <x v="0"/>
    <n v="75"/>
    <n v="0.15"/>
    <x v="161"/>
    <x v="5"/>
    <x v="0"/>
    <s v="Unknown"/>
    <x v="3"/>
    <x v="0"/>
    <n v="36"/>
  </r>
  <r>
    <x v="1197"/>
    <s v="SF Bay Area"/>
    <x v="15"/>
    <n v="300"/>
    <n v="0.18"/>
    <x v="331"/>
    <x v="8"/>
    <x v="2"/>
    <s v="Series F"/>
    <x v="0"/>
    <x v="0"/>
    <n v="530"/>
  </r>
  <r>
    <x v="1198"/>
    <s v="Seattle"/>
    <x v="0"/>
    <s v="NULL"/>
    <n v="0.15"/>
    <x v="259"/>
    <x v="1"/>
    <x v="0"/>
    <s v="Series A"/>
    <x v="0"/>
    <x v="0"/>
    <n v="700"/>
  </r>
  <r>
    <x v="1199"/>
    <s v="Austin"/>
    <x v="22"/>
    <s v="NULL"/>
    <n v="0.19"/>
    <x v="269"/>
    <x v="11"/>
    <x v="1"/>
    <s v="Series B"/>
    <x v="0"/>
    <x v="0"/>
    <n v="106"/>
  </r>
  <r>
    <x v="1200"/>
    <s v="Sao Paulo"/>
    <x v="0"/>
    <n v="60"/>
    <n v="0.2"/>
    <x v="48"/>
    <x v="5"/>
    <x v="0"/>
    <s v="Unknown"/>
    <x v="3"/>
    <x v="0"/>
    <n v="11"/>
  </r>
  <r>
    <x v="1201"/>
    <s v="SF Bay Area"/>
    <x v="2"/>
    <n v="80"/>
    <n v="0.8"/>
    <x v="94"/>
    <x v="8"/>
    <x v="2"/>
    <s v="Series A"/>
    <x v="0"/>
    <x v="0"/>
    <n v="82"/>
  </r>
  <r>
    <x v="1202"/>
    <s v="Walldorf"/>
    <x v="18"/>
    <n v="3000"/>
    <n v="0.03"/>
    <x v="227"/>
    <x v="2"/>
    <x v="1"/>
    <s v="Post-IPO"/>
    <x v="7"/>
    <x v="0"/>
    <n v="1300"/>
  </r>
  <r>
    <x v="1203"/>
    <s v="Bengaluru"/>
    <x v="18"/>
    <n v="300"/>
    <s v="NULL"/>
    <x v="266"/>
    <x v="11"/>
    <x v="1"/>
    <s v="Subsidiary"/>
    <x v="6"/>
    <x v="0"/>
    <n v="1300"/>
  </r>
  <r>
    <x v="1204"/>
    <s v="SF Bay Area"/>
    <x v="17"/>
    <n v="30"/>
    <n v="0.15"/>
    <x v="5"/>
    <x v="4"/>
    <x v="2"/>
    <s v="Unknown"/>
    <x v="0"/>
    <x v="0"/>
    <n v="151"/>
  </r>
  <r>
    <x v="1205"/>
    <s v="Jakarta"/>
    <x v="8"/>
    <s v="NULL"/>
    <n v="0.05"/>
    <x v="206"/>
    <x v="9"/>
    <x v="0"/>
    <s v="Series C"/>
    <x v="11"/>
    <x v="0"/>
    <n v="139"/>
  </r>
  <r>
    <x v="1206"/>
    <s v="SF Bay Area"/>
    <x v="13"/>
    <s v="NULL"/>
    <n v="0.2"/>
    <x v="271"/>
    <x v="2"/>
    <x v="1"/>
    <s v="Series E"/>
    <x v="0"/>
    <x v="0"/>
    <n v="602"/>
  </r>
  <r>
    <x v="1207"/>
    <s v="Austin"/>
    <x v="12"/>
    <n v="90"/>
    <n v="0.9"/>
    <x v="244"/>
    <x v="5"/>
    <x v="2"/>
    <s v="Series C"/>
    <x v="0"/>
    <x v="0"/>
    <n v="103"/>
  </r>
  <r>
    <x v="1208"/>
    <s v="Sofia"/>
    <x v="17"/>
    <n v="120"/>
    <n v="0.1"/>
    <x v="159"/>
    <x v="5"/>
    <x v="2"/>
    <s v="Unknown"/>
    <x v="46"/>
    <x v="0"/>
    <s v="NULL"/>
  </r>
  <r>
    <x v="1209"/>
    <s v="Los Angeles"/>
    <x v="0"/>
    <n v="90"/>
    <s v="NULL"/>
    <x v="187"/>
    <x v="1"/>
    <x v="0"/>
    <s v="Post-IPO"/>
    <x v="0"/>
    <x v="0"/>
    <n v="347"/>
  </r>
  <r>
    <x v="1210"/>
    <s v="SF Bay Area"/>
    <x v="10"/>
    <n v="92"/>
    <n v="0.33"/>
    <x v="173"/>
    <x v="4"/>
    <x v="2"/>
    <s v="Series C"/>
    <x v="0"/>
    <x v="0"/>
    <n v="95"/>
  </r>
  <r>
    <x v="1211"/>
    <s v="London"/>
    <x v="22"/>
    <s v="NULL"/>
    <n v="0.09"/>
    <x v="145"/>
    <x v="2"/>
    <x v="1"/>
    <s v="Series B"/>
    <x v="17"/>
    <x v="0"/>
    <n v="23"/>
  </r>
  <r>
    <x v="1212"/>
    <s v="Bengaluru"/>
    <x v="3"/>
    <n v="350"/>
    <s v="NULL"/>
    <x v="405"/>
    <x v="10"/>
    <x v="0"/>
    <s v="Post-IPO"/>
    <x v="6"/>
    <x v="0"/>
    <n v="8600"/>
  </r>
  <r>
    <x v="1213"/>
    <s v="New York City"/>
    <x v="5"/>
    <n v="32"/>
    <s v="NULL"/>
    <x v="411"/>
    <x v="8"/>
    <x v="0"/>
    <s v="Series A"/>
    <x v="0"/>
    <x v="0"/>
    <n v="37"/>
  </r>
  <r>
    <x v="1214"/>
    <s v="Atlanta"/>
    <x v="21"/>
    <n v="212"/>
    <n v="0.09"/>
    <x v="269"/>
    <x v="11"/>
    <x v="1"/>
    <s v="Post-IPO"/>
    <x v="0"/>
    <x v="0"/>
    <n v="83"/>
  </r>
  <r>
    <x v="1215"/>
    <s v="Pittsburgh"/>
    <x v="15"/>
    <n v="90"/>
    <s v="NULL"/>
    <x v="172"/>
    <x v="3"/>
    <x v="0"/>
    <s v="Unknown"/>
    <x v="0"/>
    <x v="0"/>
    <n v="107"/>
  </r>
  <r>
    <x v="1216"/>
    <s v="SF Bay Area"/>
    <x v="13"/>
    <n v="50"/>
    <n v="0.1"/>
    <x v="283"/>
    <x v="8"/>
    <x v="2"/>
    <s v="Series D"/>
    <x v="0"/>
    <x v="0"/>
    <n v="283"/>
  </r>
  <r>
    <x v="1217"/>
    <s v="Berlin"/>
    <x v="3"/>
    <n v="28"/>
    <s v="NULL"/>
    <x v="184"/>
    <x v="0"/>
    <x v="0"/>
    <s v="Unknown"/>
    <x v="7"/>
    <x v="0"/>
    <n v="766"/>
  </r>
  <r>
    <x v="1218"/>
    <s v="Stamford"/>
    <x v="0"/>
    <n v="250"/>
    <n v="0.13"/>
    <x v="141"/>
    <x v="3"/>
    <x v="0"/>
    <s v="Post-IPO"/>
    <x v="0"/>
    <x v="0"/>
    <n v="791"/>
  </r>
  <r>
    <x v="1218"/>
    <s v="Stamford"/>
    <x v="0"/>
    <n v="500"/>
    <s v="NULL"/>
    <x v="187"/>
    <x v="1"/>
    <x v="0"/>
    <s v="Post-IPO"/>
    <x v="0"/>
    <x v="0"/>
    <n v="791"/>
  </r>
  <r>
    <x v="1219"/>
    <s v="Sydney"/>
    <x v="8"/>
    <n v="300"/>
    <n v="1"/>
    <x v="136"/>
    <x v="8"/>
    <x v="0"/>
    <s v="Seed"/>
    <x v="4"/>
    <x v="0"/>
    <n v="3"/>
  </r>
  <r>
    <x v="1220"/>
    <s v="Eindhoven"/>
    <x v="15"/>
    <s v="NULL"/>
    <n v="0.1"/>
    <x v="99"/>
    <x v="1"/>
    <x v="0"/>
    <s v="Series C"/>
    <x v="0"/>
    <x v="0"/>
    <n v="200"/>
  </r>
  <r>
    <x v="1221"/>
    <s v="Sydney"/>
    <x v="15"/>
    <n v="27"/>
    <n v="0.12"/>
    <x v="202"/>
    <x v="0"/>
    <x v="0"/>
    <s v="Series C"/>
    <x v="4"/>
    <x v="0"/>
    <n v="69"/>
  </r>
  <r>
    <x v="1222"/>
    <s v="SF Bay Area"/>
    <x v="1"/>
    <s v="NULL"/>
    <n v="0.14000000000000001"/>
    <x v="213"/>
    <x v="5"/>
    <x v="0"/>
    <s v="Series C"/>
    <x v="0"/>
    <x v="0"/>
    <n v="152"/>
  </r>
  <r>
    <x v="1223"/>
    <s v="Nairobi"/>
    <x v="15"/>
    <n v="30"/>
    <n v="0.1"/>
    <x v="172"/>
    <x v="3"/>
    <x v="0"/>
    <s v="Series B"/>
    <x v="31"/>
    <x v="0"/>
    <n v="26"/>
  </r>
  <r>
    <x v="1223"/>
    <s v="Nairobi"/>
    <x v="15"/>
    <n v="54"/>
    <n v="0.2"/>
    <x v="172"/>
    <x v="3"/>
    <x v="0"/>
    <s v="Series B"/>
    <x v="31"/>
    <x v="0"/>
    <n v="26"/>
  </r>
  <r>
    <x v="1224"/>
    <s v="Toronto"/>
    <x v="12"/>
    <n v="17"/>
    <n v="0.2"/>
    <x v="19"/>
    <x v="4"/>
    <x v="2"/>
    <s v="Series B"/>
    <x v="2"/>
    <x v="0"/>
    <n v="50"/>
  </r>
  <r>
    <x v="1225"/>
    <s v="Los Angeles"/>
    <x v="14"/>
    <s v="NULL"/>
    <n v="1"/>
    <x v="312"/>
    <x v="10"/>
    <x v="2"/>
    <s v="Seed"/>
    <x v="0"/>
    <x v="0"/>
    <n v="5"/>
  </r>
  <r>
    <x v="1225"/>
    <s v="Los Angeles"/>
    <x v="14"/>
    <s v="NULL"/>
    <n v="1"/>
    <x v="236"/>
    <x v="10"/>
    <x v="2"/>
    <s v="Seed"/>
    <x v="0"/>
    <x v="0"/>
    <n v="5"/>
  </r>
  <r>
    <x v="1226"/>
    <s v="Los Angeles"/>
    <x v="7"/>
    <n v="221"/>
    <n v="0.08"/>
    <x v="116"/>
    <x v="11"/>
    <x v="1"/>
    <s v="Series G"/>
    <x v="0"/>
    <x v="0"/>
    <n v="1100"/>
  </r>
  <r>
    <x v="1227"/>
    <s v="Minneapolis"/>
    <x v="12"/>
    <s v="NULL"/>
    <n v="0.2"/>
    <x v="412"/>
    <x v="10"/>
    <x v="0"/>
    <s v="Post-IPO"/>
    <x v="0"/>
    <x v="0"/>
    <n v="301"/>
  </r>
  <r>
    <x v="1228"/>
    <s v="Montreal"/>
    <x v="4"/>
    <n v="21"/>
    <n v="0.25"/>
    <x v="2"/>
    <x v="2"/>
    <x v="1"/>
    <s v="Series A"/>
    <x v="2"/>
    <x v="0"/>
    <n v="45"/>
  </r>
  <r>
    <x v="1229"/>
    <s v="Berlin"/>
    <x v="10"/>
    <n v="150"/>
    <n v="0.36"/>
    <x v="51"/>
    <x v="9"/>
    <x v="0"/>
    <s v="Acquired"/>
    <x v="7"/>
    <x v="0"/>
    <s v="NULL"/>
  </r>
  <r>
    <x v="1230"/>
    <s v="Bengaluru"/>
    <x v="2"/>
    <n v="100"/>
    <s v="NULL"/>
    <x v="219"/>
    <x v="9"/>
    <x v="0"/>
    <s v="Unknown"/>
    <x v="6"/>
    <x v="0"/>
    <n v="1700"/>
  </r>
  <r>
    <x v="1230"/>
    <s v="Bengaluru"/>
    <x v="2"/>
    <n v="500"/>
    <n v="0.2"/>
    <x v="212"/>
    <x v="2"/>
    <x v="1"/>
    <s v="Series H"/>
    <x v="6"/>
    <x v="0"/>
    <n v="1700"/>
  </r>
  <r>
    <x v="1230"/>
    <s v="Bengaluru"/>
    <x v="1"/>
    <n v="101"/>
    <n v="0.25"/>
    <x v="331"/>
    <x v="8"/>
    <x v="2"/>
    <s v="Series D"/>
    <x v="6"/>
    <x v="0"/>
    <n v="222"/>
  </r>
  <r>
    <x v="1231"/>
    <s v="SF Bay Area"/>
    <x v="1"/>
    <n v="18"/>
    <s v="NULL"/>
    <x v="310"/>
    <x v="0"/>
    <x v="2"/>
    <s v="Series D"/>
    <x v="0"/>
    <x v="0"/>
    <n v="38"/>
  </r>
  <r>
    <x v="1232"/>
    <s v="SF Bay Area"/>
    <x v="8"/>
    <n v="29"/>
    <s v="NULL"/>
    <x v="185"/>
    <x v="5"/>
    <x v="0"/>
    <s v="Series A"/>
    <x v="0"/>
    <x v="0"/>
    <n v="28"/>
  </r>
  <r>
    <x v="1233"/>
    <s v="Seattle"/>
    <x v="8"/>
    <n v="43"/>
    <s v="NULL"/>
    <x v="211"/>
    <x v="0"/>
    <x v="0"/>
    <s v="Series B"/>
    <x v="0"/>
    <x v="0"/>
    <n v="58"/>
  </r>
  <r>
    <x v="1234"/>
    <s v="Toronto"/>
    <x v="14"/>
    <n v="22"/>
    <s v="NULL"/>
    <x v="211"/>
    <x v="0"/>
    <x v="0"/>
    <s v="Unknown"/>
    <x v="2"/>
    <x v="0"/>
    <n v="11"/>
  </r>
  <r>
    <x v="1235"/>
    <s v="Chicago"/>
    <x v="15"/>
    <s v="NULL"/>
    <n v="7.0000000000000007E-2"/>
    <x v="292"/>
    <x v="3"/>
    <x v="0"/>
    <s v="Series E"/>
    <x v="0"/>
    <x v="0"/>
    <n v="330"/>
  </r>
  <r>
    <x v="1236"/>
    <s v="SF Bay Area"/>
    <x v="15"/>
    <n v="60"/>
    <n v="0.2"/>
    <x v="30"/>
    <x v="1"/>
    <x v="0"/>
    <s v="Series E"/>
    <x v="0"/>
    <x v="0"/>
    <n v="154"/>
  </r>
  <r>
    <x v="1237"/>
    <s v="Los Angeles"/>
    <x v="3"/>
    <n v="20"/>
    <n v="0.5"/>
    <x v="71"/>
    <x v="4"/>
    <x v="2"/>
    <s v="Seed"/>
    <x v="0"/>
    <x v="0"/>
    <n v="2"/>
  </r>
  <r>
    <x v="1238"/>
    <s v="SF Bay Area"/>
    <x v="3"/>
    <n v="48"/>
    <n v="0.3"/>
    <x v="17"/>
    <x v="3"/>
    <x v="0"/>
    <s v="Series C"/>
    <x v="0"/>
    <x v="0"/>
    <n v="114"/>
  </r>
  <r>
    <x v="1239"/>
    <s v="Mumbai"/>
    <x v="3"/>
    <n v="200"/>
    <n v="0.4"/>
    <x v="46"/>
    <x v="4"/>
    <x v="2"/>
    <s v="Series C"/>
    <x v="6"/>
    <x v="0"/>
    <n v="19"/>
  </r>
  <r>
    <x v="1240"/>
    <s v="Ottawa"/>
    <x v="3"/>
    <n v="30"/>
    <s v="NULL"/>
    <x v="413"/>
    <x v="3"/>
    <x v="2"/>
    <s v="Post-IPO"/>
    <x v="2"/>
    <x v="0"/>
    <n v="122"/>
  </r>
  <r>
    <x v="1240"/>
    <s v="Ottawa"/>
    <x v="3"/>
    <n v="50"/>
    <s v="NULL"/>
    <x v="65"/>
    <x v="0"/>
    <x v="0"/>
    <s v="Post-IPO"/>
    <x v="2"/>
    <x v="0"/>
    <n v="122"/>
  </r>
  <r>
    <x v="1240"/>
    <s v="Ottawa"/>
    <x v="3"/>
    <n v="70"/>
    <s v="NULL"/>
    <x v="7"/>
    <x v="6"/>
    <x v="0"/>
    <s v="Post-IPO"/>
    <x v="2"/>
    <x v="0"/>
    <n v="122"/>
  </r>
  <r>
    <x v="1240"/>
    <s v="Ottawa"/>
    <x v="3"/>
    <n v="1000"/>
    <n v="0.1"/>
    <x v="261"/>
    <x v="0"/>
    <x v="0"/>
    <s v="Post-IPO"/>
    <x v="2"/>
    <x v="0"/>
    <n v="122"/>
  </r>
  <r>
    <x v="1241"/>
    <s v="Bengaluru"/>
    <x v="3"/>
    <s v="NULL"/>
    <n v="1"/>
    <x v="371"/>
    <x v="3"/>
    <x v="0"/>
    <s v="Unknown"/>
    <x v="6"/>
    <x v="0"/>
    <n v="56"/>
  </r>
  <r>
    <x v="1242"/>
    <s v="Chicago"/>
    <x v="1"/>
    <n v="52"/>
    <n v="0.12"/>
    <x v="19"/>
    <x v="4"/>
    <x v="2"/>
    <s v="Series D"/>
    <x v="0"/>
    <x v="0"/>
    <n v="159"/>
  </r>
  <r>
    <x v="1243"/>
    <s v="SF Bay Area"/>
    <x v="3"/>
    <n v="360"/>
    <s v="NULL"/>
    <x v="209"/>
    <x v="2"/>
    <x v="1"/>
    <s v="Acquired"/>
    <x v="0"/>
    <x v="0"/>
    <n v="50"/>
  </r>
  <r>
    <x v="1243"/>
    <s v="SF Bay Area"/>
    <x v="3"/>
    <n v="800"/>
    <s v="NULL"/>
    <x v="414"/>
    <x v="2"/>
    <x v="3"/>
    <s v="Acquired"/>
    <x v="0"/>
    <x v="0"/>
    <n v="50"/>
  </r>
  <r>
    <x v="1244"/>
    <s v="New Delhi"/>
    <x v="10"/>
    <n v="40"/>
    <s v="NULL"/>
    <x v="5"/>
    <x v="4"/>
    <x v="2"/>
    <s v="Series C"/>
    <x v="6"/>
    <x v="0"/>
    <n v="122"/>
  </r>
  <r>
    <x v="1245"/>
    <s v="SF Bay Area"/>
    <x v="20"/>
    <s v="NULL"/>
    <n v="0.1"/>
    <x v="6"/>
    <x v="5"/>
    <x v="0"/>
    <s v="Unknown"/>
    <x v="0"/>
    <x v="0"/>
    <n v="313"/>
  </r>
  <r>
    <x v="1246"/>
    <s v="Los Angeles"/>
    <x v="0"/>
    <n v="110"/>
    <n v="0.4"/>
    <x v="165"/>
    <x v="5"/>
    <x v="0"/>
    <s v="Series C"/>
    <x v="0"/>
    <x v="0"/>
    <n v="163"/>
  </r>
  <r>
    <x v="1247"/>
    <s v="Toulouse"/>
    <x v="18"/>
    <n v="64"/>
    <s v="NULL"/>
    <x v="216"/>
    <x v="4"/>
    <x v="0"/>
    <s v="Acquired"/>
    <x v="19"/>
    <x v="0"/>
    <n v="277"/>
  </r>
  <r>
    <x v="1248"/>
    <s v="New York City"/>
    <x v="18"/>
    <n v="120"/>
    <n v="0.1"/>
    <x v="55"/>
    <x v="1"/>
    <x v="0"/>
    <s v="Post-IPO"/>
    <x v="0"/>
    <x v="0"/>
    <n v="235"/>
  </r>
  <r>
    <x v="1249"/>
    <s v="New York City"/>
    <x v="1"/>
    <n v="6"/>
    <s v="NULL"/>
    <x v="230"/>
    <x v="4"/>
    <x v="2"/>
    <s v="Series C"/>
    <x v="0"/>
    <x v="0"/>
    <n v="68"/>
  </r>
  <r>
    <x v="1250"/>
    <s v="Portland"/>
    <x v="12"/>
    <s v="NULL"/>
    <n v="1"/>
    <x v="415"/>
    <x v="2"/>
    <x v="3"/>
    <s v="Acquired"/>
    <x v="0"/>
    <x v="0"/>
    <n v="15"/>
  </r>
  <r>
    <x v="1251"/>
    <s v="Copenhagen"/>
    <x v="8"/>
    <n v="150"/>
    <n v="1"/>
    <x v="250"/>
    <x v="6"/>
    <x v="0"/>
    <s v="Unknown"/>
    <x v="10"/>
    <x v="0"/>
    <n v="173"/>
  </r>
  <r>
    <x v="1252"/>
    <s v="Stockholm"/>
    <x v="18"/>
    <n v="150"/>
    <s v="NULL"/>
    <x v="11"/>
    <x v="7"/>
    <x v="0"/>
    <s v="Post-IPO"/>
    <x v="5"/>
    <x v="0"/>
    <n v="1500"/>
  </r>
  <r>
    <x v="1253"/>
    <s v="Jakarta"/>
    <x v="3"/>
    <n v="160"/>
    <n v="0.08"/>
    <x v="416"/>
    <x v="1"/>
    <x v="0"/>
    <s v="Series B"/>
    <x v="11"/>
    <x v="0"/>
    <n v="92"/>
  </r>
  <r>
    <x v="1254"/>
    <s v="Seattle"/>
    <x v="30"/>
    <n v="130"/>
    <n v="0.15"/>
    <x v="209"/>
    <x v="2"/>
    <x v="1"/>
    <s v="Series D"/>
    <x v="0"/>
    <x v="0"/>
    <n v="171"/>
  </r>
  <r>
    <x v="1255"/>
    <s v="New York City"/>
    <x v="11"/>
    <n v="475"/>
    <n v="0.08"/>
    <x v="49"/>
    <x v="10"/>
    <x v="1"/>
    <s v="Post-IPO"/>
    <x v="0"/>
    <x v="0"/>
    <n v="525"/>
  </r>
  <r>
    <x v="1256"/>
    <s v="New York City"/>
    <x v="13"/>
    <n v="80"/>
    <n v="0.09"/>
    <x v="230"/>
    <x v="4"/>
    <x v="2"/>
    <s v="Series F"/>
    <x v="0"/>
    <x v="0"/>
    <n v="274"/>
  </r>
  <r>
    <x v="1257"/>
    <s v="Minneapolis"/>
    <x v="1"/>
    <n v="40"/>
    <s v="NULL"/>
    <x v="27"/>
    <x v="10"/>
    <x v="2"/>
    <s v="Unknown"/>
    <x v="0"/>
    <x v="0"/>
    <n v="55"/>
  </r>
  <r>
    <x v="1258"/>
    <s v="Tel Aviv"/>
    <x v="1"/>
    <n v="30"/>
    <n v="0.04"/>
    <x v="220"/>
    <x v="0"/>
    <x v="0"/>
    <s v="Series E"/>
    <x v="16"/>
    <x v="0"/>
    <n v="60"/>
  </r>
  <r>
    <x v="1259"/>
    <s v="SF Bay Area"/>
    <x v="22"/>
    <n v="31"/>
    <n v="0.08"/>
    <x v="245"/>
    <x v="3"/>
    <x v="0"/>
    <s v="Series C"/>
    <x v="0"/>
    <x v="0"/>
    <n v="114"/>
  </r>
  <r>
    <x v="1260"/>
    <s v="The Hague"/>
    <x v="18"/>
    <n v="80"/>
    <s v="NULL"/>
    <x v="163"/>
    <x v="7"/>
    <x v="0"/>
    <s v="Series A"/>
    <x v="26"/>
    <x v="0"/>
    <n v="20"/>
  </r>
  <r>
    <x v="1261"/>
    <s v="New York City"/>
    <x v="5"/>
    <n v="31"/>
    <s v="NULL"/>
    <x v="6"/>
    <x v="5"/>
    <x v="0"/>
    <s v="Unknown"/>
    <x v="0"/>
    <x v="0"/>
    <n v="136"/>
  </r>
  <r>
    <x v="1262"/>
    <s v="SF Bay Area"/>
    <x v="2"/>
    <n v="21"/>
    <s v="NULL"/>
    <x v="247"/>
    <x v="4"/>
    <x v="2"/>
    <s v="Series D"/>
    <x v="0"/>
    <x v="0"/>
    <n v="132"/>
  </r>
  <r>
    <x v="1262"/>
    <s v="SF Bay Area"/>
    <x v="2"/>
    <n v="70"/>
    <n v="0.1"/>
    <x v="347"/>
    <x v="8"/>
    <x v="0"/>
    <s v="Post-IPO"/>
    <x v="0"/>
    <x v="0"/>
    <n v="287"/>
  </r>
  <r>
    <x v="1263"/>
    <s v="Winnipeg"/>
    <x v="8"/>
    <n v="350"/>
    <s v="NULL"/>
    <x v="56"/>
    <x v="6"/>
    <x v="0"/>
    <s v="Acquired"/>
    <x v="2"/>
    <x v="0"/>
    <n v="6"/>
  </r>
  <r>
    <x v="1264"/>
    <s v="Bengaluru"/>
    <x v="9"/>
    <n v="115"/>
    <s v="NULL"/>
    <x v="45"/>
    <x v="2"/>
    <x v="1"/>
    <s v="Series B"/>
    <x v="6"/>
    <x v="0"/>
    <n v="28"/>
  </r>
  <r>
    <x v="1265"/>
    <s v="Edinburgh"/>
    <x v="14"/>
    <n v="300"/>
    <n v="0.2"/>
    <x v="417"/>
    <x v="0"/>
    <x v="2"/>
    <s v="Acquired"/>
    <x v="17"/>
    <x v="0"/>
    <n v="197"/>
  </r>
  <r>
    <x v="1266"/>
    <s v="Sacramento"/>
    <x v="20"/>
    <n v="50"/>
    <n v="0.25"/>
    <x v="27"/>
    <x v="10"/>
    <x v="2"/>
    <s v="Acquired"/>
    <x v="0"/>
    <x v="0"/>
    <s v="NULL"/>
  </r>
  <r>
    <x v="1267"/>
    <s v="Tokyo"/>
    <x v="11"/>
    <n v="120"/>
    <n v="0.4"/>
    <x v="45"/>
    <x v="2"/>
    <x v="1"/>
    <s v="Series F"/>
    <x v="0"/>
    <x v="0"/>
    <n v="410"/>
  </r>
  <r>
    <x v="1268"/>
    <s v="Seattle"/>
    <x v="18"/>
    <n v="85"/>
    <n v="0.03"/>
    <x v="256"/>
    <x v="11"/>
    <x v="1"/>
    <s v="Post-IPO"/>
    <x v="0"/>
    <x v="0"/>
    <n v="152"/>
  </r>
  <r>
    <x v="1269"/>
    <s v="Berlin"/>
    <x v="12"/>
    <n v="100"/>
    <n v="0.1"/>
    <x v="68"/>
    <x v="3"/>
    <x v="0"/>
    <s v="Unknown"/>
    <x v="7"/>
    <x v="0"/>
    <n v="188"/>
  </r>
  <r>
    <x v="1269"/>
    <s v="Berlin"/>
    <x v="12"/>
    <n v="100"/>
    <n v="0.15"/>
    <x v="127"/>
    <x v="1"/>
    <x v="0"/>
    <s v="Unknown"/>
    <x v="7"/>
    <x v="0"/>
    <n v="188"/>
  </r>
  <r>
    <x v="1270"/>
    <s v="Los Angeles"/>
    <x v="2"/>
    <n v="1280"/>
    <n v="0.2"/>
    <x v="68"/>
    <x v="3"/>
    <x v="0"/>
    <s v="Post-IPO"/>
    <x v="0"/>
    <x v="0"/>
    <n v="4900"/>
  </r>
  <r>
    <x v="1271"/>
    <s v="SF Bay Area"/>
    <x v="20"/>
    <s v="NULL"/>
    <n v="0.1"/>
    <x v="47"/>
    <x v="3"/>
    <x v="0"/>
    <s v="Series D"/>
    <x v="0"/>
    <x v="0"/>
    <n v="253"/>
  </r>
  <r>
    <x v="1271"/>
    <s v="SF Bay Area"/>
    <x v="20"/>
    <s v="NULL"/>
    <n v="0.15"/>
    <x v="30"/>
    <x v="1"/>
    <x v="0"/>
    <s v="Series D"/>
    <x v="0"/>
    <x v="0"/>
    <n v="253"/>
  </r>
  <r>
    <x v="1272"/>
    <s v="New York City"/>
    <x v="1"/>
    <n v="100"/>
    <n v="0.3"/>
    <x v="119"/>
    <x v="2"/>
    <x v="1"/>
    <s v="Series C"/>
    <x v="0"/>
    <x v="0"/>
    <n v="104"/>
  </r>
  <r>
    <x v="1273"/>
    <s v="London"/>
    <x v="13"/>
    <n v="40"/>
    <s v="NULL"/>
    <x v="82"/>
    <x v="11"/>
    <x v="1"/>
    <s v="Series B"/>
    <x v="0"/>
    <x v="0"/>
    <n v="55"/>
  </r>
  <r>
    <x v="1274"/>
    <s v="Boston"/>
    <x v="21"/>
    <n v="30"/>
    <s v="NULL"/>
    <x v="16"/>
    <x v="5"/>
    <x v="0"/>
    <s v="Series F"/>
    <x v="0"/>
    <x v="0"/>
    <n v="849"/>
  </r>
  <r>
    <x v="1274"/>
    <s v="Boston"/>
    <x v="21"/>
    <n v="198"/>
    <n v="0.14000000000000001"/>
    <x v="198"/>
    <x v="7"/>
    <x v="0"/>
    <s v="Series F"/>
    <x v="0"/>
    <x v="0"/>
    <n v="849"/>
  </r>
  <r>
    <x v="1275"/>
    <s v="Reno"/>
    <x v="12"/>
    <n v="69"/>
    <n v="0.13"/>
    <x v="177"/>
    <x v="5"/>
    <x v="0"/>
    <s v="Series E"/>
    <x v="0"/>
    <x v="0"/>
    <n v="646"/>
  </r>
  <r>
    <x v="1275"/>
    <s v="Reno"/>
    <x v="12"/>
    <n v="104"/>
    <n v="0.19"/>
    <x v="90"/>
    <x v="2"/>
    <x v="1"/>
    <s v="Series E"/>
    <x v="0"/>
    <x v="0"/>
    <n v="646"/>
  </r>
  <r>
    <x v="1276"/>
    <s v="SF Bay Area"/>
    <x v="12"/>
    <n v="112"/>
    <n v="7.0000000000000007E-2"/>
    <x v="331"/>
    <x v="8"/>
    <x v="2"/>
    <s v="Private Equity"/>
    <x v="0"/>
    <x v="0"/>
    <n v="2500"/>
  </r>
  <r>
    <x v="1277"/>
    <s v="Frankfurt"/>
    <x v="13"/>
    <n v="200"/>
    <n v="0.04"/>
    <x v="91"/>
    <x v="2"/>
    <x v="1"/>
    <s v="Post-IPO"/>
    <x v="7"/>
    <x v="0"/>
    <n v="344"/>
  </r>
  <r>
    <x v="1278"/>
    <s v="SF Bay Area"/>
    <x v="1"/>
    <n v="300"/>
    <n v="0.5"/>
    <x v="64"/>
    <x v="4"/>
    <x v="2"/>
    <s v="Series D"/>
    <x v="0"/>
    <x v="0"/>
    <n v="162"/>
  </r>
  <r>
    <x v="1279"/>
    <s v="Berlin"/>
    <x v="12"/>
    <s v="NULL"/>
    <n v="0.1"/>
    <x v="373"/>
    <x v="6"/>
    <x v="0"/>
    <s v="Unknown"/>
    <x v="7"/>
    <x v="0"/>
    <n v="385"/>
  </r>
  <r>
    <x v="1280"/>
    <s v="Tel Aviv"/>
    <x v="9"/>
    <n v="120"/>
    <n v="1"/>
    <x v="418"/>
    <x v="0"/>
    <x v="0"/>
    <s v="Acquired"/>
    <x v="16"/>
    <x v="0"/>
    <n v="18"/>
  </r>
  <r>
    <x v="1281"/>
    <s v="SF Bay Area"/>
    <x v="14"/>
    <n v="100"/>
    <n v="0.14000000000000001"/>
    <x v="222"/>
    <x v="10"/>
    <x v="1"/>
    <s v="Post-IPO"/>
    <x v="0"/>
    <x v="0"/>
    <n v="839"/>
  </r>
  <r>
    <x v="1281"/>
    <s v="SF Bay Area"/>
    <x v="14"/>
    <n v="250"/>
    <n v="0.21"/>
    <x v="334"/>
    <x v="5"/>
    <x v="0"/>
    <s v="Post-IPO"/>
    <x v="0"/>
    <x v="0"/>
    <n v="839"/>
  </r>
  <r>
    <x v="1281"/>
    <s v="SF Bay Area"/>
    <x v="14"/>
    <n v="400"/>
    <n v="0.33"/>
    <x v="286"/>
    <x v="10"/>
    <x v="2"/>
    <s v="Series D"/>
    <x v="0"/>
    <x v="0"/>
    <n v="359"/>
  </r>
  <r>
    <x v="1282"/>
    <s v="Denver"/>
    <x v="0"/>
    <s v="NULL"/>
    <n v="0.15"/>
    <x v="327"/>
    <x v="9"/>
    <x v="0"/>
    <s v="Series C"/>
    <x v="0"/>
    <x v="0"/>
    <n v="183"/>
  </r>
  <r>
    <x v="1283"/>
    <s v="Munich"/>
    <x v="10"/>
    <n v="300"/>
    <s v="NULL"/>
    <x v="61"/>
    <x v="11"/>
    <x v="1"/>
    <s v="Post-IPO"/>
    <x v="7"/>
    <x v="0"/>
    <n v="126"/>
  </r>
  <r>
    <x v="1284"/>
    <s v="New York City"/>
    <x v="2"/>
    <n v="174"/>
    <n v="0.12"/>
    <x v="301"/>
    <x v="5"/>
    <x v="2"/>
    <s v="Post-IPO"/>
    <x v="0"/>
    <x v="0"/>
    <n v="455"/>
  </r>
  <r>
    <x v="1285"/>
    <s v="Oxford"/>
    <x v="21"/>
    <n v="450"/>
    <n v="0.1"/>
    <x v="12"/>
    <x v="2"/>
    <x v="1"/>
    <s v="Acquired"/>
    <x v="0"/>
    <x v="0"/>
    <n v="125"/>
  </r>
  <r>
    <x v="1286"/>
    <s v="Jakarta"/>
    <x v="3"/>
    <s v="NULL"/>
    <n v="1"/>
    <x v="201"/>
    <x v="0"/>
    <x v="2"/>
    <s v="Series B"/>
    <x v="11"/>
    <x v="0"/>
    <n v="27"/>
  </r>
  <r>
    <x v="1287"/>
    <s v="Berlin"/>
    <x v="2"/>
    <s v="NULL"/>
    <n v="0.2"/>
    <x v="117"/>
    <x v="3"/>
    <x v="0"/>
    <s v="Unknown"/>
    <x v="7"/>
    <x v="0"/>
    <n v="542"/>
  </r>
  <r>
    <x v="1288"/>
    <s v="SF Bay Area"/>
    <x v="18"/>
    <n v="45"/>
    <n v="0.1"/>
    <x v="99"/>
    <x v="1"/>
    <x v="0"/>
    <s v="Post-IPO"/>
    <x v="0"/>
    <x v="0"/>
    <n v="326"/>
  </r>
  <r>
    <x v="1288"/>
    <s v="SF Bay Area"/>
    <x v="18"/>
    <n v="200"/>
    <n v="0.5"/>
    <x v="90"/>
    <x v="2"/>
    <x v="1"/>
    <s v="Post-IPO"/>
    <x v="0"/>
    <x v="0"/>
    <n v="326"/>
  </r>
  <r>
    <x v="1289"/>
    <s v="SF Bay Area"/>
    <x v="16"/>
    <n v="24"/>
    <n v="0.08"/>
    <x v="225"/>
    <x v="5"/>
    <x v="0"/>
    <s v="Series D"/>
    <x v="0"/>
    <x v="0"/>
    <n v="248"/>
  </r>
  <r>
    <x v="1290"/>
    <s v="SF Bay Area"/>
    <x v="10"/>
    <s v="NULL"/>
    <n v="0.25"/>
    <x v="419"/>
    <x v="2"/>
    <x v="0"/>
    <s v="Acquired"/>
    <x v="0"/>
    <x v="0"/>
    <n v="8"/>
  </r>
  <r>
    <x v="1290"/>
    <s v="SF Bay Area"/>
    <x v="10"/>
    <n v="78"/>
    <n v="0.1"/>
    <x v="191"/>
    <x v="6"/>
    <x v="0"/>
    <s v="Acquired"/>
    <x v="0"/>
    <x v="0"/>
    <n v="8"/>
  </r>
  <r>
    <x v="1291"/>
    <s v="New York City"/>
    <x v="11"/>
    <n v="23"/>
    <s v="NULL"/>
    <x v="75"/>
    <x v="0"/>
    <x v="0"/>
    <s v="Series D"/>
    <x v="0"/>
    <x v="0"/>
    <n v="159"/>
  </r>
  <r>
    <x v="1292"/>
    <s v="SF Bay Area"/>
    <x v="13"/>
    <n v="70"/>
    <n v="0.01"/>
    <x v="306"/>
    <x v="5"/>
    <x v="2"/>
    <s v="Post-IPO"/>
    <x v="0"/>
    <x v="0"/>
    <n v="40"/>
  </r>
  <r>
    <x v="1292"/>
    <s v="SF Bay Area"/>
    <x v="13"/>
    <n v="325"/>
    <n v="0.04"/>
    <x v="72"/>
    <x v="11"/>
    <x v="1"/>
    <s v="Post-IPO"/>
    <x v="0"/>
    <x v="0"/>
    <n v="2400"/>
  </r>
  <r>
    <x v="1293"/>
    <s v="London"/>
    <x v="10"/>
    <n v="57"/>
    <s v="NULL"/>
    <x v="183"/>
    <x v="1"/>
    <x v="0"/>
    <s v="Series B"/>
    <x v="17"/>
    <x v="0"/>
    <n v="34"/>
  </r>
  <r>
    <x v="1294"/>
    <s v="Chicago"/>
    <x v="10"/>
    <n v="40"/>
    <n v="0.21"/>
    <x v="232"/>
    <x v="5"/>
    <x v="2"/>
    <s v="Series D"/>
    <x v="0"/>
    <x v="0"/>
    <n v="117"/>
  </r>
  <r>
    <x v="1295"/>
    <s v="Stockholm"/>
    <x v="11"/>
    <n v="600"/>
    <n v="0.06"/>
    <x v="150"/>
    <x v="2"/>
    <x v="1"/>
    <s v="Post-IPO"/>
    <x v="5"/>
    <x v="0"/>
    <n v="2100"/>
  </r>
  <r>
    <x v="1296"/>
    <s v="Miami"/>
    <x v="7"/>
    <n v="37"/>
    <n v="0.23"/>
    <x v="137"/>
    <x v="9"/>
    <x v="0"/>
    <s v="Post-IPO"/>
    <x v="0"/>
    <x v="0"/>
    <n v="32"/>
  </r>
  <r>
    <x v="1297"/>
    <s v="D├â┬╝sseldorf"/>
    <x v="8"/>
    <s v="NULL"/>
    <n v="0.35"/>
    <x v="28"/>
    <x v="7"/>
    <x v="0"/>
    <s v="Series C"/>
    <x v="7"/>
    <x v="0"/>
    <n v="11"/>
  </r>
  <r>
    <x v="1298"/>
    <s v="New York City"/>
    <x v="9"/>
    <n v="50"/>
    <s v="NULL"/>
    <x v="106"/>
    <x v="5"/>
    <x v="0"/>
    <s v="Post-IPO"/>
    <x v="0"/>
    <x v="0"/>
    <n v="429"/>
  </r>
  <r>
    <x v="1298"/>
    <s v="New York City"/>
    <x v="9"/>
    <n v="100"/>
    <n v="0.04"/>
    <x v="116"/>
    <x v="11"/>
    <x v="1"/>
    <s v="Post-IPO"/>
    <x v="0"/>
    <x v="0"/>
    <n v="429"/>
  </r>
  <r>
    <x v="1299"/>
    <s v="Boston"/>
    <x v="8"/>
    <n v="4"/>
    <n v="0.12"/>
    <x v="173"/>
    <x v="4"/>
    <x v="2"/>
    <s v="Series A"/>
    <x v="0"/>
    <x v="0"/>
    <n v="26"/>
  </r>
  <r>
    <x v="1300"/>
    <s v="New York City"/>
    <x v="13"/>
    <n v="30"/>
    <n v="0.18"/>
    <x v="65"/>
    <x v="0"/>
    <x v="0"/>
    <s v="Series B"/>
    <x v="0"/>
    <x v="0"/>
    <n v="77"/>
  </r>
  <r>
    <x v="1301"/>
    <s v="Boston"/>
    <x v="0"/>
    <s v="NULL"/>
    <n v="0.6"/>
    <x v="137"/>
    <x v="9"/>
    <x v="0"/>
    <s v="Post-IPO"/>
    <x v="0"/>
    <x v="0"/>
    <n v="229"/>
  </r>
  <r>
    <x v="1302"/>
    <s v="Montreal"/>
    <x v="3"/>
    <n v="138"/>
    <n v="7.0000000000000007E-2"/>
    <x v="2"/>
    <x v="2"/>
    <x v="1"/>
    <s v="Series A"/>
    <x v="2"/>
    <x v="0"/>
    <s v="NULL"/>
  </r>
  <r>
    <x v="1303"/>
    <s v="New York City"/>
    <x v="19"/>
    <n v="40"/>
    <n v="0.15"/>
    <x v="36"/>
    <x v="8"/>
    <x v="2"/>
    <s v="Series D"/>
    <x v="0"/>
    <x v="0"/>
    <n v="68"/>
  </r>
  <r>
    <x v="1304"/>
    <s v="Boston"/>
    <x v="18"/>
    <s v="NULL"/>
    <n v="0.5"/>
    <x v="320"/>
    <x v="7"/>
    <x v="0"/>
    <s v="Post-IPO"/>
    <x v="0"/>
    <x v="0"/>
    <n v="260"/>
  </r>
  <r>
    <x v="1304"/>
    <s v="Boston"/>
    <x v="18"/>
    <n v="100"/>
    <n v="0.24"/>
    <x v="12"/>
    <x v="2"/>
    <x v="1"/>
    <s v="Post-IPO"/>
    <x v="0"/>
    <x v="0"/>
    <n v="260"/>
  </r>
  <r>
    <x v="1305"/>
    <s v="SF Bay Area"/>
    <x v="10"/>
    <s v="NULL"/>
    <n v="0.11"/>
    <x v="152"/>
    <x v="5"/>
    <x v="0"/>
    <s v="Series B"/>
    <x v="0"/>
    <x v="0"/>
    <n v="197"/>
  </r>
  <r>
    <x v="1306"/>
    <s v="Tallinn"/>
    <x v="10"/>
    <n v="30"/>
    <s v="NULL"/>
    <x v="143"/>
    <x v="10"/>
    <x v="2"/>
    <s v="Series A"/>
    <x v="43"/>
    <x v="0"/>
    <n v="82"/>
  </r>
  <r>
    <x v="1307"/>
    <s v="New York City"/>
    <x v="12"/>
    <n v="32"/>
    <n v="0.08"/>
    <x v="26"/>
    <x v="9"/>
    <x v="0"/>
    <s v="Unknown"/>
    <x v="0"/>
    <x v="0"/>
    <n v="480"/>
  </r>
  <r>
    <x v="1308"/>
    <s v="New York City"/>
    <x v="12"/>
    <n v="40"/>
    <n v="0.08"/>
    <x v="16"/>
    <x v="5"/>
    <x v="0"/>
    <s v="Unknown"/>
    <x v="0"/>
    <x v="0"/>
    <n v="480"/>
  </r>
  <r>
    <x v="1309"/>
    <s v="Singapore"/>
    <x v="12"/>
    <n v="31"/>
    <n v="0.14000000000000001"/>
    <x v="152"/>
    <x v="5"/>
    <x v="0"/>
    <s v="Series D"/>
    <x v="8"/>
    <x v="0"/>
    <n v="61"/>
  </r>
  <r>
    <x v="1310"/>
    <s v="Orlando"/>
    <x v="12"/>
    <n v="24"/>
    <s v="NULL"/>
    <x v="266"/>
    <x v="11"/>
    <x v="1"/>
    <s v="Series D"/>
    <x v="0"/>
    <x v="0"/>
    <n v="263"/>
  </r>
  <r>
    <x v="1311"/>
    <s v="Spokane"/>
    <x v="14"/>
    <n v="221"/>
    <n v="1"/>
    <x v="331"/>
    <x v="8"/>
    <x v="2"/>
    <s v="Series B"/>
    <x v="0"/>
    <x v="0"/>
    <n v="62"/>
  </r>
  <r>
    <x v="1312"/>
    <s v="Boulder"/>
    <x v="16"/>
    <n v="23"/>
    <n v="0.3"/>
    <x v="172"/>
    <x v="3"/>
    <x v="0"/>
    <s v="Series B"/>
    <x v="0"/>
    <x v="0"/>
    <n v="75"/>
  </r>
  <r>
    <x v="1313"/>
    <s v="London"/>
    <x v="22"/>
    <n v="28"/>
    <n v="0.2"/>
    <x v="184"/>
    <x v="0"/>
    <x v="0"/>
    <s v="Unknown"/>
    <x v="17"/>
    <x v="0"/>
    <s v="NULL"/>
  </r>
  <r>
    <x v="1314"/>
    <s v="SF Bay Area"/>
    <x v="3"/>
    <s v="NULL"/>
    <n v="0.2"/>
    <x v="90"/>
    <x v="2"/>
    <x v="1"/>
    <s v="Post-IPO"/>
    <x v="0"/>
    <x v="0"/>
    <n v="79"/>
  </r>
  <r>
    <x v="1314"/>
    <s v="SF Bay Area"/>
    <x v="3"/>
    <n v="330"/>
    <n v="0.15"/>
    <x v="152"/>
    <x v="5"/>
    <x v="0"/>
    <s v="Post-IPO"/>
    <x v="0"/>
    <x v="0"/>
    <n v="79"/>
  </r>
  <r>
    <x v="1314"/>
    <s v="SF Bay Area"/>
    <x v="3"/>
    <n v="1400"/>
    <n v="0.18"/>
    <x v="233"/>
    <x v="5"/>
    <x v="2"/>
    <s v="Post-IPO"/>
    <x v="0"/>
    <x v="0"/>
    <n v="79"/>
  </r>
  <r>
    <x v="1315"/>
    <s v="SF Bay Area"/>
    <x v="3"/>
    <s v="NULL"/>
    <n v="1"/>
    <x v="228"/>
    <x v="5"/>
    <x v="2"/>
    <s v="Series B"/>
    <x v="0"/>
    <x v="0"/>
    <n v="10"/>
  </r>
  <r>
    <x v="1316"/>
    <s v="Detroit"/>
    <x v="3"/>
    <n v="80"/>
    <s v="NULL"/>
    <x v="165"/>
    <x v="5"/>
    <x v="0"/>
    <s v="Series E"/>
    <x v="0"/>
    <x v="0"/>
    <n v="690"/>
  </r>
  <r>
    <x v="1316"/>
    <s v="Detroit"/>
    <x v="3"/>
    <n v="100"/>
    <n v="0.12"/>
    <x v="230"/>
    <x v="4"/>
    <x v="2"/>
    <s v="Series C"/>
    <x v="0"/>
    <x v="0"/>
    <n v="160"/>
  </r>
  <r>
    <x v="1316"/>
    <s v="Detroit"/>
    <x v="3"/>
    <n v="120"/>
    <n v="0.08"/>
    <x v="165"/>
    <x v="5"/>
    <x v="0"/>
    <s v="Series E"/>
    <x v="0"/>
    <x v="0"/>
    <n v="690"/>
  </r>
  <r>
    <x v="1317"/>
    <s v="Sao Paulo"/>
    <x v="12"/>
    <n v="1300"/>
    <n v="0.2"/>
    <x v="314"/>
    <x v="8"/>
    <x v="2"/>
    <s v="Post-IPO"/>
    <x v="3"/>
    <x v="0"/>
    <s v="NULL"/>
  </r>
  <r>
    <x v="1318"/>
    <s v="Jakarta"/>
    <x v="8"/>
    <n v="250"/>
    <n v="1"/>
    <x v="388"/>
    <x v="4"/>
    <x v="2"/>
    <s v="Series A"/>
    <x v="11"/>
    <x v="0"/>
    <s v="NULL"/>
  </r>
  <r>
    <x v="1319"/>
    <s v="Atlanta"/>
    <x v="15"/>
    <n v="59"/>
    <n v="0.08"/>
    <x v="185"/>
    <x v="5"/>
    <x v="0"/>
    <s v="Series D"/>
    <x v="0"/>
    <x v="0"/>
    <n v="325"/>
  </r>
  <r>
    <x v="1320"/>
    <s v="Washington D.C."/>
    <x v="11"/>
    <s v="NULL"/>
    <n v="0.25"/>
    <x v="183"/>
    <x v="1"/>
    <x v="0"/>
    <s v="Acquired"/>
    <x v="0"/>
    <x v="0"/>
    <n v="18"/>
  </r>
  <r>
    <x v="1321"/>
    <s v="Stockholm"/>
    <x v="11"/>
    <n v="100"/>
    <n v="0.1"/>
    <x v="420"/>
    <x v="10"/>
    <x v="0"/>
    <s v="Post-IPO"/>
    <x v="5"/>
    <x v="0"/>
    <n v="275"/>
  </r>
  <r>
    <x v="1322"/>
    <s v="SF Bay Area"/>
    <x v="28"/>
    <s v="NULL"/>
    <n v="0.14000000000000001"/>
    <x v="137"/>
    <x v="9"/>
    <x v="0"/>
    <s v="Series F"/>
    <x v="0"/>
    <x v="0"/>
    <n v="151"/>
  </r>
  <r>
    <x v="1323"/>
    <s v="Boulder"/>
    <x v="16"/>
    <n v="20"/>
    <n v="0.12"/>
    <x v="16"/>
    <x v="5"/>
    <x v="0"/>
    <s v="Series B"/>
    <x v="0"/>
    <x v="0"/>
    <n v="58"/>
  </r>
  <r>
    <x v="1324"/>
    <s v="Tel Aviv"/>
    <x v="11"/>
    <s v="NULL"/>
    <n v="0.2"/>
    <x v="92"/>
    <x v="5"/>
    <x v="0"/>
    <s v="Series B"/>
    <x v="16"/>
    <x v="0"/>
    <n v="111"/>
  </r>
  <r>
    <x v="1324"/>
    <s v="Tel Aviv"/>
    <x v="11"/>
    <n v="40"/>
    <n v="0.2"/>
    <x v="110"/>
    <x v="2"/>
    <x v="1"/>
    <s v="Series B"/>
    <x v="16"/>
    <x v="0"/>
    <n v="111"/>
  </r>
  <r>
    <x v="1325"/>
    <s v="SF Bay Area"/>
    <x v="12"/>
    <n v="50"/>
    <s v="NULL"/>
    <x v="315"/>
    <x v="3"/>
    <x v="0"/>
    <s v="Series H"/>
    <x v="0"/>
    <x v="0"/>
    <n v="2300"/>
  </r>
  <r>
    <x v="1325"/>
    <s v="SF Bay Area"/>
    <x v="12"/>
    <n v="1000"/>
    <n v="0.14000000000000001"/>
    <x v="30"/>
    <x v="1"/>
    <x v="0"/>
    <s v="Series H"/>
    <x v="0"/>
    <x v="0"/>
    <n v="2300"/>
  </r>
  <r>
    <x v="1326"/>
    <s v="SF Bay Area"/>
    <x v="17"/>
    <n v="40"/>
    <s v="NULL"/>
    <x v="243"/>
    <x v="11"/>
    <x v="1"/>
    <s v="Series B"/>
    <x v="0"/>
    <x v="0"/>
    <n v="76"/>
  </r>
  <r>
    <x v="1327"/>
    <s v="SF Bay Area"/>
    <x v="2"/>
    <n v="200"/>
    <s v="NULL"/>
    <x v="149"/>
    <x v="8"/>
    <x v="2"/>
    <s v="Acquired"/>
    <x v="0"/>
    <x v="0"/>
    <n v="19"/>
  </r>
  <r>
    <x v="1328"/>
    <s v="SF Bay Area"/>
    <x v="5"/>
    <n v="33"/>
    <n v="0.4"/>
    <x v="142"/>
    <x v="5"/>
    <x v="0"/>
    <s v="Series B"/>
    <x v="0"/>
    <x v="0"/>
    <n v="50"/>
  </r>
  <r>
    <x v="1329"/>
    <s v="Berlin"/>
    <x v="5"/>
    <n v="70"/>
    <s v="NULL"/>
    <x v="259"/>
    <x v="1"/>
    <x v="0"/>
    <s v="Series A"/>
    <x v="7"/>
    <x v="0"/>
    <n v="64"/>
  </r>
  <r>
    <x v="1330"/>
    <s v="SF Bay Area"/>
    <x v="2"/>
    <s v="NULL"/>
    <n v="0.17"/>
    <x v="83"/>
    <x v="0"/>
    <x v="0"/>
    <s v="Series C"/>
    <x v="0"/>
    <x v="0"/>
    <n v="40"/>
  </r>
  <r>
    <x v="1331"/>
    <s v="SF Bay Area"/>
    <x v="21"/>
    <n v="19"/>
    <n v="0.25"/>
    <x v="61"/>
    <x v="11"/>
    <x v="1"/>
    <s v="Series B"/>
    <x v="0"/>
    <x v="0"/>
    <n v="126"/>
  </r>
  <r>
    <x v="1332"/>
    <s v="Missoula"/>
    <x v="18"/>
    <n v="30"/>
    <n v="0.2"/>
    <x v="388"/>
    <x v="4"/>
    <x v="2"/>
    <s v="Series B"/>
    <x v="0"/>
    <x v="0"/>
    <n v="17"/>
  </r>
  <r>
    <x v="1333"/>
    <s v="Los Angeles"/>
    <x v="17"/>
    <s v="NULL"/>
    <n v="1"/>
    <x v="224"/>
    <x v="8"/>
    <x v="0"/>
    <s v="Series B"/>
    <x v="0"/>
    <x v="0"/>
    <s v="NULL"/>
  </r>
  <r>
    <x v="1334"/>
    <s v="SF Bay Area"/>
    <x v="11"/>
    <n v="13"/>
    <n v="0.14000000000000001"/>
    <x v="97"/>
    <x v="5"/>
    <x v="0"/>
    <s v="Series B"/>
    <x v="0"/>
    <x v="0"/>
    <n v="82"/>
  </r>
  <r>
    <x v="1335"/>
    <s v="SF Bay Area"/>
    <x v="0"/>
    <n v="101"/>
    <n v="1"/>
    <x v="73"/>
    <x v="5"/>
    <x v="0"/>
    <s v="Unknown"/>
    <x v="0"/>
    <x v="0"/>
    <n v="7"/>
  </r>
  <r>
    <x v="1336"/>
    <s v="Sao Paulo"/>
    <x v="12"/>
    <n v="100"/>
    <n v="0.03"/>
    <x v="367"/>
    <x v="8"/>
    <x v="0"/>
    <s v="Unknown"/>
    <x v="3"/>
    <x v="0"/>
    <n v="50"/>
  </r>
  <r>
    <x v="1337"/>
    <s v="SF Bay Area"/>
    <x v="20"/>
    <s v="NULL"/>
    <n v="0.15"/>
    <x v="16"/>
    <x v="5"/>
    <x v="0"/>
    <s v="Series C"/>
    <x v="0"/>
    <x v="0"/>
    <n v="135"/>
  </r>
  <r>
    <x v="1338"/>
    <s v="Atlanta"/>
    <x v="12"/>
    <n v="90"/>
    <n v="0.23"/>
    <x v="113"/>
    <x v="5"/>
    <x v="0"/>
    <s v="Series A"/>
    <x v="0"/>
    <x v="0"/>
    <n v="124"/>
  </r>
  <r>
    <x v="1339"/>
    <s v="New York City"/>
    <x v="1"/>
    <n v="24"/>
    <n v="0.13"/>
    <x v="50"/>
    <x v="0"/>
    <x v="0"/>
    <s v="Series D"/>
    <x v="0"/>
    <x v="0"/>
    <n v="74"/>
  </r>
  <r>
    <x v="1340"/>
    <s v="SF Bay Area"/>
    <x v="2"/>
    <n v="23"/>
    <n v="0.22"/>
    <x v="10"/>
    <x v="5"/>
    <x v="0"/>
    <s v="Series C"/>
    <x v="0"/>
    <x v="0"/>
    <n v="108"/>
  </r>
  <r>
    <x v="1341"/>
    <s v="Bengaluru"/>
    <x v="5"/>
    <s v="NULL"/>
    <n v="1"/>
    <x v="225"/>
    <x v="5"/>
    <x v="0"/>
    <s v="Seed"/>
    <x v="6"/>
    <x v="1"/>
    <n v="0"/>
  </r>
  <r>
    <x v="1342"/>
    <s v="Brisbane"/>
    <x v="17"/>
    <n v="30"/>
    <s v="NULL"/>
    <x v="421"/>
    <x v="3"/>
    <x v="2"/>
    <s v="Post-IPO"/>
    <x v="4"/>
    <x v="0"/>
    <n v="36"/>
  </r>
  <r>
    <x v="1343"/>
    <s v="Boston"/>
    <x v="10"/>
    <n v="35"/>
    <n v="7.0000000000000007E-2"/>
    <x v="106"/>
    <x v="5"/>
    <x v="0"/>
    <s v="Series C"/>
    <x v="0"/>
    <x v="0"/>
    <n v="261"/>
  </r>
  <r>
    <x v="1344"/>
    <s v="Wilmington"/>
    <x v="4"/>
    <s v="NULL"/>
    <n v="0.3"/>
    <x v="155"/>
    <x v="2"/>
    <x v="1"/>
    <s v="Series A"/>
    <x v="0"/>
    <x v="0"/>
    <n v="9"/>
  </r>
  <r>
    <x v="1345"/>
    <s v="Helsinki"/>
    <x v="3"/>
    <n v="250"/>
    <n v="0.17"/>
    <x v="40"/>
    <x v="5"/>
    <x v="0"/>
    <s v="Series C"/>
    <x v="12"/>
    <x v="0"/>
    <n v="169"/>
  </r>
  <r>
    <x v="1346"/>
    <s v="Jakarta"/>
    <x v="2"/>
    <s v="NULL"/>
    <n v="0.3"/>
    <x v="46"/>
    <x v="4"/>
    <x v="2"/>
    <s v="Series A"/>
    <x v="11"/>
    <x v="0"/>
    <n v="7"/>
  </r>
  <r>
    <x v="1347"/>
    <s v="Los Angeles"/>
    <x v="8"/>
    <n v="35"/>
    <n v="0.1"/>
    <x v="126"/>
    <x v="4"/>
    <x v="2"/>
    <s v="Series I"/>
    <x v="0"/>
    <x v="0"/>
    <n v="478"/>
  </r>
  <r>
    <x v="1348"/>
    <s v="Bengaluru"/>
    <x v="8"/>
    <n v="250"/>
    <n v="0.03"/>
    <x v="39"/>
    <x v="9"/>
    <x v="0"/>
    <s v="Unknown"/>
    <x v="6"/>
    <x v="0"/>
    <n v="3600"/>
  </r>
  <r>
    <x v="1348"/>
    <s v="Bengaluru"/>
    <x v="8"/>
    <n v="350"/>
    <n v="0.05"/>
    <x v="422"/>
    <x v="0"/>
    <x v="2"/>
    <s v="Series I"/>
    <x v="6"/>
    <x v="0"/>
    <n v="1600"/>
  </r>
  <r>
    <x v="1348"/>
    <s v="Bengaluru"/>
    <x v="8"/>
    <n v="380"/>
    <n v="0.06"/>
    <x v="134"/>
    <x v="2"/>
    <x v="1"/>
    <s v="Unknown"/>
    <x v="6"/>
    <x v="0"/>
    <n v="3600"/>
  </r>
  <r>
    <x v="1348"/>
    <s v="Bengaluru"/>
    <x v="8"/>
    <n v="800"/>
    <s v="NULL"/>
    <x v="166"/>
    <x v="4"/>
    <x v="2"/>
    <s v="Series I"/>
    <x v="6"/>
    <x v="0"/>
    <n v="1600"/>
  </r>
  <r>
    <x v="1348"/>
    <s v="Bengaluru"/>
    <x v="8"/>
    <n v="1100"/>
    <n v="0.14000000000000001"/>
    <x v="32"/>
    <x v="8"/>
    <x v="2"/>
    <s v="Series I"/>
    <x v="6"/>
    <x v="0"/>
    <n v="1600"/>
  </r>
  <r>
    <x v="1349"/>
    <s v="Cairo"/>
    <x v="10"/>
    <s v="NULL"/>
    <n v="0.5"/>
    <x v="84"/>
    <x v="1"/>
    <x v="0"/>
    <s v="Post-IPO"/>
    <x v="47"/>
    <x v="0"/>
    <n v="264"/>
  </r>
  <r>
    <x v="1349"/>
    <s v="Dubai"/>
    <x v="10"/>
    <n v="400"/>
    <n v="0.32"/>
    <x v="367"/>
    <x v="8"/>
    <x v="0"/>
    <s v="Post-IPO"/>
    <x v="18"/>
    <x v="0"/>
    <n v="132"/>
  </r>
  <r>
    <x v="1350"/>
    <s v="Toronto"/>
    <x v="15"/>
    <n v="10"/>
    <n v="0.3"/>
    <x v="40"/>
    <x v="5"/>
    <x v="0"/>
    <s v="Series A"/>
    <x v="2"/>
    <x v="0"/>
    <n v="20"/>
  </r>
  <r>
    <x v="1351"/>
    <s v="Brisbane"/>
    <x v="4"/>
    <n v="74"/>
    <n v="0.21"/>
    <x v="287"/>
    <x v="3"/>
    <x v="0"/>
    <s v="Unknown"/>
    <x v="4"/>
    <x v="0"/>
    <s v="NULL"/>
  </r>
  <r>
    <x v="1351"/>
    <s v="Brisbane"/>
    <x v="4"/>
    <n v="90"/>
    <n v="0.4"/>
    <x v="74"/>
    <x v="9"/>
    <x v="0"/>
    <s v="Unknown"/>
    <x v="4"/>
    <x v="0"/>
    <s v="NULL"/>
  </r>
  <r>
    <x v="1352"/>
    <s v="Calgary"/>
    <x v="18"/>
    <s v="NULL"/>
    <n v="0.13"/>
    <x v="1"/>
    <x v="1"/>
    <x v="0"/>
    <s v="Series C"/>
    <x v="2"/>
    <x v="0"/>
    <n v="148"/>
  </r>
  <r>
    <x v="1353"/>
    <s v="London"/>
    <x v="11"/>
    <n v="200"/>
    <n v="0.12"/>
    <x v="326"/>
    <x v="11"/>
    <x v="1"/>
    <s v="Unknown"/>
    <x v="17"/>
    <x v="0"/>
    <s v="NULL"/>
  </r>
  <r>
    <x v="1354"/>
    <s v="SF Bay Area"/>
    <x v="12"/>
    <n v="63"/>
    <n v="0.48"/>
    <x v="423"/>
    <x v="5"/>
    <x v="2"/>
    <s v="Series B"/>
    <x v="0"/>
    <x v="0"/>
    <n v="50"/>
  </r>
  <r>
    <x v="1355"/>
    <s v="New Delhi"/>
    <x v="0"/>
    <n v="30"/>
    <n v="0.3"/>
    <x v="274"/>
    <x v="7"/>
    <x v="0"/>
    <s v="Series A"/>
    <x v="6"/>
    <x v="0"/>
    <n v="4"/>
  </r>
  <r>
    <x v="1356"/>
    <s v="Salt Lake City"/>
    <x v="8"/>
    <n v="5"/>
    <n v="7.0000000000000007E-2"/>
    <x v="5"/>
    <x v="4"/>
    <x v="2"/>
    <s v="Series A"/>
    <x v="0"/>
    <x v="0"/>
    <n v="6"/>
  </r>
  <r>
    <x v="1357"/>
    <s v="Boston"/>
    <x v="0"/>
    <s v="NULL"/>
    <n v="0.25"/>
    <x v="137"/>
    <x v="9"/>
    <x v="0"/>
    <s v="Post-IPO"/>
    <x v="0"/>
    <x v="0"/>
    <n v="321"/>
  </r>
  <r>
    <x v="1358"/>
    <s v="SF Bay Area"/>
    <x v="18"/>
    <n v="100"/>
    <s v="NULL"/>
    <x v="2"/>
    <x v="2"/>
    <x v="1"/>
    <s v="Post-IPO"/>
    <x v="0"/>
    <x v="0"/>
    <s v="NULL"/>
  </r>
  <r>
    <x v="1359"/>
    <s v="SF Bay Area"/>
    <x v="0"/>
    <n v="105"/>
    <n v="0.2"/>
    <x v="183"/>
    <x v="1"/>
    <x v="0"/>
    <s v="Series E"/>
    <x v="0"/>
    <x v="0"/>
    <n v="459"/>
  </r>
  <r>
    <x v="1360"/>
    <s v="Tel Aviv"/>
    <x v="3"/>
    <n v="13"/>
    <n v="0.08"/>
    <x v="138"/>
    <x v="0"/>
    <x v="0"/>
    <s v="Series C"/>
    <x v="16"/>
    <x v="0"/>
    <n v="71"/>
  </r>
  <r>
    <x v="1361"/>
    <s v="New York City"/>
    <x v="1"/>
    <n v="100"/>
    <n v="0.06"/>
    <x v="200"/>
    <x v="6"/>
    <x v="0"/>
    <s v="Post-IPO"/>
    <x v="0"/>
    <x v="0"/>
    <n v="445"/>
  </r>
  <r>
    <x v="1362"/>
    <s v="Boise"/>
    <x v="18"/>
    <s v="NULL"/>
    <n v="0.15"/>
    <x v="116"/>
    <x v="11"/>
    <x v="1"/>
    <s v="Series C"/>
    <x v="0"/>
    <x v="0"/>
    <n v="148"/>
  </r>
  <r>
    <x v="1363"/>
    <s v="Nashville"/>
    <x v="2"/>
    <n v="130"/>
    <s v="NULL"/>
    <x v="286"/>
    <x v="10"/>
    <x v="2"/>
    <s v="Unknown"/>
    <x v="0"/>
    <x v="0"/>
    <s v="NULL"/>
  </r>
  <r>
    <x v="1364"/>
    <s v="SF Bay Area"/>
    <x v="0"/>
    <s v="NULL"/>
    <n v="0.25"/>
    <x v="341"/>
    <x v="10"/>
    <x v="0"/>
    <s v="Post-IPO"/>
    <x v="0"/>
    <x v="0"/>
    <n v="8"/>
  </r>
  <r>
    <x v="1365"/>
    <s v="Luxembourg"/>
    <x v="1"/>
    <s v="NULL"/>
    <n v="0.15"/>
    <x v="117"/>
    <x v="3"/>
    <x v="0"/>
    <s v="Private Equity"/>
    <x v="48"/>
    <x v="0"/>
    <n v="9"/>
  </r>
  <r>
    <x v="1366"/>
    <s v="SF Bay Area"/>
    <x v="12"/>
    <n v="28"/>
    <n v="0.23"/>
    <x v="43"/>
    <x v="8"/>
    <x v="2"/>
    <s v="Series C"/>
    <x v="0"/>
    <x v="0"/>
    <n v="92"/>
  </r>
  <r>
    <x v="1367"/>
    <s v="Los Angeles"/>
    <x v="3"/>
    <n v="20"/>
    <n v="0.4"/>
    <x v="424"/>
    <x v="10"/>
    <x v="2"/>
    <s v="Series C"/>
    <x v="0"/>
    <x v="0"/>
    <n v="90"/>
  </r>
  <r>
    <x v="1368"/>
    <s v="Seattle"/>
    <x v="21"/>
    <n v="30"/>
    <s v="NULL"/>
    <x v="425"/>
    <x v="3"/>
    <x v="3"/>
    <s v="Unknown"/>
    <x v="0"/>
    <x v="0"/>
    <n v="1000"/>
  </r>
  <r>
    <x v="1369"/>
    <s v="Sao Paulo"/>
    <x v="2"/>
    <n v="10"/>
    <s v="NULL"/>
    <x v="79"/>
    <x v="1"/>
    <x v="0"/>
    <s v="Unknown"/>
    <x v="3"/>
    <x v="0"/>
    <s v="NULL"/>
  </r>
  <r>
    <x v="1370"/>
    <s v="Los Angeles"/>
    <x v="9"/>
    <n v="52"/>
    <n v="0"/>
    <x v="225"/>
    <x v="5"/>
    <x v="0"/>
    <s v="Post-IPO"/>
    <x v="0"/>
    <x v="0"/>
    <n v="279"/>
  </r>
  <r>
    <x v="1370"/>
    <s v="San Antonio"/>
    <x v="9"/>
    <n v="186"/>
    <s v="NULL"/>
    <x v="326"/>
    <x v="11"/>
    <x v="1"/>
    <s v="Post-IPO"/>
    <x v="0"/>
    <x v="0"/>
    <n v="279"/>
  </r>
  <r>
    <x v="1371"/>
    <s v="Boston"/>
    <x v="0"/>
    <s v="NULL"/>
    <n v="0.4"/>
    <x v="90"/>
    <x v="2"/>
    <x v="1"/>
    <s v="Post-IPO"/>
    <x v="0"/>
    <x v="0"/>
    <n v="173"/>
  </r>
  <r>
    <x v="1371"/>
    <s v="Boston"/>
    <x v="0"/>
    <n v="30"/>
    <n v="0.2"/>
    <x v="68"/>
    <x v="3"/>
    <x v="0"/>
    <s v="Post-IPO"/>
    <x v="0"/>
    <x v="0"/>
    <n v="173"/>
  </r>
  <r>
    <x v="1372"/>
    <s v="Bengaluru"/>
    <x v="5"/>
    <n v="45"/>
    <n v="0.05"/>
    <x v="259"/>
    <x v="1"/>
    <x v="0"/>
    <s v="Series B"/>
    <x v="6"/>
    <x v="0"/>
    <n v="118"/>
  </r>
  <r>
    <x v="1373"/>
    <s v="Toronto"/>
    <x v="18"/>
    <n v="34"/>
    <n v="0.19"/>
    <x v="1"/>
    <x v="1"/>
    <x v="0"/>
    <s v="Series B"/>
    <x v="2"/>
    <x v="0"/>
    <n v="73"/>
  </r>
  <r>
    <x v="1374"/>
    <s v="Cork"/>
    <x v="18"/>
    <n v="21"/>
    <s v="NULL"/>
    <x v="426"/>
    <x v="8"/>
    <x v="2"/>
    <s v="Unknown"/>
    <x v="1"/>
    <x v="0"/>
    <s v="NULL"/>
  </r>
  <r>
    <x v="1375"/>
    <s v="Boston"/>
    <x v="1"/>
    <n v="60"/>
    <n v="0.05"/>
    <x v="39"/>
    <x v="9"/>
    <x v="0"/>
    <s v="Post-IPO"/>
    <x v="0"/>
    <x v="0"/>
    <n v="115"/>
  </r>
  <r>
    <x v="1376"/>
    <s v="New York City"/>
    <x v="0"/>
    <n v="300"/>
    <n v="0.06"/>
    <x v="12"/>
    <x v="2"/>
    <x v="1"/>
    <s v="Post-IPO"/>
    <x v="0"/>
    <x v="0"/>
    <n v="172"/>
  </r>
  <r>
    <x v="1377"/>
    <s v="SF Bay Area"/>
    <x v="17"/>
    <n v="15"/>
    <n v="0.06"/>
    <x v="108"/>
    <x v="0"/>
    <x v="0"/>
    <s v="Series C"/>
    <x v="0"/>
    <x v="0"/>
    <n v="169"/>
  </r>
  <r>
    <x v="1378"/>
    <s v="SF Bay Area"/>
    <x v="18"/>
    <n v="54"/>
    <s v="NULL"/>
    <x v="287"/>
    <x v="3"/>
    <x v="0"/>
    <s v="Series C"/>
    <x v="0"/>
    <x v="0"/>
    <n v="74"/>
  </r>
  <r>
    <x v="1379"/>
    <s v="Shenzen"/>
    <x v="2"/>
    <n v="300"/>
    <s v="NULL"/>
    <x v="203"/>
    <x v="11"/>
    <x v="1"/>
    <s v="Post-IPO"/>
    <x v="21"/>
    <x v="0"/>
    <n v="12600"/>
  </r>
  <r>
    <x v="1380"/>
    <s v="Austin"/>
    <x v="10"/>
    <s v="NULL"/>
    <n v="0.1"/>
    <x v="10"/>
    <x v="5"/>
    <x v="0"/>
    <s v="Post-IPO"/>
    <x v="0"/>
    <x v="0"/>
    <n v="20200"/>
  </r>
  <r>
    <x v="1381"/>
    <s v="Seattle"/>
    <x v="19"/>
    <n v="30"/>
    <n v="0.2"/>
    <x v="111"/>
    <x v="10"/>
    <x v="2"/>
    <s v="Unknown"/>
    <x v="0"/>
    <x v="0"/>
    <n v="41"/>
  </r>
  <r>
    <x v="1382"/>
    <s v="Waterloo"/>
    <x v="2"/>
    <n v="22"/>
    <s v="NULL"/>
    <x v="8"/>
    <x v="0"/>
    <x v="0"/>
    <s v="Seed"/>
    <x v="2"/>
    <x v="0"/>
    <n v="1"/>
  </r>
  <r>
    <x v="1383"/>
    <s v="SF Bay Area"/>
    <x v="11"/>
    <n v="46"/>
    <n v="0.08"/>
    <x v="277"/>
    <x v="5"/>
    <x v="2"/>
    <s v="Series D"/>
    <x v="0"/>
    <x v="0"/>
    <n v="139"/>
  </r>
  <r>
    <x v="1384"/>
    <s v="Boston"/>
    <x v="3"/>
    <n v="40"/>
    <n v="1"/>
    <x v="152"/>
    <x v="5"/>
    <x v="0"/>
    <s v="Acquired"/>
    <x v="0"/>
    <x v="0"/>
    <n v="5"/>
  </r>
  <r>
    <x v="1385"/>
    <s v="Austin"/>
    <x v="14"/>
    <n v="38"/>
    <n v="0.22"/>
    <x v="179"/>
    <x v="10"/>
    <x v="2"/>
    <s v="Series B"/>
    <x v="0"/>
    <x v="0"/>
    <n v="36"/>
  </r>
  <r>
    <x v="1386"/>
    <s v="Sydney"/>
    <x v="3"/>
    <n v="69"/>
    <n v="0.06"/>
    <x v="243"/>
    <x v="11"/>
    <x v="1"/>
    <s v="Unknown"/>
    <x v="4"/>
    <x v="0"/>
    <s v="NULL"/>
  </r>
  <r>
    <x v="1387"/>
    <s v="Dubai"/>
    <x v="3"/>
    <s v="NULL"/>
    <n v="1"/>
    <x v="5"/>
    <x v="4"/>
    <x v="2"/>
    <s v="Unknown"/>
    <x v="18"/>
    <x v="0"/>
    <s v="NULL"/>
  </r>
  <r>
    <x v="1388"/>
    <s v="Chicago"/>
    <x v="22"/>
    <n v="54"/>
    <n v="0.15"/>
    <x v="338"/>
    <x v="0"/>
    <x v="0"/>
    <s v="Series C"/>
    <x v="0"/>
    <x v="0"/>
    <n v="115"/>
  </r>
  <r>
    <x v="1389"/>
    <s v="New Delhi"/>
    <x v="22"/>
    <n v="13"/>
    <s v="NULL"/>
    <x v="117"/>
    <x v="3"/>
    <x v="0"/>
    <s v="Series B"/>
    <x v="0"/>
    <x v="0"/>
    <n v="39"/>
  </r>
  <r>
    <x v="1390"/>
    <s v="Boston"/>
    <x v="22"/>
    <n v="40"/>
    <s v="NULL"/>
    <x v="172"/>
    <x v="3"/>
    <x v="0"/>
    <s v="Acquired"/>
    <x v="0"/>
    <x v="0"/>
    <n v="71"/>
  </r>
  <r>
    <x v="1390"/>
    <s v="Boston"/>
    <x v="22"/>
    <n v="59"/>
    <n v="0.25"/>
    <x v="5"/>
    <x v="4"/>
    <x v="2"/>
    <s v="Acquired"/>
    <x v="0"/>
    <x v="0"/>
    <n v="65"/>
  </r>
  <r>
    <x v="1391"/>
    <s v="SF Bay Area"/>
    <x v="3"/>
    <n v="230"/>
    <n v="7.0000000000000007E-2"/>
    <x v="256"/>
    <x v="11"/>
    <x v="1"/>
    <s v="Post-IPO"/>
    <x v="0"/>
    <x v="0"/>
    <n v="356"/>
  </r>
  <r>
    <x v="1391"/>
    <s v="SF Bay Area"/>
    <x v="3"/>
    <n v="235"/>
    <n v="0.1"/>
    <x v="247"/>
    <x v="4"/>
    <x v="2"/>
    <s v="Post-IPO"/>
    <x v="0"/>
    <x v="0"/>
    <n v="358"/>
  </r>
  <r>
    <x v="1392"/>
    <s v="New York City"/>
    <x v="3"/>
    <n v="20"/>
    <n v="0.25"/>
    <x v="149"/>
    <x v="8"/>
    <x v="2"/>
    <s v="Series A"/>
    <x v="0"/>
    <x v="0"/>
    <n v="7"/>
  </r>
  <r>
    <x v="1393"/>
    <s v="New York City"/>
    <x v="20"/>
    <s v="NULL"/>
    <n v="0.5"/>
    <x v="64"/>
    <x v="4"/>
    <x v="2"/>
    <s v="Series C"/>
    <x v="0"/>
    <x v="0"/>
    <n v="117"/>
  </r>
  <r>
    <x v="1393"/>
    <s v="New York City"/>
    <x v="20"/>
    <s v="NULL"/>
    <n v="1"/>
    <x v="68"/>
    <x v="3"/>
    <x v="0"/>
    <s v="Series C"/>
    <x v="0"/>
    <x v="0"/>
    <n v="117"/>
  </r>
  <r>
    <x v="1393"/>
    <s v="New York City"/>
    <x v="20"/>
    <n v="56"/>
    <s v="NULL"/>
    <x v="310"/>
    <x v="0"/>
    <x v="2"/>
    <s v="Series C"/>
    <x v="0"/>
    <x v="0"/>
    <n v="117"/>
  </r>
  <r>
    <x v="1394"/>
    <s v="Austin"/>
    <x v="12"/>
    <n v="40"/>
    <s v="NULL"/>
    <x v="305"/>
    <x v="8"/>
    <x v="0"/>
    <s v="Series D"/>
    <x v="0"/>
    <x v="0"/>
    <n v="256"/>
  </r>
  <r>
    <x v="1394"/>
    <s v="Austin"/>
    <x v="12"/>
    <n v="50"/>
    <s v="NULL"/>
    <x v="70"/>
    <x v="1"/>
    <x v="0"/>
    <s v="Series D"/>
    <x v="0"/>
    <x v="0"/>
    <n v="256"/>
  </r>
  <r>
    <x v="1395"/>
    <s v="New York City"/>
    <x v="11"/>
    <n v="17"/>
    <n v="0.1"/>
    <x v="72"/>
    <x v="11"/>
    <x v="1"/>
    <s v="Series C"/>
    <x v="0"/>
    <x v="0"/>
    <n v="28"/>
  </r>
  <r>
    <x v="1395"/>
    <s v="New York City"/>
    <x v="11"/>
    <n v="26"/>
    <n v="0.2"/>
    <x v="94"/>
    <x v="8"/>
    <x v="2"/>
    <s v="Series C"/>
    <x v="0"/>
    <x v="0"/>
    <n v="28"/>
  </r>
  <r>
    <x v="1396"/>
    <s v="New York City"/>
    <x v="29"/>
    <n v="20"/>
    <n v="0.33"/>
    <x v="138"/>
    <x v="0"/>
    <x v="0"/>
    <s v="Series A"/>
    <x v="0"/>
    <x v="0"/>
    <n v="28"/>
  </r>
  <r>
    <x v="1397"/>
    <s v="Vancouver"/>
    <x v="5"/>
    <n v="76"/>
    <n v="0.19"/>
    <x v="110"/>
    <x v="2"/>
    <x v="1"/>
    <s v="Post-IPO"/>
    <x v="2"/>
    <x v="0"/>
    <n v="22"/>
  </r>
  <r>
    <x v="1397"/>
    <s v="Vancouver"/>
    <x v="5"/>
    <n v="100"/>
    <n v="0.2"/>
    <x v="304"/>
    <x v="10"/>
    <x v="0"/>
    <s v="Post-IPO"/>
    <x v="2"/>
    <x v="0"/>
    <n v="22"/>
  </r>
  <r>
    <x v="1398"/>
    <s v="New York City"/>
    <x v="3"/>
    <n v="10"/>
    <s v="NULL"/>
    <x v="111"/>
    <x v="10"/>
    <x v="2"/>
    <s v="Series B"/>
    <x v="0"/>
    <x v="0"/>
    <n v="68"/>
  </r>
  <r>
    <x v="1398"/>
    <s v="SF Bay Area"/>
    <x v="3"/>
    <n v="65"/>
    <n v="0.3"/>
    <x v="5"/>
    <x v="4"/>
    <x v="2"/>
    <s v="Series B"/>
    <x v="0"/>
    <x v="0"/>
    <n v="68"/>
  </r>
  <r>
    <x v="1399"/>
    <s v="New York City"/>
    <x v="0"/>
    <s v="NULL"/>
    <n v="0.1"/>
    <x v="376"/>
    <x v="3"/>
    <x v="0"/>
    <s v="Series C"/>
    <x v="0"/>
    <x v="0"/>
    <n v="209"/>
  </r>
  <r>
    <x v="1399"/>
    <s v="New York City"/>
    <x v="0"/>
    <n v="24"/>
    <s v="NULL"/>
    <x v="52"/>
    <x v="8"/>
    <x v="0"/>
    <s v="Acquired"/>
    <x v="0"/>
    <x v="0"/>
    <n v="209"/>
  </r>
  <r>
    <x v="1400"/>
    <s v="Chicago"/>
    <x v="18"/>
    <n v="500"/>
    <n v="0.04"/>
    <x v="222"/>
    <x v="10"/>
    <x v="1"/>
    <s v="Post-IPO"/>
    <x v="0"/>
    <x v="0"/>
    <n v="748"/>
  </r>
  <r>
    <x v="1401"/>
    <s v="London"/>
    <x v="3"/>
    <n v="30"/>
    <n v="0.5"/>
    <x v="259"/>
    <x v="1"/>
    <x v="0"/>
    <s v="Acquired"/>
    <x v="17"/>
    <x v="0"/>
    <n v="40"/>
  </r>
  <r>
    <x v="1402"/>
    <s v="Chicago"/>
    <x v="3"/>
    <s v="NULL"/>
    <n v="0.15"/>
    <x v="141"/>
    <x v="3"/>
    <x v="0"/>
    <s v="Post-IPO"/>
    <x v="0"/>
    <x v="0"/>
    <n v="305"/>
  </r>
  <r>
    <x v="1402"/>
    <s v="Chicago"/>
    <x v="3"/>
    <n v="243"/>
    <s v="NULL"/>
    <x v="328"/>
    <x v="11"/>
    <x v="3"/>
    <s v="Series F"/>
    <x v="0"/>
    <x v="0"/>
    <n v="305"/>
  </r>
  <r>
    <x v="1403"/>
    <s v="Toronto"/>
    <x v="8"/>
    <n v="75"/>
    <n v="0.5"/>
    <x v="427"/>
    <x v="3"/>
    <x v="2"/>
    <s v="Series B"/>
    <x v="2"/>
    <x v="0"/>
    <n v="53"/>
  </r>
  <r>
    <x v="1404"/>
    <s v="SF Bay Area"/>
    <x v="2"/>
    <n v="160"/>
    <n v="0.14000000000000001"/>
    <x v="270"/>
    <x v="9"/>
    <x v="0"/>
    <s v="Series I"/>
    <x v="0"/>
    <x v="0"/>
    <n v="698"/>
  </r>
  <r>
    <x v="1404"/>
    <s v="SF Bay Area"/>
    <x v="2"/>
    <n v="250"/>
    <n v="0.3"/>
    <x v="143"/>
    <x v="10"/>
    <x v="2"/>
    <s v="Series F"/>
    <x v="0"/>
    <x v="0"/>
    <n v="423"/>
  </r>
  <r>
    <x v="1405"/>
    <s v="SF Bay Area"/>
    <x v="0"/>
    <n v="18"/>
    <n v="0.4"/>
    <x v="164"/>
    <x v="1"/>
    <x v="2"/>
    <s v="Unknown"/>
    <x v="0"/>
    <x v="0"/>
    <s v="NULL"/>
  </r>
  <r>
    <x v="1406"/>
    <s v="Buenos Aires"/>
    <x v="1"/>
    <n v="50"/>
    <n v="0.05"/>
    <x v="23"/>
    <x v="7"/>
    <x v="0"/>
    <s v="Unknown"/>
    <x v="28"/>
    <x v="0"/>
    <s v="NULL"/>
  </r>
  <r>
    <x v="1407"/>
    <s v="Berlin"/>
    <x v="10"/>
    <n v="80"/>
    <n v="7.0000000000000007E-2"/>
    <x v="209"/>
    <x v="2"/>
    <x v="1"/>
    <s v="Series D"/>
    <x v="7"/>
    <x v="0"/>
    <n v="646"/>
  </r>
  <r>
    <x v="1407"/>
    <s v="Berlin"/>
    <x v="10"/>
    <n v="180"/>
    <n v="0.16"/>
    <x v="245"/>
    <x v="3"/>
    <x v="0"/>
    <s v="Series D"/>
    <x v="7"/>
    <x v="0"/>
    <n v="646"/>
  </r>
  <r>
    <x v="1408"/>
    <s v="Boulder"/>
    <x v="4"/>
    <n v="24"/>
    <n v="0.1"/>
    <x v="161"/>
    <x v="5"/>
    <x v="0"/>
    <s v="Series D"/>
    <x v="0"/>
    <x v="0"/>
    <n v="204"/>
  </r>
  <r>
    <x v="1409"/>
    <s v="Mumbai"/>
    <x v="2"/>
    <n v="40"/>
    <s v="NULL"/>
    <x v="407"/>
    <x v="11"/>
    <x v="1"/>
    <s v="Acquired"/>
    <x v="6"/>
    <x v="0"/>
    <n v="9400"/>
  </r>
  <r>
    <x v="1410"/>
    <s v="Sydney"/>
    <x v="12"/>
    <n v="120"/>
    <s v="NULL"/>
    <x v="110"/>
    <x v="2"/>
    <x v="1"/>
    <s v="Series C"/>
    <x v="4"/>
    <x v="0"/>
    <n v="95"/>
  </r>
  <r>
    <x v="1411"/>
    <s v="New York City"/>
    <x v="2"/>
    <n v="60"/>
    <n v="0.14000000000000001"/>
    <x v="91"/>
    <x v="2"/>
    <x v="1"/>
    <s v="Unknown"/>
    <x v="0"/>
    <x v="0"/>
    <n v="235"/>
  </r>
  <r>
    <x v="1412"/>
    <s v="SF Bay Area"/>
    <x v="12"/>
    <n v="123"/>
    <n v="0.11"/>
    <x v="192"/>
    <x v="2"/>
    <x v="1"/>
    <s v="Series F"/>
    <x v="0"/>
    <x v="0"/>
    <n v="565"/>
  </r>
  <r>
    <x v="1413"/>
    <s v="Boston"/>
    <x v="8"/>
    <n v="1300"/>
    <n v="0.5"/>
    <x v="101"/>
    <x v="4"/>
    <x v="2"/>
    <s v="Series F"/>
    <x v="0"/>
    <x v="0"/>
    <n v="902"/>
  </r>
  <r>
    <x v="1414"/>
    <s v="Stamford"/>
    <x v="12"/>
    <n v="44"/>
    <n v="0.33"/>
    <x v="147"/>
    <x v="8"/>
    <x v="0"/>
    <s v="Series A"/>
    <x v="0"/>
    <x v="0"/>
    <n v="110"/>
  </r>
  <r>
    <x v="1415"/>
    <s v="Hamburg"/>
    <x v="12"/>
    <n v="30"/>
    <n v="0.25"/>
    <x v="327"/>
    <x v="9"/>
    <x v="0"/>
    <s v="Unknown"/>
    <x v="7"/>
    <x v="0"/>
    <n v="29"/>
  </r>
  <r>
    <x v="1416"/>
    <s v="Amsterdam"/>
    <x v="10"/>
    <n v="500"/>
    <n v="0.1"/>
    <x v="6"/>
    <x v="5"/>
    <x v="0"/>
    <s v="Post-IPO"/>
    <x v="26"/>
    <x v="0"/>
    <s v="NULL"/>
  </r>
  <r>
    <x v="1417"/>
    <s v="SF Bay Area"/>
    <x v="28"/>
    <n v="262"/>
    <n v="0.35"/>
    <x v="3"/>
    <x v="0"/>
    <x v="0"/>
    <s v="Series E"/>
    <x v="0"/>
    <x v="0"/>
    <n v="450"/>
  </r>
  <r>
    <x v="1418"/>
    <s v="SF Bay Area"/>
    <x v="18"/>
    <n v="23"/>
    <n v="0.23"/>
    <x v="40"/>
    <x v="5"/>
    <x v="0"/>
    <s v="Series B"/>
    <x v="0"/>
    <x v="0"/>
    <n v="83"/>
  </r>
  <r>
    <x v="1419"/>
    <s v="Toronto"/>
    <x v="5"/>
    <n v="16"/>
    <n v="0.03"/>
    <x v="314"/>
    <x v="8"/>
    <x v="2"/>
    <s v="Series D"/>
    <x v="2"/>
    <x v="0"/>
    <n v="104"/>
  </r>
  <r>
    <x v="1420"/>
    <s v="Mumbai"/>
    <x v="5"/>
    <n v="350"/>
    <s v="NULL"/>
    <x v="97"/>
    <x v="5"/>
    <x v="0"/>
    <s v="Acquired"/>
    <x v="6"/>
    <x v="0"/>
    <n v="112"/>
  </r>
  <r>
    <x v="1421"/>
    <s v="Boston"/>
    <x v="21"/>
    <n v="13"/>
    <n v="0.37"/>
    <x v="126"/>
    <x v="4"/>
    <x v="2"/>
    <s v="Unknown"/>
    <x v="0"/>
    <x v="0"/>
    <n v="1"/>
  </r>
  <r>
    <x v="1422"/>
    <s v="Toronto"/>
    <x v="8"/>
    <n v="131"/>
    <n v="0.23"/>
    <x v="247"/>
    <x v="4"/>
    <x v="2"/>
    <s v="Series E"/>
    <x v="2"/>
    <x v="0"/>
    <n v="224"/>
  </r>
  <r>
    <x v="1423"/>
    <s v="New York City"/>
    <x v="15"/>
    <n v="24"/>
    <n v="0.1"/>
    <x v="337"/>
    <x v="4"/>
    <x v="2"/>
    <s v="Series D"/>
    <x v="0"/>
    <x v="0"/>
    <n v="128"/>
  </r>
  <r>
    <x v="1424"/>
    <s v="Boston"/>
    <x v="21"/>
    <n v="27"/>
    <n v="7.0000000000000007E-2"/>
    <x v="138"/>
    <x v="0"/>
    <x v="0"/>
    <s v="Series A"/>
    <x v="0"/>
    <x v="0"/>
    <n v="583"/>
  </r>
  <r>
    <x v="1425"/>
    <s v="SF Bay Area"/>
    <x v="14"/>
    <n v="20"/>
    <s v="NULL"/>
    <x v="286"/>
    <x v="10"/>
    <x v="2"/>
    <s v="Series B"/>
    <x v="0"/>
    <x v="0"/>
    <n v="35"/>
  </r>
  <r>
    <x v="1426"/>
    <s v="Jakarta"/>
    <x v="14"/>
    <n v="100"/>
    <n v="0.1"/>
    <x v="64"/>
    <x v="4"/>
    <x v="2"/>
    <s v="Unknown"/>
    <x v="11"/>
    <x v="0"/>
    <s v="NULL"/>
  </r>
  <r>
    <x v="1427"/>
    <s v="Gurugram"/>
    <x v="14"/>
    <n v="250"/>
    <n v="0.5"/>
    <x v="428"/>
    <x v="10"/>
    <x v="2"/>
    <s v="Series D"/>
    <x v="6"/>
    <x v="0"/>
    <n v="47"/>
  </r>
  <r>
    <x v="1428"/>
    <s v="Singapore"/>
    <x v="3"/>
    <n v="80"/>
    <n v="0.08"/>
    <x v="416"/>
    <x v="1"/>
    <x v="0"/>
    <s v="Series E"/>
    <x v="8"/>
    <x v="0"/>
    <n v="1000"/>
  </r>
  <r>
    <x v="1428"/>
    <s v="Singapore"/>
    <x v="3"/>
    <n v="100"/>
    <n v="0.12"/>
    <x v="73"/>
    <x v="5"/>
    <x v="0"/>
    <s v="Series E"/>
    <x v="8"/>
    <x v="0"/>
    <n v="1000"/>
  </r>
  <r>
    <x v="1428"/>
    <s v="Tel Aviv"/>
    <x v="3"/>
    <n v="120"/>
    <n v="0.1"/>
    <x v="358"/>
    <x v="8"/>
    <x v="2"/>
    <s v="Series D"/>
    <x v="16"/>
    <x v="0"/>
    <n v="386"/>
  </r>
  <r>
    <x v="1429"/>
    <s v="SF Bay Area"/>
    <x v="13"/>
    <s v="NULL"/>
    <n v="0.1"/>
    <x v="225"/>
    <x v="5"/>
    <x v="0"/>
    <s v="Series C"/>
    <x v="0"/>
    <x v="0"/>
    <n v="109"/>
  </r>
  <r>
    <x v="1430"/>
    <s v="Portland"/>
    <x v="5"/>
    <n v="41"/>
    <n v="0.9"/>
    <x v="429"/>
    <x v="6"/>
    <x v="3"/>
    <s v="Series B"/>
    <x v="0"/>
    <x v="0"/>
    <n v="12"/>
  </r>
  <r>
    <x v="1431"/>
    <s v="Bengaluru"/>
    <x v="3"/>
    <n v="300"/>
    <n v="0.5"/>
    <x v="341"/>
    <x v="10"/>
    <x v="0"/>
    <s v="Series B"/>
    <x v="6"/>
    <x v="0"/>
    <n v="62"/>
  </r>
  <r>
    <x v="1432"/>
    <s v="SF Bay Area"/>
    <x v="0"/>
    <s v="NULL"/>
    <n v="0.56999999999999995"/>
    <x v="187"/>
    <x v="1"/>
    <x v="0"/>
    <s v="Post-IPO"/>
    <x v="0"/>
    <x v="0"/>
    <n v="624"/>
  </r>
  <r>
    <x v="1433"/>
    <s v="SF Bay Area"/>
    <x v="14"/>
    <n v="300"/>
    <n v="0.25"/>
    <x v="215"/>
    <x v="10"/>
    <x v="2"/>
    <s v="Series D"/>
    <x v="0"/>
    <x v="0"/>
    <n v="981"/>
  </r>
  <r>
    <x v="1434"/>
    <s v="Boston"/>
    <x v="14"/>
    <n v="900"/>
    <n v="0.25"/>
    <x v="71"/>
    <x v="4"/>
    <x v="2"/>
    <s v="Post-IPO"/>
    <x v="0"/>
    <x v="0"/>
    <n v="3"/>
  </r>
  <r>
    <x v="1435"/>
    <s v="Dallas"/>
    <x v="14"/>
    <n v="10"/>
    <n v="0.25"/>
    <x v="64"/>
    <x v="4"/>
    <x v="2"/>
    <s v="Unknown"/>
    <x v="0"/>
    <x v="0"/>
    <s v="NULL"/>
  </r>
  <r>
    <x v="1436"/>
    <s v="SF Bay Area"/>
    <x v="19"/>
    <n v="15"/>
    <n v="0.17"/>
    <x v="179"/>
    <x v="10"/>
    <x v="2"/>
    <s v="Series B"/>
    <x v="0"/>
    <x v="0"/>
    <n v="48"/>
  </r>
  <r>
    <x v="1437"/>
    <s v="New York City"/>
    <x v="1"/>
    <n v="23"/>
    <n v="7.0000000000000007E-2"/>
    <x v="5"/>
    <x v="4"/>
    <x v="2"/>
    <s v="Series B"/>
    <x v="0"/>
    <x v="0"/>
    <n v="16"/>
  </r>
  <r>
    <x v="1437"/>
    <s v="New York City"/>
    <x v="1"/>
    <n v="100"/>
    <n v="0.2"/>
    <x v="407"/>
    <x v="11"/>
    <x v="1"/>
    <s v="Acquired"/>
    <x v="0"/>
    <x v="0"/>
    <n v="16"/>
  </r>
  <r>
    <x v="1438"/>
    <s v="SF Bay Area"/>
    <x v="3"/>
    <n v="13"/>
    <s v="NULL"/>
    <x v="46"/>
    <x v="4"/>
    <x v="2"/>
    <s v="Series C"/>
    <x v="0"/>
    <x v="0"/>
    <n v="34"/>
  </r>
  <r>
    <x v="1439"/>
    <s v="Karachi"/>
    <x v="15"/>
    <s v="NULL"/>
    <n v="0.3"/>
    <x v="6"/>
    <x v="5"/>
    <x v="0"/>
    <s v="Seed"/>
    <x v="9"/>
    <x v="0"/>
    <n v="17"/>
  </r>
  <r>
    <x v="1440"/>
    <s v="Los Angeles"/>
    <x v="10"/>
    <n v="219"/>
    <n v="0.3"/>
    <x v="149"/>
    <x v="8"/>
    <x v="2"/>
    <s v="Post-IPO"/>
    <x v="0"/>
    <x v="0"/>
    <n v="340"/>
  </r>
  <r>
    <x v="1441"/>
    <s v="London"/>
    <x v="12"/>
    <n v="40"/>
    <n v="0.1"/>
    <x v="208"/>
    <x v="6"/>
    <x v="0"/>
    <s v="Series E"/>
    <x v="0"/>
    <x v="0"/>
    <n v="271"/>
  </r>
  <r>
    <x v="1442"/>
    <s v="SF Bay Area"/>
    <x v="0"/>
    <n v="150"/>
    <n v="0.15"/>
    <x v="334"/>
    <x v="5"/>
    <x v="0"/>
    <s v="Series D"/>
    <x v="0"/>
    <x v="0"/>
    <n v="255"/>
  </r>
  <r>
    <x v="1442"/>
    <s v="SF Bay Area"/>
    <x v="0"/>
    <n v="175"/>
    <n v="0.33"/>
    <x v="115"/>
    <x v="3"/>
    <x v="0"/>
    <s v="Series D"/>
    <x v="0"/>
    <x v="0"/>
    <n v="255"/>
  </r>
  <r>
    <x v="1443"/>
    <s v="Vancouver"/>
    <x v="21"/>
    <n v="24"/>
    <n v="0.05"/>
    <x v="291"/>
    <x v="6"/>
    <x v="0"/>
    <s v="Series D"/>
    <x v="2"/>
    <x v="0"/>
    <n v="474"/>
  </r>
  <r>
    <x v="1444"/>
    <s v="Stockholm"/>
    <x v="12"/>
    <n v="120"/>
    <s v="NULL"/>
    <x v="430"/>
    <x v="11"/>
    <x v="0"/>
    <s v="Acquired"/>
    <x v="5"/>
    <x v="0"/>
    <n v="28"/>
  </r>
  <r>
    <x v="1445"/>
    <s v="Sao Paulo"/>
    <x v="5"/>
    <n v="47"/>
    <n v="0.1"/>
    <x v="317"/>
    <x v="3"/>
    <x v="0"/>
    <s v="Series B"/>
    <x v="3"/>
    <x v="0"/>
    <n v="40"/>
  </r>
  <r>
    <x v="1446"/>
    <s v="Boston"/>
    <x v="21"/>
    <n v="55"/>
    <n v="0.1"/>
    <x v="380"/>
    <x v="3"/>
    <x v="0"/>
    <s v="Acquired"/>
    <x v="0"/>
    <x v="0"/>
    <n v="21"/>
  </r>
  <r>
    <x v="1447"/>
    <s v="Bogota"/>
    <x v="27"/>
    <n v="100"/>
    <s v="NULL"/>
    <x v="59"/>
    <x v="2"/>
    <x v="1"/>
    <s v="Series B"/>
    <x v="35"/>
    <x v="0"/>
    <n v="218"/>
  </r>
  <r>
    <x v="1448"/>
    <s v="Toronto"/>
    <x v="3"/>
    <n v="14"/>
    <s v="NULL"/>
    <x v="46"/>
    <x v="4"/>
    <x v="2"/>
    <s v="Series B"/>
    <x v="2"/>
    <x v="0"/>
    <n v="51"/>
  </r>
  <r>
    <x v="1449"/>
    <s v="SF Bay Area"/>
    <x v="5"/>
    <n v="51"/>
    <n v="0.05"/>
    <x v="235"/>
    <x v="7"/>
    <x v="0"/>
    <s v="Acquired"/>
    <x v="0"/>
    <x v="0"/>
    <s v="NULL"/>
  </r>
  <r>
    <x v="1450"/>
    <s v="SF Bay Area"/>
    <x v="6"/>
    <s v="NULL"/>
    <n v="0.2"/>
    <x v="8"/>
    <x v="0"/>
    <x v="0"/>
    <s v="Unknown"/>
    <x v="0"/>
    <x v="0"/>
    <n v="491"/>
  </r>
  <r>
    <x v="1451"/>
    <s v="SF Bay Area"/>
    <x v="10"/>
    <n v="108"/>
    <n v="0.3"/>
    <x v="27"/>
    <x v="10"/>
    <x v="2"/>
    <s v="Series E"/>
    <x v="0"/>
    <x v="0"/>
    <n v="467"/>
  </r>
  <r>
    <x v="1452"/>
    <s v="San Diego"/>
    <x v="10"/>
    <n v="350"/>
    <n v="0.25"/>
    <x v="350"/>
    <x v="9"/>
    <x v="0"/>
    <s v="Post-IPO"/>
    <x v="0"/>
    <x v="0"/>
    <n v="648"/>
  </r>
  <r>
    <x v="1453"/>
    <s v="Sao Paulo"/>
    <x v="5"/>
    <n v="4"/>
    <n v="1"/>
    <x v="24"/>
    <x v="4"/>
    <x v="2"/>
    <s v="Series A"/>
    <x v="3"/>
    <x v="0"/>
    <n v="2"/>
  </r>
  <r>
    <x v="1454"/>
    <s v="Nairobi"/>
    <x v="8"/>
    <n v="211"/>
    <n v="0.21"/>
    <x v="55"/>
    <x v="1"/>
    <x v="0"/>
    <s v="Series C"/>
    <x v="31"/>
    <x v="0"/>
    <n v="157"/>
  </r>
  <r>
    <x v="1455"/>
    <s v="SF Bay Area"/>
    <x v="18"/>
    <n v="800"/>
    <n v="0.11"/>
    <x v="130"/>
    <x v="6"/>
    <x v="0"/>
    <s v="Post-IPO"/>
    <x v="0"/>
    <x v="0"/>
    <n v="614"/>
  </r>
  <r>
    <x v="1455"/>
    <s v="SF Bay Area"/>
    <x v="18"/>
    <n v="1500"/>
    <n v="0.17"/>
    <x v="195"/>
    <x v="11"/>
    <x v="1"/>
    <s v="Post-IPO"/>
    <x v="0"/>
    <x v="0"/>
    <n v="614"/>
  </r>
  <r>
    <x v="1456"/>
    <s v="Tel Aviv"/>
    <x v="26"/>
    <n v="30"/>
    <n v="0.33"/>
    <x v="90"/>
    <x v="2"/>
    <x v="1"/>
    <s v="Unknown"/>
    <x v="16"/>
    <x v="0"/>
    <n v="50"/>
  </r>
  <r>
    <x v="1457"/>
    <s v="Seattle"/>
    <x v="0"/>
    <s v="NULL"/>
    <n v="0.5"/>
    <x v="169"/>
    <x v="7"/>
    <x v="0"/>
    <s v="Series B"/>
    <x v="0"/>
    <x v="0"/>
    <n v="73"/>
  </r>
  <r>
    <x v="1458"/>
    <s v="SF Bay Area"/>
    <x v="2"/>
    <n v="40"/>
    <s v="NULL"/>
    <x v="90"/>
    <x v="2"/>
    <x v="1"/>
    <s v="Post-IPO"/>
    <x v="0"/>
    <x v="0"/>
    <n v="12900"/>
  </r>
  <r>
    <x v="1458"/>
    <s v="SF Bay Area"/>
    <x v="2"/>
    <n v="200"/>
    <n v="0.1"/>
    <x v="431"/>
    <x v="11"/>
    <x v="1"/>
    <s v="Post-IPO"/>
    <x v="0"/>
    <x v="0"/>
    <n v="12900"/>
  </r>
  <r>
    <x v="1458"/>
    <s v="SF Bay Area"/>
    <x v="2"/>
    <n v="3700"/>
    <n v="0.5"/>
    <x v="112"/>
    <x v="1"/>
    <x v="0"/>
    <s v="Post-IPO"/>
    <x v="0"/>
    <x v="0"/>
    <n v="12900"/>
  </r>
  <r>
    <x v="1459"/>
    <s v="Buenos Aires"/>
    <x v="12"/>
    <n v="53"/>
    <n v="0.03"/>
    <x v="259"/>
    <x v="1"/>
    <x v="0"/>
    <s v="Series D"/>
    <x v="28"/>
    <x v="0"/>
    <n v="544"/>
  </r>
  <r>
    <x v="1460"/>
    <s v="Amsterdam"/>
    <x v="10"/>
    <n v="225"/>
    <n v="0.25"/>
    <x v="423"/>
    <x v="5"/>
    <x v="2"/>
    <s v="Post-IPO"/>
    <x v="26"/>
    <x v="0"/>
    <n v="24700"/>
  </r>
  <r>
    <x v="1460"/>
    <s v="Bengaluru"/>
    <x v="10"/>
    <n v="600"/>
    <n v="0.23"/>
    <x v="20"/>
    <x v="8"/>
    <x v="2"/>
    <s v="Post-IPO"/>
    <x v="6"/>
    <x v="0"/>
    <n v="24700"/>
  </r>
  <r>
    <x v="1460"/>
    <s v="SF Bay Area"/>
    <x v="10"/>
    <n v="3000"/>
    <n v="0.13"/>
    <x v="32"/>
    <x v="8"/>
    <x v="2"/>
    <s v="Post-IPO"/>
    <x v="0"/>
    <x v="0"/>
    <n v="24700"/>
  </r>
  <r>
    <x v="1460"/>
    <s v="SF Bay Area"/>
    <x v="10"/>
    <n v="3700"/>
    <n v="0.14000000000000001"/>
    <x v="283"/>
    <x v="8"/>
    <x v="2"/>
    <s v="Post-IPO"/>
    <x v="0"/>
    <x v="0"/>
    <n v="24700"/>
  </r>
  <r>
    <x v="1460"/>
    <s v="Vilnius"/>
    <x v="10"/>
    <n v="60"/>
    <s v="NULL"/>
    <x v="250"/>
    <x v="6"/>
    <x v="0"/>
    <s v="Post-IPO"/>
    <x v="49"/>
    <x v="0"/>
    <n v="24700"/>
  </r>
  <r>
    <x v="1461"/>
    <s v="SF Bay Area"/>
    <x v="15"/>
    <n v="150"/>
    <n v="0.03"/>
    <x v="150"/>
    <x v="2"/>
    <x v="1"/>
    <s v="Subsidiary"/>
    <x v="0"/>
    <x v="0"/>
    <n v="2700"/>
  </r>
  <r>
    <x v="1462"/>
    <s v="Toronto"/>
    <x v="1"/>
    <n v="31"/>
    <n v="0.17"/>
    <x v="335"/>
    <x v="3"/>
    <x v="0"/>
    <s v="Series A"/>
    <x v="2"/>
    <x v="0"/>
    <n v="42"/>
  </r>
  <r>
    <x v="1463"/>
    <s v="Bengaluru"/>
    <x v="3"/>
    <n v="180"/>
    <n v="0.04"/>
    <x v="60"/>
    <x v="5"/>
    <x v="0"/>
    <s v="Unknown"/>
    <x v="6"/>
    <x v="0"/>
    <n v="1500"/>
  </r>
  <r>
    <x v="1463"/>
    <s v="Bengaluru"/>
    <x v="3"/>
    <n v="350"/>
    <s v="NULL"/>
    <x v="112"/>
    <x v="1"/>
    <x v="0"/>
    <s v="Unknown"/>
    <x v="6"/>
    <x v="0"/>
    <n v="1500"/>
  </r>
  <r>
    <x v="1464"/>
    <s v="SF Bay Area"/>
    <x v="5"/>
    <n v="55"/>
    <n v="0.13"/>
    <x v="163"/>
    <x v="7"/>
    <x v="0"/>
    <s v="Unknown"/>
    <x v="0"/>
    <x v="0"/>
    <n v="235"/>
  </r>
  <r>
    <x v="1465"/>
    <s v="Gurugram"/>
    <x v="5"/>
    <n v="100"/>
    <n v="1"/>
    <x v="6"/>
    <x v="5"/>
    <x v="0"/>
    <s v="Seed"/>
    <x v="6"/>
    <x v="0"/>
    <n v="2"/>
  </r>
  <r>
    <x v="1466"/>
    <s v="SF Bay Area"/>
    <x v="5"/>
    <s v="NULL"/>
    <n v="0.1"/>
    <x v="223"/>
    <x v="11"/>
    <x v="1"/>
    <s v="Post-IPO"/>
    <x v="0"/>
    <x v="0"/>
    <n v="311"/>
  </r>
  <r>
    <x v="1467"/>
    <s v="New York City"/>
    <x v="13"/>
    <n v="210"/>
    <n v="0.05"/>
    <x v="60"/>
    <x v="5"/>
    <x v="0"/>
    <s v="Post-IPO"/>
    <x v="0"/>
    <x v="0"/>
    <n v="2000"/>
  </r>
  <r>
    <x v="1467"/>
    <s v="New York City"/>
    <x v="13"/>
    <n v="241"/>
    <n v="0.06"/>
    <x v="70"/>
    <x v="1"/>
    <x v="0"/>
    <s v="Post-IPO"/>
    <x v="0"/>
    <x v="0"/>
    <n v="2000"/>
  </r>
  <r>
    <x v="1468"/>
    <s v="Jakarta"/>
    <x v="3"/>
    <n v="134"/>
    <n v="0.23"/>
    <x v="259"/>
    <x v="1"/>
    <x v="0"/>
    <s v="Series B"/>
    <x v="11"/>
    <x v="0"/>
    <n v="140"/>
  </r>
  <r>
    <x v="1469"/>
    <s v="Singapore"/>
    <x v="3"/>
    <s v="NULL"/>
    <n v="0.1"/>
    <x v="165"/>
    <x v="5"/>
    <x v="0"/>
    <s v="Series A"/>
    <x v="8"/>
    <x v="0"/>
    <n v="55"/>
  </r>
  <r>
    <x v="1470"/>
    <s v="Bengaluru"/>
    <x v="5"/>
    <n v="150"/>
    <n v="0.03"/>
    <x v="432"/>
    <x v="5"/>
    <x v="0"/>
    <s v="Series H"/>
    <x v="6"/>
    <x v="0"/>
    <n v="838"/>
  </r>
  <r>
    <x v="1470"/>
    <s v="Bengaluru"/>
    <x v="5"/>
    <n v="350"/>
    <n v="0.1"/>
    <x v="217"/>
    <x v="1"/>
    <x v="0"/>
    <s v="Series H"/>
    <x v="6"/>
    <x v="0"/>
    <n v="838"/>
  </r>
  <r>
    <x v="1470"/>
    <s v="Bengaluru"/>
    <x v="5"/>
    <n v="1000"/>
    <n v="0.17"/>
    <x v="303"/>
    <x v="4"/>
    <x v="0"/>
    <s v="Series H"/>
    <x v="6"/>
    <x v="0"/>
    <n v="838"/>
  </r>
  <r>
    <x v="1471"/>
    <s v="Lisbon"/>
    <x v="9"/>
    <n v="80"/>
    <n v="0.35"/>
    <x v="173"/>
    <x v="4"/>
    <x v="2"/>
    <s v="Series C"/>
    <x v="39"/>
    <x v="0"/>
    <n v="91"/>
  </r>
  <r>
    <x v="1472"/>
    <s v="Vancouver"/>
    <x v="1"/>
    <n v="47"/>
    <n v="0.2"/>
    <x v="117"/>
    <x v="3"/>
    <x v="0"/>
    <s v="Series A"/>
    <x v="2"/>
    <x v="0"/>
    <n v="39"/>
  </r>
  <r>
    <x v="1473"/>
    <s v="London"/>
    <x v="12"/>
    <n v="29"/>
    <n v="0.26"/>
    <x v="242"/>
    <x v="8"/>
    <x v="0"/>
    <s v="Unknown"/>
    <x v="17"/>
    <x v="0"/>
    <n v="118"/>
  </r>
  <r>
    <x v="1474"/>
    <s v="Austin"/>
    <x v="4"/>
    <s v="NULL"/>
    <n v="0.15"/>
    <x v="183"/>
    <x v="1"/>
    <x v="0"/>
    <s v="Series A"/>
    <x v="0"/>
    <x v="0"/>
    <n v="33"/>
  </r>
  <r>
    <x v="1475"/>
    <s v="Sao Paulo"/>
    <x v="18"/>
    <n v="50"/>
    <n v="0.04"/>
    <x v="198"/>
    <x v="7"/>
    <x v="0"/>
    <s v="Series D"/>
    <x v="3"/>
    <x v="0"/>
    <n v="336"/>
  </r>
  <r>
    <x v="1475"/>
    <s v="Sao Paulo"/>
    <x v="18"/>
    <n v="110"/>
    <n v="0.1"/>
    <x v="59"/>
    <x v="2"/>
    <x v="1"/>
    <s v="Series D"/>
    <x v="3"/>
    <x v="0"/>
    <n v="336"/>
  </r>
  <r>
    <x v="1476"/>
    <s v="SF Bay Area"/>
    <x v="9"/>
    <n v="76"/>
    <n v="0.1"/>
    <x v="176"/>
    <x v="2"/>
    <x v="1"/>
    <s v="Series E"/>
    <x v="0"/>
    <x v="0"/>
    <n v="620"/>
  </r>
  <r>
    <x v="1477"/>
    <s v="SF Bay Area"/>
    <x v="12"/>
    <n v="89"/>
    <n v="0.45"/>
    <x v="173"/>
    <x v="4"/>
    <x v="2"/>
    <s v="Series B"/>
    <x v="0"/>
    <x v="0"/>
    <n v="40"/>
  </r>
  <r>
    <x v="1478"/>
    <s v="SF Bay Area"/>
    <x v="18"/>
    <n v="200"/>
    <n v="0.04"/>
    <x v="97"/>
    <x v="5"/>
    <x v="0"/>
    <s v="Post-IPO"/>
    <x v="0"/>
    <x v="0"/>
    <n v="1300"/>
  </r>
  <r>
    <x v="1478"/>
    <s v="SF Bay Area"/>
    <x v="18"/>
    <n v="284"/>
    <n v="0.03"/>
    <x v="59"/>
    <x v="2"/>
    <x v="1"/>
    <s v="Post-IPO"/>
    <x v="0"/>
    <x v="0"/>
    <n v="1300"/>
  </r>
  <r>
    <x v="1479"/>
    <s v="SF Bay Area"/>
    <x v="4"/>
    <n v="42"/>
    <n v="0.25"/>
    <x v="338"/>
    <x v="0"/>
    <x v="0"/>
    <s v="Series B"/>
    <x v="0"/>
    <x v="0"/>
    <n v="7"/>
  </r>
  <r>
    <x v="1480"/>
    <s v="Mumbai"/>
    <x v="5"/>
    <n v="120"/>
    <s v="NULL"/>
    <x v="49"/>
    <x v="10"/>
    <x v="1"/>
    <s v="Unknown"/>
    <x v="6"/>
    <x v="0"/>
    <n v="631"/>
  </r>
  <r>
    <x v="1481"/>
    <s v="Gurugram"/>
    <x v="3"/>
    <n v="25"/>
    <n v="0.15"/>
    <x v="90"/>
    <x v="2"/>
    <x v="1"/>
    <s v="Series B"/>
    <x v="6"/>
    <x v="0"/>
    <n v="62"/>
  </r>
  <r>
    <x v="1482"/>
    <s v="Chicago"/>
    <x v="1"/>
    <n v="19"/>
    <n v="0.3"/>
    <x v="24"/>
    <x v="4"/>
    <x v="2"/>
    <s v="Series A"/>
    <x v="0"/>
    <x v="0"/>
    <n v="7"/>
  </r>
  <r>
    <x v="1483"/>
    <s v="SF Bay Area"/>
    <x v="12"/>
    <n v="140"/>
    <n v="7.0000000000000007E-2"/>
    <x v="79"/>
    <x v="1"/>
    <x v="0"/>
    <s v="Post-IPO"/>
    <x v="0"/>
    <x v="0"/>
    <n v="144"/>
  </r>
  <r>
    <x v="1483"/>
    <s v="SF Bay Area"/>
    <x v="12"/>
    <n v="365"/>
    <n v="0.2"/>
    <x v="91"/>
    <x v="2"/>
    <x v="1"/>
    <s v="Post-IPO"/>
    <x v="0"/>
    <x v="0"/>
    <n v="144"/>
  </r>
  <r>
    <x v="1484"/>
    <s v="Berlin"/>
    <x v="28"/>
    <n v="55"/>
    <n v="0.15"/>
    <x v="7"/>
    <x v="6"/>
    <x v="0"/>
    <s v="Unknown"/>
    <x v="7"/>
    <x v="0"/>
    <n v="95"/>
  </r>
  <r>
    <x v="1485"/>
    <s v="Seattle"/>
    <x v="1"/>
    <n v="15"/>
    <n v="0.25"/>
    <x v="19"/>
    <x v="4"/>
    <x v="2"/>
    <s v="Series C"/>
    <x v="0"/>
    <x v="0"/>
    <n v="46"/>
  </r>
  <r>
    <x v="1486"/>
    <s v="SF Bay Area"/>
    <x v="1"/>
    <n v="63"/>
    <s v="NULL"/>
    <x v="35"/>
    <x v="10"/>
    <x v="1"/>
    <s v="Acquired"/>
    <x v="0"/>
    <x v="0"/>
    <n v="152"/>
  </r>
  <r>
    <x v="1487"/>
    <s v="Austin"/>
    <x v="15"/>
    <n v="65"/>
    <n v="0.37"/>
    <x v="27"/>
    <x v="10"/>
    <x v="2"/>
    <s v="Series D"/>
    <x v="0"/>
    <x v="0"/>
    <n v="69"/>
  </r>
  <r>
    <x v="1488"/>
    <s v="Portland"/>
    <x v="14"/>
    <n v="1300"/>
    <n v="0.17"/>
    <x v="145"/>
    <x v="2"/>
    <x v="1"/>
    <s v="Post-IPO"/>
    <x v="0"/>
    <x v="0"/>
    <n v="834"/>
  </r>
  <r>
    <x v="1489"/>
    <s v="Boston"/>
    <x v="13"/>
    <n v="130"/>
    <n v="0.33"/>
    <x v="283"/>
    <x v="8"/>
    <x v="2"/>
    <s v="Private Equity"/>
    <x v="0"/>
    <x v="0"/>
    <s v="NULL"/>
  </r>
  <r>
    <x v="1490"/>
    <s v="SF Bay Area"/>
    <x v="21"/>
    <s v="NULL"/>
    <n v="0.14000000000000001"/>
    <x v="39"/>
    <x v="9"/>
    <x v="0"/>
    <s v="Series B"/>
    <x v="0"/>
    <x v="0"/>
    <n v="203"/>
  </r>
  <r>
    <x v="1491"/>
    <s v="SF Bay Area"/>
    <x v="12"/>
    <n v="75"/>
    <s v="NULL"/>
    <x v="75"/>
    <x v="0"/>
    <x v="0"/>
    <s v="Series E"/>
    <x v="0"/>
    <x v="0"/>
    <n v="992"/>
  </r>
  <r>
    <x v="1492"/>
    <s v="New York City"/>
    <x v="21"/>
    <n v="110"/>
    <n v="0.05"/>
    <x v="158"/>
    <x v="1"/>
    <x v="0"/>
    <s v="Post-IPO"/>
    <x v="0"/>
    <x v="0"/>
    <n v="30"/>
  </r>
  <r>
    <x v="1493"/>
    <s v="Boston"/>
    <x v="0"/>
    <s v="NULL"/>
    <n v="0.2"/>
    <x v="317"/>
    <x v="3"/>
    <x v="0"/>
    <s v="Series D"/>
    <x v="0"/>
    <x v="0"/>
    <n v="301"/>
  </r>
  <r>
    <x v="1494"/>
    <s v="Bengaluru"/>
    <x v="5"/>
    <n v="100"/>
    <s v="NULL"/>
    <x v="172"/>
    <x v="3"/>
    <x v="0"/>
    <s v="Series E"/>
    <x v="6"/>
    <x v="0"/>
    <n v="292"/>
  </r>
  <r>
    <x v="1494"/>
    <s v="Bengaluru"/>
    <x v="5"/>
    <n v="200"/>
    <n v="0.03"/>
    <x v="372"/>
    <x v="8"/>
    <x v="0"/>
    <s v="Series E"/>
    <x v="6"/>
    <x v="0"/>
    <n v="292"/>
  </r>
  <r>
    <x v="1494"/>
    <s v="Bengaluru"/>
    <x v="5"/>
    <n v="385"/>
    <s v="NULL"/>
    <x v="206"/>
    <x v="9"/>
    <x v="0"/>
    <s v="Series E"/>
    <x v="6"/>
    <x v="0"/>
    <n v="292"/>
  </r>
  <r>
    <x v="1494"/>
    <s v="Bengaluru"/>
    <x v="5"/>
    <n v="424"/>
    <n v="7.0000000000000007E-2"/>
    <x v="433"/>
    <x v="8"/>
    <x v="0"/>
    <s v="Series E"/>
    <x v="6"/>
    <x v="0"/>
    <n v="292"/>
  </r>
  <r>
    <x v="1495"/>
    <s v="Tel Aviv"/>
    <x v="22"/>
    <n v="16"/>
    <n v="0.32"/>
    <x v="297"/>
    <x v="0"/>
    <x v="0"/>
    <s v="Seed"/>
    <x v="16"/>
    <x v="0"/>
    <n v="15"/>
  </r>
  <r>
    <x v="1495"/>
    <s v="Tel Aviv"/>
    <x v="22"/>
    <n v="17"/>
    <n v="0.5"/>
    <x v="181"/>
    <x v="7"/>
    <x v="0"/>
    <s v="Seed"/>
    <x v="16"/>
    <x v="0"/>
    <n v="15"/>
  </r>
  <r>
    <x v="1496"/>
    <s v="SF Bay Area"/>
    <x v="12"/>
    <n v="30"/>
    <s v="NULL"/>
    <x v="234"/>
    <x v="8"/>
    <x v="2"/>
    <s v="Unknown"/>
    <x v="0"/>
    <x v="0"/>
    <n v="69"/>
  </r>
  <r>
    <x v="1497"/>
    <s v="SF Bay Area"/>
    <x v="20"/>
    <n v="100"/>
    <n v="0.3"/>
    <x v="290"/>
    <x v="1"/>
    <x v="0"/>
    <s v="Series D"/>
    <x v="0"/>
    <x v="0"/>
    <n v="597"/>
  </r>
  <r>
    <x v="1498"/>
    <s v="SF Bay Area"/>
    <x v="10"/>
    <n v="140"/>
    <s v="NULL"/>
    <x v="64"/>
    <x v="4"/>
    <x v="2"/>
    <s v="Unknown"/>
    <x v="0"/>
    <x v="0"/>
    <n v="225"/>
  </r>
  <r>
    <x v="1498"/>
    <s v="SF Bay Area"/>
    <x v="10"/>
    <n v="220"/>
    <s v="NULL"/>
    <x v="266"/>
    <x v="11"/>
    <x v="1"/>
    <s v="Acquired"/>
    <x v="0"/>
    <x v="0"/>
    <n v="575"/>
  </r>
  <r>
    <x v="1499"/>
    <s v="Saskatoon"/>
    <x v="1"/>
    <s v="NULL"/>
    <n v="0.05"/>
    <x v="376"/>
    <x v="3"/>
    <x v="0"/>
    <s v="Series D"/>
    <x v="2"/>
    <x v="0"/>
    <n v="178"/>
  </r>
  <r>
    <x v="1500"/>
    <s v="Lagos"/>
    <x v="8"/>
    <n v="27"/>
    <n v="0.09"/>
    <x v="194"/>
    <x v="1"/>
    <x v="0"/>
    <s v="Series A"/>
    <x v="13"/>
    <x v="0"/>
    <n v="43"/>
  </r>
  <r>
    <x v="1501"/>
    <s v="Toronto"/>
    <x v="1"/>
    <n v="11"/>
    <n v="0.2"/>
    <x v="145"/>
    <x v="2"/>
    <x v="1"/>
    <s v="Unknown"/>
    <x v="2"/>
    <x v="0"/>
    <s v="NULL"/>
  </r>
  <r>
    <x v="1502"/>
    <s v="New York City"/>
    <x v="13"/>
    <n v="80"/>
    <n v="0.1"/>
    <x v="138"/>
    <x v="0"/>
    <x v="0"/>
    <s v="Series E"/>
    <x v="0"/>
    <x v="0"/>
    <n v="569"/>
  </r>
  <r>
    <x v="1503"/>
    <s v="Tallinn"/>
    <x v="21"/>
    <n v="63"/>
    <n v="0.21"/>
    <x v="188"/>
    <x v="8"/>
    <x v="2"/>
    <s v="Series A"/>
    <x v="43"/>
    <x v="0"/>
    <n v="7"/>
  </r>
  <r>
    <x v="1503"/>
    <s v="Tallinn"/>
    <x v="21"/>
    <n v="66"/>
    <n v="0.12"/>
    <x v="109"/>
    <x v="11"/>
    <x v="1"/>
    <s v="Series C"/>
    <x v="43"/>
    <x v="0"/>
    <n v="192"/>
  </r>
  <r>
    <x v="1504"/>
    <s v="SF Bay Area"/>
    <x v="0"/>
    <n v="250"/>
    <n v="0.15"/>
    <x v="192"/>
    <x v="2"/>
    <x v="1"/>
    <s v="NULL"/>
    <x v="0"/>
    <x v="0"/>
    <n v="3500"/>
  </r>
  <r>
    <x v="1505"/>
    <s v="Bengaluru"/>
    <x v="11"/>
    <n v="150"/>
    <n v="0.05"/>
    <x v="194"/>
    <x v="1"/>
    <x v="0"/>
    <s v="Series J"/>
    <x v="6"/>
    <x v="0"/>
    <n v="1700"/>
  </r>
  <r>
    <x v="1506"/>
    <s v="Toronto"/>
    <x v="11"/>
    <n v="60"/>
    <n v="0.22"/>
    <x v="72"/>
    <x v="11"/>
    <x v="1"/>
    <s v="Post-IPO"/>
    <x v="2"/>
    <x v="0"/>
    <s v="NULL"/>
  </r>
  <r>
    <x v="1507"/>
    <s v="Boston"/>
    <x v="0"/>
    <n v="29"/>
    <n v="0.43"/>
    <x v="382"/>
    <x v="6"/>
    <x v="0"/>
    <s v="Series B"/>
    <x v="0"/>
    <x v="0"/>
    <n v="75"/>
  </r>
  <r>
    <x v="1508"/>
    <s v="Atlanta"/>
    <x v="7"/>
    <n v="56"/>
    <s v="NULL"/>
    <x v="434"/>
    <x v="3"/>
    <x v="2"/>
    <s v="Unknown"/>
    <x v="0"/>
    <x v="0"/>
    <n v="20"/>
  </r>
  <r>
    <x v="1509"/>
    <s v="Dubai"/>
    <x v="0"/>
    <n v="50"/>
    <n v="0.1"/>
    <x v="165"/>
    <x v="5"/>
    <x v="0"/>
    <s v="Series D"/>
    <x v="18"/>
    <x v="0"/>
    <n v="71"/>
  </r>
  <r>
    <x v="1510"/>
    <s v="SF Bay Area"/>
    <x v="0"/>
    <n v="40"/>
    <s v="NULL"/>
    <x v="76"/>
    <x v="2"/>
    <x v="1"/>
    <s v="Series B"/>
    <x v="0"/>
    <x v="0"/>
    <n v="101"/>
  </r>
  <r>
    <x v="1511"/>
    <s v="Los Angeles"/>
    <x v="1"/>
    <n v="46"/>
    <n v="0.13"/>
    <x v="270"/>
    <x v="9"/>
    <x v="0"/>
    <s v="Post-IPO"/>
    <x v="0"/>
    <x v="0"/>
    <s v="NULL"/>
  </r>
  <r>
    <x v="1512"/>
    <s v="Luxembourg"/>
    <x v="2"/>
    <n v="45"/>
    <n v="0.08"/>
    <x v="70"/>
    <x v="1"/>
    <x v="0"/>
    <s v="Acquired"/>
    <x v="48"/>
    <x v="0"/>
    <s v="NULL"/>
  </r>
  <r>
    <x v="1513"/>
    <s v="Washington D.C."/>
    <x v="0"/>
    <s v="NULL"/>
    <n v="0.13"/>
    <x v="243"/>
    <x v="11"/>
    <x v="1"/>
    <s v="Unknown"/>
    <x v="0"/>
    <x v="0"/>
    <s v="NULL"/>
  </r>
  <r>
    <x v="1514"/>
    <s v="Boston"/>
    <x v="0"/>
    <s v="NULL"/>
    <n v="0.14000000000000001"/>
    <x v="116"/>
    <x v="11"/>
    <x v="1"/>
    <s v="Post-IPO"/>
    <x v="0"/>
    <x v="0"/>
    <n v="185"/>
  </r>
  <r>
    <x v="1515"/>
    <s v="Los Angeles"/>
    <x v="1"/>
    <s v="NULL"/>
    <n v="0.02"/>
    <x v="382"/>
    <x v="6"/>
    <x v="0"/>
    <s v="Series F"/>
    <x v="0"/>
    <x v="0"/>
    <n v="456"/>
  </r>
  <r>
    <x v="1515"/>
    <s v="Los Angeles"/>
    <x v="1"/>
    <n v="21"/>
    <n v="0.1"/>
    <x v="173"/>
    <x v="4"/>
    <x v="2"/>
    <s v="Series C"/>
    <x v="0"/>
    <x v="0"/>
    <n v="106"/>
  </r>
  <r>
    <x v="1516"/>
    <s v="New York City"/>
    <x v="2"/>
    <s v="NULL"/>
    <n v="0.06"/>
    <x v="293"/>
    <x v="0"/>
    <x v="0"/>
    <s v="Post-IPO"/>
    <x v="0"/>
    <x v="0"/>
    <n v="450"/>
  </r>
  <r>
    <x v="1516"/>
    <s v="New York City"/>
    <x v="2"/>
    <s v="NULL"/>
    <n v="0.11"/>
    <x v="54"/>
    <x v="2"/>
    <x v="1"/>
    <s v="Post-IPO"/>
    <x v="0"/>
    <x v="0"/>
    <n v="450"/>
  </r>
  <r>
    <x v="1517"/>
    <s v="Los Angeles"/>
    <x v="10"/>
    <n v="80"/>
    <s v="NULL"/>
    <x v="196"/>
    <x v="11"/>
    <x v="1"/>
    <s v="Subsidiary"/>
    <x v="0"/>
    <x v="0"/>
    <s v="NULL"/>
  </r>
  <r>
    <x v="1518"/>
    <s v="Los Angeles"/>
    <x v="10"/>
    <n v="111"/>
    <n v="0.5"/>
    <x v="351"/>
    <x v="11"/>
    <x v="0"/>
    <s v="Unknown"/>
    <x v="0"/>
    <x v="0"/>
    <n v="368"/>
  </r>
  <r>
    <x v="1519"/>
    <s v="SF Bay Area"/>
    <x v="0"/>
    <n v="65"/>
    <s v="NULL"/>
    <x v="101"/>
    <x v="4"/>
    <x v="2"/>
    <s v="Series C"/>
    <x v="0"/>
    <x v="0"/>
    <n v="175"/>
  </r>
  <r>
    <x v="1520"/>
    <s v="Boston"/>
    <x v="0"/>
    <n v="70"/>
    <s v="NULL"/>
    <x v="94"/>
    <x v="8"/>
    <x v="2"/>
    <s v="Series A"/>
    <x v="0"/>
    <x v="0"/>
    <n v="10"/>
  </r>
  <r>
    <x v="1521"/>
    <s v="New York City"/>
    <x v="12"/>
    <n v="25"/>
    <s v="NULL"/>
    <x v="136"/>
    <x v="8"/>
    <x v="0"/>
    <s v="Series C"/>
    <x v="0"/>
    <x v="0"/>
    <n v="128"/>
  </r>
  <r>
    <x v="1522"/>
    <s v="Stockholm"/>
    <x v="10"/>
    <n v="35"/>
    <n v="0.1"/>
    <x v="106"/>
    <x v="5"/>
    <x v="0"/>
    <s v="Series D"/>
    <x v="0"/>
    <x v="0"/>
    <n v="515"/>
  </r>
  <r>
    <x v="1522"/>
    <s v="Stockholm"/>
    <x v="10"/>
    <n v="100"/>
    <s v="NULL"/>
    <x v="5"/>
    <x v="4"/>
    <x v="2"/>
    <s v="Series B"/>
    <x v="5"/>
    <x v="0"/>
    <n v="167"/>
  </r>
  <r>
    <x v="1522"/>
    <s v="Stockholm"/>
    <x v="10"/>
    <n v="130"/>
    <n v="0.13"/>
    <x v="206"/>
    <x v="9"/>
    <x v="0"/>
    <s v="Series D"/>
    <x v="0"/>
    <x v="0"/>
    <n v="515"/>
  </r>
  <r>
    <x v="1523"/>
    <s v="Sydney"/>
    <x v="12"/>
    <s v="NULL"/>
    <n v="1"/>
    <x v="97"/>
    <x v="5"/>
    <x v="0"/>
    <s v="Series E"/>
    <x v="4"/>
    <x v="0"/>
    <n v="90"/>
  </r>
  <r>
    <x v="1524"/>
    <s v="SF Bay Area"/>
    <x v="10"/>
    <s v="NULL"/>
    <n v="0.1"/>
    <x v="255"/>
    <x v="6"/>
    <x v="0"/>
    <s v="Post-IPO"/>
    <x v="0"/>
    <x v="0"/>
    <n v="575"/>
  </r>
  <r>
    <x v="1524"/>
    <s v="SF Bay Area"/>
    <x v="10"/>
    <s v="NULL"/>
    <n v="0.54"/>
    <x v="274"/>
    <x v="7"/>
    <x v="0"/>
    <s v="Post-IPO"/>
    <x v="0"/>
    <x v="0"/>
    <n v="575"/>
  </r>
  <r>
    <x v="1525"/>
    <s v="Sydney"/>
    <x v="8"/>
    <s v="NULL"/>
    <n v="0.5"/>
    <x v="106"/>
    <x v="5"/>
    <x v="0"/>
    <s v="Seed"/>
    <x v="4"/>
    <x v="0"/>
    <n v="13"/>
  </r>
  <r>
    <x v="1526"/>
    <s v="SF Bay Area"/>
    <x v="12"/>
    <n v="15"/>
    <n v="7.0000000000000007E-2"/>
    <x v="92"/>
    <x v="5"/>
    <x v="0"/>
    <s v="Series C"/>
    <x v="0"/>
    <x v="0"/>
    <n v="159"/>
  </r>
  <r>
    <x v="1527"/>
    <s v="Washington D.C."/>
    <x v="11"/>
    <n v="39"/>
    <n v="0.02"/>
    <x v="220"/>
    <x v="0"/>
    <x v="0"/>
    <s v="Series F"/>
    <x v="0"/>
    <x v="0"/>
    <n v="307"/>
  </r>
  <r>
    <x v="1527"/>
    <s v="Washington D.C."/>
    <x v="11"/>
    <n v="130"/>
    <n v="7.0000000000000007E-2"/>
    <x v="134"/>
    <x v="2"/>
    <x v="1"/>
    <s v="Series F"/>
    <x v="0"/>
    <x v="0"/>
    <n v="307"/>
  </r>
  <r>
    <x v="1528"/>
    <s v="Los Angeles"/>
    <x v="1"/>
    <n v="8"/>
    <n v="0.13"/>
    <x v="92"/>
    <x v="5"/>
    <x v="0"/>
    <s v="Unknown"/>
    <x v="0"/>
    <x v="0"/>
    <n v="10"/>
  </r>
  <r>
    <x v="1529"/>
    <s v="New York City"/>
    <x v="10"/>
    <n v="270"/>
    <n v="0.14000000000000001"/>
    <x v="363"/>
    <x v="8"/>
    <x v="0"/>
    <s v="Post-IPO"/>
    <x v="0"/>
    <x v="0"/>
    <n v="1300"/>
  </r>
  <r>
    <x v="1529"/>
    <s v="New York City"/>
    <x v="10"/>
    <n v="275"/>
    <n v="0.2"/>
    <x v="12"/>
    <x v="2"/>
    <x v="1"/>
    <s v="Post-IPO"/>
    <x v="0"/>
    <x v="0"/>
    <n v="1300"/>
  </r>
  <r>
    <x v="1529"/>
    <s v="New York City"/>
    <x v="10"/>
    <n v="337"/>
    <s v="NULL"/>
    <x v="240"/>
    <x v="3"/>
    <x v="0"/>
    <s v="Post-IPO"/>
    <x v="0"/>
    <x v="0"/>
    <n v="1300"/>
  </r>
  <r>
    <x v="1530"/>
    <s v="SF Bay Area"/>
    <x v="2"/>
    <n v="45"/>
    <n v="0.35"/>
    <x v="247"/>
    <x v="4"/>
    <x v="2"/>
    <s v="Series B"/>
    <x v="0"/>
    <x v="0"/>
    <n v="90"/>
  </r>
  <r>
    <x v="1531"/>
    <s v="Sao Paulo"/>
    <x v="3"/>
    <n v="200"/>
    <n v="0.13"/>
    <x v="132"/>
    <x v="8"/>
    <x v="0"/>
    <s v="Post-IPO"/>
    <x v="3"/>
    <x v="0"/>
    <n v="365"/>
  </r>
  <r>
    <x v="1532"/>
    <s v="Atlanta"/>
    <x v="28"/>
    <n v="50"/>
    <s v="NULL"/>
    <x v="435"/>
    <x v="4"/>
    <x v="0"/>
    <s v="Unknown"/>
    <x v="0"/>
    <x v="0"/>
    <s v="NULL"/>
  </r>
  <r>
    <x v="1533"/>
    <s v="SF Bay Area"/>
    <x v="18"/>
    <n v="43"/>
    <n v="0.03"/>
    <x v="366"/>
    <x v="2"/>
    <x v="1"/>
    <s v="Post-IPO"/>
    <x v="0"/>
    <x v="0"/>
    <n v="307"/>
  </r>
  <r>
    <x v="1534"/>
    <s v="Barcelona"/>
    <x v="6"/>
    <s v="NULL"/>
    <n v="0.15"/>
    <x v="182"/>
    <x v="2"/>
    <x v="1"/>
    <s v="Post-IPO"/>
    <x v="37"/>
    <x v="0"/>
    <n v="167"/>
  </r>
  <r>
    <x v="1535"/>
    <s v="SF Bay Area"/>
    <x v="14"/>
    <n v="56"/>
    <n v="0.23"/>
    <x v="215"/>
    <x v="10"/>
    <x v="2"/>
    <s v="Series B"/>
    <x v="0"/>
    <x v="0"/>
    <n v="26"/>
  </r>
  <r>
    <x v="1535"/>
    <s v="SF Bay Area"/>
    <x v="14"/>
    <n v="85"/>
    <n v="1"/>
    <x v="108"/>
    <x v="0"/>
    <x v="0"/>
    <s v="Series B"/>
    <x v="0"/>
    <x v="0"/>
    <n v="26"/>
  </r>
  <r>
    <x v="1536"/>
    <s v="New York City"/>
    <x v="2"/>
    <n v="63"/>
    <s v="NULL"/>
    <x v="240"/>
    <x v="3"/>
    <x v="0"/>
    <s v="Post-IPO"/>
    <x v="0"/>
    <x v="0"/>
    <n v="535"/>
  </r>
  <r>
    <x v="1537"/>
    <s v="Porto Alegre"/>
    <x v="12"/>
    <n v="50"/>
    <s v="NULL"/>
    <x v="287"/>
    <x v="3"/>
    <x v="0"/>
    <s v="Series C"/>
    <x v="3"/>
    <x v="0"/>
    <n v="104"/>
  </r>
  <r>
    <x v="1538"/>
    <s v="Dakar"/>
    <x v="12"/>
    <n v="300"/>
    <n v="0.15"/>
    <x v="3"/>
    <x v="0"/>
    <x v="0"/>
    <s v="Series A"/>
    <x v="50"/>
    <x v="0"/>
    <n v="292"/>
  </r>
  <r>
    <x v="1539"/>
    <s v="Los Angeles"/>
    <x v="11"/>
    <n v="56"/>
    <n v="0.33"/>
    <x v="142"/>
    <x v="5"/>
    <x v="0"/>
    <s v="Series B"/>
    <x v="0"/>
    <x v="0"/>
    <n v="65"/>
  </r>
  <r>
    <x v="1540"/>
    <s v="SF Bay Area"/>
    <x v="22"/>
    <s v="NULL"/>
    <n v="1"/>
    <x v="99"/>
    <x v="1"/>
    <x v="0"/>
    <s v="Unknown"/>
    <x v="0"/>
    <x v="0"/>
    <s v="NULL"/>
  </r>
  <r>
    <x v="1541"/>
    <s v="Boston"/>
    <x v="3"/>
    <n v="870"/>
    <n v="0.05"/>
    <x v="315"/>
    <x v="3"/>
    <x v="0"/>
    <s v="Post-IPO"/>
    <x v="0"/>
    <x v="0"/>
    <n v="1700"/>
  </r>
  <r>
    <x v="1541"/>
    <s v="Boston"/>
    <x v="3"/>
    <n v="1750"/>
    <n v="0.1"/>
    <x v="134"/>
    <x v="2"/>
    <x v="1"/>
    <s v="Post-IPO"/>
    <x v="0"/>
    <x v="0"/>
    <n v="1700"/>
  </r>
  <r>
    <x v="1542"/>
    <s v="Dublin"/>
    <x v="1"/>
    <n v="200"/>
    <n v="0.4"/>
    <x v="55"/>
    <x v="1"/>
    <x v="0"/>
    <s v="Unknown"/>
    <x v="1"/>
    <x v="0"/>
    <n v="889"/>
  </r>
  <r>
    <x v="1543"/>
    <s v="SF Bay Area"/>
    <x v="10"/>
    <n v="209"/>
    <n v="0.08"/>
    <x v="222"/>
    <x v="10"/>
    <x v="1"/>
    <s v="Subsidiary"/>
    <x v="0"/>
    <x v="0"/>
    <n v="5500"/>
  </r>
  <r>
    <x v="1544"/>
    <s v="SF Bay Area"/>
    <x v="10"/>
    <n v="30"/>
    <n v="0.05"/>
    <x v="436"/>
    <x v="6"/>
    <x v="2"/>
    <s v="Acquired"/>
    <x v="0"/>
    <x v="0"/>
    <n v="67"/>
  </r>
  <r>
    <x v="1545"/>
    <s v="Mumbai"/>
    <x v="4"/>
    <n v="60"/>
    <n v="0.4"/>
    <x v="437"/>
    <x v="7"/>
    <x v="0"/>
    <s v="Acquired"/>
    <x v="6"/>
    <x v="0"/>
    <s v="NULL"/>
  </r>
  <r>
    <x v="1546"/>
    <s v="Toronto"/>
    <x v="12"/>
    <n v="159"/>
    <n v="0.13"/>
    <x v="40"/>
    <x v="5"/>
    <x v="0"/>
    <s v="Unknown"/>
    <x v="2"/>
    <x v="0"/>
    <n v="900"/>
  </r>
  <r>
    <x v="1547"/>
    <s v="Non-U.S."/>
    <x v="0"/>
    <n v="500"/>
    <s v="NULL"/>
    <x v="438"/>
    <x v="10"/>
    <x v="0"/>
    <s v="Series F"/>
    <x v="21"/>
    <x v="0"/>
    <n v="1400"/>
  </r>
  <r>
    <x v="1548"/>
    <s v="Los Angeles"/>
    <x v="18"/>
    <s v="NULL"/>
    <n v="0.1"/>
    <x v="4"/>
    <x v="3"/>
    <x v="0"/>
    <s v="Acquired"/>
    <x v="0"/>
    <x v="0"/>
    <s v="NULL"/>
  </r>
  <r>
    <x v="1548"/>
    <s v="Los Angeles"/>
    <x v="18"/>
    <n v="175"/>
    <n v="0.25"/>
    <x v="26"/>
    <x v="9"/>
    <x v="0"/>
    <s v="Acquired"/>
    <x v="0"/>
    <x v="0"/>
    <s v="NULL"/>
  </r>
  <r>
    <x v="1549"/>
    <s v="SF Bay Area"/>
    <x v="8"/>
    <n v="150"/>
    <n v="0.1"/>
    <x v="40"/>
    <x v="5"/>
    <x v="0"/>
    <s v="Series E"/>
    <x v="0"/>
    <x v="0"/>
    <n v="863"/>
  </r>
  <r>
    <x v="1550"/>
    <s v="Hanoi"/>
    <x v="28"/>
    <s v="NULL"/>
    <n v="1"/>
    <x v="248"/>
    <x v="8"/>
    <x v="2"/>
    <s v="Seed"/>
    <x v="45"/>
    <x v="0"/>
    <n v="1"/>
  </r>
  <r>
    <x v="1551"/>
    <s v="Berlin"/>
    <x v="12"/>
    <n v="100"/>
    <s v="NULL"/>
    <x v="91"/>
    <x v="2"/>
    <x v="1"/>
    <s v="Series D"/>
    <x v="7"/>
    <x v="0"/>
    <n v="1300"/>
  </r>
  <r>
    <x v="1552"/>
    <s v="SF Bay Area"/>
    <x v="0"/>
    <n v="10"/>
    <n v="0.33"/>
    <x v="24"/>
    <x v="4"/>
    <x v="2"/>
    <s v="Series B"/>
    <x v="0"/>
    <x v="0"/>
    <n v="29"/>
  </r>
  <r>
    <x v="1553"/>
    <s v="SF Bay Area"/>
    <x v="26"/>
    <n v="251"/>
    <s v="NULL"/>
    <x v="416"/>
    <x v="1"/>
    <x v="0"/>
    <s v="Post-IPO"/>
    <x v="0"/>
    <x v="0"/>
    <n v="900"/>
  </r>
  <r>
    <x v="1554"/>
    <s v="Munich"/>
    <x v="3"/>
    <n v="125"/>
    <s v="NULL"/>
    <x v="373"/>
    <x v="6"/>
    <x v="0"/>
    <s v="Post-IPO"/>
    <x v="7"/>
    <x v="0"/>
    <n v="237"/>
  </r>
  <r>
    <x v="1555"/>
    <s v="Bengaluru"/>
    <x v="4"/>
    <s v="NULL"/>
    <n v="1"/>
    <x v="109"/>
    <x v="11"/>
    <x v="1"/>
    <s v="Unknown"/>
    <x v="6"/>
    <x v="0"/>
    <s v="NULL"/>
  </r>
  <r>
    <x v="1556"/>
    <s v="London"/>
    <x v="20"/>
    <n v="200"/>
    <s v="NULL"/>
    <x v="439"/>
    <x v="5"/>
    <x v="2"/>
    <s v="Series H"/>
    <x v="17"/>
    <x v="0"/>
    <n v="19500"/>
  </r>
  <r>
    <x v="1556"/>
    <s v="New Delhi"/>
    <x v="20"/>
    <n v="100"/>
    <n v="0.2"/>
    <x v="32"/>
    <x v="8"/>
    <x v="2"/>
    <s v="Series H"/>
    <x v="6"/>
    <x v="0"/>
    <n v="19500"/>
  </r>
  <r>
    <x v="1556"/>
    <s v="New York City"/>
    <x v="20"/>
    <n v="250"/>
    <s v="NULL"/>
    <x v="428"/>
    <x v="10"/>
    <x v="2"/>
    <s v="Series H"/>
    <x v="0"/>
    <x v="0"/>
    <n v="2250"/>
  </r>
  <r>
    <x v="1556"/>
    <s v="SF Bay Area"/>
    <x v="20"/>
    <n v="300"/>
    <s v="NULL"/>
    <x v="337"/>
    <x v="4"/>
    <x v="2"/>
    <s v="Series H"/>
    <x v="0"/>
    <x v="0"/>
    <n v="2250"/>
  </r>
  <r>
    <x v="1556"/>
    <s v="New York City"/>
    <x v="20"/>
    <n v="300"/>
    <s v="NULL"/>
    <x v="182"/>
    <x v="2"/>
    <x v="1"/>
    <s v="Post-IPO"/>
    <x v="0"/>
    <x v="0"/>
    <n v="22200"/>
  </r>
  <r>
    <x v="1557"/>
    <s v="Austin"/>
    <x v="0"/>
    <n v="35"/>
    <n v="0.17"/>
    <x v="376"/>
    <x v="3"/>
    <x v="0"/>
    <s v="Series C"/>
    <x v="0"/>
    <x v="0"/>
    <n v="215"/>
  </r>
  <r>
    <x v="1557"/>
    <s v="Austin"/>
    <x v="0"/>
    <n v="56"/>
    <n v="0.28000000000000003"/>
    <x v="72"/>
    <x v="11"/>
    <x v="1"/>
    <s v="Series C"/>
    <x v="0"/>
    <x v="0"/>
    <n v="215"/>
  </r>
  <r>
    <x v="1558"/>
    <s v="Minneapolis"/>
    <x v="22"/>
    <n v="55"/>
    <n v="0.35"/>
    <x v="42"/>
    <x v="4"/>
    <x v="2"/>
    <s v="Series B"/>
    <x v="0"/>
    <x v="0"/>
    <n v="24"/>
  </r>
  <r>
    <x v="1559"/>
    <s v="Melbourne"/>
    <x v="18"/>
    <s v="NULL"/>
    <n v="0.3"/>
    <x v="70"/>
    <x v="1"/>
    <x v="0"/>
    <s v="Post-IPO"/>
    <x v="4"/>
    <x v="0"/>
    <n v="68"/>
  </r>
  <r>
    <x v="1560"/>
    <s v="Mumbai"/>
    <x v="5"/>
    <n v="300"/>
    <s v="NULL"/>
    <x v="165"/>
    <x v="5"/>
    <x v="0"/>
    <s v="Acquired"/>
    <x v="6"/>
    <x v="0"/>
    <n v="11"/>
  </r>
  <r>
    <x v="1560"/>
    <s v="Mumbai"/>
    <x v="5"/>
    <n v="1800"/>
    <s v="NULL"/>
    <x v="440"/>
    <x v="2"/>
    <x v="3"/>
    <s v="Acquired"/>
    <x v="6"/>
    <x v="0"/>
    <n v="11"/>
  </r>
  <r>
    <x v="1561"/>
    <s v="Boston"/>
    <x v="28"/>
    <s v="NULL"/>
    <n v="0.04"/>
    <x v="110"/>
    <x v="2"/>
    <x v="1"/>
    <s v="Series F"/>
    <x v="0"/>
    <x v="0"/>
    <n v="404"/>
  </r>
  <r>
    <x v="1561"/>
    <s v="Boston"/>
    <x v="28"/>
    <n v="95"/>
    <n v="0.15"/>
    <x v="14"/>
    <x v="0"/>
    <x v="0"/>
    <s v="Series F"/>
    <x v="0"/>
    <x v="0"/>
    <n v="404"/>
  </r>
  <r>
    <x v="1562"/>
    <s v="Washington D.C."/>
    <x v="14"/>
    <s v="NULL"/>
    <n v="0.5"/>
    <x v="19"/>
    <x v="4"/>
    <x v="2"/>
    <s v="Series B"/>
    <x v="0"/>
    <x v="0"/>
    <n v="33"/>
  </r>
  <r>
    <x v="1563"/>
    <s v="Sao Paulo"/>
    <x v="2"/>
    <n v="300"/>
    <n v="0.2"/>
    <x v="44"/>
    <x v="1"/>
    <x v="0"/>
    <s v="Unknown"/>
    <x v="3"/>
    <x v="0"/>
    <n v="260"/>
  </r>
  <r>
    <x v="1564"/>
    <s v="Sydney"/>
    <x v="20"/>
    <n v="99"/>
    <n v="0.22"/>
    <x v="105"/>
    <x v="9"/>
    <x v="0"/>
    <s v="Unknown"/>
    <x v="4"/>
    <x v="0"/>
    <s v="NULL"/>
  </r>
  <r>
    <x v="1565"/>
    <s v="SF Bay Area"/>
    <x v="3"/>
    <n v="150"/>
    <n v="0.17"/>
    <x v="91"/>
    <x v="2"/>
    <x v="1"/>
    <s v="Post-IPO"/>
    <x v="0"/>
    <x v="0"/>
    <n v="1600"/>
  </r>
  <r>
    <x v="1565"/>
    <s v="SF Bay Area"/>
    <x v="3"/>
    <n v="190"/>
    <n v="0.15"/>
    <x v="441"/>
    <x v="10"/>
    <x v="0"/>
    <s v="Post-IPO"/>
    <x v="0"/>
    <x v="0"/>
    <n v="1600"/>
  </r>
  <r>
    <x v="1566"/>
    <s v="Boston"/>
    <x v="1"/>
    <n v="40"/>
    <s v="NULL"/>
    <x v="99"/>
    <x v="1"/>
    <x v="0"/>
    <s v="Unknown"/>
    <x v="0"/>
    <x v="0"/>
    <n v="18"/>
  </r>
  <r>
    <x v="1567"/>
    <s v="Tel Aviv"/>
    <x v="1"/>
    <n v="100"/>
    <s v="NULL"/>
    <x v="17"/>
    <x v="3"/>
    <x v="0"/>
    <s v="Post-IPO"/>
    <x v="16"/>
    <x v="0"/>
    <n v="58"/>
  </r>
  <r>
    <x v="1567"/>
    <s v="Tel Aviv"/>
    <x v="1"/>
    <n v="370"/>
    <n v="0.06"/>
    <x v="116"/>
    <x v="11"/>
    <x v="1"/>
    <s v="Post-IPO"/>
    <x v="16"/>
    <x v="0"/>
    <n v="58"/>
  </r>
  <r>
    <x v="1568"/>
    <s v="New York City"/>
    <x v="8"/>
    <n v="130"/>
    <n v="7.0000000000000007E-2"/>
    <x v="259"/>
    <x v="1"/>
    <x v="0"/>
    <s v="Series B"/>
    <x v="0"/>
    <x v="0"/>
    <n v="850"/>
  </r>
  <r>
    <x v="1569"/>
    <s v="SF Bay Area"/>
    <x v="5"/>
    <n v="50"/>
    <n v="0.75"/>
    <x v="215"/>
    <x v="10"/>
    <x v="2"/>
    <s v="Series A"/>
    <x v="0"/>
    <x v="0"/>
    <n v="24"/>
  </r>
  <r>
    <x v="1570"/>
    <s v="SF Bay Area"/>
    <x v="19"/>
    <n v="46"/>
    <n v="0.13"/>
    <x v="19"/>
    <x v="4"/>
    <x v="2"/>
    <s v="Series C"/>
    <x v="0"/>
    <x v="0"/>
    <n v="52"/>
  </r>
  <r>
    <x v="1571"/>
    <s v="Boston"/>
    <x v="1"/>
    <n v="26"/>
    <n v="0.1"/>
    <x v="153"/>
    <x v="4"/>
    <x v="2"/>
    <s v="Acquired"/>
    <x v="0"/>
    <x v="0"/>
    <n v="28"/>
  </r>
  <r>
    <x v="1572"/>
    <s v="Boston"/>
    <x v="19"/>
    <n v="25"/>
    <n v="0.1"/>
    <x v="36"/>
    <x v="8"/>
    <x v="2"/>
    <s v="Series C"/>
    <x v="0"/>
    <x v="0"/>
    <n v="84"/>
  </r>
  <r>
    <x v="1573"/>
    <s v="SF Bay Area"/>
    <x v="18"/>
    <n v="90"/>
    <n v="0.1"/>
    <x v="72"/>
    <x v="11"/>
    <x v="1"/>
    <s v="Series E"/>
    <x v="0"/>
    <x v="0"/>
    <n v="415"/>
  </r>
  <r>
    <x v="1574"/>
    <s v="SF Bay Area"/>
    <x v="22"/>
    <n v="525"/>
    <n v="0.03"/>
    <x v="91"/>
    <x v="2"/>
    <x v="1"/>
    <s v="Post-IPO"/>
    <x v="0"/>
    <x v="0"/>
    <n v="230"/>
  </r>
  <r>
    <x v="1575"/>
    <s v="Berlin"/>
    <x v="22"/>
    <n v="60"/>
    <n v="0.2"/>
    <x v="69"/>
    <x v="9"/>
    <x v="0"/>
    <s v="Series B"/>
    <x v="0"/>
    <x v="0"/>
    <n v="76"/>
  </r>
  <r>
    <x v="1576"/>
    <s v="SF Bay Area"/>
    <x v="22"/>
    <n v="35"/>
    <n v="0.2"/>
    <x v="18"/>
    <x v="6"/>
    <x v="0"/>
    <s v="Series C"/>
    <x v="0"/>
    <x v="0"/>
    <n v="67"/>
  </r>
  <r>
    <x v="1577"/>
    <s v="Austin"/>
    <x v="6"/>
    <n v="450"/>
    <s v="NULL"/>
    <x v="281"/>
    <x v="4"/>
    <x v="0"/>
    <s v="Series E"/>
    <x v="0"/>
    <x v="0"/>
    <n v="752"/>
  </r>
  <r>
    <x v="1578"/>
    <s v="Austin"/>
    <x v="3"/>
    <n v="30"/>
    <n v="0.5"/>
    <x v="442"/>
    <x v="1"/>
    <x v="2"/>
    <s v="Unknown"/>
    <x v="0"/>
    <x v="0"/>
    <n v="4"/>
  </r>
  <r>
    <x v="1579"/>
    <s v="SF Bay Area"/>
    <x v="22"/>
    <n v="45"/>
    <s v="NULL"/>
    <x v="151"/>
    <x v="0"/>
    <x v="0"/>
    <s v="Series B"/>
    <x v="0"/>
    <x v="0"/>
    <n v="58"/>
  </r>
  <r>
    <x v="1580"/>
    <s v="Indianapolis"/>
    <x v="22"/>
    <n v="5"/>
    <n v="0.15"/>
    <x v="47"/>
    <x v="3"/>
    <x v="0"/>
    <s v="Series A"/>
    <x v="0"/>
    <x v="0"/>
    <n v="11"/>
  </r>
  <r>
    <x v="1581"/>
    <s v="SF Bay Area"/>
    <x v="4"/>
    <s v="NULL"/>
    <n v="1"/>
    <x v="54"/>
    <x v="2"/>
    <x v="1"/>
    <s v="Unknown"/>
    <x v="0"/>
    <x v="0"/>
    <n v="29"/>
  </r>
  <r>
    <x v="1582"/>
    <s v="Jakarta"/>
    <x v="12"/>
    <s v="NULL"/>
    <n v="0.05"/>
    <x v="13"/>
    <x v="7"/>
    <x v="0"/>
    <s v="Series D"/>
    <x v="11"/>
    <x v="0"/>
    <n v="534"/>
  </r>
  <r>
    <x v="1583"/>
    <s v="Munich"/>
    <x v="16"/>
    <n v="20"/>
    <n v="0.1"/>
    <x v="386"/>
    <x v="9"/>
    <x v="0"/>
    <s v="Series B"/>
    <x v="7"/>
    <x v="0"/>
    <n v="94"/>
  </r>
  <r>
    <x v="1584"/>
    <s v="Sao Paulo"/>
    <x v="22"/>
    <n v="10"/>
    <s v="NULL"/>
    <x v="247"/>
    <x v="4"/>
    <x v="2"/>
    <s v="Unknown"/>
    <x v="3"/>
    <x v="0"/>
    <n v="5"/>
  </r>
  <r>
    <x v="1585"/>
    <s v="Shanghai"/>
    <x v="2"/>
    <n v="180"/>
    <n v="0.09"/>
    <x v="443"/>
    <x v="4"/>
    <x v="0"/>
    <s v="Series E"/>
    <x v="21"/>
    <x v="0"/>
    <n v="917"/>
  </r>
  <r>
    <x v="1586"/>
    <s v="Sydney"/>
    <x v="20"/>
    <s v="NULL"/>
    <n v="1"/>
    <x v="211"/>
    <x v="0"/>
    <x v="0"/>
    <s v="Unknown"/>
    <x v="4"/>
    <x v="0"/>
    <n v="6"/>
  </r>
  <r>
    <x v="1587"/>
    <s v="SF Bay Area"/>
    <x v="2"/>
    <n v="1600"/>
    <n v="0.2"/>
    <x v="109"/>
    <x v="11"/>
    <x v="1"/>
    <s v="Acquired"/>
    <x v="0"/>
    <x v="0"/>
    <n v="6"/>
  </r>
  <r>
    <x v="1588"/>
    <s v="SF Bay Area"/>
    <x v="9"/>
    <n v="200"/>
    <s v="NULL"/>
    <x v="222"/>
    <x v="10"/>
    <x v="1"/>
    <s v="Series C"/>
    <x v="0"/>
    <x v="0"/>
    <n v="102"/>
  </r>
  <r>
    <x v="1589"/>
    <s v="SF Bay Area"/>
    <x v="2"/>
    <n v="63"/>
    <s v="NULL"/>
    <x v="444"/>
    <x v="0"/>
    <x v="2"/>
    <s v="Post-IPO"/>
    <x v="0"/>
    <x v="0"/>
    <n v="56"/>
  </r>
  <r>
    <x v="1589"/>
    <s v="SF Bay Area"/>
    <x v="2"/>
    <n v="1000"/>
    <n v="0.17"/>
    <x v="214"/>
    <x v="4"/>
    <x v="2"/>
    <s v="Post-IPO"/>
    <x v="0"/>
    <x v="0"/>
    <n v="56"/>
  </r>
  <r>
    <x v="1590"/>
    <s v="New York City"/>
    <x v="1"/>
    <s v="NULL"/>
    <n v="0.08"/>
    <x v="150"/>
    <x v="2"/>
    <x v="1"/>
    <s v="Post-IPO"/>
    <x v="0"/>
    <x v="0"/>
    <n v="117"/>
  </r>
  <r>
    <x v="1591"/>
    <s v="Gurugram"/>
    <x v="27"/>
    <n v="140"/>
    <n v="0.5"/>
    <x v="185"/>
    <x v="5"/>
    <x v="0"/>
    <s v="Seed"/>
    <x v="6"/>
    <x v="0"/>
    <n v="3"/>
  </r>
  <r>
    <x v="1592"/>
    <s v="Austin"/>
    <x v="11"/>
    <n v="18"/>
    <s v="NULL"/>
    <x v="236"/>
    <x v="10"/>
    <x v="2"/>
    <s v="Series A"/>
    <x v="0"/>
    <x v="0"/>
    <n v="16"/>
  </r>
  <r>
    <x v="1593"/>
    <s v="New York City"/>
    <x v="1"/>
    <n v="70"/>
    <n v="0.09"/>
    <x v="55"/>
    <x v="1"/>
    <x v="0"/>
    <s v="Unknown"/>
    <x v="0"/>
    <x v="0"/>
    <n v="436"/>
  </r>
  <r>
    <x v="1594"/>
    <s v="Melbourne"/>
    <x v="8"/>
    <s v="NULL"/>
    <n v="1"/>
    <x v="316"/>
    <x v="9"/>
    <x v="0"/>
    <s v="Unknown"/>
    <x v="4"/>
    <x v="0"/>
    <n v="2"/>
  </r>
  <r>
    <x v="1595"/>
    <s v="Sao Paulo"/>
    <x v="8"/>
    <n v="100"/>
    <n v="0.4"/>
    <x v="445"/>
    <x v="8"/>
    <x v="0"/>
    <s v="Series A"/>
    <x v="0"/>
    <x v="0"/>
    <n v="29"/>
  </r>
  <r>
    <x v="1596"/>
    <s v="London"/>
    <x v="8"/>
    <s v="NULL"/>
    <n v="0.1"/>
    <x v="37"/>
    <x v="8"/>
    <x v="0"/>
    <s v="NULL"/>
    <x v="17"/>
    <x v="0"/>
    <n v="300"/>
  </r>
  <r>
    <x v="1597"/>
    <s v="Las Vegas"/>
    <x v="3"/>
    <s v="NULL"/>
    <n v="0.04"/>
    <x v="15"/>
    <x v="6"/>
    <x v="0"/>
    <s v="Acquired"/>
    <x v="0"/>
    <x v="0"/>
    <n v="62"/>
  </r>
  <r>
    <x v="1598"/>
    <s v="London"/>
    <x v="12"/>
    <n v="85"/>
    <n v="0.17"/>
    <x v="338"/>
    <x v="0"/>
    <x v="0"/>
    <s v="Series C"/>
    <x v="17"/>
    <x v="0"/>
    <n v="202"/>
  </r>
  <r>
    <x v="1599"/>
    <s v="Berlin"/>
    <x v="12"/>
    <n v="75"/>
    <n v="0.72"/>
    <x v="422"/>
    <x v="0"/>
    <x v="2"/>
    <s v="Series B"/>
    <x v="7"/>
    <x v="0"/>
    <n v="60"/>
  </r>
  <r>
    <x v="1600"/>
    <s v="Tel Aviv"/>
    <x v="18"/>
    <n v="30"/>
    <n v="0.2"/>
    <x v="75"/>
    <x v="0"/>
    <x v="0"/>
    <s v="Unknown"/>
    <x v="16"/>
    <x v="0"/>
    <n v="51"/>
  </r>
  <r>
    <x v="1601"/>
    <s v="SF Bay Area"/>
    <x v="9"/>
    <n v="80"/>
    <s v="NULL"/>
    <x v="4"/>
    <x v="3"/>
    <x v="0"/>
    <s v="Acquired"/>
    <x v="0"/>
    <x v="0"/>
    <n v="85"/>
  </r>
  <r>
    <x v="1601"/>
    <s v="SF Bay Area"/>
    <x v="9"/>
    <n v="350"/>
    <n v="0.05"/>
    <x v="217"/>
    <x v="1"/>
    <x v="0"/>
    <s v="Acquired"/>
    <x v="0"/>
    <x v="0"/>
    <n v="85"/>
  </r>
  <r>
    <x v="1602"/>
    <s v="SF Bay Area"/>
    <x v="22"/>
    <n v="87"/>
    <n v="0.15"/>
    <x v="230"/>
    <x v="4"/>
    <x v="2"/>
    <s v="Series C"/>
    <x v="0"/>
    <x v="0"/>
    <n v="583"/>
  </r>
  <r>
    <x v="1603"/>
    <s v="Jakarta"/>
    <x v="5"/>
    <s v="NULL"/>
    <n v="0.3"/>
    <x v="4"/>
    <x v="3"/>
    <x v="0"/>
    <s v="Series B"/>
    <x v="11"/>
    <x v="0"/>
    <n v="20"/>
  </r>
  <r>
    <x v="1603"/>
    <s v="Jakarta"/>
    <x v="5"/>
    <n v="200"/>
    <s v="NULL"/>
    <x v="305"/>
    <x v="8"/>
    <x v="0"/>
    <s v="Series B"/>
    <x v="11"/>
    <x v="0"/>
    <n v="20"/>
  </r>
  <r>
    <x v="1604"/>
    <s v="Seattle"/>
    <x v="4"/>
    <s v="NULL"/>
    <n v="0.1"/>
    <x v="51"/>
    <x v="9"/>
    <x v="0"/>
    <s v="Series B"/>
    <x v="0"/>
    <x v="0"/>
    <n v="25"/>
  </r>
  <r>
    <x v="1605"/>
    <s v="Seattle"/>
    <x v="28"/>
    <n v="17"/>
    <n v="0.04"/>
    <x v="27"/>
    <x v="10"/>
    <x v="2"/>
    <s v="Series C"/>
    <x v="0"/>
    <x v="0"/>
    <n v="91"/>
  </r>
  <r>
    <x v="1606"/>
    <s v="Brisbane"/>
    <x v="12"/>
    <s v="NULL"/>
    <n v="0.1"/>
    <x v="446"/>
    <x v="0"/>
    <x v="0"/>
    <s v="Series A"/>
    <x v="4"/>
    <x v="0"/>
    <n v="25"/>
  </r>
  <r>
    <x v="1607"/>
    <s v="SF Bay Area"/>
    <x v="20"/>
    <n v="64"/>
    <n v="0.46"/>
    <x v="320"/>
    <x v="7"/>
    <x v="0"/>
    <s v="Series C"/>
    <x v="0"/>
    <x v="0"/>
    <n v="151"/>
  </r>
  <r>
    <x v="1607"/>
    <s v="SF Bay Area"/>
    <x v="20"/>
    <n v="73"/>
    <n v="0.5"/>
    <x v="314"/>
    <x v="8"/>
    <x v="2"/>
    <s v="Series B"/>
    <x v="0"/>
    <x v="0"/>
    <n v="79"/>
  </r>
  <r>
    <x v="1607"/>
    <s v="SF Bay Area"/>
    <x v="20"/>
    <n v="80"/>
    <n v="0.3"/>
    <x v="286"/>
    <x v="10"/>
    <x v="2"/>
    <s v="Series B"/>
    <x v="0"/>
    <x v="0"/>
    <n v="79"/>
  </r>
  <r>
    <x v="1608"/>
    <s v="Beijing"/>
    <x v="2"/>
    <s v="NULL"/>
    <n v="0.1"/>
    <x v="167"/>
    <x v="9"/>
    <x v="0"/>
    <s v="Series F"/>
    <x v="21"/>
    <x v="0"/>
    <n v="892"/>
  </r>
  <r>
    <x v="1609"/>
    <s v="Singapore"/>
    <x v="3"/>
    <n v="44"/>
    <n v="0.05"/>
    <x v="126"/>
    <x v="4"/>
    <x v="2"/>
    <s v="Series D"/>
    <x v="8"/>
    <x v="0"/>
    <n v="307"/>
  </r>
  <r>
    <x v="1609"/>
    <s v="Singapore"/>
    <x v="3"/>
    <n v="100"/>
    <n v="0.12"/>
    <x v="392"/>
    <x v="0"/>
    <x v="2"/>
    <s v="Series D"/>
    <x v="8"/>
    <x v="0"/>
    <n v="307"/>
  </r>
  <r>
    <x v="1610"/>
    <s v="Seattle"/>
    <x v="20"/>
    <n v="300"/>
    <n v="0.05"/>
    <x v="78"/>
    <x v="7"/>
    <x v="0"/>
    <s v="Post-IPO"/>
    <x v="0"/>
    <x v="0"/>
    <n v="97"/>
  </r>
  <r>
    <x v="1610"/>
    <s v="Seattle"/>
    <x v="20"/>
    <n v="2000"/>
    <n v="0.25"/>
    <x v="447"/>
    <x v="1"/>
    <x v="3"/>
    <s v="Post-IPO"/>
    <x v="0"/>
    <x v="0"/>
    <n v="97"/>
  </r>
  <r>
    <x v="1611"/>
    <s v="Boston"/>
    <x v="10"/>
    <n v="100"/>
    <n v="0.2"/>
    <x v="111"/>
    <x v="10"/>
    <x v="2"/>
    <s v="Acquired"/>
    <x v="0"/>
    <x v="0"/>
    <n v="107"/>
  </r>
  <r>
    <x v="1612"/>
    <s v="Los Angeles"/>
    <x v="19"/>
    <n v="400"/>
    <n v="0.39"/>
    <x v="63"/>
    <x v="10"/>
    <x v="2"/>
    <s v="Series B"/>
    <x v="0"/>
    <x v="0"/>
    <n v="219"/>
  </r>
  <r>
    <x v="1613"/>
    <s v="Beijing"/>
    <x v="20"/>
    <s v="NULL"/>
    <n v="0.2"/>
    <x v="48"/>
    <x v="5"/>
    <x v="0"/>
    <s v="Unknown"/>
    <x v="21"/>
    <x v="0"/>
    <n v="2100"/>
  </r>
  <r>
    <x v="1614"/>
    <s v="New York City"/>
    <x v="3"/>
    <s v="NULL"/>
    <n v="0.2"/>
    <x v="173"/>
    <x v="4"/>
    <x v="2"/>
    <s v="Series D"/>
    <x v="0"/>
    <x v="0"/>
    <n v="140"/>
  </r>
  <r>
    <x v="1615"/>
    <s v="Gurugram"/>
    <x v="8"/>
    <n v="100"/>
    <n v="0.04"/>
    <x v="448"/>
    <x v="1"/>
    <x v="0"/>
    <s v="Series J"/>
    <x v="6"/>
    <x v="0"/>
    <n v="914"/>
  </r>
  <r>
    <x v="1615"/>
    <s v="Gurugram"/>
    <x v="8"/>
    <n v="520"/>
    <n v="0.13"/>
    <x v="348"/>
    <x v="8"/>
    <x v="2"/>
    <s v="Series J"/>
    <x v="6"/>
    <x v="0"/>
    <n v="914"/>
  </r>
  <r>
    <x v="1616"/>
    <s v="SF Bay Area"/>
    <x v="18"/>
    <n v="1300"/>
    <n v="0.15"/>
    <x v="269"/>
    <x v="11"/>
    <x v="1"/>
    <s v="Post-IPO"/>
    <x v="0"/>
    <x v="0"/>
    <n v="276"/>
  </r>
  <r>
    <x v="1617"/>
    <s v="Sydney"/>
    <x v="10"/>
    <s v="NULL"/>
    <n v="0.16"/>
    <x v="13"/>
    <x v="7"/>
    <x v="0"/>
    <s v="Series B"/>
    <x v="4"/>
    <x v="0"/>
    <n v="105"/>
  </r>
  <r>
    <x v="1618"/>
    <s v="London"/>
    <x v="20"/>
    <n v="50"/>
    <s v="NULL"/>
    <x v="105"/>
    <x v="9"/>
    <x v="0"/>
    <s v="Series C"/>
    <x v="17"/>
    <x v="0"/>
    <n v="25"/>
  </r>
  <r>
    <x v="1619"/>
    <s v="SF Bay Area"/>
    <x v="10"/>
    <n v="100"/>
    <n v="0.1"/>
    <x v="210"/>
    <x v="4"/>
    <x v="2"/>
    <s v="Series B"/>
    <x v="0"/>
    <x v="0"/>
    <n v="955"/>
  </r>
  <r>
    <x v="1619"/>
    <s v="SF Bay Area"/>
    <x v="10"/>
    <n v="120"/>
    <s v="NULL"/>
    <x v="64"/>
    <x v="4"/>
    <x v="2"/>
    <s v="Series B"/>
    <x v="0"/>
    <x v="0"/>
    <n v="955"/>
  </r>
  <r>
    <x v="1620"/>
    <s v="SF Bay Area"/>
    <x v="21"/>
    <n v="177"/>
    <n v="0.03"/>
    <x v="57"/>
    <x v="10"/>
    <x v="1"/>
    <s v="Post-IPO"/>
    <x v="0"/>
    <x v="0"/>
    <n v="148"/>
  </r>
  <r>
    <x v="1621"/>
    <s v="SF Bay Area"/>
    <x v="10"/>
    <n v="28"/>
    <s v="NULL"/>
    <x v="229"/>
    <x v="4"/>
    <x v="2"/>
    <s v="Series C"/>
    <x v="0"/>
    <x v="0"/>
    <n v="71"/>
  </r>
  <r>
    <x v="1622"/>
    <s v="SF Bay Area"/>
    <x v="8"/>
    <n v="200"/>
    <n v="0.67"/>
    <x v="46"/>
    <x v="4"/>
    <x v="2"/>
    <s v="Unknown"/>
    <x v="0"/>
    <x v="0"/>
    <n v="423"/>
  </r>
  <r>
    <x v="1623"/>
    <s v="SF Bay Area"/>
    <x v="20"/>
    <n v="45"/>
    <n v="0.15"/>
    <x v="207"/>
    <x v="5"/>
    <x v="0"/>
    <s v="Series D"/>
    <x v="0"/>
    <x v="0"/>
    <n v="178"/>
  </r>
  <r>
    <x v="1624"/>
    <s v="SF Bay Area"/>
    <x v="12"/>
    <s v="NULL"/>
    <n v="0.11"/>
    <x v="26"/>
    <x v="9"/>
    <x v="0"/>
    <s v="Post-IPO"/>
    <x v="0"/>
    <x v="0"/>
    <n v="647"/>
  </r>
  <r>
    <x v="1625"/>
    <s v="Los Angeles"/>
    <x v="28"/>
    <n v="150"/>
    <s v="NULL"/>
    <x v="411"/>
    <x v="8"/>
    <x v="0"/>
    <s v="Series C"/>
    <x v="0"/>
    <x v="0"/>
    <n v="619"/>
  </r>
  <r>
    <x v="1626"/>
    <s v="SF Bay Area"/>
    <x v="18"/>
    <n v="80"/>
    <s v="NULL"/>
    <x v="0"/>
    <x v="0"/>
    <x v="0"/>
    <s v="Acquired"/>
    <x v="0"/>
    <x v="0"/>
    <n v="974"/>
  </r>
  <r>
    <x v="1626"/>
    <s v="SF Bay Area"/>
    <x v="18"/>
    <n v="80"/>
    <s v="NULL"/>
    <x v="80"/>
    <x v="3"/>
    <x v="0"/>
    <s v="Acquired"/>
    <x v="0"/>
    <x v="0"/>
    <n v="974"/>
  </r>
  <r>
    <x v="1626"/>
    <s v="SF Bay Area"/>
    <x v="18"/>
    <n v="120"/>
    <s v="NULL"/>
    <x v="449"/>
    <x v="6"/>
    <x v="3"/>
    <s v="Post-IPO"/>
    <x v="0"/>
    <x v="0"/>
    <n v="974"/>
  </r>
  <r>
    <x v="1626"/>
    <s v="SF Bay Area"/>
    <x v="18"/>
    <s v="NULL"/>
    <n v="0.1"/>
    <x v="248"/>
    <x v="8"/>
    <x v="2"/>
    <s v="Series C"/>
    <x v="0"/>
    <x v="0"/>
    <n v="5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973853-4ECB-40F2-B366-E73688950B72}"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C53:AD59" firstHeaderRow="1" firstDataRow="1" firstDataCol="1"/>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Row" showAll="0" measureFilter="1">
      <items count="53">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x="39"/>
        <item x="40"/>
        <item x="41"/>
        <item x="42"/>
        <item x="43"/>
        <item x="44"/>
        <item x="45"/>
        <item x="46"/>
        <item x="47"/>
        <item x="48"/>
        <item x="49"/>
        <item x="50"/>
        <item m="1" x="51"/>
        <item t="default"/>
      </items>
    </pivotField>
    <pivotField showAll="0"/>
    <pivotField showAll="0"/>
    <pivotField showAll="0">
      <items count="2">
        <item x="0"/>
        <item t="default"/>
      </items>
    </pivotField>
    <pivotField showAll="0">
      <items count="2">
        <item x="0"/>
        <item t="default"/>
      </items>
    </pivotField>
  </pivotFields>
  <rowFields count="1">
    <field x="9"/>
  </rowFields>
  <rowItems count="6">
    <i>
      <x v="3"/>
    </i>
    <i>
      <x v="11"/>
    </i>
    <i>
      <x v="14"/>
    </i>
    <i>
      <x v="24"/>
    </i>
    <i>
      <x v="34"/>
    </i>
    <i>
      <x v="38"/>
    </i>
  </rowItems>
  <colItems count="1">
    <i/>
  </colItems>
  <dataFields count="1">
    <dataField name="Sum of total_laid_off" fld="3" baseField="0" baseItem="0"/>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pivotArea type="data" outline="0" fieldPosition="0">
        <references count="2">
          <reference field="4294967294" count="1" selected="0">
            <x v="0"/>
          </reference>
          <reference field="9" count="1" selected="0">
            <x v="14"/>
          </reference>
        </references>
      </pivotArea>
    </chartFormat>
    <chartFormat chart="2" format="11">
      <pivotArea type="data" outline="0" fieldPosition="0">
        <references count="2">
          <reference field="4294967294" count="1" selected="0">
            <x v="0"/>
          </reference>
          <reference field="9" count="1" selected="0">
            <x v="24"/>
          </reference>
        </references>
      </pivotArea>
    </chartFormat>
    <chartFormat chart="2" format="12">
      <pivotArea type="data" outline="0" fieldPosition="0">
        <references count="2">
          <reference field="4294967294" count="1" selected="0">
            <x v="0"/>
          </reference>
          <reference field="9" count="1" selected="0">
            <x v="32"/>
          </reference>
        </references>
      </pivotArea>
    </chartFormat>
    <chartFormat chart="2" format="13">
      <pivotArea type="data" outline="0" fieldPosition="0">
        <references count="2">
          <reference field="4294967294" count="1" selected="0">
            <x v="0"/>
          </reference>
          <reference field="9" count="1" selected="0">
            <x v="34"/>
          </reference>
        </references>
      </pivotArea>
    </chartFormat>
    <chartFormat chart="2" format="14">
      <pivotArea type="data" outline="0" fieldPosition="0">
        <references count="2">
          <reference field="4294967294" count="1" selected="0">
            <x v="0"/>
          </reference>
          <reference field="9"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9" count="1" selected="0">
            <x v="3"/>
          </reference>
        </references>
      </pivotArea>
    </chartFormat>
    <chartFormat chart="8" format="28">
      <pivotArea type="data" outline="0" fieldPosition="0">
        <references count="2">
          <reference field="4294967294" count="1" selected="0">
            <x v="0"/>
          </reference>
          <reference field="9" count="1" selected="0">
            <x v="4"/>
          </reference>
        </references>
      </pivotArea>
    </chartFormat>
    <chartFormat chart="8" format="29">
      <pivotArea type="data" outline="0" fieldPosition="0">
        <references count="2">
          <reference field="4294967294" count="1" selected="0">
            <x v="0"/>
          </reference>
          <reference field="9" count="1" selected="0">
            <x v="6"/>
          </reference>
        </references>
      </pivotArea>
    </chartFormat>
    <chartFormat chart="8" format="30">
      <pivotArea type="data" outline="0" fieldPosition="0">
        <references count="2">
          <reference field="4294967294" count="1" selected="0">
            <x v="0"/>
          </reference>
          <reference field="9" count="1" selected="0">
            <x v="11"/>
          </reference>
        </references>
      </pivotArea>
    </chartFormat>
    <chartFormat chart="8" format="31">
      <pivotArea type="data" outline="0" fieldPosition="0">
        <references count="2">
          <reference field="4294967294" count="1" selected="0">
            <x v="0"/>
          </reference>
          <reference field="9" count="1" selected="0">
            <x v="14"/>
          </reference>
        </references>
      </pivotArea>
    </chartFormat>
    <chartFormat chart="8" format="32">
      <pivotArea type="data" outline="0" fieldPosition="0">
        <references count="2">
          <reference field="4294967294" count="1" selected="0">
            <x v="0"/>
          </reference>
          <reference field="9" count="1" selected="0">
            <x v="24"/>
          </reference>
        </references>
      </pivotArea>
    </chartFormat>
    <chartFormat chart="8" format="33">
      <pivotArea type="data" outline="0" fieldPosition="0">
        <references count="2">
          <reference field="4294967294" count="1" selected="0">
            <x v="0"/>
          </reference>
          <reference field="9" count="1" selected="0">
            <x v="32"/>
          </reference>
        </references>
      </pivotArea>
    </chartFormat>
    <chartFormat chart="8" format="34">
      <pivotArea type="data" outline="0" fieldPosition="0">
        <references count="2">
          <reference field="4294967294" count="1" selected="0">
            <x v="0"/>
          </reference>
          <reference field="9" count="1" selected="0">
            <x v="34"/>
          </reference>
        </references>
      </pivotArea>
    </chartFormat>
    <chartFormat chart="8" format="35">
      <pivotArea type="data" outline="0" fieldPosition="0">
        <references count="2">
          <reference field="4294967294" count="1" selected="0">
            <x v="0"/>
          </reference>
          <reference field="9" count="1" selected="0">
            <x v="37"/>
          </reference>
        </references>
      </pivotArea>
    </chartFormat>
    <chartFormat chart="8" format="36">
      <pivotArea type="data" outline="0" fieldPosition="0">
        <references count="2">
          <reference field="4294967294" count="1" selected="0">
            <x v="0"/>
          </reference>
          <reference field="9" count="1" selected="0">
            <x v="38"/>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AF25CE-78D5-43A3-A604-1FF59582A236}" name="dash1_total_lai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W7:BW8"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dataFields>
  <formats count="1">
    <format dxfId="11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5378A-0289-4AC2-BEAE-A82C2CD2EDE9}" name="dash1_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U840:W842" firstHeaderRow="1" firstDataRow="2" firstDataCol="1"/>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Col" showAll="0" measureFilter="1">
      <items count="53">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x="39"/>
        <item x="40"/>
        <item x="41"/>
        <item x="42"/>
        <item x="43"/>
        <item x="44"/>
        <item x="45"/>
        <item x="46"/>
        <item x="47"/>
        <item x="48"/>
        <item x="49"/>
        <item x="50"/>
        <item m="1" x="51"/>
        <item t="default"/>
      </items>
    </pivotField>
    <pivotField showAll="0"/>
    <pivotField showAll="0"/>
    <pivotField showAll="0">
      <items count="2">
        <item x="0"/>
        <item t="default"/>
      </items>
    </pivotField>
    <pivotField showAll="0">
      <items count="2">
        <item x="0"/>
        <item t="default"/>
      </items>
    </pivotField>
  </pivotFields>
  <rowItems count="1">
    <i/>
  </rowItems>
  <colFields count="1">
    <field x="9"/>
  </colFields>
  <colItems count="2">
    <i>
      <x v="38"/>
    </i>
    <i t="grand">
      <x/>
    </i>
  </colItems>
  <dataFields count="1">
    <dataField name="Sum of total_laid_off" fld="3" baseField="0" baseItem="0"/>
  </dataFields>
  <formats count="1">
    <format dxfId="1162">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C6DAF6-0D5E-40E2-9A97-F854A34CFFFD}"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Z840:AB842" firstHeaderRow="1" firstDataRow="2" firstDataCol="1"/>
  <pivotFields count="14">
    <pivotField showAll="0"/>
    <pivotField showAll="0"/>
    <pivotField axis="axisCol" showAll="0" measureFilter="1">
      <items count="33">
        <item x="23"/>
        <item x="27"/>
        <item x="2"/>
        <item x="4"/>
        <item x="13"/>
        <item x="5"/>
        <item x="6"/>
        <item x="12"/>
        <item x="29"/>
        <item x="28"/>
        <item x="8"/>
        <item x="26"/>
        <item x="0"/>
        <item x="22"/>
        <item x="17"/>
        <item x="30"/>
        <item x="15"/>
        <item x="24"/>
        <item x="1"/>
        <item x="11"/>
        <item x="25"/>
        <item x="18"/>
        <item x="16"/>
        <item x="20"/>
        <item x="19"/>
        <item x="3"/>
        <item x="7"/>
        <item x="21"/>
        <item x="9"/>
        <item x="10"/>
        <item x="14"/>
        <item m="1" x="31"/>
        <item t="default"/>
      </items>
    </pivotField>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measureFilter="1"/>
    <pivotField showAll="0"/>
    <pivotField showAll="0"/>
    <pivotField showAll="0">
      <items count="2">
        <item x="0"/>
        <item t="default"/>
      </items>
    </pivotField>
    <pivotField showAll="0">
      <items count="2">
        <item x="0"/>
        <item t="default"/>
      </items>
    </pivotField>
  </pivotFields>
  <rowItems count="1">
    <i/>
  </rowItems>
  <colFields count="1">
    <field x="2"/>
  </colFields>
  <colItems count="2">
    <i>
      <x v="2"/>
    </i>
    <i t="grand">
      <x/>
    </i>
  </colItems>
  <dataFields count="1">
    <dataField name="Sum of total_laid_off" fld="3" baseField="0" baseItem="0"/>
  </dataFields>
  <formats count="3">
    <format dxfId="1165">
      <pivotArea outline="0" collapsedLevelsAreSubtotals="1" fieldPosition="0"/>
    </format>
    <format dxfId="1164">
      <pivotArea outline="0" collapsedLevelsAreSubtotals="1" fieldPosition="0">
        <references count="1">
          <reference field="2" count="1" selected="0">
            <x v="25"/>
          </reference>
        </references>
      </pivotArea>
    </format>
    <format dxfId="1163">
      <pivotArea grandCol="1" outline="0" collapsedLevelsAreSubtotals="1" fieldPosition="0"/>
    </format>
  </formats>
  <pivotTableStyleInfo name="PivotStyleLight16" showRowHeaders="1" showColHeaders="1" showRowStripes="0" showColStripes="0" showLastColumn="1"/>
  <filters count="2">
    <filter fld="9" type="count" evalOrder="-1" id="1" iMeasureFld="0">
      <autoFilter ref="A1">
        <filterColumn colId="0">
          <top10 val="1" filterVal="1"/>
        </filterColumn>
      </autoFilter>
    </filter>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EDCEF-2B7F-4EBD-84BD-CFC8C78B0B1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J839:BL869" firstHeaderRow="0" firstDataRow="1" firstDataCol="1"/>
  <pivotFields count="14">
    <pivotField axis="axisRow" showAll="0" measureFilter="1" sortType="descending">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30">
    <i>
      <x v="52"/>
    </i>
    <i>
      <x v="575"/>
    </i>
    <i>
      <x v="877"/>
    </i>
    <i>
      <x v="1193"/>
    </i>
    <i>
      <x v="1060"/>
    </i>
    <i>
      <x v="881"/>
    </i>
    <i>
      <x v="459"/>
    </i>
    <i>
      <x v="1460"/>
    </i>
    <i>
      <x v="381"/>
    </i>
    <i>
      <x v="176"/>
    </i>
    <i>
      <x v="280"/>
    </i>
    <i>
      <x v="1046"/>
    </i>
    <i>
      <x v="221"/>
    </i>
    <i>
      <x v="251"/>
    </i>
    <i>
      <x v="1458"/>
    </i>
    <i>
      <x v="131"/>
    </i>
    <i>
      <x v="649"/>
    </i>
    <i>
      <x v="589"/>
    </i>
    <i>
      <x v="222"/>
    </i>
    <i>
      <x v="730"/>
    </i>
    <i>
      <x v="1202"/>
    </i>
    <i>
      <x v="1348"/>
    </i>
    <i>
      <x v="969"/>
    </i>
    <i>
      <x v="1541"/>
    </i>
    <i>
      <x v="1610"/>
    </i>
    <i>
      <x v="1455"/>
    </i>
    <i>
      <x v="577"/>
    </i>
    <i>
      <x v="342"/>
    </i>
    <i>
      <x v="309"/>
    </i>
    <i>
      <x v="1560"/>
    </i>
  </rowItems>
  <colFields count="1">
    <field x="-2"/>
  </colFields>
  <colItems count="2">
    <i>
      <x/>
    </i>
    <i i="1">
      <x v="1"/>
    </i>
  </colItems>
  <dataFields count="2">
    <dataField name="Sum of funds_raised_millions" fld="11" baseField="0" baseItem="1"/>
    <dataField name="Sum of total_laid_off" fld="3" baseField="0" baseItem="4"/>
  </dataFields>
  <formats count="2">
    <format dxfId="1167">
      <pivotArea outline="0" collapsedLevelsAreSubtotals="1" fieldPosition="0"/>
    </format>
    <format dxfId="1166">
      <pivotArea grandCol="1" outline="0" collapsedLevelsAreSubtotals="1" fieldPosition="0"/>
    </format>
  </formats>
  <pivotTableStyleInfo name="PivotStyleLight16" showRowHeaders="1" showColHeaders="1" showRowStripes="0" showColStripes="0" showLastColumn="1"/>
  <filters count="1">
    <filter fld="0" type="count" evalOrder="-1" id="216" iMeasureFld="1">
      <autoFilter ref="A1">
        <filterColumn colId="0">
          <top10 val="30" filterVal="3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5AF1E9-CB99-4B8D-AA7A-0926BEE95C8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Z11:AA62" firstHeaderRow="1" firstDataRow="1" firstDataCol="1"/>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Row" showAll="0">
      <items count="53">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x="39"/>
        <item x="40"/>
        <item x="41"/>
        <item x="42"/>
        <item x="43"/>
        <item x="44"/>
        <item x="45"/>
        <item x="46"/>
        <item x="47"/>
        <item x="48"/>
        <item x="49"/>
        <item x="50"/>
        <item m="1" x="51"/>
        <item t="default"/>
      </items>
    </pivotField>
    <pivotField showAll="0"/>
    <pivotField showAll="0"/>
    <pivotField showAll="0">
      <items count="2">
        <item x="0"/>
        <item t="default"/>
      </items>
    </pivotField>
    <pivotField showAll="0">
      <items count="2">
        <item x="0"/>
        <item t="default"/>
      </items>
    </pivotField>
  </pivotFields>
  <rowFields count="1">
    <field x="9"/>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22F16-03A2-4ABF-B72A-11154F775303}"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34:AL835"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dataFields>
  <formats count="2">
    <format dxfId="1169">
      <pivotArea outline="0" collapsedLevelsAreSubtotals="1" fieldPosition="0"/>
    </format>
    <format dxfId="1168">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F4965C-6181-4BA7-A019-5F8780F25C5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630"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CD4891-BD23-4B64-AAD4-D82FBBB90B7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C842:BD2314" firstHeaderRow="1" firstDataRow="1" firstDataCol="1"/>
  <pivotFields count="14">
    <pivotField axis="axisRow" showAll="0" measureFilter="1">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1472">
    <i>
      <x/>
    </i>
    <i>
      <x v="1"/>
    </i>
    <i>
      <x v="2"/>
    </i>
    <i>
      <x v="3"/>
    </i>
    <i>
      <x v="4"/>
    </i>
    <i>
      <x v="5"/>
    </i>
    <i>
      <x v="6"/>
    </i>
    <i>
      <x v="7"/>
    </i>
    <i>
      <x v="8"/>
    </i>
    <i>
      <x v="9"/>
    </i>
    <i>
      <x v="10"/>
    </i>
    <i>
      <x v="11"/>
    </i>
    <i>
      <x v="12"/>
    </i>
    <i>
      <x v="13"/>
    </i>
    <i>
      <x v="14"/>
    </i>
    <i>
      <x v="15"/>
    </i>
    <i>
      <x v="16"/>
    </i>
    <i>
      <x v="17"/>
    </i>
    <i>
      <x v="18"/>
    </i>
    <i>
      <x v="19"/>
    </i>
    <i>
      <x v="20"/>
    </i>
    <i>
      <x v="21"/>
    </i>
    <i>
      <x v="22"/>
    </i>
    <i>
      <x v="23"/>
    </i>
    <i>
      <x v="24"/>
    </i>
    <i>
      <x v="25"/>
    </i>
    <i>
      <x v="26"/>
    </i>
    <i>
      <x v="27"/>
    </i>
    <i>
      <x v="29"/>
    </i>
    <i>
      <x v="30"/>
    </i>
    <i>
      <x v="33"/>
    </i>
    <i>
      <x v="34"/>
    </i>
    <i>
      <x v="35"/>
    </i>
    <i>
      <x v="36"/>
    </i>
    <i>
      <x v="37"/>
    </i>
    <i>
      <x v="38"/>
    </i>
    <i>
      <x v="39"/>
    </i>
    <i>
      <x v="41"/>
    </i>
    <i>
      <x v="42"/>
    </i>
    <i>
      <x v="44"/>
    </i>
    <i>
      <x v="45"/>
    </i>
    <i>
      <x v="46"/>
    </i>
    <i>
      <x v="47"/>
    </i>
    <i>
      <x v="48"/>
    </i>
    <i>
      <x v="49"/>
    </i>
    <i>
      <x v="50"/>
    </i>
    <i>
      <x v="51"/>
    </i>
    <i>
      <x v="52"/>
    </i>
    <i>
      <x v="53"/>
    </i>
    <i>
      <x v="56"/>
    </i>
    <i>
      <x v="57"/>
    </i>
    <i>
      <x v="58"/>
    </i>
    <i>
      <x v="59"/>
    </i>
    <i>
      <x v="60"/>
    </i>
    <i>
      <x v="61"/>
    </i>
    <i>
      <x v="62"/>
    </i>
    <i>
      <x v="63"/>
    </i>
    <i>
      <x v="64"/>
    </i>
    <i>
      <x v="65"/>
    </i>
    <i>
      <x v="66"/>
    </i>
    <i>
      <x v="67"/>
    </i>
    <i>
      <x v="68"/>
    </i>
    <i>
      <x v="69"/>
    </i>
    <i>
      <x v="71"/>
    </i>
    <i>
      <x v="72"/>
    </i>
    <i>
      <x v="73"/>
    </i>
    <i>
      <x v="74"/>
    </i>
    <i>
      <x v="75"/>
    </i>
    <i>
      <x v="76"/>
    </i>
    <i>
      <x v="77"/>
    </i>
    <i>
      <x v="78"/>
    </i>
    <i>
      <x v="79"/>
    </i>
    <i>
      <x v="80"/>
    </i>
    <i>
      <x v="81"/>
    </i>
    <i>
      <x v="83"/>
    </i>
    <i>
      <x v="85"/>
    </i>
    <i>
      <x v="86"/>
    </i>
    <i>
      <x v="87"/>
    </i>
    <i>
      <x v="88"/>
    </i>
    <i>
      <x v="89"/>
    </i>
    <i>
      <x v="91"/>
    </i>
    <i>
      <x v="92"/>
    </i>
    <i>
      <x v="93"/>
    </i>
    <i>
      <x v="94"/>
    </i>
    <i>
      <x v="95"/>
    </i>
    <i>
      <x v="96"/>
    </i>
    <i>
      <x v="97"/>
    </i>
    <i>
      <x v="98"/>
    </i>
    <i>
      <x v="99"/>
    </i>
    <i>
      <x v="101"/>
    </i>
    <i>
      <x v="102"/>
    </i>
    <i>
      <x v="103"/>
    </i>
    <i>
      <x v="105"/>
    </i>
    <i>
      <x v="107"/>
    </i>
    <i>
      <x v="108"/>
    </i>
    <i>
      <x v="109"/>
    </i>
    <i>
      <x v="110"/>
    </i>
    <i>
      <x v="111"/>
    </i>
    <i>
      <x v="112"/>
    </i>
    <i>
      <x v="113"/>
    </i>
    <i>
      <x v="114"/>
    </i>
    <i>
      <x v="115"/>
    </i>
    <i>
      <x v="116"/>
    </i>
    <i>
      <x v="118"/>
    </i>
    <i>
      <x v="119"/>
    </i>
    <i>
      <x v="121"/>
    </i>
    <i>
      <x v="122"/>
    </i>
    <i>
      <x v="123"/>
    </i>
    <i>
      <x v="124"/>
    </i>
    <i>
      <x v="125"/>
    </i>
    <i>
      <x v="126"/>
    </i>
    <i>
      <x v="127"/>
    </i>
    <i>
      <x v="128"/>
    </i>
    <i>
      <x v="129"/>
    </i>
    <i>
      <x v="130"/>
    </i>
    <i>
      <x v="131"/>
    </i>
    <i>
      <x v="132"/>
    </i>
    <i>
      <x v="133"/>
    </i>
    <i>
      <x v="134"/>
    </i>
    <i>
      <x v="135"/>
    </i>
    <i>
      <x v="136"/>
    </i>
    <i>
      <x v="137"/>
    </i>
    <i>
      <x v="138"/>
    </i>
    <i>
      <x v="139"/>
    </i>
    <i>
      <x v="140"/>
    </i>
    <i>
      <x v="141"/>
    </i>
    <i>
      <x v="142"/>
    </i>
    <i>
      <x v="143"/>
    </i>
    <i>
      <x v="145"/>
    </i>
    <i>
      <x v="147"/>
    </i>
    <i>
      <x v="148"/>
    </i>
    <i>
      <x v="149"/>
    </i>
    <i>
      <x v="150"/>
    </i>
    <i>
      <x v="151"/>
    </i>
    <i>
      <x v="152"/>
    </i>
    <i>
      <x v="155"/>
    </i>
    <i>
      <x v="156"/>
    </i>
    <i>
      <x v="157"/>
    </i>
    <i>
      <x v="159"/>
    </i>
    <i>
      <x v="160"/>
    </i>
    <i>
      <x v="161"/>
    </i>
    <i>
      <x v="162"/>
    </i>
    <i>
      <x v="163"/>
    </i>
    <i>
      <x v="164"/>
    </i>
    <i>
      <x v="166"/>
    </i>
    <i>
      <x v="167"/>
    </i>
    <i>
      <x v="168"/>
    </i>
    <i>
      <x v="170"/>
    </i>
    <i>
      <x v="172"/>
    </i>
    <i>
      <x v="173"/>
    </i>
    <i>
      <x v="175"/>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21"/>
    </i>
    <i>
      <x v="222"/>
    </i>
    <i>
      <x v="223"/>
    </i>
    <i>
      <x v="225"/>
    </i>
    <i>
      <x v="226"/>
    </i>
    <i>
      <x v="227"/>
    </i>
    <i>
      <x v="228"/>
    </i>
    <i>
      <x v="230"/>
    </i>
    <i>
      <x v="231"/>
    </i>
    <i>
      <x v="232"/>
    </i>
    <i>
      <x v="233"/>
    </i>
    <i>
      <x v="234"/>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1"/>
    </i>
    <i>
      <x v="272"/>
    </i>
    <i>
      <x v="273"/>
    </i>
    <i>
      <x v="274"/>
    </i>
    <i>
      <x v="275"/>
    </i>
    <i>
      <x v="276"/>
    </i>
    <i>
      <x v="277"/>
    </i>
    <i>
      <x v="278"/>
    </i>
    <i>
      <x v="279"/>
    </i>
    <i>
      <x v="280"/>
    </i>
    <i>
      <x v="281"/>
    </i>
    <i>
      <x v="282"/>
    </i>
    <i>
      <x v="283"/>
    </i>
    <i>
      <x v="284"/>
    </i>
    <i>
      <x v="285"/>
    </i>
    <i>
      <x v="286"/>
    </i>
    <i>
      <x v="287"/>
    </i>
    <i>
      <x v="288"/>
    </i>
    <i>
      <x v="290"/>
    </i>
    <i>
      <x v="291"/>
    </i>
    <i>
      <x v="292"/>
    </i>
    <i>
      <x v="293"/>
    </i>
    <i>
      <x v="294"/>
    </i>
    <i>
      <x v="295"/>
    </i>
    <i>
      <x v="296"/>
    </i>
    <i>
      <x v="297"/>
    </i>
    <i>
      <x v="298"/>
    </i>
    <i>
      <x v="299"/>
    </i>
    <i>
      <x v="300"/>
    </i>
    <i>
      <x v="301"/>
    </i>
    <i>
      <x v="302"/>
    </i>
    <i>
      <x v="303"/>
    </i>
    <i>
      <x v="304"/>
    </i>
    <i>
      <x v="305"/>
    </i>
    <i>
      <x v="306"/>
    </i>
    <i>
      <x v="307"/>
    </i>
    <i>
      <x v="309"/>
    </i>
    <i>
      <x v="310"/>
    </i>
    <i>
      <x v="311"/>
    </i>
    <i>
      <x v="312"/>
    </i>
    <i>
      <x v="313"/>
    </i>
    <i>
      <x v="314"/>
    </i>
    <i>
      <x v="315"/>
    </i>
    <i>
      <x v="316"/>
    </i>
    <i>
      <x v="318"/>
    </i>
    <i>
      <x v="319"/>
    </i>
    <i>
      <x v="320"/>
    </i>
    <i>
      <x v="321"/>
    </i>
    <i>
      <x v="322"/>
    </i>
    <i>
      <x v="323"/>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4"/>
    </i>
    <i>
      <x v="366"/>
    </i>
    <i>
      <x v="367"/>
    </i>
    <i>
      <x v="368"/>
    </i>
    <i>
      <x v="369"/>
    </i>
    <i>
      <x v="370"/>
    </i>
    <i>
      <x v="372"/>
    </i>
    <i>
      <x v="373"/>
    </i>
    <i>
      <x v="375"/>
    </i>
    <i>
      <x v="376"/>
    </i>
    <i>
      <x v="377"/>
    </i>
    <i>
      <x v="378"/>
    </i>
    <i>
      <x v="379"/>
    </i>
    <i>
      <x v="380"/>
    </i>
    <i>
      <x v="382"/>
    </i>
    <i>
      <x v="383"/>
    </i>
    <i>
      <x v="384"/>
    </i>
    <i>
      <x v="385"/>
    </i>
    <i>
      <x v="386"/>
    </i>
    <i>
      <x v="387"/>
    </i>
    <i>
      <x v="390"/>
    </i>
    <i>
      <x v="391"/>
    </i>
    <i>
      <x v="392"/>
    </i>
    <i>
      <x v="393"/>
    </i>
    <i>
      <x v="394"/>
    </i>
    <i>
      <x v="396"/>
    </i>
    <i>
      <x v="397"/>
    </i>
    <i>
      <x v="398"/>
    </i>
    <i>
      <x v="399"/>
    </i>
    <i>
      <x v="400"/>
    </i>
    <i>
      <x v="401"/>
    </i>
    <i>
      <x v="402"/>
    </i>
    <i>
      <x v="403"/>
    </i>
    <i>
      <x v="404"/>
    </i>
    <i>
      <x v="405"/>
    </i>
    <i>
      <x v="407"/>
    </i>
    <i>
      <x v="408"/>
    </i>
    <i>
      <x v="409"/>
    </i>
    <i>
      <x v="411"/>
    </i>
    <i>
      <x v="412"/>
    </i>
    <i>
      <x v="413"/>
    </i>
    <i>
      <x v="414"/>
    </i>
    <i>
      <x v="415"/>
    </i>
    <i>
      <x v="416"/>
    </i>
    <i>
      <x v="417"/>
    </i>
    <i>
      <x v="418"/>
    </i>
    <i>
      <x v="420"/>
    </i>
    <i>
      <x v="421"/>
    </i>
    <i>
      <x v="422"/>
    </i>
    <i>
      <x v="423"/>
    </i>
    <i>
      <x v="424"/>
    </i>
    <i>
      <x v="425"/>
    </i>
    <i>
      <x v="426"/>
    </i>
    <i>
      <x v="427"/>
    </i>
    <i>
      <x v="428"/>
    </i>
    <i>
      <x v="429"/>
    </i>
    <i>
      <x v="430"/>
    </i>
    <i>
      <x v="431"/>
    </i>
    <i>
      <x v="432"/>
    </i>
    <i>
      <x v="433"/>
    </i>
    <i>
      <x v="434"/>
    </i>
    <i>
      <x v="435"/>
    </i>
    <i>
      <x v="436"/>
    </i>
    <i>
      <x v="438"/>
    </i>
    <i>
      <x v="439"/>
    </i>
    <i>
      <x v="440"/>
    </i>
    <i>
      <x v="441"/>
    </i>
    <i>
      <x v="442"/>
    </i>
    <i>
      <x v="443"/>
    </i>
    <i>
      <x v="444"/>
    </i>
    <i>
      <x v="445"/>
    </i>
    <i>
      <x v="446"/>
    </i>
    <i>
      <x v="447"/>
    </i>
    <i>
      <x v="448"/>
    </i>
    <i>
      <x v="449"/>
    </i>
    <i>
      <x v="450"/>
    </i>
    <i>
      <x v="452"/>
    </i>
    <i>
      <x v="453"/>
    </i>
    <i>
      <x v="454"/>
    </i>
    <i>
      <x v="456"/>
    </i>
    <i>
      <x v="457"/>
    </i>
    <i>
      <x v="458"/>
    </i>
    <i>
      <x v="459"/>
    </i>
    <i>
      <x v="460"/>
    </i>
    <i>
      <x v="461"/>
    </i>
    <i>
      <x v="462"/>
    </i>
    <i>
      <x v="464"/>
    </i>
    <i>
      <x v="465"/>
    </i>
    <i>
      <x v="466"/>
    </i>
    <i>
      <x v="467"/>
    </i>
    <i>
      <x v="468"/>
    </i>
    <i>
      <x v="469"/>
    </i>
    <i>
      <x v="470"/>
    </i>
    <i>
      <x v="471"/>
    </i>
    <i>
      <x v="472"/>
    </i>
    <i>
      <x v="473"/>
    </i>
    <i>
      <x v="474"/>
    </i>
    <i>
      <x v="475"/>
    </i>
    <i>
      <x v="476"/>
    </i>
    <i>
      <x v="478"/>
    </i>
    <i>
      <x v="479"/>
    </i>
    <i>
      <x v="480"/>
    </i>
    <i>
      <x v="481"/>
    </i>
    <i>
      <x v="482"/>
    </i>
    <i>
      <x v="484"/>
    </i>
    <i>
      <x v="485"/>
    </i>
    <i>
      <x v="486"/>
    </i>
    <i>
      <x v="487"/>
    </i>
    <i>
      <x v="488"/>
    </i>
    <i>
      <x v="489"/>
    </i>
    <i>
      <x v="490"/>
    </i>
    <i>
      <x v="491"/>
    </i>
    <i>
      <x v="492"/>
    </i>
    <i>
      <x v="493"/>
    </i>
    <i>
      <x v="494"/>
    </i>
    <i>
      <x v="495"/>
    </i>
    <i>
      <x v="496"/>
    </i>
    <i>
      <x v="497"/>
    </i>
    <i>
      <x v="498"/>
    </i>
    <i>
      <x v="500"/>
    </i>
    <i>
      <x v="501"/>
    </i>
    <i>
      <x v="502"/>
    </i>
    <i>
      <x v="503"/>
    </i>
    <i>
      <x v="504"/>
    </i>
    <i>
      <x v="507"/>
    </i>
    <i>
      <x v="508"/>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9"/>
    </i>
    <i>
      <x v="540"/>
    </i>
    <i>
      <x v="542"/>
    </i>
    <i>
      <x v="544"/>
    </i>
    <i>
      <x v="545"/>
    </i>
    <i>
      <x v="547"/>
    </i>
    <i>
      <x v="548"/>
    </i>
    <i>
      <x v="549"/>
    </i>
    <i>
      <x v="550"/>
    </i>
    <i>
      <x v="551"/>
    </i>
    <i>
      <x v="552"/>
    </i>
    <i>
      <x v="553"/>
    </i>
    <i>
      <x v="554"/>
    </i>
    <i>
      <x v="555"/>
    </i>
    <i>
      <x v="556"/>
    </i>
    <i>
      <x v="557"/>
    </i>
    <i>
      <x v="558"/>
    </i>
    <i>
      <x v="560"/>
    </i>
    <i>
      <x v="561"/>
    </i>
    <i>
      <x v="562"/>
    </i>
    <i>
      <x v="563"/>
    </i>
    <i>
      <x v="564"/>
    </i>
    <i>
      <x v="566"/>
    </i>
    <i>
      <x v="567"/>
    </i>
    <i>
      <x v="568"/>
    </i>
    <i>
      <x v="569"/>
    </i>
    <i>
      <x v="570"/>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1"/>
    </i>
    <i>
      <x v="602"/>
    </i>
    <i>
      <x v="603"/>
    </i>
    <i>
      <x v="604"/>
    </i>
    <i>
      <x v="605"/>
    </i>
    <i>
      <x v="606"/>
    </i>
    <i>
      <x v="607"/>
    </i>
    <i>
      <x v="608"/>
    </i>
    <i>
      <x v="609"/>
    </i>
    <i>
      <x v="610"/>
    </i>
    <i>
      <x v="611"/>
    </i>
    <i>
      <x v="613"/>
    </i>
    <i>
      <x v="615"/>
    </i>
    <i>
      <x v="616"/>
    </i>
    <i>
      <x v="617"/>
    </i>
    <i>
      <x v="618"/>
    </i>
    <i>
      <x v="619"/>
    </i>
    <i>
      <x v="620"/>
    </i>
    <i>
      <x v="622"/>
    </i>
    <i>
      <x v="624"/>
    </i>
    <i>
      <x v="625"/>
    </i>
    <i>
      <x v="626"/>
    </i>
    <i>
      <x v="628"/>
    </i>
    <i>
      <x v="629"/>
    </i>
    <i>
      <x v="630"/>
    </i>
    <i>
      <x v="631"/>
    </i>
    <i>
      <x v="632"/>
    </i>
    <i>
      <x v="633"/>
    </i>
    <i>
      <x v="634"/>
    </i>
    <i>
      <x v="635"/>
    </i>
    <i>
      <x v="636"/>
    </i>
    <i>
      <x v="637"/>
    </i>
    <i>
      <x v="638"/>
    </i>
    <i>
      <x v="639"/>
    </i>
    <i>
      <x v="640"/>
    </i>
    <i>
      <x v="641"/>
    </i>
    <i>
      <x v="642"/>
    </i>
    <i>
      <x v="643"/>
    </i>
    <i>
      <x v="644"/>
    </i>
    <i>
      <x v="645"/>
    </i>
    <i>
      <x v="646"/>
    </i>
    <i>
      <x v="647"/>
    </i>
    <i>
      <x v="648"/>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6"/>
    </i>
    <i>
      <x v="677"/>
    </i>
    <i>
      <x v="678"/>
    </i>
    <i>
      <x v="679"/>
    </i>
    <i>
      <x v="680"/>
    </i>
    <i>
      <x v="681"/>
    </i>
    <i>
      <x v="682"/>
    </i>
    <i>
      <x v="683"/>
    </i>
    <i>
      <x v="684"/>
    </i>
    <i>
      <x v="686"/>
    </i>
    <i>
      <x v="687"/>
    </i>
    <i>
      <x v="688"/>
    </i>
    <i>
      <x v="689"/>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6"/>
    </i>
    <i>
      <x v="727"/>
    </i>
    <i>
      <x v="728"/>
    </i>
    <i>
      <x v="729"/>
    </i>
    <i>
      <x v="730"/>
    </i>
    <i>
      <x v="731"/>
    </i>
    <i>
      <x v="732"/>
    </i>
    <i>
      <x v="733"/>
    </i>
    <i>
      <x v="734"/>
    </i>
    <i>
      <x v="735"/>
    </i>
    <i>
      <x v="736"/>
    </i>
    <i>
      <x v="737"/>
    </i>
    <i>
      <x v="738"/>
    </i>
    <i>
      <x v="739"/>
    </i>
    <i>
      <x v="740"/>
    </i>
    <i>
      <x v="741"/>
    </i>
    <i>
      <x v="742"/>
    </i>
    <i>
      <x v="743"/>
    </i>
    <i>
      <x v="744"/>
    </i>
    <i>
      <x v="745"/>
    </i>
    <i>
      <x v="746"/>
    </i>
    <i>
      <x v="747"/>
    </i>
    <i>
      <x v="748"/>
    </i>
    <i>
      <x v="749"/>
    </i>
    <i>
      <x v="751"/>
    </i>
    <i>
      <x v="752"/>
    </i>
    <i>
      <x v="753"/>
    </i>
    <i>
      <x v="754"/>
    </i>
    <i>
      <x v="755"/>
    </i>
    <i>
      <x v="756"/>
    </i>
    <i>
      <x v="757"/>
    </i>
    <i>
      <x v="758"/>
    </i>
    <i>
      <x v="759"/>
    </i>
    <i>
      <x v="760"/>
    </i>
    <i>
      <x v="761"/>
    </i>
    <i>
      <x v="762"/>
    </i>
    <i>
      <x v="763"/>
    </i>
    <i>
      <x v="764"/>
    </i>
    <i>
      <x v="765"/>
    </i>
    <i>
      <x v="766"/>
    </i>
    <i>
      <x v="768"/>
    </i>
    <i>
      <x v="769"/>
    </i>
    <i>
      <x v="770"/>
    </i>
    <i>
      <x v="771"/>
    </i>
    <i>
      <x v="772"/>
    </i>
    <i>
      <x v="773"/>
    </i>
    <i>
      <x v="774"/>
    </i>
    <i>
      <x v="775"/>
    </i>
    <i>
      <x v="776"/>
    </i>
    <i>
      <x v="777"/>
    </i>
    <i>
      <x v="778"/>
    </i>
    <i>
      <x v="779"/>
    </i>
    <i>
      <x v="780"/>
    </i>
    <i>
      <x v="781"/>
    </i>
    <i>
      <x v="782"/>
    </i>
    <i>
      <x v="783"/>
    </i>
    <i>
      <x v="784"/>
    </i>
    <i>
      <x v="785"/>
    </i>
    <i>
      <x v="786"/>
    </i>
    <i>
      <x v="788"/>
    </i>
    <i>
      <x v="789"/>
    </i>
    <i>
      <x v="790"/>
    </i>
    <i>
      <x v="791"/>
    </i>
    <i>
      <x v="792"/>
    </i>
    <i>
      <x v="793"/>
    </i>
    <i>
      <x v="794"/>
    </i>
    <i>
      <x v="795"/>
    </i>
    <i>
      <x v="797"/>
    </i>
    <i>
      <x v="798"/>
    </i>
    <i>
      <x v="799"/>
    </i>
    <i>
      <x v="800"/>
    </i>
    <i>
      <x v="801"/>
    </i>
    <i>
      <x v="803"/>
    </i>
    <i>
      <x v="804"/>
    </i>
    <i>
      <x v="805"/>
    </i>
    <i>
      <x v="806"/>
    </i>
    <i>
      <x v="807"/>
    </i>
    <i>
      <x v="808"/>
    </i>
    <i>
      <x v="809"/>
    </i>
    <i>
      <x v="810"/>
    </i>
    <i>
      <x v="811"/>
    </i>
    <i>
      <x v="812"/>
    </i>
    <i>
      <x v="813"/>
    </i>
    <i>
      <x v="814"/>
    </i>
    <i>
      <x v="815"/>
    </i>
    <i>
      <x v="816"/>
    </i>
    <i>
      <x v="817"/>
    </i>
    <i>
      <x v="819"/>
    </i>
    <i>
      <x v="820"/>
    </i>
    <i>
      <x v="821"/>
    </i>
    <i>
      <x v="822"/>
    </i>
    <i>
      <x v="823"/>
    </i>
    <i>
      <x v="824"/>
    </i>
    <i>
      <x v="825"/>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5"/>
    </i>
    <i>
      <x v="856"/>
    </i>
    <i>
      <x v="857"/>
    </i>
    <i>
      <x v="859"/>
    </i>
    <i>
      <x v="861"/>
    </i>
    <i>
      <x v="862"/>
    </i>
    <i>
      <x v="863"/>
    </i>
    <i>
      <x v="864"/>
    </i>
    <i>
      <x v="865"/>
    </i>
    <i>
      <x v="866"/>
    </i>
    <i>
      <x v="867"/>
    </i>
    <i>
      <x v="868"/>
    </i>
    <i>
      <x v="869"/>
    </i>
    <i>
      <x v="870"/>
    </i>
    <i>
      <x v="871"/>
    </i>
    <i>
      <x v="873"/>
    </i>
    <i>
      <x v="874"/>
    </i>
    <i>
      <x v="875"/>
    </i>
    <i>
      <x v="876"/>
    </i>
    <i>
      <x v="877"/>
    </i>
    <i>
      <x v="878"/>
    </i>
    <i>
      <x v="879"/>
    </i>
    <i>
      <x v="880"/>
    </i>
    <i>
      <x v="881"/>
    </i>
    <i>
      <x v="882"/>
    </i>
    <i>
      <x v="883"/>
    </i>
    <i>
      <x v="884"/>
    </i>
    <i>
      <x v="885"/>
    </i>
    <i>
      <x v="886"/>
    </i>
    <i>
      <x v="887"/>
    </i>
    <i>
      <x v="888"/>
    </i>
    <i>
      <x v="889"/>
    </i>
    <i>
      <x v="890"/>
    </i>
    <i>
      <x v="891"/>
    </i>
    <i>
      <x v="892"/>
    </i>
    <i>
      <x v="894"/>
    </i>
    <i>
      <x v="895"/>
    </i>
    <i>
      <x v="896"/>
    </i>
    <i>
      <x v="897"/>
    </i>
    <i>
      <x v="898"/>
    </i>
    <i>
      <x v="899"/>
    </i>
    <i>
      <x v="900"/>
    </i>
    <i>
      <x v="901"/>
    </i>
    <i>
      <x v="904"/>
    </i>
    <i>
      <x v="905"/>
    </i>
    <i>
      <x v="906"/>
    </i>
    <i>
      <x v="907"/>
    </i>
    <i>
      <x v="908"/>
    </i>
    <i>
      <x v="909"/>
    </i>
    <i>
      <x v="910"/>
    </i>
    <i>
      <x v="911"/>
    </i>
    <i>
      <x v="912"/>
    </i>
    <i>
      <x v="913"/>
    </i>
    <i>
      <x v="914"/>
    </i>
    <i>
      <x v="915"/>
    </i>
    <i>
      <x v="916"/>
    </i>
    <i>
      <x v="917"/>
    </i>
    <i>
      <x v="918"/>
    </i>
    <i>
      <x v="919"/>
    </i>
    <i>
      <x v="920"/>
    </i>
    <i>
      <x v="922"/>
    </i>
    <i>
      <x v="923"/>
    </i>
    <i>
      <x v="924"/>
    </i>
    <i>
      <x v="926"/>
    </i>
    <i>
      <x v="927"/>
    </i>
    <i>
      <x v="928"/>
    </i>
    <i>
      <x v="929"/>
    </i>
    <i>
      <x v="930"/>
    </i>
    <i>
      <x v="931"/>
    </i>
    <i>
      <x v="932"/>
    </i>
    <i>
      <x v="934"/>
    </i>
    <i>
      <x v="935"/>
    </i>
    <i>
      <x v="936"/>
    </i>
    <i>
      <x v="938"/>
    </i>
    <i>
      <x v="939"/>
    </i>
    <i>
      <x v="940"/>
    </i>
    <i>
      <x v="941"/>
    </i>
    <i>
      <x v="942"/>
    </i>
    <i>
      <x v="944"/>
    </i>
    <i>
      <x v="945"/>
    </i>
    <i>
      <x v="946"/>
    </i>
    <i>
      <x v="947"/>
    </i>
    <i>
      <x v="948"/>
    </i>
    <i>
      <x v="949"/>
    </i>
    <i>
      <x v="950"/>
    </i>
    <i>
      <x v="951"/>
    </i>
    <i>
      <x v="952"/>
    </i>
    <i>
      <x v="953"/>
    </i>
    <i>
      <x v="954"/>
    </i>
    <i>
      <x v="955"/>
    </i>
    <i>
      <x v="956"/>
    </i>
    <i>
      <x v="957"/>
    </i>
    <i>
      <x v="958"/>
    </i>
    <i>
      <x v="960"/>
    </i>
    <i>
      <x v="961"/>
    </i>
    <i>
      <x v="962"/>
    </i>
    <i>
      <x v="963"/>
    </i>
    <i>
      <x v="964"/>
    </i>
    <i>
      <x v="965"/>
    </i>
    <i>
      <x v="966"/>
    </i>
    <i>
      <x v="967"/>
    </i>
    <i>
      <x v="968"/>
    </i>
    <i>
      <x v="969"/>
    </i>
    <i>
      <x v="970"/>
    </i>
    <i>
      <x v="971"/>
    </i>
    <i>
      <x v="973"/>
    </i>
    <i>
      <x v="974"/>
    </i>
    <i>
      <x v="975"/>
    </i>
    <i>
      <x v="976"/>
    </i>
    <i>
      <x v="977"/>
    </i>
    <i>
      <x v="978"/>
    </i>
    <i>
      <x v="979"/>
    </i>
    <i>
      <x v="980"/>
    </i>
    <i>
      <x v="981"/>
    </i>
    <i>
      <x v="982"/>
    </i>
    <i>
      <x v="983"/>
    </i>
    <i>
      <x v="984"/>
    </i>
    <i>
      <x v="985"/>
    </i>
    <i>
      <x v="986"/>
    </i>
    <i>
      <x v="987"/>
    </i>
    <i>
      <x v="988"/>
    </i>
    <i>
      <x v="989"/>
    </i>
    <i>
      <x v="990"/>
    </i>
    <i>
      <x v="992"/>
    </i>
    <i>
      <x v="993"/>
    </i>
    <i>
      <x v="994"/>
    </i>
    <i>
      <x v="995"/>
    </i>
    <i>
      <x v="996"/>
    </i>
    <i>
      <x v="997"/>
    </i>
    <i>
      <x v="998"/>
    </i>
    <i>
      <x v="999"/>
    </i>
    <i>
      <x v="1000"/>
    </i>
    <i>
      <x v="1001"/>
    </i>
    <i>
      <x v="1002"/>
    </i>
    <i>
      <x v="1003"/>
    </i>
    <i>
      <x v="1004"/>
    </i>
    <i>
      <x v="1005"/>
    </i>
    <i>
      <x v="1006"/>
    </i>
    <i>
      <x v="1007"/>
    </i>
    <i>
      <x v="1008"/>
    </i>
    <i>
      <x v="1009"/>
    </i>
    <i>
      <x v="1010"/>
    </i>
    <i>
      <x v="1011"/>
    </i>
    <i>
      <x v="1012"/>
    </i>
    <i>
      <x v="1013"/>
    </i>
    <i>
      <x v="1015"/>
    </i>
    <i>
      <x v="1017"/>
    </i>
    <i>
      <x v="1018"/>
    </i>
    <i>
      <x v="1019"/>
    </i>
    <i>
      <x v="1020"/>
    </i>
    <i>
      <x v="1021"/>
    </i>
    <i>
      <x v="1022"/>
    </i>
    <i>
      <x v="1023"/>
    </i>
    <i>
      <x v="1024"/>
    </i>
    <i>
      <x v="1025"/>
    </i>
    <i>
      <x v="1026"/>
    </i>
    <i>
      <x v="1028"/>
    </i>
    <i>
      <x v="1029"/>
    </i>
    <i>
      <x v="1030"/>
    </i>
    <i>
      <x v="1032"/>
    </i>
    <i>
      <x v="1033"/>
    </i>
    <i>
      <x v="1034"/>
    </i>
    <i>
      <x v="1035"/>
    </i>
    <i>
      <x v="1036"/>
    </i>
    <i>
      <x v="1038"/>
    </i>
    <i>
      <x v="1039"/>
    </i>
    <i>
      <x v="1040"/>
    </i>
    <i>
      <x v="1041"/>
    </i>
    <i>
      <x v="1042"/>
    </i>
    <i>
      <x v="1043"/>
    </i>
    <i>
      <x v="1044"/>
    </i>
    <i>
      <x v="1046"/>
    </i>
    <i>
      <x v="1047"/>
    </i>
    <i>
      <x v="1048"/>
    </i>
    <i>
      <x v="1049"/>
    </i>
    <i>
      <x v="1050"/>
    </i>
    <i>
      <x v="1051"/>
    </i>
    <i>
      <x v="1052"/>
    </i>
    <i>
      <x v="1053"/>
    </i>
    <i>
      <x v="1054"/>
    </i>
    <i>
      <x v="1055"/>
    </i>
    <i>
      <x v="1056"/>
    </i>
    <i>
      <x v="1057"/>
    </i>
    <i>
      <x v="1058"/>
    </i>
    <i>
      <x v="1059"/>
    </i>
    <i>
      <x v="1061"/>
    </i>
    <i>
      <x v="1062"/>
    </i>
    <i>
      <x v="1063"/>
    </i>
    <i>
      <x v="1064"/>
    </i>
    <i>
      <x v="1065"/>
    </i>
    <i>
      <x v="1066"/>
    </i>
    <i>
      <x v="1067"/>
    </i>
    <i>
      <x v="1068"/>
    </i>
    <i>
      <x v="1069"/>
    </i>
    <i>
      <x v="1070"/>
    </i>
    <i>
      <x v="1071"/>
    </i>
    <i>
      <x v="1072"/>
    </i>
    <i>
      <x v="1073"/>
    </i>
    <i>
      <x v="1075"/>
    </i>
    <i>
      <x v="1076"/>
    </i>
    <i>
      <x v="1077"/>
    </i>
    <i>
      <x v="1078"/>
    </i>
    <i>
      <x v="1079"/>
    </i>
    <i>
      <x v="1080"/>
    </i>
    <i>
      <x v="1081"/>
    </i>
    <i>
      <x v="1082"/>
    </i>
    <i>
      <x v="1083"/>
    </i>
    <i>
      <x v="1084"/>
    </i>
    <i>
      <x v="1085"/>
    </i>
    <i>
      <x v="1087"/>
    </i>
    <i>
      <x v="1088"/>
    </i>
    <i>
      <x v="1089"/>
    </i>
    <i>
      <x v="1090"/>
    </i>
    <i>
      <x v="1091"/>
    </i>
    <i>
      <x v="1092"/>
    </i>
    <i>
      <x v="1093"/>
    </i>
    <i>
      <x v="1094"/>
    </i>
    <i>
      <x v="1095"/>
    </i>
    <i>
      <x v="1096"/>
    </i>
    <i>
      <x v="1097"/>
    </i>
    <i>
      <x v="1098"/>
    </i>
    <i>
      <x v="1099"/>
    </i>
    <i>
      <x v="1100"/>
    </i>
    <i>
      <x v="1102"/>
    </i>
    <i>
      <x v="1103"/>
    </i>
    <i>
      <x v="1104"/>
    </i>
    <i>
      <x v="1106"/>
    </i>
    <i>
      <x v="1107"/>
    </i>
    <i>
      <x v="1109"/>
    </i>
    <i>
      <x v="1110"/>
    </i>
    <i>
      <x v="1112"/>
    </i>
    <i>
      <x v="1113"/>
    </i>
    <i>
      <x v="1114"/>
    </i>
    <i>
      <x v="1117"/>
    </i>
    <i>
      <x v="1118"/>
    </i>
    <i>
      <x v="1119"/>
    </i>
    <i>
      <x v="1120"/>
    </i>
    <i>
      <x v="1121"/>
    </i>
    <i>
      <x v="1122"/>
    </i>
    <i>
      <x v="1123"/>
    </i>
    <i>
      <x v="1125"/>
    </i>
    <i>
      <x v="1126"/>
    </i>
    <i>
      <x v="1127"/>
    </i>
    <i>
      <x v="1128"/>
    </i>
    <i>
      <x v="1129"/>
    </i>
    <i>
      <x v="1130"/>
    </i>
    <i>
      <x v="1131"/>
    </i>
    <i>
      <x v="1132"/>
    </i>
    <i>
      <x v="1134"/>
    </i>
    <i>
      <x v="1135"/>
    </i>
    <i>
      <x v="1136"/>
    </i>
    <i>
      <x v="1137"/>
    </i>
    <i>
      <x v="1138"/>
    </i>
    <i>
      <x v="1139"/>
    </i>
    <i>
      <x v="1140"/>
    </i>
    <i>
      <x v="1141"/>
    </i>
    <i>
      <x v="1142"/>
    </i>
    <i>
      <x v="1143"/>
    </i>
    <i>
      <x v="1144"/>
    </i>
    <i>
      <x v="1145"/>
    </i>
    <i>
      <x v="1146"/>
    </i>
    <i>
      <x v="1147"/>
    </i>
    <i>
      <x v="1148"/>
    </i>
    <i>
      <x v="1150"/>
    </i>
    <i>
      <x v="1151"/>
    </i>
    <i>
      <x v="1152"/>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7"/>
    </i>
    <i>
      <x v="1189"/>
    </i>
    <i>
      <x v="1190"/>
    </i>
    <i>
      <x v="1191"/>
    </i>
    <i>
      <x v="1192"/>
    </i>
    <i>
      <x v="1193"/>
    </i>
    <i>
      <x v="1194"/>
    </i>
    <i>
      <x v="1195"/>
    </i>
    <i>
      <x v="1196"/>
    </i>
    <i>
      <x v="1197"/>
    </i>
    <i>
      <x v="1198"/>
    </i>
    <i>
      <x v="1199"/>
    </i>
    <i>
      <x v="1200"/>
    </i>
    <i>
      <x v="1201"/>
    </i>
    <i>
      <x v="1202"/>
    </i>
    <i>
      <x v="1203"/>
    </i>
    <i>
      <x v="1204"/>
    </i>
    <i>
      <x v="1205"/>
    </i>
    <i>
      <x v="1206"/>
    </i>
    <i>
      <x v="1207"/>
    </i>
    <i>
      <x v="1209"/>
    </i>
    <i>
      <x v="1210"/>
    </i>
    <i>
      <x v="1211"/>
    </i>
    <i>
      <x v="1212"/>
    </i>
    <i>
      <x v="1213"/>
    </i>
    <i>
      <x v="1214"/>
    </i>
    <i>
      <x v="1215"/>
    </i>
    <i>
      <x v="1216"/>
    </i>
    <i>
      <x v="1217"/>
    </i>
    <i>
      <x v="1218"/>
    </i>
    <i>
      <x v="1219"/>
    </i>
    <i>
      <x v="1220"/>
    </i>
    <i>
      <x v="1221"/>
    </i>
    <i>
      <x v="1222"/>
    </i>
    <i>
      <x v="1223"/>
    </i>
    <i>
      <x v="1224"/>
    </i>
    <i>
      <x v="1225"/>
    </i>
    <i>
      <x v="1226"/>
    </i>
    <i>
      <x v="1227"/>
    </i>
    <i>
      <x v="1228"/>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3"/>
    </i>
    <i>
      <x v="1304"/>
    </i>
    <i>
      <x v="1305"/>
    </i>
    <i>
      <x v="1306"/>
    </i>
    <i>
      <x v="1307"/>
    </i>
    <i>
      <x v="1308"/>
    </i>
    <i>
      <x v="1309"/>
    </i>
    <i>
      <x v="1310"/>
    </i>
    <i>
      <x v="1311"/>
    </i>
    <i>
      <x v="1312"/>
    </i>
    <i>
      <x v="1314"/>
    </i>
    <i>
      <x v="1315"/>
    </i>
    <i>
      <x v="1316"/>
    </i>
    <i>
      <x v="1319"/>
    </i>
    <i>
      <x v="1320"/>
    </i>
    <i>
      <x v="1321"/>
    </i>
    <i>
      <x v="1322"/>
    </i>
    <i>
      <x v="1323"/>
    </i>
    <i>
      <x v="1324"/>
    </i>
    <i>
      <x v="1325"/>
    </i>
    <i>
      <x v="1326"/>
    </i>
    <i>
      <x v="1327"/>
    </i>
    <i>
      <x v="1328"/>
    </i>
    <i>
      <x v="1329"/>
    </i>
    <i>
      <x v="1330"/>
    </i>
    <i>
      <x v="1331"/>
    </i>
    <i>
      <x v="1332"/>
    </i>
    <i>
      <x v="1334"/>
    </i>
    <i>
      <x v="1335"/>
    </i>
    <i>
      <x v="1336"/>
    </i>
    <i>
      <x v="1337"/>
    </i>
    <i>
      <x v="1338"/>
    </i>
    <i>
      <x v="1339"/>
    </i>
    <i>
      <x v="1340"/>
    </i>
    <i>
      <x v="1342"/>
    </i>
    <i>
      <x v="1343"/>
    </i>
    <i>
      <x v="1344"/>
    </i>
    <i>
      <x v="1345"/>
    </i>
    <i>
      <x v="1346"/>
    </i>
    <i>
      <x v="1347"/>
    </i>
    <i>
      <x v="1348"/>
    </i>
    <i>
      <x v="1349"/>
    </i>
    <i>
      <x v="1350"/>
    </i>
    <i>
      <x v="1352"/>
    </i>
    <i>
      <x v="1354"/>
    </i>
    <i>
      <x v="1355"/>
    </i>
    <i>
      <x v="1356"/>
    </i>
    <i>
      <x v="1357"/>
    </i>
    <i>
      <x v="1359"/>
    </i>
    <i>
      <x v="1360"/>
    </i>
    <i>
      <x v="1361"/>
    </i>
    <i>
      <x v="1362"/>
    </i>
    <i>
      <x v="1364"/>
    </i>
    <i>
      <x v="1365"/>
    </i>
    <i>
      <x v="1366"/>
    </i>
    <i>
      <x v="1367"/>
    </i>
    <i>
      <x v="1368"/>
    </i>
    <i>
      <x v="1370"/>
    </i>
    <i>
      <x v="1371"/>
    </i>
    <i>
      <x v="1372"/>
    </i>
    <i>
      <x v="1373"/>
    </i>
    <i>
      <x v="1375"/>
    </i>
    <i>
      <x v="1376"/>
    </i>
    <i>
      <x v="1377"/>
    </i>
    <i>
      <x v="1378"/>
    </i>
    <i>
      <x v="1379"/>
    </i>
    <i>
      <x v="1380"/>
    </i>
    <i>
      <x v="1381"/>
    </i>
    <i>
      <x v="1382"/>
    </i>
    <i>
      <x v="1383"/>
    </i>
    <i>
      <x v="1384"/>
    </i>
    <i>
      <x v="1385"/>
    </i>
    <i>
      <x v="1388"/>
    </i>
    <i>
      <x v="1389"/>
    </i>
    <i>
      <x v="1390"/>
    </i>
    <i>
      <x v="1391"/>
    </i>
    <i>
      <x v="1392"/>
    </i>
    <i>
      <x v="1393"/>
    </i>
    <i>
      <x v="1394"/>
    </i>
    <i>
      <x v="1395"/>
    </i>
    <i>
      <x v="1396"/>
    </i>
    <i>
      <x v="1397"/>
    </i>
    <i>
      <x v="1398"/>
    </i>
    <i>
      <x v="1399"/>
    </i>
    <i>
      <x v="1400"/>
    </i>
    <i>
      <x v="1401"/>
    </i>
    <i>
      <x v="1402"/>
    </i>
    <i>
      <x v="1403"/>
    </i>
    <i>
      <x v="1404"/>
    </i>
    <i>
      <x v="1407"/>
    </i>
    <i>
      <x v="1408"/>
    </i>
    <i>
      <x v="1409"/>
    </i>
    <i>
      <x v="1410"/>
    </i>
    <i>
      <x v="1411"/>
    </i>
    <i>
      <x v="1412"/>
    </i>
    <i>
      <x v="1413"/>
    </i>
    <i>
      <x v="1414"/>
    </i>
    <i>
      <x v="1415"/>
    </i>
    <i>
      <x v="1417"/>
    </i>
    <i>
      <x v="1418"/>
    </i>
    <i>
      <x v="1419"/>
    </i>
    <i>
      <x v="1420"/>
    </i>
    <i>
      <x v="1421"/>
    </i>
    <i>
      <x v="1422"/>
    </i>
    <i>
      <x v="1423"/>
    </i>
    <i>
      <x v="1424"/>
    </i>
    <i>
      <x v="1425"/>
    </i>
    <i>
      <x v="1427"/>
    </i>
    <i>
      <x v="1428"/>
    </i>
    <i>
      <x v="1429"/>
    </i>
    <i>
      <x v="1430"/>
    </i>
    <i>
      <x v="1431"/>
    </i>
    <i>
      <x v="1432"/>
    </i>
    <i>
      <x v="1433"/>
    </i>
    <i>
      <x v="1434"/>
    </i>
    <i>
      <x v="1436"/>
    </i>
    <i>
      <x v="1437"/>
    </i>
    <i>
      <x v="1438"/>
    </i>
    <i>
      <x v="1439"/>
    </i>
    <i>
      <x v="1440"/>
    </i>
    <i>
      <x v="1441"/>
    </i>
    <i>
      <x v="1442"/>
    </i>
    <i>
      <x v="1443"/>
    </i>
    <i>
      <x v="1444"/>
    </i>
    <i>
      <x v="1445"/>
    </i>
    <i>
      <x v="1446"/>
    </i>
    <i>
      <x v="1447"/>
    </i>
    <i>
      <x v="1448"/>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90"/>
    </i>
    <i>
      <x v="1491"/>
    </i>
    <i>
      <x v="1492"/>
    </i>
    <i>
      <x v="1493"/>
    </i>
    <i>
      <x v="1494"/>
    </i>
    <i>
      <x v="1495"/>
    </i>
    <i>
      <x v="1496"/>
    </i>
    <i>
      <x v="1497"/>
    </i>
    <i>
      <x v="1498"/>
    </i>
    <i>
      <x v="1499"/>
    </i>
    <i>
      <x v="1500"/>
    </i>
    <i>
      <x v="1502"/>
    </i>
    <i>
      <x v="1503"/>
    </i>
    <i>
      <x v="1504"/>
    </i>
    <i>
      <x v="1505"/>
    </i>
    <i>
      <x v="1507"/>
    </i>
    <i>
      <x v="1508"/>
    </i>
    <i>
      <x v="1509"/>
    </i>
    <i>
      <x v="1510"/>
    </i>
    <i>
      <x v="1514"/>
    </i>
    <i>
      <x v="1515"/>
    </i>
    <i>
      <x v="1516"/>
    </i>
    <i>
      <x v="1518"/>
    </i>
    <i>
      <x v="1519"/>
    </i>
    <i>
      <x v="1520"/>
    </i>
    <i>
      <x v="1521"/>
    </i>
    <i>
      <x v="1522"/>
    </i>
    <i>
      <x v="1523"/>
    </i>
    <i>
      <x v="1524"/>
    </i>
    <i>
      <x v="1525"/>
    </i>
    <i>
      <x v="1526"/>
    </i>
    <i>
      <x v="1527"/>
    </i>
    <i>
      <x v="1528"/>
    </i>
    <i>
      <x v="1529"/>
    </i>
    <i>
      <x v="1530"/>
    </i>
    <i>
      <x v="1531"/>
    </i>
    <i>
      <x v="1533"/>
    </i>
    <i>
      <x v="1534"/>
    </i>
    <i>
      <x v="1535"/>
    </i>
    <i>
      <x v="1536"/>
    </i>
    <i>
      <x v="1537"/>
    </i>
    <i>
      <x v="1538"/>
    </i>
    <i>
      <x v="1539"/>
    </i>
    <i>
      <x v="1541"/>
    </i>
    <i>
      <x v="1542"/>
    </i>
    <i>
      <x v="1543"/>
    </i>
    <i>
      <x v="1544"/>
    </i>
    <i>
      <x v="1546"/>
    </i>
    <i>
      <x v="1547"/>
    </i>
    <i>
      <x v="1549"/>
    </i>
    <i>
      <x v="1550"/>
    </i>
    <i>
      <x v="1551"/>
    </i>
    <i>
      <x v="1552"/>
    </i>
    <i>
      <x v="1553"/>
    </i>
    <i>
      <x v="1554"/>
    </i>
    <i>
      <x v="1556"/>
    </i>
    <i>
      <x v="1557"/>
    </i>
    <i>
      <x v="1558"/>
    </i>
    <i>
      <x v="1559"/>
    </i>
    <i>
      <x v="1560"/>
    </i>
    <i>
      <x v="1561"/>
    </i>
    <i>
      <x v="1562"/>
    </i>
    <i>
      <x v="1563"/>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Sum of funds_raised_millions" fld="11" baseField="0" baseItem="0"/>
  </dataFields>
  <formats count="2">
    <format dxfId="1171">
      <pivotArea outline="0" collapsedLevelsAreSubtotals="1" fieldPosition="0"/>
    </format>
    <format dxfId="1170">
      <pivotArea grandCol="1" outline="0" collapsedLevelsAreSubtotals="1" fieldPosition="0"/>
    </format>
  </formats>
  <pivotTableStyleInfo name="PivotStyleLight16" showRowHeaders="1" showColHeaders="1" showRowStripes="0" showColStripes="0" showLastColumn="1"/>
  <filters count="1">
    <filter fld="0" type="valueGreaterThan" evalOrder="-1" id="4"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8803B6-D4B3-4619-9CCB-91EE20AF043A}"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R25:AS35" firstHeaderRow="1" firstDataRow="1" firstDataCol="1"/>
  <pivotFields count="14">
    <pivotField showAll="0" measureFilter="1"/>
    <pivotField showAll="0"/>
    <pivotField axis="axisRow" showAll="0" measureFilter="1" sortType="ascending">
      <items count="33">
        <item x="23"/>
        <item x="27"/>
        <item x="2"/>
        <item x="4"/>
        <item x="13"/>
        <item x="5"/>
        <item x="6"/>
        <item x="12"/>
        <item x="29"/>
        <item x="28"/>
        <item x="8"/>
        <item x="26"/>
        <item x="0"/>
        <item x="22"/>
        <item x="17"/>
        <item x="30"/>
        <item x="15"/>
        <item x="24"/>
        <item x="1"/>
        <item x="11"/>
        <item x="25"/>
        <item x="18"/>
        <item x="16"/>
        <item x="20"/>
        <item x="19"/>
        <item x="3"/>
        <item x="7"/>
        <item x="21"/>
        <item x="9"/>
        <item x="10"/>
        <item x="14"/>
        <item m="1" x="31"/>
        <item t="default"/>
      </items>
      <autoSortScope>
        <pivotArea dataOnly="0" outline="0" fieldPosition="0">
          <references count="1">
            <reference field="4294967294" count="1" selected="0">
              <x v="0"/>
            </reference>
          </references>
        </pivotArea>
      </autoSortScope>
    </pivotField>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2"/>
  </rowFields>
  <rowItems count="10">
    <i>
      <x v="30"/>
    </i>
    <i>
      <x v="21"/>
    </i>
    <i>
      <x v="12"/>
    </i>
    <i>
      <x v="25"/>
    </i>
    <i>
      <x v="7"/>
    </i>
    <i>
      <x v="10"/>
    </i>
    <i>
      <x v="23"/>
    </i>
    <i>
      <x v="2"/>
    </i>
    <i>
      <x v="29"/>
    </i>
    <i>
      <x v="19"/>
    </i>
  </rowItems>
  <colItems count="1">
    <i/>
  </colItems>
  <dataFields count="1">
    <dataField name="Sum of funds_raised_millions" fld="11" baseField="0" baseItem="0"/>
  </dataField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6" iMeasureFld="0">
      <autoFilter ref="A1">
        <filterColumn colId="0">
          <top10 val="10" filterVal="10"/>
        </filterColumn>
      </autoFilter>
    </filter>
    <filter fld="2"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D5C990-CECB-4D14-ABA9-60E737CD5915}" name="total 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K7:BK8" firstHeaderRow="1" firstDataRow="1" firstDataCol="0"/>
  <pivotFields count="14">
    <pivotField dataField="1" showAll="0"/>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Count of company" fld="0" subtotal="count" baseField="0" baseItem="0"/>
  </dataFields>
  <formats count="1">
    <format dxfId="11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8018D0-4D9C-45D4-9E51-99BA2528C6D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N12:O1639"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Count of total_laid_off"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27B731-8E51-4A12-8BED-4E3497CCAEBB}"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Q12:AR22" firstHeaderRow="1" firstDataRow="1" firstDataCol="1"/>
  <pivotFields count="14">
    <pivotField axis="axisRow" showAll="0" measureFilter="1" sortType="ascending">
      <items count="1628">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0"/>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3"/>
        <item x="12"/>
        <item x="11"/>
        <item x="10"/>
        <item x="9"/>
        <item x="8"/>
        <item x="7"/>
        <item x="6"/>
        <item x="5"/>
        <item x="4"/>
        <item x="3"/>
        <item x="1"/>
        <item x="2"/>
        <item x="14"/>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10">
    <i>
      <x v="969"/>
    </i>
    <i>
      <x v="1380"/>
    </i>
    <i>
      <x v="1172"/>
    </i>
    <i>
      <x v="877"/>
    </i>
    <i>
      <x v="441"/>
    </i>
    <i>
      <x v="599"/>
    </i>
    <i>
      <x v="1458"/>
    </i>
    <i>
      <x v="1556"/>
    </i>
    <i>
      <x v="1460"/>
    </i>
    <i>
      <x v="934"/>
    </i>
  </rowItems>
  <colItems count="1">
    <i/>
  </colItems>
  <dataFields count="1">
    <dataField name="Sum of funds_raised_millions" fld="11" baseField="0" baseItem="0"/>
  </dataFields>
  <chartFormats count="3">
    <chartFormat chart="0"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D43848-0831-46F7-BF1A-E9F119DDC81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 fieldListSortAscending="1">
  <location ref="AL13:AL14"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EE4031-B943-41CE-8F42-19FAAA93244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K846:K847"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numFmtId="1"/>
  </dataFields>
  <formats count="1">
    <format dxfId="1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A4CCE6-DB5F-437B-AA1C-38604760FBD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K59:AL65" firstHeaderRow="1" firstDataRow="1" firstDataCol="1"/>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Row" showAll="0" measureFilter="1">
      <items count="53">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x="39"/>
        <item x="40"/>
        <item x="41"/>
        <item x="42"/>
        <item x="43"/>
        <item x="44"/>
        <item x="45"/>
        <item x="46"/>
        <item x="47"/>
        <item x="48"/>
        <item x="49"/>
        <item x="50"/>
        <item m="1" x="51"/>
        <item t="default"/>
      </items>
    </pivotField>
    <pivotField showAll="0"/>
    <pivotField showAll="0"/>
    <pivotField showAll="0">
      <items count="2">
        <item x="0"/>
        <item t="default"/>
      </items>
    </pivotField>
    <pivotField showAll="0">
      <items count="2">
        <item x="0"/>
        <item t="default"/>
      </items>
    </pivotField>
  </pivotFields>
  <rowFields count="1">
    <field x="9"/>
  </rowFields>
  <rowItems count="6">
    <i>
      <x v="3"/>
    </i>
    <i>
      <x v="11"/>
    </i>
    <i>
      <x v="14"/>
    </i>
    <i>
      <x v="24"/>
    </i>
    <i>
      <x v="34"/>
    </i>
    <i>
      <x v="38"/>
    </i>
  </rowItems>
  <colItems count="1">
    <i/>
  </colItems>
  <dataFields count="1">
    <dataField name="Sum of total_laid_off" fld="3" baseField="0" baseItem="0"/>
  </dataFields>
  <chartFormats count="2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pivotArea type="data" outline="0" fieldPosition="0">
        <references count="2">
          <reference field="4294967294" count="1" selected="0">
            <x v="0"/>
          </reference>
          <reference field="9" count="1" selected="0">
            <x v="14"/>
          </reference>
        </references>
      </pivotArea>
    </chartFormat>
    <chartFormat chart="2" format="11">
      <pivotArea type="data" outline="0" fieldPosition="0">
        <references count="2">
          <reference field="4294967294" count="1" selected="0">
            <x v="0"/>
          </reference>
          <reference field="9" count="1" selected="0">
            <x v="24"/>
          </reference>
        </references>
      </pivotArea>
    </chartFormat>
    <chartFormat chart="2" format="12">
      <pivotArea type="data" outline="0" fieldPosition="0">
        <references count="2">
          <reference field="4294967294" count="1" selected="0">
            <x v="0"/>
          </reference>
          <reference field="9" count="1" selected="0">
            <x v="32"/>
          </reference>
        </references>
      </pivotArea>
    </chartFormat>
    <chartFormat chart="2" format="13">
      <pivotArea type="data" outline="0" fieldPosition="0">
        <references count="2">
          <reference field="4294967294" count="1" selected="0">
            <x v="0"/>
          </reference>
          <reference field="9" count="1" selected="0">
            <x v="34"/>
          </reference>
        </references>
      </pivotArea>
    </chartFormat>
    <chartFormat chart="2" format="14">
      <pivotArea type="data" outline="0" fieldPosition="0">
        <references count="2">
          <reference field="4294967294" count="1" selected="0">
            <x v="0"/>
          </reference>
          <reference field="9"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9" count="1" selected="0">
            <x v="3"/>
          </reference>
        </references>
      </pivotArea>
    </chartFormat>
    <chartFormat chart="8" format="28">
      <pivotArea type="data" outline="0" fieldPosition="0">
        <references count="2">
          <reference field="4294967294" count="1" selected="0">
            <x v="0"/>
          </reference>
          <reference field="9" count="1" selected="0">
            <x v="4"/>
          </reference>
        </references>
      </pivotArea>
    </chartFormat>
    <chartFormat chart="8" format="29">
      <pivotArea type="data" outline="0" fieldPosition="0">
        <references count="2">
          <reference field="4294967294" count="1" selected="0">
            <x v="0"/>
          </reference>
          <reference field="9" count="1" selected="0">
            <x v="6"/>
          </reference>
        </references>
      </pivotArea>
    </chartFormat>
    <chartFormat chart="8" format="30">
      <pivotArea type="data" outline="0" fieldPosition="0">
        <references count="2">
          <reference field="4294967294" count="1" selected="0">
            <x v="0"/>
          </reference>
          <reference field="9" count="1" selected="0">
            <x v="11"/>
          </reference>
        </references>
      </pivotArea>
    </chartFormat>
    <chartFormat chart="8" format="31">
      <pivotArea type="data" outline="0" fieldPosition="0">
        <references count="2">
          <reference field="4294967294" count="1" selected="0">
            <x v="0"/>
          </reference>
          <reference field="9" count="1" selected="0">
            <x v="14"/>
          </reference>
        </references>
      </pivotArea>
    </chartFormat>
    <chartFormat chart="8" format="32">
      <pivotArea type="data" outline="0" fieldPosition="0">
        <references count="2">
          <reference field="4294967294" count="1" selected="0">
            <x v="0"/>
          </reference>
          <reference field="9" count="1" selected="0">
            <x v="24"/>
          </reference>
        </references>
      </pivotArea>
    </chartFormat>
    <chartFormat chart="8" format="33">
      <pivotArea type="data" outline="0" fieldPosition="0">
        <references count="2">
          <reference field="4294967294" count="1" selected="0">
            <x v="0"/>
          </reference>
          <reference field="9" count="1" selected="0">
            <x v="32"/>
          </reference>
        </references>
      </pivotArea>
    </chartFormat>
    <chartFormat chart="8" format="34">
      <pivotArea type="data" outline="0" fieldPosition="0">
        <references count="2">
          <reference field="4294967294" count="1" selected="0">
            <x v="0"/>
          </reference>
          <reference field="9" count="1" selected="0">
            <x v="34"/>
          </reference>
        </references>
      </pivotArea>
    </chartFormat>
    <chartFormat chart="8" format="35">
      <pivotArea type="data" outline="0" fieldPosition="0">
        <references count="2">
          <reference field="4294967294" count="1" selected="0">
            <x v="0"/>
          </reference>
          <reference field="9" count="1" selected="0">
            <x v="37"/>
          </reference>
        </references>
      </pivotArea>
    </chartFormat>
    <chartFormat chart="8" format="36">
      <pivotArea type="data" outline="0" fieldPosition="0">
        <references count="2">
          <reference field="4294967294" count="1" selected="0">
            <x v="0"/>
          </reference>
          <reference field="9" count="1" selected="0">
            <x v="38"/>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FC10306-F3DE-42E4-BB2E-5051D7E5592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W842:AX2169" firstHeaderRow="1" firstDataRow="1" firstDataCol="1"/>
  <pivotFields count="14">
    <pivotField axis="axisRow" showAll="0" measureFilter="1">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327">
    <i>
      <x/>
    </i>
    <i>
      <x v="1"/>
    </i>
    <i>
      <x v="2"/>
    </i>
    <i>
      <x v="3"/>
    </i>
    <i>
      <x v="4"/>
    </i>
    <i>
      <x v="5"/>
    </i>
    <i>
      <x v="6"/>
    </i>
    <i>
      <x v="8"/>
    </i>
    <i>
      <x v="10"/>
    </i>
    <i>
      <x v="12"/>
    </i>
    <i>
      <x v="14"/>
    </i>
    <i>
      <x v="15"/>
    </i>
    <i>
      <x v="16"/>
    </i>
    <i>
      <x v="17"/>
    </i>
    <i>
      <x v="18"/>
    </i>
    <i>
      <x v="19"/>
    </i>
    <i>
      <x v="21"/>
    </i>
    <i>
      <x v="22"/>
    </i>
    <i>
      <x v="23"/>
    </i>
    <i>
      <x v="24"/>
    </i>
    <i>
      <x v="25"/>
    </i>
    <i>
      <x v="26"/>
    </i>
    <i>
      <x v="27"/>
    </i>
    <i>
      <x v="28"/>
    </i>
    <i>
      <x v="29"/>
    </i>
    <i>
      <x v="30"/>
    </i>
    <i>
      <x v="31"/>
    </i>
    <i>
      <x v="32"/>
    </i>
    <i>
      <x v="33"/>
    </i>
    <i>
      <x v="35"/>
    </i>
    <i>
      <x v="37"/>
    </i>
    <i>
      <x v="38"/>
    </i>
    <i>
      <x v="39"/>
    </i>
    <i>
      <x v="42"/>
    </i>
    <i>
      <x v="43"/>
    </i>
    <i>
      <x v="44"/>
    </i>
    <i>
      <x v="45"/>
    </i>
    <i>
      <x v="46"/>
    </i>
    <i>
      <x v="47"/>
    </i>
    <i>
      <x v="48"/>
    </i>
    <i>
      <x v="49"/>
    </i>
    <i>
      <x v="50"/>
    </i>
    <i>
      <x v="51"/>
    </i>
    <i>
      <x v="52"/>
    </i>
    <i>
      <x v="54"/>
    </i>
    <i>
      <x v="55"/>
    </i>
    <i>
      <x v="56"/>
    </i>
    <i>
      <x v="57"/>
    </i>
    <i>
      <x v="58"/>
    </i>
    <i>
      <x v="59"/>
    </i>
    <i>
      <x v="60"/>
    </i>
    <i>
      <x v="61"/>
    </i>
    <i>
      <x v="62"/>
    </i>
    <i>
      <x v="63"/>
    </i>
    <i>
      <x v="64"/>
    </i>
    <i>
      <x v="65"/>
    </i>
    <i>
      <x v="66"/>
    </i>
    <i>
      <x v="69"/>
    </i>
    <i>
      <x v="70"/>
    </i>
    <i>
      <x v="71"/>
    </i>
    <i>
      <x v="72"/>
    </i>
    <i>
      <x v="73"/>
    </i>
    <i>
      <x v="74"/>
    </i>
    <i>
      <x v="75"/>
    </i>
    <i>
      <x v="77"/>
    </i>
    <i>
      <x v="78"/>
    </i>
    <i>
      <x v="79"/>
    </i>
    <i>
      <x v="80"/>
    </i>
    <i>
      <x v="81"/>
    </i>
    <i>
      <x v="82"/>
    </i>
    <i>
      <x v="83"/>
    </i>
    <i>
      <x v="84"/>
    </i>
    <i>
      <x v="85"/>
    </i>
    <i>
      <x v="86"/>
    </i>
    <i>
      <x v="88"/>
    </i>
    <i>
      <x v="89"/>
    </i>
    <i>
      <x v="91"/>
    </i>
    <i>
      <x v="92"/>
    </i>
    <i>
      <x v="93"/>
    </i>
    <i>
      <x v="94"/>
    </i>
    <i>
      <x v="96"/>
    </i>
    <i>
      <x v="97"/>
    </i>
    <i>
      <x v="98"/>
    </i>
    <i>
      <x v="100"/>
    </i>
    <i>
      <x v="102"/>
    </i>
    <i>
      <x v="104"/>
    </i>
    <i>
      <x v="105"/>
    </i>
    <i>
      <x v="107"/>
    </i>
    <i>
      <x v="108"/>
    </i>
    <i>
      <x v="110"/>
    </i>
    <i>
      <x v="111"/>
    </i>
    <i>
      <x v="112"/>
    </i>
    <i>
      <x v="113"/>
    </i>
    <i>
      <x v="116"/>
    </i>
    <i>
      <x v="117"/>
    </i>
    <i>
      <x v="118"/>
    </i>
    <i>
      <x v="120"/>
    </i>
    <i>
      <x v="121"/>
    </i>
    <i>
      <x v="122"/>
    </i>
    <i>
      <x v="124"/>
    </i>
    <i>
      <x v="125"/>
    </i>
    <i>
      <x v="126"/>
    </i>
    <i>
      <x v="129"/>
    </i>
    <i>
      <x v="130"/>
    </i>
    <i>
      <x v="131"/>
    </i>
    <i>
      <x v="132"/>
    </i>
    <i>
      <x v="133"/>
    </i>
    <i>
      <x v="134"/>
    </i>
    <i>
      <x v="135"/>
    </i>
    <i>
      <x v="136"/>
    </i>
    <i>
      <x v="137"/>
    </i>
    <i>
      <x v="138"/>
    </i>
    <i>
      <x v="140"/>
    </i>
    <i>
      <x v="142"/>
    </i>
    <i>
      <x v="143"/>
    </i>
    <i>
      <x v="146"/>
    </i>
    <i>
      <x v="147"/>
    </i>
    <i>
      <x v="148"/>
    </i>
    <i>
      <x v="150"/>
    </i>
    <i>
      <x v="151"/>
    </i>
    <i>
      <x v="152"/>
    </i>
    <i>
      <x v="153"/>
    </i>
    <i>
      <x v="154"/>
    </i>
    <i>
      <x v="155"/>
    </i>
    <i>
      <x v="157"/>
    </i>
    <i>
      <x v="158"/>
    </i>
    <i>
      <x v="159"/>
    </i>
    <i>
      <x v="160"/>
    </i>
    <i>
      <x v="161"/>
    </i>
    <i>
      <x v="162"/>
    </i>
    <i>
      <x v="163"/>
    </i>
    <i>
      <x v="164"/>
    </i>
    <i>
      <x v="165"/>
    </i>
    <i>
      <x v="167"/>
    </i>
    <i>
      <x v="168"/>
    </i>
    <i>
      <x v="169"/>
    </i>
    <i>
      <x v="170"/>
    </i>
    <i>
      <x v="172"/>
    </i>
    <i>
      <x v="173"/>
    </i>
    <i>
      <x v="174"/>
    </i>
    <i>
      <x v="175"/>
    </i>
    <i>
      <x v="176"/>
    </i>
    <i>
      <x v="177"/>
    </i>
    <i>
      <x v="178"/>
    </i>
    <i>
      <x v="179"/>
    </i>
    <i>
      <x v="181"/>
    </i>
    <i>
      <x v="182"/>
    </i>
    <i>
      <x v="183"/>
    </i>
    <i>
      <x v="184"/>
    </i>
    <i>
      <x v="185"/>
    </i>
    <i>
      <x v="186"/>
    </i>
    <i>
      <x v="187"/>
    </i>
    <i>
      <x v="188"/>
    </i>
    <i>
      <x v="189"/>
    </i>
    <i>
      <x v="190"/>
    </i>
    <i>
      <x v="191"/>
    </i>
    <i>
      <x v="192"/>
    </i>
    <i>
      <x v="193"/>
    </i>
    <i>
      <x v="194"/>
    </i>
    <i>
      <x v="195"/>
    </i>
    <i>
      <x v="196"/>
    </i>
    <i>
      <x v="197"/>
    </i>
    <i>
      <x v="199"/>
    </i>
    <i>
      <x v="200"/>
    </i>
    <i>
      <x v="201"/>
    </i>
    <i>
      <x v="203"/>
    </i>
    <i>
      <x v="204"/>
    </i>
    <i>
      <x v="205"/>
    </i>
    <i>
      <x v="206"/>
    </i>
    <i>
      <x v="207"/>
    </i>
    <i>
      <x v="208"/>
    </i>
    <i>
      <x v="209"/>
    </i>
    <i>
      <x v="210"/>
    </i>
    <i>
      <x v="211"/>
    </i>
    <i>
      <x v="212"/>
    </i>
    <i>
      <x v="213"/>
    </i>
    <i>
      <x v="215"/>
    </i>
    <i>
      <x v="216"/>
    </i>
    <i>
      <x v="218"/>
    </i>
    <i>
      <x v="219"/>
    </i>
    <i>
      <x v="220"/>
    </i>
    <i>
      <x v="221"/>
    </i>
    <i>
      <x v="222"/>
    </i>
    <i>
      <x v="223"/>
    </i>
    <i>
      <x v="224"/>
    </i>
    <i>
      <x v="226"/>
    </i>
    <i>
      <x v="227"/>
    </i>
    <i>
      <x v="228"/>
    </i>
    <i>
      <x v="229"/>
    </i>
    <i>
      <x v="230"/>
    </i>
    <i>
      <x v="231"/>
    </i>
    <i>
      <x v="233"/>
    </i>
    <i>
      <x v="234"/>
    </i>
    <i>
      <x v="235"/>
    </i>
    <i>
      <x v="236"/>
    </i>
    <i>
      <x v="238"/>
    </i>
    <i>
      <x v="239"/>
    </i>
    <i>
      <x v="240"/>
    </i>
    <i>
      <x v="241"/>
    </i>
    <i>
      <x v="242"/>
    </i>
    <i>
      <x v="243"/>
    </i>
    <i>
      <x v="244"/>
    </i>
    <i>
      <x v="245"/>
    </i>
    <i>
      <x v="246"/>
    </i>
    <i>
      <x v="247"/>
    </i>
    <i>
      <x v="248"/>
    </i>
    <i>
      <x v="250"/>
    </i>
    <i>
      <x v="251"/>
    </i>
    <i>
      <x v="252"/>
    </i>
    <i>
      <x v="254"/>
    </i>
    <i>
      <x v="255"/>
    </i>
    <i>
      <x v="257"/>
    </i>
    <i>
      <x v="258"/>
    </i>
    <i>
      <x v="259"/>
    </i>
    <i>
      <x v="261"/>
    </i>
    <i>
      <x v="262"/>
    </i>
    <i>
      <x v="263"/>
    </i>
    <i>
      <x v="266"/>
    </i>
    <i>
      <x v="267"/>
    </i>
    <i>
      <x v="268"/>
    </i>
    <i>
      <x v="269"/>
    </i>
    <i>
      <x v="270"/>
    </i>
    <i>
      <x v="271"/>
    </i>
    <i>
      <x v="272"/>
    </i>
    <i>
      <x v="273"/>
    </i>
    <i>
      <x v="274"/>
    </i>
    <i>
      <x v="275"/>
    </i>
    <i>
      <x v="276"/>
    </i>
    <i>
      <x v="277"/>
    </i>
    <i>
      <x v="280"/>
    </i>
    <i>
      <x v="281"/>
    </i>
    <i>
      <x v="282"/>
    </i>
    <i>
      <x v="284"/>
    </i>
    <i>
      <x v="285"/>
    </i>
    <i>
      <x v="286"/>
    </i>
    <i>
      <x v="287"/>
    </i>
    <i>
      <x v="288"/>
    </i>
    <i>
      <x v="289"/>
    </i>
    <i>
      <x v="290"/>
    </i>
    <i>
      <x v="291"/>
    </i>
    <i>
      <x v="292"/>
    </i>
    <i>
      <x v="293"/>
    </i>
    <i>
      <x v="294"/>
    </i>
    <i>
      <x v="296"/>
    </i>
    <i>
      <x v="297"/>
    </i>
    <i>
      <x v="298"/>
    </i>
    <i>
      <x v="300"/>
    </i>
    <i>
      <x v="301"/>
    </i>
    <i>
      <x v="303"/>
    </i>
    <i>
      <x v="304"/>
    </i>
    <i>
      <x v="306"/>
    </i>
    <i>
      <x v="307"/>
    </i>
    <i>
      <x v="308"/>
    </i>
    <i>
      <x v="309"/>
    </i>
    <i>
      <x v="310"/>
    </i>
    <i>
      <x v="311"/>
    </i>
    <i>
      <x v="312"/>
    </i>
    <i>
      <x v="313"/>
    </i>
    <i>
      <x v="314"/>
    </i>
    <i>
      <x v="315"/>
    </i>
    <i>
      <x v="316"/>
    </i>
    <i>
      <x v="317"/>
    </i>
    <i>
      <x v="318"/>
    </i>
    <i>
      <x v="319"/>
    </i>
    <i>
      <x v="320"/>
    </i>
    <i>
      <x v="321"/>
    </i>
    <i>
      <x v="322"/>
    </i>
    <i>
      <x v="324"/>
    </i>
    <i>
      <x v="325"/>
    </i>
    <i>
      <x v="326"/>
    </i>
    <i>
      <x v="327"/>
    </i>
    <i>
      <x v="328"/>
    </i>
    <i>
      <x v="329"/>
    </i>
    <i>
      <x v="330"/>
    </i>
    <i>
      <x v="331"/>
    </i>
    <i>
      <x v="334"/>
    </i>
    <i>
      <x v="335"/>
    </i>
    <i>
      <x v="336"/>
    </i>
    <i>
      <x v="338"/>
    </i>
    <i>
      <x v="339"/>
    </i>
    <i>
      <x v="340"/>
    </i>
    <i>
      <x v="341"/>
    </i>
    <i>
      <x v="342"/>
    </i>
    <i>
      <x v="343"/>
    </i>
    <i>
      <x v="344"/>
    </i>
    <i>
      <x v="345"/>
    </i>
    <i>
      <x v="346"/>
    </i>
    <i>
      <x v="347"/>
    </i>
    <i>
      <x v="348"/>
    </i>
    <i>
      <x v="349"/>
    </i>
    <i>
      <x v="350"/>
    </i>
    <i>
      <x v="351"/>
    </i>
    <i>
      <x v="352"/>
    </i>
    <i>
      <x v="353"/>
    </i>
    <i>
      <x v="354"/>
    </i>
    <i>
      <x v="355"/>
    </i>
    <i>
      <x v="357"/>
    </i>
    <i>
      <x v="359"/>
    </i>
    <i>
      <x v="361"/>
    </i>
    <i>
      <x v="363"/>
    </i>
    <i>
      <x v="364"/>
    </i>
    <i>
      <x v="366"/>
    </i>
    <i>
      <x v="367"/>
    </i>
    <i>
      <x v="368"/>
    </i>
    <i>
      <x v="369"/>
    </i>
    <i>
      <x v="371"/>
    </i>
    <i>
      <x v="372"/>
    </i>
    <i>
      <x v="374"/>
    </i>
    <i>
      <x v="377"/>
    </i>
    <i>
      <x v="378"/>
    </i>
    <i>
      <x v="379"/>
    </i>
    <i>
      <x v="380"/>
    </i>
    <i>
      <x v="381"/>
    </i>
    <i>
      <x v="382"/>
    </i>
    <i>
      <x v="383"/>
    </i>
    <i>
      <x v="384"/>
    </i>
    <i>
      <x v="387"/>
    </i>
    <i>
      <x v="388"/>
    </i>
    <i>
      <x v="390"/>
    </i>
    <i>
      <x v="391"/>
    </i>
    <i>
      <x v="393"/>
    </i>
    <i>
      <x v="394"/>
    </i>
    <i>
      <x v="395"/>
    </i>
    <i>
      <x v="396"/>
    </i>
    <i>
      <x v="397"/>
    </i>
    <i>
      <x v="398"/>
    </i>
    <i>
      <x v="399"/>
    </i>
    <i>
      <x v="400"/>
    </i>
    <i>
      <x v="403"/>
    </i>
    <i>
      <x v="404"/>
    </i>
    <i>
      <x v="405"/>
    </i>
    <i>
      <x v="406"/>
    </i>
    <i>
      <x v="407"/>
    </i>
    <i>
      <x v="408"/>
    </i>
    <i>
      <x v="409"/>
    </i>
    <i>
      <x v="410"/>
    </i>
    <i>
      <x v="412"/>
    </i>
    <i>
      <x v="413"/>
    </i>
    <i>
      <x v="414"/>
    </i>
    <i>
      <x v="416"/>
    </i>
    <i>
      <x v="418"/>
    </i>
    <i>
      <x v="420"/>
    </i>
    <i>
      <x v="421"/>
    </i>
    <i>
      <x v="423"/>
    </i>
    <i>
      <x v="424"/>
    </i>
    <i>
      <x v="425"/>
    </i>
    <i>
      <x v="426"/>
    </i>
    <i>
      <x v="427"/>
    </i>
    <i>
      <x v="428"/>
    </i>
    <i>
      <x v="429"/>
    </i>
    <i>
      <x v="430"/>
    </i>
    <i>
      <x v="431"/>
    </i>
    <i>
      <x v="432"/>
    </i>
    <i>
      <x v="435"/>
    </i>
    <i>
      <x v="437"/>
    </i>
    <i>
      <x v="439"/>
    </i>
    <i>
      <x v="440"/>
    </i>
    <i>
      <x v="442"/>
    </i>
    <i>
      <x v="443"/>
    </i>
    <i>
      <x v="444"/>
    </i>
    <i>
      <x v="445"/>
    </i>
    <i>
      <x v="447"/>
    </i>
    <i>
      <x v="448"/>
    </i>
    <i>
      <x v="449"/>
    </i>
    <i>
      <x v="450"/>
    </i>
    <i>
      <x v="451"/>
    </i>
    <i>
      <x v="453"/>
    </i>
    <i>
      <x v="454"/>
    </i>
    <i>
      <x v="455"/>
    </i>
    <i>
      <x v="456"/>
    </i>
    <i>
      <x v="457"/>
    </i>
    <i>
      <x v="458"/>
    </i>
    <i>
      <x v="459"/>
    </i>
    <i>
      <x v="460"/>
    </i>
    <i>
      <x v="461"/>
    </i>
    <i>
      <x v="463"/>
    </i>
    <i>
      <x v="464"/>
    </i>
    <i>
      <x v="465"/>
    </i>
    <i>
      <x v="466"/>
    </i>
    <i>
      <x v="467"/>
    </i>
    <i>
      <x v="468"/>
    </i>
    <i>
      <x v="469"/>
    </i>
    <i>
      <x v="470"/>
    </i>
    <i>
      <x v="471"/>
    </i>
    <i>
      <x v="472"/>
    </i>
    <i>
      <x v="473"/>
    </i>
    <i>
      <x v="474"/>
    </i>
    <i>
      <x v="475"/>
    </i>
    <i>
      <x v="476"/>
    </i>
    <i>
      <x v="477"/>
    </i>
    <i>
      <x v="478"/>
    </i>
    <i>
      <x v="479"/>
    </i>
    <i>
      <x v="480"/>
    </i>
    <i>
      <x v="481"/>
    </i>
    <i>
      <x v="483"/>
    </i>
    <i>
      <x v="484"/>
    </i>
    <i>
      <x v="486"/>
    </i>
    <i>
      <x v="487"/>
    </i>
    <i>
      <x v="489"/>
    </i>
    <i>
      <x v="491"/>
    </i>
    <i>
      <x v="492"/>
    </i>
    <i>
      <x v="494"/>
    </i>
    <i>
      <x v="496"/>
    </i>
    <i>
      <x v="497"/>
    </i>
    <i>
      <x v="498"/>
    </i>
    <i>
      <x v="500"/>
    </i>
    <i>
      <x v="501"/>
    </i>
    <i>
      <x v="502"/>
    </i>
    <i>
      <x v="503"/>
    </i>
    <i>
      <x v="506"/>
    </i>
    <i>
      <x v="508"/>
    </i>
    <i>
      <x v="509"/>
    </i>
    <i>
      <x v="510"/>
    </i>
    <i>
      <x v="511"/>
    </i>
    <i>
      <x v="512"/>
    </i>
    <i>
      <x v="513"/>
    </i>
    <i>
      <x v="514"/>
    </i>
    <i>
      <x v="515"/>
    </i>
    <i>
      <x v="516"/>
    </i>
    <i>
      <x v="518"/>
    </i>
    <i>
      <x v="519"/>
    </i>
    <i>
      <x v="520"/>
    </i>
    <i>
      <x v="521"/>
    </i>
    <i>
      <x v="522"/>
    </i>
    <i>
      <x v="523"/>
    </i>
    <i>
      <x v="524"/>
    </i>
    <i>
      <x v="526"/>
    </i>
    <i>
      <x v="527"/>
    </i>
    <i>
      <x v="528"/>
    </i>
    <i>
      <x v="529"/>
    </i>
    <i>
      <x v="530"/>
    </i>
    <i>
      <x v="531"/>
    </i>
    <i>
      <x v="534"/>
    </i>
    <i>
      <x v="535"/>
    </i>
    <i>
      <x v="536"/>
    </i>
    <i>
      <x v="537"/>
    </i>
    <i>
      <x v="538"/>
    </i>
    <i>
      <x v="539"/>
    </i>
    <i>
      <x v="540"/>
    </i>
    <i>
      <x v="543"/>
    </i>
    <i>
      <x v="544"/>
    </i>
    <i>
      <x v="545"/>
    </i>
    <i>
      <x v="546"/>
    </i>
    <i>
      <x v="547"/>
    </i>
    <i>
      <x v="548"/>
    </i>
    <i>
      <x v="549"/>
    </i>
    <i>
      <x v="550"/>
    </i>
    <i>
      <x v="551"/>
    </i>
    <i>
      <x v="552"/>
    </i>
    <i>
      <x v="554"/>
    </i>
    <i>
      <x v="555"/>
    </i>
    <i>
      <x v="556"/>
    </i>
    <i>
      <x v="557"/>
    </i>
    <i>
      <x v="558"/>
    </i>
    <i>
      <x v="560"/>
    </i>
    <i>
      <x v="561"/>
    </i>
    <i>
      <x v="562"/>
    </i>
    <i>
      <x v="563"/>
    </i>
    <i>
      <x v="564"/>
    </i>
    <i>
      <x v="565"/>
    </i>
    <i>
      <x v="566"/>
    </i>
    <i>
      <x v="567"/>
    </i>
    <i>
      <x v="568"/>
    </i>
    <i>
      <x v="570"/>
    </i>
    <i>
      <x v="572"/>
    </i>
    <i>
      <x v="574"/>
    </i>
    <i>
      <x v="575"/>
    </i>
    <i>
      <x v="576"/>
    </i>
    <i>
      <x v="577"/>
    </i>
    <i>
      <x v="578"/>
    </i>
    <i>
      <x v="579"/>
    </i>
    <i>
      <x v="580"/>
    </i>
    <i>
      <x v="581"/>
    </i>
    <i>
      <x v="582"/>
    </i>
    <i>
      <x v="583"/>
    </i>
    <i>
      <x v="584"/>
    </i>
    <i>
      <x v="585"/>
    </i>
    <i>
      <x v="586"/>
    </i>
    <i>
      <x v="587"/>
    </i>
    <i>
      <x v="588"/>
    </i>
    <i>
      <x v="589"/>
    </i>
    <i>
      <x v="591"/>
    </i>
    <i>
      <x v="592"/>
    </i>
    <i>
      <x v="594"/>
    </i>
    <i>
      <x v="595"/>
    </i>
    <i>
      <x v="596"/>
    </i>
    <i>
      <x v="599"/>
    </i>
    <i>
      <x v="600"/>
    </i>
    <i>
      <x v="601"/>
    </i>
    <i>
      <x v="602"/>
    </i>
    <i>
      <x v="604"/>
    </i>
    <i>
      <x v="605"/>
    </i>
    <i>
      <x v="606"/>
    </i>
    <i>
      <x v="607"/>
    </i>
    <i>
      <x v="608"/>
    </i>
    <i>
      <x v="609"/>
    </i>
    <i>
      <x v="610"/>
    </i>
    <i>
      <x v="611"/>
    </i>
    <i>
      <x v="612"/>
    </i>
    <i>
      <x v="613"/>
    </i>
    <i>
      <x v="614"/>
    </i>
    <i>
      <x v="615"/>
    </i>
    <i>
      <x v="616"/>
    </i>
    <i>
      <x v="617"/>
    </i>
    <i>
      <x v="618"/>
    </i>
    <i>
      <x v="620"/>
    </i>
    <i>
      <x v="621"/>
    </i>
    <i>
      <x v="622"/>
    </i>
    <i>
      <x v="623"/>
    </i>
    <i>
      <x v="624"/>
    </i>
    <i>
      <x v="625"/>
    </i>
    <i>
      <x v="627"/>
    </i>
    <i>
      <x v="629"/>
    </i>
    <i>
      <x v="630"/>
    </i>
    <i>
      <x v="631"/>
    </i>
    <i>
      <x v="632"/>
    </i>
    <i>
      <x v="633"/>
    </i>
    <i>
      <x v="634"/>
    </i>
    <i>
      <x v="635"/>
    </i>
    <i>
      <x v="636"/>
    </i>
    <i>
      <x v="637"/>
    </i>
    <i>
      <x v="638"/>
    </i>
    <i>
      <x v="640"/>
    </i>
    <i>
      <x v="641"/>
    </i>
    <i>
      <x v="642"/>
    </i>
    <i>
      <x v="643"/>
    </i>
    <i>
      <x v="644"/>
    </i>
    <i>
      <x v="645"/>
    </i>
    <i>
      <x v="646"/>
    </i>
    <i>
      <x v="647"/>
    </i>
    <i>
      <x v="648"/>
    </i>
    <i>
      <x v="649"/>
    </i>
    <i>
      <x v="650"/>
    </i>
    <i>
      <x v="651"/>
    </i>
    <i>
      <x v="652"/>
    </i>
    <i>
      <x v="653"/>
    </i>
    <i>
      <x v="654"/>
    </i>
    <i>
      <x v="655"/>
    </i>
    <i>
      <x v="658"/>
    </i>
    <i>
      <x v="659"/>
    </i>
    <i>
      <x v="660"/>
    </i>
    <i>
      <x v="661"/>
    </i>
    <i>
      <x v="663"/>
    </i>
    <i>
      <x v="664"/>
    </i>
    <i>
      <x v="665"/>
    </i>
    <i>
      <x v="666"/>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7"/>
    </i>
    <i>
      <x v="708"/>
    </i>
    <i>
      <x v="709"/>
    </i>
    <i>
      <x v="710"/>
    </i>
    <i>
      <x v="711"/>
    </i>
    <i>
      <x v="712"/>
    </i>
    <i>
      <x v="713"/>
    </i>
    <i>
      <x v="715"/>
    </i>
    <i>
      <x v="716"/>
    </i>
    <i>
      <x v="717"/>
    </i>
    <i>
      <x v="718"/>
    </i>
    <i>
      <x v="719"/>
    </i>
    <i>
      <x v="721"/>
    </i>
    <i>
      <x v="722"/>
    </i>
    <i>
      <x v="723"/>
    </i>
    <i>
      <x v="724"/>
    </i>
    <i>
      <x v="728"/>
    </i>
    <i>
      <x v="730"/>
    </i>
    <i>
      <x v="731"/>
    </i>
    <i>
      <x v="732"/>
    </i>
    <i>
      <x v="734"/>
    </i>
    <i>
      <x v="735"/>
    </i>
    <i>
      <x v="736"/>
    </i>
    <i>
      <x v="737"/>
    </i>
    <i>
      <x v="738"/>
    </i>
    <i>
      <x v="739"/>
    </i>
    <i>
      <x v="741"/>
    </i>
    <i>
      <x v="742"/>
    </i>
    <i>
      <x v="743"/>
    </i>
    <i>
      <x v="744"/>
    </i>
    <i>
      <x v="745"/>
    </i>
    <i>
      <x v="746"/>
    </i>
    <i>
      <x v="747"/>
    </i>
    <i>
      <x v="748"/>
    </i>
    <i>
      <x v="749"/>
    </i>
    <i>
      <x v="750"/>
    </i>
    <i>
      <x v="751"/>
    </i>
    <i>
      <x v="752"/>
    </i>
    <i>
      <x v="753"/>
    </i>
    <i>
      <x v="754"/>
    </i>
    <i>
      <x v="755"/>
    </i>
    <i>
      <x v="756"/>
    </i>
    <i>
      <x v="757"/>
    </i>
    <i>
      <x v="758"/>
    </i>
    <i>
      <x v="759"/>
    </i>
    <i>
      <x v="760"/>
    </i>
    <i>
      <x v="762"/>
    </i>
    <i>
      <x v="763"/>
    </i>
    <i>
      <x v="764"/>
    </i>
    <i>
      <x v="765"/>
    </i>
    <i>
      <x v="766"/>
    </i>
    <i>
      <x v="767"/>
    </i>
    <i>
      <x v="768"/>
    </i>
    <i>
      <x v="769"/>
    </i>
    <i>
      <x v="771"/>
    </i>
    <i>
      <x v="772"/>
    </i>
    <i>
      <x v="773"/>
    </i>
    <i>
      <x v="774"/>
    </i>
    <i>
      <x v="775"/>
    </i>
    <i>
      <x v="777"/>
    </i>
    <i>
      <x v="778"/>
    </i>
    <i>
      <x v="779"/>
    </i>
    <i>
      <x v="780"/>
    </i>
    <i>
      <x v="781"/>
    </i>
    <i>
      <x v="782"/>
    </i>
    <i>
      <x v="783"/>
    </i>
    <i>
      <x v="784"/>
    </i>
    <i>
      <x v="785"/>
    </i>
    <i>
      <x v="786"/>
    </i>
    <i>
      <x v="787"/>
    </i>
    <i>
      <x v="788"/>
    </i>
    <i>
      <x v="789"/>
    </i>
    <i>
      <x v="790"/>
    </i>
    <i>
      <x v="791"/>
    </i>
    <i>
      <x v="794"/>
    </i>
    <i>
      <x v="795"/>
    </i>
    <i>
      <x v="796"/>
    </i>
    <i>
      <x v="797"/>
    </i>
    <i>
      <x v="798"/>
    </i>
    <i>
      <x v="799"/>
    </i>
    <i>
      <x v="800"/>
    </i>
    <i>
      <x v="802"/>
    </i>
    <i>
      <x v="803"/>
    </i>
    <i>
      <x v="804"/>
    </i>
    <i>
      <x v="805"/>
    </i>
    <i>
      <x v="806"/>
    </i>
    <i>
      <x v="807"/>
    </i>
    <i>
      <x v="808"/>
    </i>
    <i>
      <x v="810"/>
    </i>
    <i>
      <x v="812"/>
    </i>
    <i>
      <x v="814"/>
    </i>
    <i>
      <x v="815"/>
    </i>
    <i>
      <x v="816"/>
    </i>
    <i>
      <x v="817"/>
    </i>
    <i>
      <x v="818"/>
    </i>
    <i>
      <x v="819"/>
    </i>
    <i>
      <x v="820"/>
    </i>
    <i>
      <x v="821"/>
    </i>
    <i>
      <x v="822"/>
    </i>
    <i>
      <x v="823"/>
    </i>
    <i>
      <x v="824"/>
    </i>
    <i>
      <x v="827"/>
    </i>
    <i>
      <x v="829"/>
    </i>
    <i>
      <x v="830"/>
    </i>
    <i>
      <x v="831"/>
    </i>
    <i>
      <x v="832"/>
    </i>
    <i>
      <x v="833"/>
    </i>
    <i>
      <x v="834"/>
    </i>
    <i>
      <x v="835"/>
    </i>
    <i>
      <x v="836"/>
    </i>
    <i>
      <x v="837"/>
    </i>
    <i>
      <x v="840"/>
    </i>
    <i>
      <x v="841"/>
    </i>
    <i>
      <x v="842"/>
    </i>
    <i>
      <x v="843"/>
    </i>
    <i>
      <x v="845"/>
    </i>
    <i>
      <x v="846"/>
    </i>
    <i>
      <x v="847"/>
    </i>
    <i>
      <x v="848"/>
    </i>
    <i>
      <x v="849"/>
    </i>
    <i>
      <x v="851"/>
    </i>
    <i>
      <x v="853"/>
    </i>
    <i>
      <x v="855"/>
    </i>
    <i>
      <x v="856"/>
    </i>
    <i>
      <x v="857"/>
    </i>
    <i>
      <x v="858"/>
    </i>
    <i>
      <x v="859"/>
    </i>
    <i>
      <x v="860"/>
    </i>
    <i>
      <x v="861"/>
    </i>
    <i>
      <x v="862"/>
    </i>
    <i>
      <x v="863"/>
    </i>
    <i>
      <x v="866"/>
    </i>
    <i>
      <x v="867"/>
    </i>
    <i>
      <x v="868"/>
    </i>
    <i>
      <x v="869"/>
    </i>
    <i>
      <x v="871"/>
    </i>
    <i>
      <x v="872"/>
    </i>
    <i>
      <x v="873"/>
    </i>
    <i>
      <x v="877"/>
    </i>
    <i>
      <x v="878"/>
    </i>
    <i>
      <x v="879"/>
    </i>
    <i>
      <x v="880"/>
    </i>
    <i>
      <x v="881"/>
    </i>
    <i>
      <x v="884"/>
    </i>
    <i>
      <x v="885"/>
    </i>
    <i>
      <x v="886"/>
    </i>
    <i>
      <x v="887"/>
    </i>
    <i>
      <x v="888"/>
    </i>
    <i>
      <x v="889"/>
    </i>
    <i>
      <x v="890"/>
    </i>
    <i>
      <x v="891"/>
    </i>
    <i>
      <x v="892"/>
    </i>
    <i>
      <x v="895"/>
    </i>
    <i>
      <x v="896"/>
    </i>
    <i>
      <x v="898"/>
    </i>
    <i>
      <x v="899"/>
    </i>
    <i>
      <x v="900"/>
    </i>
    <i>
      <x v="901"/>
    </i>
    <i>
      <x v="902"/>
    </i>
    <i>
      <x v="904"/>
    </i>
    <i>
      <x v="906"/>
    </i>
    <i>
      <x v="907"/>
    </i>
    <i>
      <x v="908"/>
    </i>
    <i>
      <x v="911"/>
    </i>
    <i>
      <x v="912"/>
    </i>
    <i>
      <x v="913"/>
    </i>
    <i>
      <x v="914"/>
    </i>
    <i>
      <x v="916"/>
    </i>
    <i>
      <x v="917"/>
    </i>
    <i>
      <x v="918"/>
    </i>
    <i>
      <x v="920"/>
    </i>
    <i>
      <x v="923"/>
    </i>
    <i>
      <x v="924"/>
    </i>
    <i>
      <x v="925"/>
    </i>
    <i>
      <x v="926"/>
    </i>
    <i>
      <x v="930"/>
    </i>
    <i>
      <x v="932"/>
    </i>
    <i>
      <x v="933"/>
    </i>
    <i>
      <x v="934"/>
    </i>
    <i>
      <x v="935"/>
    </i>
    <i>
      <x v="936"/>
    </i>
    <i>
      <x v="937"/>
    </i>
    <i>
      <x v="938"/>
    </i>
    <i>
      <x v="941"/>
    </i>
    <i>
      <x v="942"/>
    </i>
    <i>
      <x v="945"/>
    </i>
    <i>
      <x v="946"/>
    </i>
    <i>
      <x v="947"/>
    </i>
    <i>
      <x v="949"/>
    </i>
    <i>
      <x v="950"/>
    </i>
    <i>
      <x v="951"/>
    </i>
    <i>
      <x v="952"/>
    </i>
    <i>
      <x v="953"/>
    </i>
    <i>
      <x v="954"/>
    </i>
    <i>
      <x v="955"/>
    </i>
    <i>
      <x v="956"/>
    </i>
    <i>
      <x v="957"/>
    </i>
    <i>
      <x v="959"/>
    </i>
    <i>
      <x v="960"/>
    </i>
    <i>
      <x v="962"/>
    </i>
    <i>
      <x v="965"/>
    </i>
    <i>
      <x v="966"/>
    </i>
    <i>
      <x v="967"/>
    </i>
    <i>
      <x v="968"/>
    </i>
    <i>
      <x v="969"/>
    </i>
    <i>
      <x v="970"/>
    </i>
    <i>
      <x v="971"/>
    </i>
    <i>
      <x v="972"/>
    </i>
    <i>
      <x v="973"/>
    </i>
    <i>
      <x v="974"/>
    </i>
    <i>
      <x v="975"/>
    </i>
    <i>
      <x v="976"/>
    </i>
    <i>
      <x v="978"/>
    </i>
    <i>
      <x v="979"/>
    </i>
    <i>
      <x v="980"/>
    </i>
    <i>
      <x v="982"/>
    </i>
    <i>
      <x v="983"/>
    </i>
    <i>
      <x v="984"/>
    </i>
    <i>
      <x v="987"/>
    </i>
    <i>
      <x v="988"/>
    </i>
    <i>
      <x v="989"/>
    </i>
    <i>
      <x v="990"/>
    </i>
    <i>
      <x v="991"/>
    </i>
    <i>
      <x v="992"/>
    </i>
    <i>
      <x v="993"/>
    </i>
    <i>
      <x v="994"/>
    </i>
    <i>
      <x v="995"/>
    </i>
    <i>
      <x v="996"/>
    </i>
    <i>
      <x v="998"/>
    </i>
    <i>
      <x v="999"/>
    </i>
    <i>
      <x v="1000"/>
    </i>
    <i>
      <x v="1001"/>
    </i>
    <i>
      <x v="1002"/>
    </i>
    <i>
      <x v="1003"/>
    </i>
    <i>
      <x v="1004"/>
    </i>
    <i>
      <x v="1005"/>
    </i>
    <i>
      <x v="1006"/>
    </i>
    <i>
      <x v="1008"/>
    </i>
    <i>
      <x v="1009"/>
    </i>
    <i>
      <x v="1010"/>
    </i>
    <i>
      <x v="1012"/>
    </i>
    <i>
      <x v="1013"/>
    </i>
    <i>
      <x v="1014"/>
    </i>
    <i>
      <x v="1017"/>
    </i>
    <i>
      <x v="1018"/>
    </i>
    <i>
      <x v="1019"/>
    </i>
    <i>
      <x v="1020"/>
    </i>
    <i>
      <x v="1022"/>
    </i>
    <i>
      <x v="1023"/>
    </i>
    <i>
      <x v="1024"/>
    </i>
    <i>
      <x v="1025"/>
    </i>
    <i>
      <x v="1026"/>
    </i>
    <i>
      <x v="1028"/>
    </i>
    <i>
      <x v="1029"/>
    </i>
    <i>
      <x v="1030"/>
    </i>
    <i>
      <x v="1031"/>
    </i>
    <i>
      <x v="1032"/>
    </i>
    <i>
      <x v="1033"/>
    </i>
    <i>
      <x v="1034"/>
    </i>
    <i>
      <x v="1035"/>
    </i>
    <i>
      <x v="1036"/>
    </i>
    <i>
      <x v="1037"/>
    </i>
    <i>
      <x v="1038"/>
    </i>
    <i>
      <x v="1040"/>
    </i>
    <i>
      <x v="1041"/>
    </i>
    <i>
      <x v="1043"/>
    </i>
    <i>
      <x v="1044"/>
    </i>
    <i>
      <x v="1045"/>
    </i>
    <i>
      <x v="1046"/>
    </i>
    <i>
      <x v="1047"/>
    </i>
    <i>
      <x v="1048"/>
    </i>
    <i>
      <x v="1050"/>
    </i>
    <i>
      <x v="1051"/>
    </i>
    <i>
      <x v="1052"/>
    </i>
    <i>
      <x v="1053"/>
    </i>
    <i>
      <x v="1055"/>
    </i>
    <i>
      <x v="1057"/>
    </i>
    <i>
      <x v="1059"/>
    </i>
    <i>
      <x v="1060"/>
    </i>
    <i>
      <x v="1061"/>
    </i>
    <i>
      <x v="1062"/>
    </i>
    <i>
      <x v="1064"/>
    </i>
    <i>
      <x v="1065"/>
    </i>
    <i>
      <x v="1066"/>
    </i>
    <i>
      <x v="1067"/>
    </i>
    <i>
      <x v="1068"/>
    </i>
    <i>
      <x v="1069"/>
    </i>
    <i>
      <x v="1070"/>
    </i>
    <i>
      <x v="1071"/>
    </i>
    <i>
      <x v="1072"/>
    </i>
    <i>
      <x v="1073"/>
    </i>
    <i>
      <x v="1074"/>
    </i>
    <i>
      <x v="1075"/>
    </i>
    <i>
      <x v="1077"/>
    </i>
    <i>
      <x v="1078"/>
    </i>
    <i>
      <x v="1079"/>
    </i>
    <i>
      <x v="1081"/>
    </i>
    <i>
      <x v="1082"/>
    </i>
    <i>
      <x v="1084"/>
    </i>
    <i>
      <x v="1085"/>
    </i>
    <i>
      <x v="1086"/>
    </i>
    <i>
      <x v="1087"/>
    </i>
    <i>
      <x v="1088"/>
    </i>
    <i>
      <x v="1089"/>
    </i>
    <i>
      <x v="1090"/>
    </i>
    <i>
      <x v="1093"/>
    </i>
    <i>
      <x v="1094"/>
    </i>
    <i>
      <x v="1095"/>
    </i>
    <i>
      <x v="1097"/>
    </i>
    <i>
      <x v="1099"/>
    </i>
    <i>
      <x v="1100"/>
    </i>
    <i>
      <x v="1101"/>
    </i>
    <i>
      <x v="1102"/>
    </i>
    <i>
      <x v="1103"/>
    </i>
    <i>
      <x v="1107"/>
    </i>
    <i>
      <x v="1108"/>
    </i>
    <i>
      <x v="1109"/>
    </i>
    <i>
      <x v="1110"/>
    </i>
    <i>
      <x v="1111"/>
    </i>
    <i>
      <x v="1112"/>
    </i>
    <i>
      <x v="1114"/>
    </i>
    <i>
      <x v="1116"/>
    </i>
    <i>
      <x v="1117"/>
    </i>
    <i>
      <x v="1118"/>
    </i>
    <i>
      <x v="1119"/>
    </i>
    <i>
      <x v="1120"/>
    </i>
    <i>
      <x v="1121"/>
    </i>
    <i>
      <x v="1122"/>
    </i>
    <i>
      <x v="1124"/>
    </i>
    <i>
      <x v="1126"/>
    </i>
    <i>
      <x v="1127"/>
    </i>
    <i>
      <x v="1128"/>
    </i>
    <i>
      <x v="1129"/>
    </i>
    <i>
      <x v="1131"/>
    </i>
    <i>
      <x v="1132"/>
    </i>
    <i>
      <x v="1133"/>
    </i>
    <i>
      <x v="1134"/>
    </i>
    <i>
      <x v="1136"/>
    </i>
    <i>
      <x v="1137"/>
    </i>
    <i>
      <x v="1139"/>
    </i>
    <i>
      <x v="1140"/>
    </i>
    <i>
      <x v="1143"/>
    </i>
    <i>
      <x v="1144"/>
    </i>
    <i>
      <x v="1145"/>
    </i>
    <i>
      <x v="1146"/>
    </i>
    <i>
      <x v="1147"/>
    </i>
    <i>
      <x v="1148"/>
    </i>
    <i>
      <x v="1149"/>
    </i>
    <i>
      <x v="1150"/>
    </i>
    <i>
      <x v="1151"/>
    </i>
    <i>
      <x v="1152"/>
    </i>
    <i>
      <x v="1153"/>
    </i>
    <i>
      <x v="1154"/>
    </i>
    <i>
      <x v="1156"/>
    </i>
    <i>
      <x v="1157"/>
    </i>
    <i>
      <x v="1158"/>
    </i>
    <i>
      <x v="1159"/>
    </i>
    <i>
      <x v="1160"/>
    </i>
    <i>
      <x v="1161"/>
    </i>
    <i>
      <x v="1162"/>
    </i>
    <i>
      <x v="1163"/>
    </i>
    <i>
      <x v="1164"/>
    </i>
    <i>
      <x v="1165"/>
    </i>
    <i>
      <x v="1166"/>
    </i>
    <i>
      <x v="1168"/>
    </i>
    <i>
      <x v="1169"/>
    </i>
    <i>
      <x v="1170"/>
    </i>
    <i>
      <x v="1171"/>
    </i>
    <i>
      <x v="1172"/>
    </i>
    <i>
      <x v="1174"/>
    </i>
    <i>
      <x v="1175"/>
    </i>
    <i>
      <x v="1176"/>
    </i>
    <i>
      <x v="1178"/>
    </i>
    <i>
      <x v="1179"/>
    </i>
    <i>
      <x v="1180"/>
    </i>
    <i>
      <x v="1182"/>
    </i>
    <i>
      <x v="1184"/>
    </i>
    <i>
      <x v="1185"/>
    </i>
    <i>
      <x v="1186"/>
    </i>
    <i>
      <x v="1187"/>
    </i>
    <i>
      <x v="1189"/>
    </i>
    <i>
      <x v="1190"/>
    </i>
    <i>
      <x v="1191"/>
    </i>
    <i>
      <x v="1192"/>
    </i>
    <i>
      <x v="1193"/>
    </i>
    <i>
      <x v="1194"/>
    </i>
    <i>
      <x v="1195"/>
    </i>
    <i>
      <x v="1196"/>
    </i>
    <i>
      <x v="1197"/>
    </i>
    <i>
      <x v="1200"/>
    </i>
    <i>
      <x v="1201"/>
    </i>
    <i>
      <x v="1202"/>
    </i>
    <i>
      <x v="1203"/>
    </i>
    <i>
      <x v="1204"/>
    </i>
    <i>
      <x v="1207"/>
    </i>
    <i>
      <x v="1208"/>
    </i>
    <i>
      <x v="1209"/>
    </i>
    <i>
      <x v="1210"/>
    </i>
    <i>
      <x v="1212"/>
    </i>
    <i>
      <x v="1213"/>
    </i>
    <i>
      <x v="1214"/>
    </i>
    <i>
      <x v="1215"/>
    </i>
    <i>
      <x v="1216"/>
    </i>
    <i>
      <x v="1217"/>
    </i>
    <i>
      <x v="1218"/>
    </i>
    <i>
      <x v="1219"/>
    </i>
    <i>
      <x v="1221"/>
    </i>
    <i>
      <x v="1223"/>
    </i>
    <i>
      <x v="1224"/>
    </i>
    <i>
      <x v="1226"/>
    </i>
    <i>
      <x v="1228"/>
    </i>
    <i>
      <x v="1229"/>
    </i>
    <i>
      <x v="1230"/>
    </i>
    <i>
      <x v="1231"/>
    </i>
    <i>
      <x v="1232"/>
    </i>
    <i>
      <x v="1233"/>
    </i>
    <i>
      <x v="1234"/>
    </i>
    <i>
      <x v="1236"/>
    </i>
    <i>
      <x v="1237"/>
    </i>
    <i>
      <x v="1238"/>
    </i>
    <i>
      <x v="1239"/>
    </i>
    <i>
      <x v="1240"/>
    </i>
    <i>
      <x v="1242"/>
    </i>
    <i>
      <x v="1243"/>
    </i>
    <i>
      <x v="1244"/>
    </i>
    <i>
      <x v="1246"/>
    </i>
    <i>
      <x v="1247"/>
    </i>
    <i>
      <x v="1248"/>
    </i>
    <i>
      <x v="1249"/>
    </i>
    <i>
      <x v="1251"/>
    </i>
    <i>
      <x v="1252"/>
    </i>
    <i>
      <x v="1253"/>
    </i>
    <i>
      <x v="1254"/>
    </i>
    <i>
      <x v="1255"/>
    </i>
    <i>
      <x v="1256"/>
    </i>
    <i>
      <x v="1257"/>
    </i>
    <i>
      <x v="1258"/>
    </i>
    <i>
      <x v="1259"/>
    </i>
    <i>
      <x v="1260"/>
    </i>
    <i>
      <x v="1261"/>
    </i>
    <i>
      <x v="1262"/>
    </i>
    <i>
      <x v="1263"/>
    </i>
    <i>
      <x v="1264"/>
    </i>
    <i>
      <x v="1265"/>
    </i>
    <i>
      <x v="1266"/>
    </i>
    <i>
      <x v="1267"/>
    </i>
    <i>
      <x v="1268"/>
    </i>
    <i>
      <x v="1269"/>
    </i>
    <i>
      <x v="1270"/>
    </i>
    <i>
      <x v="1272"/>
    </i>
    <i>
      <x v="1273"/>
    </i>
    <i>
      <x v="1274"/>
    </i>
    <i>
      <x v="1275"/>
    </i>
    <i>
      <x v="1276"/>
    </i>
    <i>
      <x v="1277"/>
    </i>
    <i>
      <x v="1278"/>
    </i>
    <i>
      <x v="1280"/>
    </i>
    <i>
      <x v="1281"/>
    </i>
    <i>
      <x v="1283"/>
    </i>
    <i>
      <x v="1284"/>
    </i>
    <i>
      <x v="1285"/>
    </i>
    <i>
      <x v="1288"/>
    </i>
    <i>
      <x v="1289"/>
    </i>
    <i>
      <x v="1290"/>
    </i>
    <i>
      <x v="1291"/>
    </i>
    <i>
      <x v="1292"/>
    </i>
    <i>
      <x v="1293"/>
    </i>
    <i>
      <x v="1294"/>
    </i>
    <i>
      <x v="1295"/>
    </i>
    <i>
      <x v="1296"/>
    </i>
    <i>
      <x v="1298"/>
    </i>
    <i>
      <x v="1299"/>
    </i>
    <i>
      <x v="1300"/>
    </i>
    <i>
      <x v="1302"/>
    </i>
    <i>
      <x v="1303"/>
    </i>
    <i>
      <x v="1304"/>
    </i>
    <i>
      <x v="1306"/>
    </i>
    <i>
      <x v="1307"/>
    </i>
    <i>
      <x v="1308"/>
    </i>
    <i>
      <x v="1309"/>
    </i>
    <i>
      <x v="1310"/>
    </i>
    <i>
      <x v="1311"/>
    </i>
    <i>
      <x v="1312"/>
    </i>
    <i>
      <x v="1313"/>
    </i>
    <i>
      <x v="1314"/>
    </i>
    <i>
      <x v="1316"/>
    </i>
    <i>
      <x v="1317"/>
    </i>
    <i>
      <x v="1318"/>
    </i>
    <i>
      <x v="1319"/>
    </i>
    <i>
      <x v="1321"/>
    </i>
    <i>
      <x v="1323"/>
    </i>
    <i>
      <x v="1324"/>
    </i>
    <i>
      <x v="1325"/>
    </i>
    <i>
      <x v="1326"/>
    </i>
    <i>
      <x v="1327"/>
    </i>
    <i>
      <x v="1328"/>
    </i>
    <i>
      <x v="1329"/>
    </i>
    <i>
      <x v="1331"/>
    </i>
    <i>
      <x v="1332"/>
    </i>
    <i>
      <x v="1334"/>
    </i>
    <i>
      <x v="1335"/>
    </i>
    <i>
      <x v="1336"/>
    </i>
    <i>
      <x v="1338"/>
    </i>
    <i>
      <x v="1339"/>
    </i>
    <i>
      <x v="1340"/>
    </i>
    <i>
      <x v="1342"/>
    </i>
    <i>
      <x v="1343"/>
    </i>
    <i>
      <x v="1345"/>
    </i>
    <i>
      <x v="1347"/>
    </i>
    <i>
      <x v="1348"/>
    </i>
    <i>
      <x v="1349"/>
    </i>
    <i>
      <x v="1350"/>
    </i>
    <i>
      <x v="1351"/>
    </i>
    <i>
      <x v="1353"/>
    </i>
    <i>
      <x v="1354"/>
    </i>
    <i>
      <x v="1355"/>
    </i>
    <i>
      <x v="1356"/>
    </i>
    <i>
      <x v="1358"/>
    </i>
    <i>
      <x v="1359"/>
    </i>
    <i>
      <x v="1360"/>
    </i>
    <i>
      <x v="1361"/>
    </i>
    <i>
      <x v="1363"/>
    </i>
    <i>
      <x v="1366"/>
    </i>
    <i>
      <x v="1367"/>
    </i>
    <i>
      <x v="1368"/>
    </i>
    <i>
      <x v="1369"/>
    </i>
    <i>
      <x v="1370"/>
    </i>
    <i>
      <x v="1371"/>
    </i>
    <i>
      <x v="1372"/>
    </i>
    <i>
      <x v="1373"/>
    </i>
    <i>
      <x v="1374"/>
    </i>
    <i>
      <x v="1375"/>
    </i>
    <i>
      <x v="1376"/>
    </i>
    <i>
      <x v="1377"/>
    </i>
    <i>
      <x v="1378"/>
    </i>
    <i>
      <x v="1379"/>
    </i>
    <i>
      <x v="1381"/>
    </i>
    <i>
      <x v="1382"/>
    </i>
    <i>
      <x v="1383"/>
    </i>
    <i>
      <x v="1384"/>
    </i>
    <i>
      <x v="1385"/>
    </i>
    <i>
      <x v="1386"/>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30"/>
    </i>
    <i>
      <x v="1431"/>
    </i>
    <i>
      <x v="1433"/>
    </i>
    <i>
      <x v="1434"/>
    </i>
    <i>
      <x v="1435"/>
    </i>
    <i>
      <x v="1436"/>
    </i>
    <i>
      <x v="1437"/>
    </i>
    <i>
      <x v="1438"/>
    </i>
    <i>
      <x v="1440"/>
    </i>
    <i>
      <x v="1441"/>
    </i>
    <i>
      <x v="1442"/>
    </i>
    <i>
      <x v="1443"/>
    </i>
    <i>
      <x v="1444"/>
    </i>
    <i>
      <x v="1445"/>
    </i>
    <i>
      <x v="1446"/>
    </i>
    <i>
      <x v="1447"/>
    </i>
    <i>
      <x v="1448"/>
    </i>
    <i>
      <x v="1449"/>
    </i>
    <i>
      <x v="1451"/>
    </i>
    <i>
      <x v="1452"/>
    </i>
    <i>
      <x v="1453"/>
    </i>
    <i>
      <x v="1454"/>
    </i>
    <i>
      <x v="1455"/>
    </i>
    <i>
      <x v="1456"/>
    </i>
    <i>
      <x v="1458"/>
    </i>
    <i>
      <x v="1459"/>
    </i>
    <i>
      <x v="1460"/>
    </i>
    <i>
      <x v="1461"/>
    </i>
    <i>
      <x v="1462"/>
    </i>
    <i>
      <x v="1463"/>
    </i>
    <i>
      <x v="1464"/>
    </i>
    <i>
      <x v="1465"/>
    </i>
    <i>
      <x v="1467"/>
    </i>
    <i>
      <x v="1468"/>
    </i>
    <i>
      <x v="1470"/>
    </i>
    <i>
      <x v="1471"/>
    </i>
    <i>
      <x v="1472"/>
    </i>
    <i>
      <x v="1473"/>
    </i>
    <i>
      <x v="1475"/>
    </i>
    <i>
      <x v="1476"/>
    </i>
    <i>
      <x v="1477"/>
    </i>
    <i>
      <x v="1478"/>
    </i>
    <i>
      <x v="1479"/>
    </i>
    <i>
      <x v="1480"/>
    </i>
    <i>
      <x v="1481"/>
    </i>
    <i>
      <x v="1482"/>
    </i>
    <i>
      <x v="1483"/>
    </i>
    <i>
      <x v="1484"/>
    </i>
    <i>
      <x v="1485"/>
    </i>
    <i>
      <x v="1486"/>
    </i>
    <i>
      <x v="1487"/>
    </i>
    <i>
      <x v="1488"/>
    </i>
    <i>
      <x v="1489"/>
    </i>
    <i>
      <x v="1491"/>
    </i>
    <i>
      <x v="1492"/>
    </i>
    <i>
      <x v="1494"/>
    </i>
    <i>
      <x v="1495"/>
    </i>
    <i>
      <x v="1496"/>
    </i>
    <i>
      <x v="1497"/>
    </i>
    <i>
      <x v="1498"/>
    </i>
    <i>
      <x v="1500"/>
    </i>
    <i>
      <x v="1501"/>
    </i>
    <i>
      <x v="1502"/>
    </i>
    <i>
      <x v="1503"/>
    </i>
    <i>
      <x v="1504"/>
    </i>
    <i>
      <x v="1505"/>
    </i>
    <i>
      <x v="1506"/>
    </i>
    <i>
      <x v="1507"/>
    </i>
    <i>
      <x v="1508"/>
    </i>
    <i>
      <x v="1509"/>
    </i>
    <i>
      <x v="1510"/>
    </i>
    <i>
      <x v="1511"/>
    </i>
    <i>
      <x v="1512"/>
    </i>
    <i>
      <x v="1515"/>
    </i>
    <i>
      <x v="1517"/>
    </i>
    <i>
      <x v="1518"/>
    </i>
    <i>
      <x v="1519"/>
    </i>
    <i>
      <x v="1520"/>
    </i>
    <i>
      <x v="1521"/>
    </i>
    <i>
      <x v="1522"/>
    </i>
    <i>
      <x v="1526"/>
    </i>
    <i>
      <x v="1527"/>
    </i>
    <i>
      <x v="1528"/>
    </i>
    <i>
      <x v="1529"/>
    </i>
    <i>
      <x v="1530"/>
    </i>
    <i>
      <x v="1531"/>
    </i>
    <i>
      <x v="1532"/>
    </i>
    <i>
      <x v="1533"/>
    </i>
    <i>
      <x v="1535"/>
    </i>
    <i>
      <x v="1536"/>
    </i>
    <i>
      <x v="1537"/>
    </i>
    <i>
      <x v="1538"/>
    </i>
    <i>
      <x v="1539"/>
    </i>
    <i>
      <x v="1541"/>
    </i>
    <i>
      <x v="1542"/>
    </i>
    <i>
      <x v="1543"/>
    </i>
    <i>
      <x v="1544"/>
    </i>
    <i>
      <x v="1545"/>
    </i>
    <i>
      <x v="1546"/>
    </i>
    <i>
      <x v="1547"/>
    </i>
    <i>
      <x v="1548"/>
    </i>
    <i>
      <x v="1549"/>
    </i>
    <i>
      <x v="1551"/>
    </i>
    <i>
      <x v="1552"/>
    </i>
    <i>
      <x v="1553"/>
    </i>
    <i>
      <x v="1554"/>
    </i>
    <i>
      <x v="1556"/>
    </i>
    <i>
      <x v="1557"/>
    </i>
    <i>
      <x v="1558"/>
    </i>
    <i>
      <x v="1560"/>
    </i>
    <i>
      <x v="1561"/>
    </i>
    <i>
      <x v="1563"/>
    </i>
    <i>
      <x v="1564"/>
    </i>
    <i>
      <x v="1565"/>
    </i>
    <i>
      <x v="1566"/>
    </i>
    <i>
      <x v="1567"/>
    </i>
    <i>
      <x v="1568"/>
    </i>
    <i>
      <x v="1569"/>
    </i>
    <i>
      <x v="1570"/>
    </i>
    <i>
      <x v="1571"/>
    </i>
    <i>
      <x v="1572"/>
    </i>
    <i>
      <x v="1573"/>
    </i>
    <i>
      <x v="1574"/>
    </i>
    <i>
      <x v="1575"/>
    </i>
    <i>
      <x v="1576"/>
    </i>
    <i>
      <x v="1577"/>
    </i>
    <i>
      <x v="1578"/>
    </i>
    <i>
      <x v="1579"/>
    </i>
    <i>
      <x v="1580"/>
    </i>
    <i>
      <x v="1583"/>
    </i>
    <i>
      <x v="1584"/>
    </i>
    <i>
      <x v="1585"/>
    </i>
    <i>
      <x v="1587"/>
    </i>
    <i>
      <x v="1588"/>
    </i>
    <i>
      <x v="1589"/>
    </i>
    <i>
      <x v="1591"/>
    </i>
    <i>
      <x v="1592"/>
    </i>
    <i>
      <x v="1593"/>
    </i>
    <i>
      <x v="1595"/>
    </i>
    <i>
      <x v="1598"/>
    </i>
    <i>
      <x v="1599"/>
    </i>
    <i>
      <x v="1600"/>
    </i>
    <i>
      <x v="1601"/>
    </i>
    <i>
      <x v="1602"/>
    </i>
    <i>
      <x v="1603"/>
    </i>
    <i>
      <x v="1605"/>
    </i>
    <i>
      <x v="1607"/>
    </i>
    <i>
      <x v="1609"/>
    </i>
    <i>
      <x v="1610"/>
    </i>
    <i>
      <x v="1611"/>
    </i>
    <i>
      <x v="1612"/>
    </i>
    <i>
      <x v="1615"/>
    </i>
    <i>
      <x v="1616"/>
    </i>
    <i>
      <x v="1618"/>
    </i>
    <i>
      <x v="1619"/>
    </i>
    <i>
      <x v="1620"/>
    </i>
    <i>
      <x v="1621"/>
    </i>
    <i>
      <x v="1622"/>
    </i>
    <i>
      <x v="1623"/>
    </i>
    <i>
      <x v="1625"/>
    </i>
    <i>
      <x v="1626"/>
    </i>
  </rowItems>
  <colItems count="1">
    <i/>
  </colItems>
  <dataFields count="1">
    <dataField name="Sum of total_laid_off" fld="3" baseField="0" baseItem="8"/>
  </dataFields>
  <formats count="2">
    <format dxfId="1175">
      <pivotArea outline="0" collapsedLevelsAreSubtotals="1" fieldPosition="0"/>
    </format>
    <format dxfId="1174">
      <pivotArea grandCol="1" outline="0" collapsedLevelsAreSubtotals="1" fieldPosition="0"/>
    </format>
  </format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A38A193-8498-4494-9EEC-C986D1650CCE}"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 fieldListSortAscending="1">
  <location ref="AI13:AI14"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0020E1-9ACE-47B0-B51D-B00C85517FD4}" name="top 10 indus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industry">
  <location ref="U45:V55" firstHeaderRow="1" firstDataRow="1" firstDataCol="1"/>
  <pivotFields count="14">
    <pivotField showAll="0"/>
    <pivotField showAll="0"/>
    <pivotField axis="axisRow" showAll="0" measureFilter="1" sortType="descending">
      <items count="33">
        <item x="14"/>
        <item x="10"/>
        <item x="9"/>
        <item x="21"/>
        <item x="7"/>
        <item x="3"/>
        <item x="19"/>
        <item x="20"/>
        <item x="16"/>
        <item x="18"/>
        <item x="25"/>
        <item x="11"/>
        <item x="1"/>
        <item x="24"/>
        <item x="15"/>
        <item x="30"/>
        <item x="17"/>
        <item x="22"/>
        <item x="0"/>
        <item x="26"/>
        <item x="8"/>
        <item x="28"/>
        <item x="29"/>
        <item x="12"/>
        <item x="6"/>
        <item x="5"/>
        <item x="13"/>
        <item x="4"/>
        <item x="2"/>
        <item x="27"/>
        <item x="23"/>
        <item m="1" x="3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2"/>
  </rowFields>
  <rowItems count="10">
    <i>
      <x v="28"/>
    </i>
    <i>
      <x v="5"/>
    </i>
    <i>
      <x v="9"/>
    </i>
    <i>
      <x v="1"/>
    </i>
    <i>
      <x v="23"/>
    </i>
    <i>
      <x v="18"/>
    </i>
    <i>
      <x v="20"/>
    </i>
    <i>
      <x v="7"/>
    </i>
    <i>
      <x/>
    </i>
    <i>
      <x v="19"/>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C1CAEDF-6CA9-4C16-87C3-2C92F004155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2:H1639"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Sum of funds_raised_millio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67BE7BF-5A9E-4F24-B715-005B7872A2A3}" name="dash1_total_indu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CA7:CA8" firstHeaderRow="1" firstDataRow="1" firstDataCol="0" rowPageCount="1" colPageCount="1"/>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Page" multipleItemSelectionAllowed="1" showAll="0">
      <items count="53">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x="39"/>
        <item x="40"/>
        <item x="41"/>
        <item x="42"/>
        <item x="43"/>
        <item x="44"/>
        <item x="45"/>
        <item x="46"/>
        <item x="47"/>
        <item x="48"/>
        <item x="49"/>
        <item x="50"/>
        <item m="1" x="51"/>
        <item t="default"/>
      </items>
    </pivotField>
    <pivotField showAll="0"/>
    <pivotField showAll="0"/>
    <pivotField showAll="0">
      <items count="2">
        <item x="0"/>
        <item t="default"/>
      </items>
    </pivotField>
    <pivotField showAll="0">
      <items count="2">
        <item x="0"/>
        <item t="default"/>
      </items>
    </pivotField>
  </pivotFields>
  <rowItems count="1">
    <i/>
  </rowItems>
  <colItems count="1">
    <i/>
  </colItems>
  <pageFields count="1">
    <pageField fld="9" hier="-1"/>
  </pageFields>
  <dataFields count="1">
    <dataField name="Sum of total_laid_off" fld="3" baseField="0" baseItem="0"/>
  </dataFields>
  <formats count="1">
    <format dxfId="1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32D037E-BB11-429F-998A-09DE19D91F3B}"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fieldListSortAscending="1">
  <location ref="AE14:AE15" firstHeaderRow="1" firstDataRow="1" firstDataCol="0"/>
  <pivotFields count="14">
    <pivotField showAll="0"/>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Items count="1">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A071BC2-CD00-43F1-85FD-828728F12E3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dustry">
  <location ref="U11:V42" firstHeaderRow="1" firstDataRow="1" firstDataCol="1"/>
  <pivotFields count="14">
    <pivotField showAll="0"/>
    <pivotField showAll="0"/>
    <pivotField axis="axisRow" showAll="0">
      <items count="33">
        <item x="23"/>
        <item x="27"/>
        <item x="2"/>
        <item x="4"/>
        <item x="13"/>
        <item x="5"/>
        <item x="6"/>
        <item x="12"/>
        <item x="29"/>
        <item x="28"/>
        <item x="8"/>
        <item x="26"/>
        <item x="0"/>
        <item x="22"/>
        <item x="17"/>
        <item x="30"/>
        <item x="15"/>
        <item x="24"/>
        <item x="1"/>
        <item x="11"/>
        <item x="25"/>
        <item x="18"/>
        <item x="16"/>
        <item x="20"/>
        <item x="19"/>
        <item x="3"/>
        <item x="7"/>
        <item x="21"/>
        <item x="9"/>
        <item x="10"/>
        <item x="14"/>
        <item m="1" x="31"/>
        <item t="default"/>
      </items>
    </pivotField>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66146D-A25A-40E6-835D-719A99C3626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I843:AJ2470" firstHeaderRow="1" firstDataRow="1" firstDataCol="1"/>
  <pivotFields count="14">
    <pivotField axis="axisRow" multipleItemSelectionAllowed="1"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Count of funds_raised_millions" fld="11" subtotal="count" baseField="0" baseItem="0"/>
  </dataFields>
  <formats count="3">
    <format dxfId="1179">
      <pivotArea outline="0" collapsedLevelsAreSubtotals="1" fieldPosition="0"/>
    </format>
    <format dxfId="1178">
      <pivotArea grandCol="1" outline="0" collapsedLevelsAreSubtotals="1" fieldPosition="0"/>
    </format>
    <format dxfId="11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ADABFF1-62A0-4B99-B741-E3FCD1183079}" name="kpi company" cacheId="0" applyNumberFormats="0" applyBorderFormats="0" applyFontFormats="0" applyPatternFormats="0" applyAlignmentFormats="0" applyWidthHeightFormats="1" dataCaption="Values" updatedVersion="8" minRefreshableVersion="3" rowGrandTotals="0" colGrandTotals="0" itemPrintTitles="1" mergeItem="1" createdVersion="8" indent="0" showHeaders="0" outline="1" outlineData="1" multipleFieldFilters="0" chartFormat="1">
  <location ref="BZ13:CA14" firstHeaderRow="1" firstDataRow="1" firstDataCol="1"/>
  <pivotFields count="14">
    <pivotField axis="axisRow" showAll="0" measureFilter="1" sortType="descending" defaultSubtotal="0">
      <items count="1627">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showAll="0" defaultSubtotal="0"/>
    <pivotField showAll="0" defaultSubtotal="0">
      <items count="450">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s>
    </pivotField>
    <pivotField subtotalTop="0" showAll="0" defaultSubtotal="0">
      <items count="12">
        <item x="4"/>
        <item x="3"/>
        <item x="9"/>
        <item x="11"/>
        <item x="2"/>
        <item x="0"/>
        <item x="5"/>
        <item x="10"/>
        <item x="8"/>
        <item x="1"/>
        <item x="7"/>
        <item x="6"/>
      </items>
    </pivotField>
    <pivotField subtotalTop="0" showAll="0" defaultSubtotal="0">
      <items count="4">
        <item x="2"/>
        <item x="3"/>
        <item x="0"/>
        <item x="1"/>
      </items>
    </pivotField>
    <pivotField showAll="0" defaultSubtotal="0"/>
    <pivotField showAll="0" defaultSubtotal="0"/>
    <pivotField subtotalTop="0" showAll="0" defaultSubtotal="0"/>
    <pivotField showAll="0" defaultSubtotal="0"/>
    <pivotField subtotalTop="0" showAll="0" defaultSubtotal="0">
      <items count="1">
        <item x="0"/>
      </items>
    </pivotField>
    <pivotField subtotalTop="0" showAll="0" defaultSubtotal="0">
      <items count="1">
        <item x="0"/>
      </items>
    </pivotField>
  </pivotFields>
  <rowFields count="1">
    <field x="0"/>
  </rowFields>
  <rowItems count="1">
    <i>
      <x v="52"/>
    </i>
  </rowItems>
  <colItems count="1">
    <i/>
  </colItems>
  <dataFields count="1">
    <dataField name="sum" fld="3" baseField="0" baseItem="52" numFmtId="1"/>
  </dataFields>
  <formats count="2">
    <format dxfId="1181">
      <pivotArea outline="0" collapsedLevelsAreSubtotals="1" fieldPosition="0"/>
    </format>
    <format dxfId="1180">
      <pivotArea dataOnly="0" outline="0" axis="axisValues" fieldPosition="0"/>
    </format>
  </formats>
  <pivotTableStyleInfo showRowHeaders="1" showColHeaders="1" showRowStripes="0" showColStripes="0" showLastColumn="1"/>
  <filters count="1">
    <filter fld="0" type="count" evalOrder="-1" id="7"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2BD69FB-14C8-4562-8A0D-73291AF828D4}" name="%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industry">
  <location ref="Z848:AA2475"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showAll="0"/>
    <pivotField dataField="1" multipleItemSelectionAllowed="1"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Max of percentage_laid_off" fld="4" subtotal="max" baseField="0" baseItem="0"/>
  </dataFields>
  <formats count="2">
    <format dxfId="1183">
      <pivotArea outline="0" collapsedLevelsAreSubtotals="1" fieldPosition="0"/>
    </format>
    <format dxfId="11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28C526A-1B04-47C5-AF19-7CE0DE20583C}" name="top 10 company layoff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H5:BI15" firstHeaderRow="1" firstDataRow="1" firstDataCol="1"/>
  <pivotFields count="14">
    <pivotField axis="axisRow" showAll="0" measureFilter="1" sortType="descending">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0">
    <i>
      <x v="52"/>
    </i>
    <i>
      <x v="575"/>
    </i>
    <i>
      <x v="877"/>
    </i>
    <i>
      <x v="1193"/>
    </i>
    <i>
      <x v="1060"/>
    </i>
    <i>
      <x v="881"/>
    </i>
    <i>
      <x v="459"/>
    </i>
    <i>
      <x v="1460"/>
    </i>
    <i>
      <x v="381"/>
    </i>
    <i>
      <x v="176"/>
    </i>
  </rowItems>
  <colItems count="1">
    <i/>
  </colItems>
  <dataFields count="1">
    <dataField name="Sum of total_laid_off"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7D05D38-2F99-4D8B-AD8F-2CE15A3A2DD8}"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42:AM2469"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6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rowItems>
  <colItems count="1">
    <i/>
  </colItems>
  <dataFields count="1">
    <dataField name="Count of total_laid_off" fld="3" subtotal="count" baseField="0" baseItem="0"/>
  </dataFields>
  <formats count="2">
    <format dxfId="1185">
      <pivotArea outline="0" collapsedLevelsAreSubtotals="1" fieldPosition="0"/>
    </format>
    <format dxfId="1184">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5066360-4600-44C8-9473-C1A074AD520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F842:AF843" firstHeaderRow="1" firstDataRow="1" firstDataCol="0"/>
  <pivotFields count="14">
    <pivotField showAll="0"/>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Items count="1">
    <i/>
  </rowItems>
  <colItems count="1">
    <i/>
  </colItems>
  <dataFields count="1">
    <dataField name="Sum of funds_raised_millions" fld="11" baseField="0" baseItem="0"/>
  </dataFields>
  <formats count="2">
    <format dxfId="1187">
      <pivotArea outline="0" collapsedLevelsAreSubtotals="1" fieldPosition="0"/>
    </format>
    <format dxfId="118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3AFB9D6-3483-418E-9318-6520C4E55BC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3:N4" firstHeaderRow="1" firstDataRow="1" firstDataCol="1"/>
  <pivotFields count="14">
    <pivotField showAll="0"/>
    <pivotField showAll="0"/>
    <pivotField axis="axisRow" showAll="0" measureFilter="1" sortType="descending">
      <items count="33">
        <item m="1" x="31"/>
        <item x="14"/>
        <item x="10"/>
        <item x="9"/>
        <item x="21"/>
        <item x="7"/>
        <item x="3"/>
        <item x="19"/>
        <item x="20"/>
        <item x="16"/>
        <item x="18"/>
        <item x="25"/>
        <item x="11"/>
        <item x="1"/>
        <item x="24"/>
        <item x="15"/>
        <item x="30"/>
        <item x="17"/>
        <item x="22"/>
        <item x="0"/>
        <item x="26"/>
        <item x="8"/>
        <item x="28"/>
        <item x="29"/>
        <item x="12"/>
        <item x="6"/>
        <item x="5"/>
        <item x="13"/>
        <item x="4"/>
        <item x="2"/>
        <item x="27"/>
        <item x="23"/>
        <item t="default"/>
      </items>
    </pivotField>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measureFilter="1"/>
    <pivotField showAll="0"/>
    <pivotField showAll="0"/>
    <pivotField showAll="0">
      <items count="2">
        <item x="0"/>
        <item t="default"/>
      </items>
    </pivotField>
    <pivotField showAll="0">
      <items count="2">
        <item x="0"/>
        <item t="default"/>
      </items>
    </pivotField>
  </pivotFields>
  <rowFields count="1">
    <field x="2"/>
  </rowFields>
  <rowItems count="1">
    <i>
      <x v="29"/>
    </i>
  </rowItems>
  <colItems count="1">
    <i/>
  </colItems>
  <dataFields count="1">
    <dataField name="Sum of total_laid_off" fld="3" baseField="7" baseItem="0"/>
  </dataFields>
  <formats count="3">
    <format dxfId="1153">
      <pivotArea outline="0" collapsedLevelsAreSubtotals="1" fieldPosition="0"/>
    </format>
    <format dxfId="1152">
      <pivotArea outline="0" collapsedLevelsAreSubtotals="1" fieldPosition="0"/>
    </format>
    <format dxfId="1151">
      <pivotArea outline="0" collapsedLevelsAreSubtotals="1" fieldPosition="0"/>
    </format>
  </formats>
  <pivotTableStyleInfo name="PivotStyleLight16" showRowHeaders="1" showColHeaders="1" showRowStripes="0" showColStripes="0" showLastColumn="1"/>
  <filters count="2">
    <filter fld="9" type="count" evalOrder="-1" id="2" iMeasureFld="0">
      <autoFilter ref="A1">
        <filterColumn colId="0">
          <top10 val="1" filterVal="1"/>
        </filterColumn>
      </autoFilter>
    </filter>
    <filter fld="2"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35C1B9D-A350-421D-A0C3-B7E3CA6CC0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W6" firstHeaderRow="0" firstDataRow="1" firstDataCol="1"/>
  <pivotFields count="14">
    <pivotField dataField="1" showAll="0"/>
    <pivotField showAll="0"/>
    <pivotField showAll="0" sortType="descending"/>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pivotField showAll="0"/>
    <pivotField showAll="0"/>
    <pivotField axis="axisRow" dataField="1" showAll="0">
      <items count="5">
        <item x="0"/>
        <item x="1"/>
        <item m="1" x="3"/>
        <item m="1" x="2"/>
        <item t="default"/>
      </items>
    </pivotField>
    <pivotField showAll="0"/>
    <pivotField showAll="0">
      <items count="2">
        <item x="0"/>
        <item t="default"/>
      </items>
    </pivotField>
    <pivotField showAll="0">
      <items count="2">
        <item x="0"/>
        <item t="default"/>
      </items>
    </pivotField>
  </pivotFields>
  <rowFields count="1">
    <field x="10"/>
  </rowFields>
  <rowItems count="3">
    <i>
      <x/>
    </i>
    <i>
      <x v="1"/>
    </i>
    <i t="grand">
      <x/>
    </i>
  </rowItems>
  <colFields count="1">
    <field x="-2"/>
  </colFields>
  <colItems count="2">
    <i>
      <x/>
    </i>
    <i i="1">
      <x v="1"/>
    </i>
  </colItems>
  <dataFields count="2">
    <dataField name="Count of company" fld="0" subtotal="count" baseField="0" baseItem="0"/>
    <dataField name="Count of helped" fld="10"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12E8A65-40B6-411A-AC11-A0BBF847E2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N2:AO4" firstHeaderRow="1" firstDataRow="1" firstDataCol="1"/>
  <pivotFields count="14">
    <pivotField showAll="0"/>
    <pivotField showAll="0"/>
    <pivotField showAll="0" sortType="descending"/>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axis="axisRow" showAll="0" measureFilter="1">
      <items count="53">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m="1" x="51"/>
        <item t="default"/>
      </items>
    </pivotField>
    <pivotField showAll="0"/>
    <pivotField showAll="0"/>
    <pivotField showAll="0">
      <items count="2">
        <item x="0"/>
        <item t="default"/>
      </items>
    </pivotField>
    <pivotField showAll="0">
      <items count="2">
        <item x="0"/>
        <item t="default"/>
      </items>
    </pivotField>
  </pivotFields>
  <rowFields count="1">
    <field x="9"/>
  </rowFields>
  <rowItems count="2">
    <i>
      <x v="49"/>
    </i>
    <i t="grand">
      <x/>
    </i>
  </rowItems>
  <colItems count="1">
    <i/>
  </colItems>
  <dataFields count="1">
    <dataField name="Sum of total_laid_off" fld="3" baseField="10" baseItem="2"/>
  </dataFields>
  <formats count="1">
    <format dxfId="1154">
      <pivotArea dataOnly="0" labelOnly="1" outline="0" axis="axisValues" fieldPosition="0"/>
    </format>
  </formats>
  <pivotTableStyleInfo name="PivotStyleLight16" showRowHeaders="1" showColHeaders="1" showRowStripes="0" showColStripes="0" showLastColumn="1"/>
  <filters count="1">
    <filter fld="9" type="count" evalOrder="-1" id="193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40433F9-BD2B-4AF5-8ED5-74D07CD2C3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2:AG15" firstHeaderRow="1" firstDataRow="1" firstDataCol="1"/>
  <pivotFields count="14">
    <pivotField showAll="0"/>
    <pivotField showAll="0"/>
    <pivotField showAll="0" sortType="descending"/>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axis="axisRow"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total_laid_off" fld="3" baseField="7" baseItem="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6335E7E-7D24-4406-94D3-F530DD6F1E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631"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59"/>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dataField="1" showAll="0"/>
    <pivotField showAll="0">
      <items count="2">
        <item x="0"/>
        <item t="default"/>
      </items>
    </pivotField>
    <pivotField showAll="0">
      <items count="2">
        <item x="0"/>
        <item t="default"/>
      </items>
    </pivotField>
  </pivotFields>
  <rowFields count="1">
    <field x="0"/>
  </rowFields>
  <rowItems count="16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t="grand">
      <x/>
    </i>
  </rowItems>
  <colItems count="1">
    <i/>
  </colItems>
  <dataFields count="1">
    <dataField name="Max of funds_raised_millions" fld="11"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A01DFC2-93DB-431A-AF34-B2900EAAD0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31" firstHeaderRow="1" firstDataRow="1" firstDataCol="1"/>
  <pivotFields count="14">
    <pivotField axis="axisRow" showAll="0">
      <items count="1628">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0"/>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59"/>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showAll="0"/>
    <pivotField showAll="0"/>
    <pivotField dataField="1" showAll="0"/>
    <pivotField showAll="0"/>
    <pivotField showAll="0">
      <items count="451">
        <item x="265"/>
        <item x="424"/>
        <item x="319"/>
        <item x="312"/>
        <item x="288"/>
        <item x="156"/>
        <item x="236"/>
        <item x="179"/>
        <item x="286"/>
        <item x="215"/>
        <item x="104"/>
        <item x="111"/>
        <item x="428"/>
        <item x="63"/>
        <item x="143"/>
        <item x="27"/>
        <item x="19"/>
        <item x="5"/>
        <item x="64"/>
        <item x="325"/>
        <item x="86"/>
        <item x="153"/>
        <item x="101"/>
        <item x="173"/>
        <item x="214"/>
        <item x="89"/>
        <item x="210"/>
        <item x="247"/>
        <item x="46"/>
        <item x="189"/>
        <item x="126"/>
        <item x="369"/>
        <item x="229"/>
        <item x="166"/>
        <item x="42"/>
        <item x="230"/>
        <item x="24"/>
        <item x="388"/>
        <item x="95"/>
        <item x="71"/>
        <item x="337"/>
        <item x="170"/>
        <item x="94"/>
        <item x="358"/>
        <item x="188"/>
        <item x="36"/>
        <item x="283"/>
        <item x="43"/>
        <item x="374"/>
        <item x="180"/>
        <item x="314"/>
        <item x="248"/>
        <item x="234"/>
        <item x="348"/>
        <item x="361"/>
        <item x="32"/>
        <item x="260"/>
        <item x="331"/>
        <item x="239"/>
        <item x="426"/>
        <item x="186"/>
        <item x="20"/>
        <item x="268"/>
        <item x="149"/>
        <item x="162"/>
        <item x="233"/>
        <item x="205"/>
        <item x="232"/>
        <item x="168"/>
        <item x="277"/>
        <item x="330"/>
        <item x="313"/>
        <item x="159"/>
        <item x="423"/>
        <item x="228"/>
        <item x="306"/>
        <item x="375"/>
        <item x="87"/>
        <item x="439"/>
        <item x="332"/>
        <item x="244"/>
        <item x="301"/>
        <item x="275"/>
        <item x="77"/>
        <item x="296"/>
        <item x="310"/>
        <item x="294"/>
        <item x="392"/>
        <item x="135"/>
        <item x="444"/>
        <item x="417"/>
        <item x="384"/>
        <item x="237"/>
        <item x="352"/>
        <item x="355"/>
        <item x="201"/>
        <item x="422"/>
        <item x="399"/>
        <item x="148"/>
        <item x="434"/>
        <item x="427"/>
        <item x="300"/>
        <item x="267"/>
        <item x="370"/>
        <item x="413"/>
        <item x="360"/>
        <item x="254"/>
        <item x="421"/>
        <item x="410"/>
        <item x="362"/>
        <item x="120"/>
        <item x="102"/>
        <item x="385"/>
        <item x="436"/>
        <item x="139"/>
        <item x="34"/>
        <item x="53"/>
        <item x="383"/>
        <item x="298"/>
        <item x="403"/>
        <item x="218"/>
        <item x="342"/>
        <item x="357"/>
        <item x="154"/>
        <item x="409"/>
        <item x="442"/>
        <item x="164"/>
        <item x="258"/>
        <item x="103"/>
        <item x="387"/>
        <item x="21"/>
        <item x="400"/>
        <item x="440"/>
        <item x="415"/>
        <item x="93"/>
        <item x="262"/>
        <item x="396"/>
        <item x="329"/>
        <item x="397"/>
        <item x="414"/>
        <item x="175"/>
        <item x="322"/>
        <item x="402"/>
        <item x="354"/>
        <item x="328"/>
        <item x="157"/>
        <item x="378"/>
        <item x="323"/>
        <item x="377"/>
        <item x="391"/>
        <item x="346"/>
        <item x="336"/>
        <item x="390"/>
        <item x="178"/>
        <item x="285"/>
        <item x="425"/>
        <item x="429"/>
        <item x="449"/>
        <item x="389"/>
        <item x="333"/>
        <item x="447"/>
        <item x="133"/>
        <item x="114"/>
        <item x="249"/>
        <item x="419"/>
        <item x="408"/>
        <item x="299"/>
        <item x="406"/>
        <item x="394"/>
        <item x="241"/>
        <item x="318"/>
        <item x="356"/>
        <item x="430"/>
        <item x="351"/>
        <item x="381"/>
        <item x="441"/>
        <item x="438"/>
        <item x="324"/>
        <item x="25"/>
        <item x="412"/>
        <item x="341"/>
        <item x="238"/>
        <item x="420"/>
        <item x="307"/>
        <item x="295"/>
        <item x="304"/>
        <item x="405"/>
        <item x="353"/>
        <item x="128"/>
        <item x="281"/>
        <item x="303"/>
        <item x="289"/>
        <item x="364"/>
        <item x="404"/>
        <item x="33"/>
        <item x="308"/>
        <item x="96"/>
        <item x="140"/>
        <item x="278"/>
        <item x="443"/>
        <item x="216"/>
        <item x="146"/>
        <item x="435"/>
        <item x="257"/>
        <item x="379"/>
        <item x="100"/>
        <item x="136"/>
        <item x="372"/>
        <item x="253"/>
        <item x="363"/>
        <item x="193"/>
        <item x="246"/>
        <item x="411"/>
        <item x="224"/>
        <item x="52"/>
        <item x="445"/>
        <item x="343"/>
        <item x="433"/>
        <item x="190"/>
        <item x="347"/>
        <item x="365"/>
        <item x="41"/>
        <item x="305"/>
        <item x="37"/>
        <item x="132"/>
        <item x="242"/>
        <item x="367"/>
        <item x="147"/>
        <item x="6"/>
        <item x="185"/>
        <item x="10"/>
        <item x="276"/>
        <item x="213"/>
        <item x="124"/>
        <item x="334"/>
        <item x="152"/>
        <item x="48"/>
        <item x="142"/>
        <item x="161"/>
        <item x="40"/>
        <item x="207"/>
        <item x="177"/>
        <item x="432"/>
        <item x="129"/>
        <item x="73"/>
        <item x="225"/>
        <item x="106"/>
        <item x="92"/>
        <item x="113"/>
        <item x="398"/>
        <item x="60"/>
        <item x="165"/>
        <item x="97"/>
        <item x="16"/>
        <item x="108"/>
        <item x="446"/>
        <item x="197"/>
        <item x="202"/>
        <item x="138"/>
        <item x="65"/>
        <item x="29"/>
        <item x="171"/>
        <item x="50"/>
        <item x="38"/>
        <item x="3"/>
        <item x="338"/>
        <item x="83"/>
        <item x="293"/>
        <item x="184"/>
        <item x="75"/>
        <item x="14"/>
        <item x="151"/>
        <item x="418"/>
        <item x="0"/>
        <item x="261"/>
        <item x="220"/>
        <item x="8"/>
        <item x="211"/>
        <item x="297"/>
        <item x="309"/>
        <item x="172"/>
        <item x="117"/>
        <item x="4"/>
        <item x="335"/>
        <item x="240"/>
        <item x="17"/>
        <item x="317"/>
        <item x="115"/>
        <item x="231"/>
        <item x="67"/>
        <item x="141"/>
        <item x="47"/>
        <item x="287"/>
        <item x="376"/>
        <item x="315"/>
        <item x="62"/>
        <item x="380"/>
        <item x="371"/>
        <item x="245"/>
        <item x="359"/>
        <item x="292"/>
        <item x="80"/>
        <item x="9"/>
        <item x="272"/>
        <item x="68"/>
        <item x="7"/>
        <item x="344"/>
        <item x="160"/>
        <item x="250"/>
        <item x="121"/>
        <item x="56"/>
        <item x="226"/>
        <item x="200"/>
        <item x="130"/>
        <item x="18"/>
        <item x="208"/>
        <item x="382"/>
        <item x="15"/>
        <item x="339"/>
        <item x="340"/>
        <item x="291"/>
        <item x="252"/>
        <item x="255"/>
        <item x="373"/>
        <item x="191"/>
        <item x="437"/>
        <item x="22"/>
        <item x="13"/>
        <item x="169"/>
        <item x="235"/>
        <item x="123"/>
        <item x="311"/>
        <item x="163"/>
        <item x="11"/>
        <item x="395"/>
        <item x="118"/>
        <item x="284"/>
        <item x="23"/>
        <item x="279"/>
        <item x="88"/>
        <item x="320"/>
        <item x="274"/>
        <item x="66"/>
        <item x="198"/>
        <item x="181"/>
        <item x="78"/>
        <item x="302"/>
        <item x="28"/>
        <item x="263"/>
        <item x="79"/>
        <item x="127"/>
        <item x="30"/>
        <item x="112"/>
        <item x="158"/>
        <item x="217"/>
        <item x="85"/>
        <item x="98"/>
        <item x="99"/>
        <item x="290"/>
        <item x="187"/>
        <item x="70"/>
        <item x="55"/>
        <item x="1"/>
        <item x="183"/>
        <item x="448"/>
        <item x="251"/>
        <item x="416"/>
        <item x="84"/>
        <item x="349"/>
        <item x="194"/>
        <item x="199"/>
        <item x="44"/>
        <item x="125"/>
        <item x="259"/>
        <item x="137"/>
        <item x="219"/>
        <item x="174"/>
        <item x="74"/>
        <item x="26"/>
        <item x="206"/>
        <item x="39"/>
        <item x="51"/>
        <item x="386"/>
        <item x="107"/>
        <item x="270"/>
        <item x="204"/>
        <item x="69"/>
        <item x="327"/>
        <item x="316"/>
        <item x="167"/>
        <item x="350"/>
        <item x="401"/>
        <item x="105"/>
        <item x="273"/>
        <item x="393"/>
        <item x="122"/>
        <item x="58"/>
        <item x="176"/>
        <item x="54"/>
        <item x="90"/>
        <item x="155"/>
        <item x="366"/>
        <item x="271"/>
        <item x="110"/>
        <item x="192"/>
        <item x="45"/>
        <item x="76"/>
        <item x="119"/>
        <item x="212"/>
        <item x="59"/>
        <item x="12"/>
        <item x="182"/>
        <item x="134"/>
        <item x="150"/>
        <item x="145"/>
        <item x="209"/>
        <item x="227"/>
        <item x="2"/>
        <item x="221"/>
        <item x="81"/>
        <item x="91"/>
        <item x="72"/>
        <item x="82"/>
        <item x="280"/>
        <item x="345"/>
        <item x="196"/>
        <item x="269"/>
        <item x="31"/>
        <item x="109"/>
        <item x="407"/>
        <item x="368"/>
        <item x="195"/>
        <item x="223"/>
        <item x="116"/>
        <item x="256"/>
        <item x="203"/>
        <item x="321"/>
        <item x="282"/>
        <item x="144"/>
        <item x="326"/>
        <item x="243"/>
        <item x="266"/>
        <item x="431"/>
        <item x="131"/>
        <item x="61"/>
        <item x="264"/>
        <item x="222"/>
        <item x="57"/>
        <item x="35"/>
        <item x="49"/>
        <item t="default"/>
      </items>
    </pivotField>
    <pivotField showAll="0">
      <items count="13">
        <item x="4"/>
        <item x="3"/>
        <item x="9"/>
        <item x="11"/>
        <item x="2"/>
        <item x="0"/>
        <item x="5"/>
        <item x="10"/>
        <item x="8"/>
        <item x="1"/>
        <item x="7"/>
        <item x="6"/>
        <item t="default"/>
      </items>
    </pivotField>
    <pivotField showAll="0">
      <items count="5">
        <item x="2"/>
        <item x="3"/>
        <item x="0"/>
        <item x="1"/>
        <item t="default"/>
      </items>
    </pivotField>
    <pivotField showAll="0"/>
    <pivotField showAll="0"/>
    <pivotField showAll="0"/>
    <pivotField showAll="0"/>
    <pivotField showAll="0">
      <items count="2">
        <item x="0"/>
        <item t="default"/>
      </items>
    </pivotField>
    <pivotField showAll="0">
      <items count="2">
        <item x="0"/>
        <item t="default"/>
      </items>
    </pivotField>
  </pivotFields>
  <rowFields count="1">
    <field x="0"/>
  </rowFields>
  <rowItems count="16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t="grand">
      <x/>
    </i>
  </rowItems>
  <colItems count="1">
    <i/>
  </colItems>
  <dataFields count="1">
    <dataField name="Sum of total_laid_off" fld="3" baseField="0" baseItem="161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977BE8-3093-4A7E-A93C-79F3EB9848A0}" sourceName="year">
  <pivotTables>
    <pivotTable tabId="3" name="%companies"/>
    <pivotTable tabId="3" name="category"/>
    <pivotTable tabId="3" name="country"/>
    <pivotTable tabId="3" name="dash1_country"/>
    <pivotTable tabId="3" name="dash1_total_indus"/>
    <pivotTable tabId="3" name="dash1_total_laid"/>
    <pivotTable tabId="3" name="kpi company"/>
    <pivotTable tabId="3" name="month"/>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top 10 company layoffs"/>
    <pivotTable tabId="3" name="top 10 industry"/>
    <pivotTable tabId="3" name="total companies"/>
    <pivotTable tabId="15" name="PivotTable1"/>
    <pivotTable tabId="15" name="PivotTable3"/>
    <pivotTable tabId="15" name="PivotTable4"/>
    <pivotTable tabId="15" name="PivotTable7"/>
    <pivotTable tabId="15" name="PivotTable9"/>
  </pivotTables>
  <data>
    <tabular pivotCacheId="200551655">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94ACFE2-6885-4D48-A7D4-77F13D839F1B}" sourceName="month ">
  <pivotTables>
    <pivotTable tabId="15" name="PivotTable1"/>
    <pivotTable tabId="15" name="PivotTable3"/>
    <pivotTable tabId="15" name="PivotTable4"/>
    <pivotTable tabId="3" name="%companies"/>
    <pivotTable tabId="3" name="category"/>
    <pivotTable tabId="3" name="country"/>
    <pivotTable tabId="3" name="dash1_country"/>
    <pivotTable tabId="3" name="dash1_total_indus"/>
    <pivotTable tabId="3" name="dash1_total_laid"/>
    <pivotTable tabId="3" name="kpi company"/>
    <pivotTable tabId="3" name="month"/>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top 10 company layoffs"/>
    <pivotTable tabId="3" name="top 10 industry"/>
    <pivotTable tabId="3" name="total companies"/>
    <pivotTable tabId="15" name="PivotTable9"/>
  </pivotTables>
  <data>
    <tabular pivotCacheId="200551655">
      <items count="12">
        <i x="4" s="1"/>
        <i x="3" s="1"/>
        <i x="9" s="1"/>
        <i x="11" s="1"/>
        <i x="2" s="1"/>
        <i x="0" s="1"/>
        <i x="5" s="1"/>
        <i x="10" s="1"/>
        <i x="8" s="1"/>
        <i x="1" s="1"/>
        <i x="7"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E7214BB-1C4B-49AB-BFC6-0902CC4861B5}" cache="Slicer_year" caption="year" style="Slicer Style 2 2" rowHeight="241300"/>
  <slicer name="month  1" xr10:uid="{E8724A00-11A7-425F-B406-B4EAF615B1E9}" cache="Slicer_month" caption="month " style="Slicer Style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11DF63F-8FB2-4B71-A1A0-9431B2B5A058}" cache="Slicer_year" caption="year" style="Slicer Style 2 2" rowHeight="241300"/>
  <slicer name="month " xr10:uid="{FC2F02D9-7C73-48FC-A074-CDD10F0DE62E}" cache="Slicer_month" caption="month " style="Slicer Style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62D61-4FC6-441B-9B6B-D1F3EA85457A}" name="Table2" displayName="Table2" ref="BN839:BQ2466" totalsRowShown="0">
  <autoFilter ref="BN839:BQ2466" xr:uid="{24C62D61-4FC6-441B-9B6B-D1F3EA85457A}"/>
  <tableColumns count="4">
    <tableColumn id="1" xr3:uid="{06025D4C-AA22-4303-BD90-DD505288F968}" name="Row Labels" dataDxfId="1160"/>
    <tableColumn id="5" xr3:uid="{BA3C775C-F1AD-404B-98CD-D82FE53F84C3}" name="Column1" dataDxfId="1159">
      <calculatedColumnFormula>RANK(BK840:BK2466,BK840:BK2466,0)</calculatedColumnFormula>
    </tableColumn>
    <tableColumn id="6" xr3:uid="{94A5C2BE-ECF0-482B-BBCF-B8198A0CDB89}" name="Column2" dataDxfId="1158">
      <calculatedColumnFormula>RANK(BL840:BL2466,BL840:BL2466,0)</calculatedColumnFormula>
    </tableColumn>
    <tableColumn id="7" xr3:uid="{496574C0-0931-415A-A8F4-2BDA0CC9ADE7}" name="Column3" dataDxfId="1157">
      <calculatedColumnFormula>Table2[[#This Row],[Column1]]+Table2[[#This Row],[Column2]]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3BCE1B-8C1B-4E96-96AD-E62D87784C6E}" name="Table4" displayName="Table4" ref="BW1664:BY1675" totalsRowShown="0">
  <autoFilter ref="BW1664:BY1675" xr:uid="{633BCE1B-8C1B-4E96-96AD-E62D87784C6E}"/>
  <tableColumns count="3">
    <tableColumn id="1" xr3:uid="{A7F0F54B-4672-4586-A5FB-3E21ABDB0C2D}" name="company"/>
    <tableColumn id="2" xr3:uid="{D1D0804A-70E9-40D5-9AE9-7968A8042258}" name="funding"/>
    <tableColumn id="3" xr3:uid="{4CFB98D8-B5B3-43FB-A4AE-3D9156F53234}" name="layoff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8232B7F-7BFA-4AA2-8FC1-6F24B78E3B55}" name="Table9" displayName="Table9" ref="E1:G6" totalsRowShown="0">
  <autoFilter ref="E1:G6" xr:uid="{C8232B7F-7BFA-4AA2-8FC1-6F24B78E3B55}"/>
  <tableColumns count="3">
    <tableColumn id="1" xr3:uid="{4F425897-CFDC-474C-8027-C40FE8C14A3A}" name="com"/>
    <tableColumn id="2" xr3:uid="{3560923E-BCCB-44A3-B9CA-660A18D19176}" name="funding" dataDxfId="1156"/>
    <tableColumn id="3" xr3:uid="{35D9A40B-C856-4613-9AFB-2B5434ACE09A}" name="layoffs" dataDxfId="11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EC5EC7-A609-40B2-9845-7C2B5E4D03C6}" name="Table" displayName="Table" ref="A1:K1995" totalsRowShown="0">
  <autoFilter ref="A1:K1995" xr:uid="{3AEC5EC7-A609-40B2-9845-7C2B5E4D03C6}"/>
  <tableColumns count="11">
    <tableColumn id="1" xr3:uid="{4FA5D586-8032-4C92-847B-530E9AFB89CD}" name="company"/>
    <tableColumn id="2" xr3:uid="{F6D7E52C-7855-4CFE-B851-3A0C4F96085B}" name="location"/>
    <tableColumn id="3" xr3:uid="{D12981BE-48D0-4082-B524-DD9FD74DD4F5}" name="industry"/>
    <tableColumn id="4" xr3:uid="{4510A249-B1F3-4436-9F86-3F8FD057CE47}" name="total_laid_off"/>
    <tableColumn id="5" xr3:uid="{0F908E12-B8DF-4997-BE0A-568555812A92}" name="percentage_laid_off" dataDxfId="1150"/>
    <tableColumn id="6" xr3:uid="{C6148E92-C236-4B72-A63E-8C6A172FC034}" name="date" dataDxfId="1149"/>
    <tableColumn id="12" xr3:uid="{F3497D7A-6D6C-49F0-A354-6891DD90B1C9}" name="month " dataDxfId="1148">
      <calculatedColumnFormula>TEXT(Table[[#This Row],[date]],"mmm")</calculatedColumnFormula>
    </tableColumn>
    <tableColumn id="14" xr3:uid="{260E3E66-9F80-4B4B-BB95-FBBBCE41ACC9}" name="year" dataDxfId="1147">
      <calculatedColumnFormula>TEXT(Table[[#This Row],[date]],"yyyy")</calculatedColumnFormula>
    </tableColumn>
    <tableColumn id="7" xr3:uid="{838684BD-7250-483F-92B9-264E1CE25F51}" name="stage"/>
    <tableColumn id="8" xr3:uid="{83863FE3-629C-4DD6-9540-6EE34698A011}" name="country"/>
    <tableColumn id="9" xr3:uid="{852A8B27-4B8E-44A9-9D64-F6FA6E0C0DC2}" name="funds_raised_mill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table" Target="../tables/tabl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rinterSettings" Target="../printerSettings/printerSettings1.bin"/><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2.xml"/><Relationship Id="rId7" Type="http://schemas.openxmlformats.org/officeDocument/2006/relationships/drawing" Target="../drawings/drawing6.xml"/><Relationship Id="rId2" Type="http://schemas.openxmlformats.org/officeDocument/2006/relationships/pivotTable" Target="../pivotTables/pivotTable31.xml"/><Relationship Id="rId1" Type="http://schemas.openxmlformats.org/officeDocument/2006/relationships/pivotTable" Target="../pivotTables/pivotTable30.xml"/><Relationship Id="rId6" Type="http://schemas.openxmlformats.org/officeDocument/2006/relationships/pivotTable" Target="../pivotTables/pivotTable35.xml"/><Relationship Id="rId5" Type="http://schemas.openxmlformats.org/officeDocument/2006/relationships/pivotTable" Target="../pivotTables/pivotTable34.xml"/><Relationship Id="rId4" Type="http://schemas.openxmlformats.org/officeDocument/2006/relationships/pivotTable" Target="../pivotTables/pivotTable3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4F62-32F6-4947-A242-E87BCEE74DCE}">
  <dimension ref="A2:CC2475"/>
  <sheetViews>
    <sheetView topLeftCell="BF839" zoomScale="73" zoomScaleNormal="73" workbookViewId="0">
      <selection activeCell="BK862" sqref="BK862:BL862"/>
    </sheetView>
  </sheetViews>
  <sheetFormatPr defaultRowHeight="15" x14ac:dyDescent="0.25"/>
  <cols>
    <col min="1" max="1" width="31.42578125" bestFit="1" customWidth="1"/>
    <col min="2" max="2" width="19.85546875" bestFit="1" customWidth="1"/>
    <col min="4" max="4" width="17" customWidth="1"/>
    <col min="5" max="5" width="19.85546875" bestFit="1" customWidth="1"/>
    <col min="6" max="6" width="19" bestFit="1" customWidth="1"/>
    <col min="7" max="7" width="31.42578125" bestFit="1" customWidth="1"/>
    <col min="8" max="8" width="28" bestFit="1" customWidth="1"/>
    <col min="9" max="9" width="25.140625" bestFit="1" customWidth="1"/>
    <col min="10" max="10" width="9.5703125" bestFit="1" customWidth="1"/>
    <col min="11" max="11" width="19.85546875" bestFit="1" customWidth="1"/>
    <col min="12" max="13" width="29" bestFit="1" customWidth="1"/>
    <col min="14" max="14" width="31.42578125" bestFit="1" customWidth="1"/>
    <col min="15" max="15" width="21.7109375" bestFit="1" customWidth="1"/>
    <col min="16" max="16" width="15.7109375" bestFit="1" customWidth="1"/>
    <col min="17" max="17" width="29" bestFit="1" customWidth="1"/>
    <col min="18" max="18" width="9.5703125" bestFit="1" customWidth="1"/>
    <col min="21" max="21" width="15.140625" bestFit="1" customWidth="1"/>
    <col min="22" max="22" width="19.85546875" bestFit="1" customWidth="1"/>
    <col min="23" max="23" width="11.7109375" bestFit="1" customWidth="1"/>
    <col min="24" max="24" width="7.42578125" bestFit="1" customWidth="1"/>
    <col min="25" max="25" width="5.85546875" bestFit="1" customWidth="1"/>
    <col min="26" max="26" width="21.28515625" bestFit="1" customWidth="1"/>
    <col min="27" max="27" width="19.85546875" bestFit="1" customWidth="1"/>
    <col min="28" max="28" width="11.7109375" bestFit="1" customWidth="1"/>
    <col min="29" max="29" width="13.85546875" bestFit="1" customWidth="1"/>
    <col min="30" max="31" width="19.85546875" bestFit="1" customWidth="1"/>
    <col min="32" max="32" width="28" bestFit="1" customWidth="1"/>
    <col min="33" max="33" width="9.5703125" bestFit="1" customWidth="1"/>
    <col min="34" max="34" width="15.5703125" bestFit="1" customWidth="1"/>
    <col min="35" max="35" width="31.42578125" bestFit="1" customWidth="1"/>
    <col min="36" max="36" width="29.42578125" bestFit="1" customWidth="1"/>
    <col min="37" max="37" width="13.85546875" bestFit="1" customWidth="1"/>
    <col min="38" max="38" width="19.85546875" bestFit="1" customWidth="1"/>
    <col min="39" max="39" width="21.7109375" bestFit="1" customWidth="1"/>
    <col min="40" max="40" width="4.5703125" bestFit="1" customWidth="1"/>
    <col min="41" max="41" width="15.140625" bestFit="1" customWidth="1"/>
    <col min="42" max="42" width="5.7109375" bestFit="1" customWidth="1"/>
    <col min="43" max="43" width="14.42578125" bestFit="1" customWidth="1"/>
    <col min="44" max="44" width="15.140625" bestFit="1" customWidth="1"/>
    <col min="45" max="45" width="28" bestFit="1" customWidth="1"/>
    <col min="46" max="46" width="6.85546875" bestFit="1" customWidth="1"/>
    <col min="47" max="47" width="5.7109375" bestFit="1" customWidth="1"/>
    <col min="48" max="48" width="6.85546875" bestFit="1" customWidth="1"/>
    <col min="49" max="49" width="31.42578125" bestFit="1" customWidth="1"/>
    <col min="50" max="50" width="19.85546875" bestFit="1" customWidth="1"/>
    <col min="51" max="51" width="10.140625" bestFit="1" customWidth="1"/>
    <col min="52" max="52" width="6.85546875" bestFit="1" customWidth="1"/>
    <col min="53" max="53" width="5.7109375" bestFit="1" customWidth="1"/>
    <col min="54" max="54" width="8.28515625" bestFit="1" customWidth="1"/>
    <col min="55" max="55" width="31.42578125" bestFit="1" customWidth="1"/>
    <col min="56" max="56" width="28" bestFit="1" customWidth="1"/>
    <col min="57" max="57" width="6.42578125" bestFit="1" customWidth="1"/>
    <col min="58" max="58" width="11.28515625" bestFit="1" customWidth="1"/>
    <col min="59" max="59" width="15.5703125" bestFit="1" customWidth="1"/>
    <col min="60" max="60" width="14.42578125" bestFit="1" customWidth="1"/>
    <col min="61" max="61" width="19.85546875" bestFit="1" customWidth="1"/>
    <col min="62" max="62" width="14.42578125" bestFit="1" customWidth="1"/>
    <col min="63" max="63" width="17.7109375" bestFit="1" customWidth="1"/>
    <col min="64" max="64" width="19.85546875" bestFit="1" customWidth="1"/>
    <col min="66" max="66" width="24.140625" bestFit="1" customWidth="1"/>
    <col min="67" max="67" width="15.140625" customWidth="1"/>
    <col min="68" max="68" width="16.140625" customWidth="1"/>
    <col min="75" max="76" width="19.85546875" bestFit="1" customWidth="1"/>
    <col min="77" max="77" width="13.7109375" bestFit="1" customWidth="1"/>
    <col min="78" max="79" width="19.85546875" bestFit="1" customWidth="1"/>
    <col min="80" max="80" width="8" bestFit="1" customWidth="1"/>
  </cols>
  <sheetData>
    <row r="2" spans="1:81" x14ac:dyDescent="0.25">
      <c r="F2" t="s">
        <v>1042</v>
      </c>
    </row>
    <row r="3" spans="1:81" x14ac:dyDescent="0.25">
      <c r="A3" s="4" t="s">
        <v>1047</v>
      </c>
      <c r="B3" t="s">
        <v>1048</v>
      </c>
      <c r="F3" t="s">
        <v>1043</v>
      </c>
    </row>
    <row r="4" spans="1:81" x14ac:dyDescent="0.25">
      <c r="A4" s="5">
        <v>99</v>
      </c>
      <c r="B4" s="42">
        <v>75</v>
      </c>
      <c r="F4" t="s">
        <v>1046</v>
      </c>
    </row>
    <row r="5" spans="1:81" x14ac:dyDescent="0.25">
      <c r="A5" s="5" t="s">
        <v>21</v>
      </c>
      <c r="B5" s="42">
        <v>19</v>
      </c>
      <c r="F5" t="s">
        <v>1044</v>
      </c>
      <c r="Q5" t="s">
        <v>1067</v>
      </c>
      <c r="R5">
        <v>6</v>
      </c>
      <c r="BH5" s="4" t="s">
        <v>1047</v>
      </c>
      <c r="BI5" t="s">
        <v>1048</v>
      </c>
      <c r="BY5" s="9"/>
      <c r="CA5" s="4" t="s">
        <v>7</v>
      </c>
      <c r="CB5" t="s">
        <v>1063</v>
      </c>
    </row>
    <row r="6" spans="1:81" x14ac:dyDescent="0.25">
      <c r="A6" s="5" t="s">
        <v>16</v>
      </c>
      <c r="B6" s="42">
        <v>9</v>
      </c>
      <c r="F6" t="s">
        <v>1045</v>
      </c>
      <c r="BH6" s="5" t="s">
        <v>138</v>
      </c>
      <c r="BI6" s="42">
        <v>18150</v>
      </c>
      <c r="BL6" s="5"/>
      <c r="BX6" s="5"/>
      <c r="BY6" s="9" t="s">
        <v>1066</v>
      </c>
      <c r="CB6" s="5"/>
    </row>
    <row r="7" spans="1:81" x14ac:dyDescent="0.25">
      <c r="A7" s="5" t="s">
        <v>26</v>
      </c>
      <c r="B7" s="42">
        <v>12</v>
      </c>
      <c r="BH7" s="5" t="s">
        <v>779</v>
      </c>
      <c r="BI7" s="42">
        <v>12000</v>
      </c>
      <c r="BK7" t="s">
        <v>1072</v>
      </c>
      <c r="BW7" t="s">
        <v>1048</v>
      </c>
      <c r="CA7" t="s">
        <v>1048</v>
      </c>
    </row>
    <row r="8" spans="1:81" x14ac:dyDescent="0.25">
      <c r="A8" s="5" t="s">
        <v>30</v>
      </c>
      <c r="B8" s="42">
        <v>100</v>
      </c>
      <c r="D8" s="6" t="s">
        <v>1047</v>
      </c>
      <c r="E8" t="str">
        <f>VLOOKUP(D:D,A3:B827,2,0)</f>
        <v>Sum of total_laid_off</v>
      </c>
      <c r="H8" s="3" t="s">
        <v>1049</v>
      </c>
      <c r="I8" s="3"/>
      <c r="J8" s="3"/>
      <c r="L8" s="31" t="s">
        <v>1061</v>
      </c>
      <c r="M8" s="31"/>
      <c r="N8" s="31"/>
      <c r="P8" s="31" t="s">
        <v>1060</v>
      </c>
      <c r="Q8" s="31"/>
      <c r="R8" s="31"/>
      <c r="S8" s="31"/>
      <c r="T8" s="3"/>
      <c r="AB8" s="31" t="s">
        <v>1054</v>
      </c>
      <c r="AC8" s="31"/>
      <c r="AD8" s="31"/>
      <c r="BH8" s="5" t="s">
        <v>1144</v>
      </c>
      <c r="BI8" s="42">
        <v>11000</v>
      </c>
      <c r="BK8" s="42">
        <v>1994</v>
      </c>
      <c r="BW8" s="42">
        <v>383159</v>
      </c>
      <c r="CA8" s="42">
        <v>383159</v>
      </c>
    </row>
    <row r="9" spans="1:81" x14ac:dyDescent="0.25">
      <c r="A9" s="5" t="s">
        <v>32</v>
      </c>
      <c r="B9" s="42">
        <v>70</v>
      </c>
      <c r="C9" t="e">
        <f>RANK(E:E,E:E)</f>
        <v>#N/A</v>
      </c>
      <c r="D9" s="5">
        <v>99</v>
      </c>
      <c r="E9">
        <f t="shared" ref="E9:E72" si="0">VLOOKUP(D:D,A4:B828,2,0)</f>
        <v>75</v>
      </c>
      <c r="H9" s="3" t="e">
        <f>VLOOKUP(1,C9:E831,2,0)</f>
        <v>#N/A</v>
      </c>
      <c r="I9" s="3" t="e">
        <f>VLOOKUP(1,C9:E831,3,0)</f>
        <v>#N/A</v>
      </c>
      <c r="J9" s="3">
        <v>3</v>
      </c>
      <c r="L9" s="3"/>
      <c r="M9" s="3" t="str">
        <f>VLOOKUP(1,I13:L835, 2,0)</f>
        <v>Byju's</v>
      </c>
      <c r="N9" s="8">
        <f>VLOOKUP(1,I13:L835,4,0)</f>
        <v>35600</v>
      </c>
      <c r="P9" s="3" t="str">
        <f>VLOOKUP(1,M13:O835,2,0)</f>
        <v>Loft</v>
      </c>
      <c r="Q9" s="31">
        <f>VLOOKUP(1,M13:O835,3,0)</f>
        <v>6</v>
      </c>
      <c r="R9" s="31"/>
      <c r="S9" s="31"/>
      <c r="T9" s="3"/>
      <c r="W9" s="31" t="s">
        <v>1053</v>
      </c>
      <c r="X9" s="31"/>
      <c r="Y9" s="31"/>
      <c r="AB9" s="3" t="str">
        <f>VLOOKUP(1,Y12:AA835,2,0)</f>
        <v>United States</v>
      </c>
      <c r="AC9" s="3"/>
      <c r="AD9" s="3">
        <f>VLOOKUP(1,Y12:AA835,3,0)</f>
        <v>256059</v>
      </c>
      <c r="BH9" s="5" t="s">
        <v>1489</v>
      </c>
      <c r="BI9" s="42">
        <v>10090</v>
      </c>
      <c r="CB9" s="32">
        <f>GETPIVOTDATA("total_laid_off",$CA$7)</f>
        <v>383159</v>
      </c>
      <c r="CC9" s="32"/>
    </row>
    <row r="10" spans="1:81" x14ac:dyDescent="0.25">
      <c r="A10" s="5" t="s">
        <v>36</v>
      </c>
      <c r="B10" s="42">
        <v>190</v>
      </c>
      <c r="C10" t="e">
        <f t="shared" ref="C10:C73" si="1">RANK(E:E,E:E)</f>
        <v>#N/A</v>
      </c>
      <c r="D10" s="5" t="s">
        <v>21</v>
      </c>
      <c r="E10">
        <f t="shared" si="0"/>
        <v>19</v>
      </c>
      <c r="W10" s="3" t="e">
        <f>VLOOKUP(1,T12:V42,2,0)</f>
        <v>#N/A</v>
      </c>
      <c r="X10" s="31" t="e">
        <f>VLOOKUP(1,T12:V42,3,0)</f>
        <v>#N/A</v>
      </c>
      <c r="Y10" s="31"/>
      <c r="BH10" s="5" t="s">
        <v>1344</v>
      </c>
      <c r="BI10" s="42">
        <v>10000</v>
      </c>
      <c r="BW10" s="32">
        <f>GETPIVOTDATA("total_laid_off",$BW$7)</f>
        <v>383159</v>
      </c>
      <c r="CB10" s="32"/>
      <c r="CC10" s="32"/>
    </row>
    <row r="11" spans="1:81" x14ac:dyDescent="0.25">
      <c r="A11" s="5" t="s">
        <v>41</v>
      </c>
      <c r="B11" s="42">
        <v>0</v>
      </c>
      <c r="C11" t="e">
        <f t="shared" si="1"/>
        <v>#N/A</v>
      </c>
      <c r="D11" s="5" t="s">
        <v>16</v>
      </c>
      <c r="E11">
        <f t="shared" si="0"/>
        <v>9</v>
      </c>
      <c r="U11" s="4" t="s">
        <v>2</v>
      </c>
      <c r="V11" t="s">
        <v>1048</v>
      </c>
      <c r="Z11" s="4" t="s">
        <v>7</v>
      </c>
      <c r="AA11" t="s">
        <v>1048</v>
      </c>
      <c r="BH11" s="5" t="s">
        <v>1148</v>
      </c>
      <c r="BI11" s="42">
        <v>10000</v>
      </c>
      <c r="BW11" s="32"/>
    </row>
    <row r="12" spans="1:81" x14ac:dyDescent="0.25">
      <c r="A12" s="5" t="s">
        <v>44</v>
      </c>
      <c r="B12" s="42">
        <v>95</v>
      </c>
      <c r="C12" t="e">
        <f t="shared" si="1"/>
        <v>#N/A</v>
      </c>
      <c r="D12" s="5" t="s">
        <v>26</v>
      </c>
      <c r="E12">
        <f t="shared" si="0"/>
        <v>12</v>
      </c>
      <c r="G12" s="4" t="s">
        <v>1047</v>
      </c>
      <c r="H12" t="s">
        <v>1050</v>
      </c>
      <c r="J12" s="6" t="s">
        <v>1047</v>
      </c>
      <c r="K12" s="7"/>
      <c r="L12" t="s">
        <v>1051</v>
      </c>
      <c r="N12" s="4" t="s">
        <v>1047</v>
      </c>
      <c r="O12" t="s">
        <v>1052</v>
      </c>
      <c r="T12" t="e">
        <f>RANK(V:V,V:V)</f>
        <v>#REF!</v>
      </c>
      <c r="U12" s="5" t="s">
        <v>195</v>
      </c>
      <c r="V12" s="42">
        <v>661</v>
      </c>
      <c r="Y12">
        <f>RANK(AA:AA,AA:AA)</f>
        <v>23</v>
      </c>
      <c r="Z12" s="5" t="s">
        <v>357</v>
      </c>
      <c r="AA12" s="42">
        <v>323</v>
      </c>
      <c r="AQ12" s="4" t="s">
        <v>1047</v>
      </c>
      <c r="AR12" t="s">
        <v>1050</v>
      </c>
      <c r="BH12" s="5" t="s">
        <v>648</v>
      </c>
      <c r="BI12" s="42">
        <v>8500</v>
      </c>
      <c r="BW12" s="32">
        <f>GETPIVOTDATA("total_laid_off",$BW$7)</f>
        <v>383159</v>
      </c>
      <c r="BX12">
        <f>GETPIVOTDATA("total_laid_off",$BW$7)</f>
        <v>383159</v>
      </c>
    </row>
    <row r="13" spans="1:81" x14ac:dyDescent="0.25">
      <c r="A13" s="5" t="s">
        <v>45</v>
      </c>
      <c r="B13" s="42">
        <v>0</v>
      </c>
      <c r="C13" t="e">
        <f t="shared" si="1"/>
        <v>#N/A</v>
      </c>
      <c r="D13" s="5" t="s">
        <v>30</v>
      </c>
      <c r="E13">
        <f t="shared" si="0"/>
        <v>100</v>
      </c>
      <c r="G13" s="5">
        <v>99</v>
      </c>
      <c r="H13" s="42">
        <v>244</v>
      </c>
      <c r="I13">
        <f t="shared" ref="I13:I76" si="2">RANK(L:L,L:L)</f>
        <v>281</v>
      </c>
      <c r="J13" s="5">
        <v>99</v>
      </c>
      <c r="K13" s="5"/>
      <c r="L13">
        <f>VLOOKUP(G13,G12:H835,2,0)</f>
        <v>244</v>
      </c>
      <c r="M13">
        <f>RANK(O:O,O:O)</f>
        <v>286</v>
      </c>
      <c r="N13" s="5">
        <v>99</v>
      </c>
      <c r="O13" s="42">
        <v>1</v>
      </c>
      <c r="T13" t="e">
        <f t="shared" ref="T13:T42" si="3">RANK(V:V,V:V)</f>
        <v>#REF!</v>
      </c>
      <c r="U13" s="5" t="s">
        <v>345</v>
      </c>
      <c r="V13" s="42">
        <v>3863</v>
      </c>
      <c r="Y13">
        <f t="shared" ref="Y13:Y76" si="4">RANK(AA:AA,AA:AA)</f>
        <v>14</v>
      </c>
      <c r="Z13" s="5" t="s">
        <v>48</v>
      </c>
      <c r="AA13" s="42">
        <v>2324</v>
      </c>
      <c r="AI13" t="s">
        <v>1048</v>
      </c>
      <c r="AL13" t="s">
        <v>1048</v>
      </c>
      <c r="AQ13" s="5" t="s">
        <v>1250</v>
      </c>
      <c r="AR13" s="42">
        <v>18800</v>
      </c>
      <c r="BH13" s="5" t="s">
        <v>1777</v>
      </c>
      <c r="BI13" s="42">
        <v>7585</v>
      </c>
      <c r="BW13" s="32"/>
      <c r="BZ13" s="14"/>
      <c r="CA13" s="15" t="s">
        <v>1069</v>
      </c>
    </row>
    <row r="14" spans="1:81" x14ac:dyDescent="0.25">
      <c r="A14" s="5" t="s">
        <v>49</v>
      </c>
      <c r="B14" s="42">
        <v>150</v>
      </c>
      <c r="C14" t="e">
        <f t="shared" si="1"/>
        <v>#N/A</v>
      </c>
      <c r="D14" s="5" t="s">
        <v>32</v>
      </c>
      <c r="E14">
        <f t="shared" si="0"/>
        <v>70</v>
      </c>
      <c r="G14" s="5" t="s">
        <v>21</v>
      </c>
      <c r="H14" s="42">
        <v>21</v>
      </c>
      <c r="I14">
        <f t="shared" si="2"/>
        <v>636</v>
      </c>
      <c r="J14" s="5" t="s">
        <v>21</v>
      </c>
      <c r="K14" s="5"/>
      <c r="L14">
        <f t="shared" ref="L14:L77" si="5">VLOOKUP(G14,G13:H836,2,0)</f>
        <v>21</v>
      </c>
      <c r="M14">
        <f t="shared" ref="M14:M77" si="6">RANK(O:O,O:O)</f>
        <v>286</v>
      </c>
      <c r="N14" s="5" t="s">
        <v>21</v>
      </c>
      <c r="O14" s="42">
        <v>1</v>
      </c>
      <c r="T14" t="e">
        <f t="shared" si="3"/>
        <v>#REF!</v>
      </c>
      <c r="U14" s="5" t="s">
        <v>28</v>
      </c>
      <c r="V14" s="42">
        <v>45182</v>
      </c>
      <c r="Y14">
        <f t="shared" si="4"/>
        <v>19</v>
      </c>
      <c r="Z14" s="5" t="s">
        <v>278</v>
      </c>
      <c r="AA14" s="42">
        <v>570</v>
      </c>
      <c r="AE14" t="s">
        <v>1048</v>
      </c>
      <c r="AI14" s="42">
        <v>383159</v>
      </c>
      <c r="AL14" s="42">
        <v>383159</v>
      </c>
      <c r="AQ14" s="5" t="s">
        <v>1696</v>
      </c>
      <c r="AR14" s="42">
        <v>20200</v>
      </c>
      <c r="BH14" s="5" t="s">
        <v>560</v>
      </c>
      <c r="BI14" s="42">
        <v>6650</v>
      </c>
      <c r="BZ14" s="12" t="s">
        <v>138</v>
      </c>
      <c r="CA14" s="13">
        <v>18150</v>
      </c>
    </row>
    <row r="15" spans="1:81" x14ac:dyDescent="0.25">
      <c r="A15" s="5" t="s">
        <v>51</v>
      </c>
      <c r="B15" s="42">
        <v>0</v>
      </c>
      <c r="C15" t="e">
        <f t="shared" si="1"/>
        <v>#N/A</v>
      </c>
      <c r="D15" s="5" t="s">
        <v>36</v>
      </c>
      <c r="E15">
        <f t="shared" si="0"/>
        <v>190</v>
      </c>
      <c r="G15" s="5" t="s">
        <v>16</v>
      </c>
      <c r="H15" s="42">
        <v>35</v>
      </c>
      <c r="I15">
        <f t="shared" si="2"/>
        <v>587</v>
      </c>
      <c r="J15" s="5" t="s">
        <v>16</v>
      </c>
      <c r="K15" s="5"/>
      <c r="L15">
        <f t="shared" si="5"/>
        <v>35</v>
      </c>
      <c r="M15">
        <f t="shared" si="6"/>
        <v>286</v>
      </c>
      <c r="N15" s="5" t="s">
        <v>16</v>
      </c>
      <c r="O15" s="42">
        <v>1</v>
      </c>
      <c r="T15" t="e">
        <f t="shared" si="3"/>
        <v>#REF!</v>
      </c>
      <c r="U15" s="5" t="s">
        <v>38</v>
      </c>
      <c r="V15" s="42">
        <v>10693</v>
      </c>
      <c r="Y15">
        <f t="shared" si="4"/>
        <v>6</v>
      </c>
      <c r="Z15" s="5" t="s">
        <v>40</v>
      </c>
      <c r="AA15" s="42">
        <v>10391</v>
      </c>
      <c r="AE15" s="42">
        <v>383159</v>
      </c>
      <c r="AQ15" s="5" t="s">
        <v>1466</v>
      </c>
      <c r="AR15" s="42">
        <v>24500</v>
      </c>
      <c r="BH15" s="5" t="s">
        <v>318</v>
      </c>
      <c r="BI15" s="42">
        <v>4601</v>
      </c>
    </row>
    <row r="16" spans="1:81" x14ac:dyDescent="0.25">
      <c r="A16" s="5" t="s">
        <v>54</v>
      </c>
      <c r="B16" s="42">
        <v>355</v>
      </c>
      <c r="C16" t="e">
        <f t="shared" si="1"/>
        <v>#N/A</v>
      </c>
      <c r="D16" s="5" t="s">
        <v>41</v>
      </c>
      <c r="E16">
        <f t="shared" si="0"/>
        <v>0</v>
      </c>
      <c r="G16" s="5" t="s">
        <v>26</v>
      </c>
      <c r="H16" s="42">
        <v>120</v>
      </c>
      <c r="I16">
        <f t="shared" si="2"/>
        <v>406</v>
      </c>
      <c r="J16" s="5" t="s">
        <v>26</v>
      </c>
      <c r="K16" s="5"/>
      <c r="L16">
        <f t="shared" si="5"/>
        <v>120</v>
      </c>
      <c r="M16">
        <f t="shared" si="6"/>
        <v>286</v>
      </c>
      <c r="N16" s="5" t="s">
        <v>26</v>
      </c>
      <c r="O16" s="42">
        <v>1</v>
      </c>
      <c r="T16" t="e">
        <f t="shared" si="3"/>
        <v>#REF!</v>
      </c>
      <c r="U16" s="5" t="s">
        <v>75</v>
      </c>
      <c r="V16" s="42">
        <v>5135</v>
      </c>
      <c r="Y16">
        <f t="shared" si="4"/>
        <v>9</v>
      </c>
      <c r="Z16" s="5" t="s">
        <v>25</v>
      </c>
      <c r="AA16" s="42">
        <v>6319</v>
      </c>
      <c r="AQ16" s="5" t="s">
        <v>1144</v>
      </c>
      <c r="AR16" s="42">
        <v>26000</v>
      </c>
    </row>
    <row r="17" spans="1:45" x14ac:dyDescent="0.25">
      <c r="A17" s="5" t="s">
        <v>56</v>
      </c>
      <c r="B17" s="42">
        <v>0</v>
      </c>
      <c r="C17" t="e">
        <f t="shared" si="1"/>
        <v>#N/A</v>
      </c>
      <c r="D17" s="5" t="s">
        <v>44</v>
      </c>
      <c r="E17">
        <f t="shared" si="0"/>
        <v>95</v>
      </c>
      <c r="G17" s="5" t="s">
        <v>30</v>
      </c>
      <c r="H17" s="42">
        <v>242</v>
      </c>
      <c r="I17">
        <f t="shared" si="2"/>
        <v>286</v>
      </c>
      <c r="J17" s="5" t="s">
        <v>30</v>
      </c>
      <c r="K17" s="5"/>
      <c r="L17">
        <f t="shared" si="5"/>
        <v>242</v>
      </c>
      <c r="M17">
        <f t="shared" si="6"/>
        <v>286</v>
      </c>
      <c r="N17" s="5" t="s">
        <v>30</v>
      </c>
      <c r="O17" s="42">
        <v>1</v>
      </c>
      <c r="T17" t="e">
        <f t="shared" si="3"/>
        <v>#REF!</v>
      </c>
      <c r="U17" s="5" t="s">
        <v>43</v>
      </c>
      <c r="V17" s="42">
        <v>13338</v>
      </c>
      <c r="Y17">
        <f t="shared" si="4"/>
        <v>44</v>
      </c>
      <c r="Z17" s="5" t="s">
        <v>256</v>
      </c>
      <c r="AA17" s="42">
        <v>30</v>
      </c>
      <c r="AQ17" s="5" t="s">
        <v>559</v>
      </c>
      <c r="AR17" s="42">
        <v>26500</v>
      </c>
    </row>
    <row r="18" spans="1:45" x14ac:dyDescent="0.25">
      <c r="A18" s="5" t="s">
        <v>60</v>
      </c>
      <c r="B18" s="42">
        <v>12</v>
      </c>
      <c r="C18" t="e">
        <f t="shared" si="1"/>
        <v>#N/A</v>
      </c>
      <c r="D18" s="5" t="s">
        <v>45</v>
      </c>
      <c r="E18">
        <f t="shared" si="0"/>
        <v>0</v>
      </c>
      <c r="G18" s="5" t="s">
        <v>32</v>
      </c>
      <c r="H18" s="42">
        <v>253</v>
      </c>
      <c r="I18">
        <f t="shared" si="2"/>
        <v>275</v>
      </c>
      <c r="J18" s="5" t="s">
        <v>32</v>
      </c>
      <c r="K18" s="5"/>
      <c r="L18">
        <f t="shared" si="5"/>
        <v>253</v>
      </c>
      <c r="M18">
        <f t="shared" si="6"/>
        <v>286</v>
      </c>
      <c r="N18" s="5" t="s">
        <v>32</v>
      </c>
      <c r="O18" s="42">
        <v>1</v>
      </c>
      <c r="T18" t="e">
        <f t="shared" si="3"/>
        <v>#REF!</v>
      </c>
      <c r="U18" s="5" t="s">
        <v>47</v>
      </c>
      <c r="V18" s="42">
        <v>802</v>
      </c>
      <c r="Y18">
        <f t="shared" si="4"/>
        <v>11</v>
      </c>
      <c r="Z18" s="5" t="s">
        <v>267</v>
      </c>
      <c r="AA18" s="42">
        <v>5905</v>
      </c>
      <c r="AQ18" s="5" t="s">
        <v>377</v>
      </c>
      <c r="AR18" s="42">
        <v>35600</v>
      </c>
    </row>
    <row r="19" spans="1:45" x14ac:dyDescent="0.25">
      <c r="A19" s="5" t="s">
        <v>61</v>
      </c>
      <c r="B19" s="42">
        <v>40</v>
      </c>
      <c r="C19" t="e">
        <f t="shared" si="1"/>
        <v>#N/A</v>
      </c>
      <c r="D19" s="5" t="s">
        <v>49</v>
      </c>
      <c r="E19">
        <f t="shared" si="0"/>
        <v>150</v>
      </c>
      <c r="G19" s="5" t="s">
        <v>36</v>
      </c>
      <c r="H19" s="42">
        <v>500</v>
      </c>
      <c r="I19">
        <f t="shared" si="2"/>
        <v>164</v>
      </c>
      <c r="J19" s="5" t="s">
        <v>36</v>
      </c>
      <c r="K19" s="5"/>
      <c r="L19">
        <f t="shared" si="5"/>
        <v>500</v>
      </c>
      <c r="M19">
        <f t="shared" si="6"/>
        <v>60</v>
      </c>
      <c r="N19" s="5" t="s">
        <v>36</v>
      </c>
      <c r="O19" s="42">
        <v>2</v>
      </c>
      <c r="T19" t="e">
        <f t="shared" si="3"/>
        <v>#REF!</v>
      </c>
      <c r="U19" s="5" t="s">
        <v>69</v>
      </c>
      <c r="V19" s="42">
        <v>28344</v>
      </c>
      <c r="Y19">
        <f t="shared" si="4"/>
        <v>32</v>
      </c>
      <c r="Z19" s="5" t="s">
        <v>731</v>
      </c>
      <c r="AA19" s="42">
        <v>130</v>
      </c>
      <c r="AQ19" s="5" t="s">
        <v>1775</v>
      </c>
      <c r="AR19" s="42">
        <v>38700</v>
      </c>
    </row>
    <row r="20" spans="1:45" x14ac:dyDescent="0.25">
      <c r="A20" s="5" t="s">
        <v>63</v>
      </c>
      <c r="B20" s="42">
        <v>70</v>
      </c>
      <c r="C20" t="e">
        <f t="shared" si="1"/>
        <v>#N/A</v>
      </c>
      <c r="D20" s="5" t="s">
        <v>51</v>
      </c>
      <c r="E20">
        <f t="shared" si="0"/>
        <v>0</v>
      </c>
      <c r="G20" s="5" t="s">
        <v>41</v>
      </c>
      <c r="H20" s="42">
        <v>426</v>
      </c>
      <c r="I20">
        <f t="shared" si="2"/>
        <v>185</v>
      </c>
      <c r="J20" s="5" t="s">
        <v>41</v>
      </c>
      <c r="K20" s="5"/>
      <c r="L20">
        <f t="shared" si="5"/>
        <v>426</v>
      </c>
      <c r="M20">
        <f t="shared" si="6"/>
        <v>286</v>
      </c>
      <c r="N20" s="5" t="s">
        <v>41</v>
      </c>
      <c r="O20" s="42">
        <v>1</v>
      </c>
      <c r="T20" t="e">
        <f t="shared" si="3"/>
        <v>#REF!</v>
      </c>
      <c r="U20" s="5" t="s">
        <v>459</v>
      </c>
      <c r="V20" s="42">
        <v>215</v>
      </c>
      <c r="Y20">
        <f t="shared" si="4"/>
        <v>29</v>
      </c>
      <c r="Z20" s="5" t="s">
        <v>111</v>
      </c>
      <c r="AA20" s="42">
        <v>240</v>
      </c>
      <c r="AQ20" s="5" t="s">
        <v>1880</v>
      </c>
      <c r="AR20" s="42">
        <v>65700</v>
      </c>
    </row>
    <row r="21" spans="1:45" x14ac:dyDescent="0.25">
      <c r="A21" s="5" t="s">
        <v>67</v>
      </c>
      <c r="B21" s="42">
        <v>45</v>
      </c>
      <c r="C21" t="e">
        <f t="shared" si="1"/>
        <v>#N/A</v>
      </c>
      <c r="D21" s="5" t="s">
        <v>54</v>
      </c>
      <c r="E21">
        <f t="shared" si="0"/>
        <v>355</v>
      </c>
      <c r="G21" s="5" t="s">
        <v>44</v>
      </c>
      <c r="H21" s="42">
        <v>44</v>
      </c>
      <c r="I21">
        <f t="shared" si="2"/>
        <v>561</v>
      </c>
      <c r="J21" s="5" t="s">
        <v>44</v>
      </c>
      <c r="K21" s="5"/>
      <c r="L21">
        <f t="shared" si="5"/>
        <v>44</v>
      </c>
      <c r="M21">
        <f t="shared" si="6"/>
        <v>286</v>
      </c>
      <c r="N21" s="5" t="s">
        <v>44</v>
      </c>
      <c r="O21" s="42">
        <v>1</v>
      </c>
      <c r="T21" t="e">
        <f t="shared" si="3"/>
        <v>#REF!</v>
      </c>
      <c r="U21" s="5" t="s">
        <v>453</v>
      </c>
      <c r="V21" s="42">
        <v>8748</v>
      </c>
      <c r="Y21">
        <f t="shared" si="4"/>
        <v>27</v>
      </c>
      <c r="Z21" s="5" t="s">
        <v>120</v>
      </c>
      <c r="AA21" s="42">
        <v>250</v>
      </c>
      <c r="AQ21" s="5" t="s">
        <v>1777</v>
      </c>
      <c r="AR21" s="42">
        <v>123500</v>
      </c>
    </row>
    <row r="22" spans="1:45" x14ac:dyDescent="0.25">
      <c r="A22" s="5" t="s">
        <v>71</v>
      </c>
      <c r="B22" s="42">
        <v>50</v>
      </c>
      <c r="C22" t="e">
        <f t="shared" si="1"/>
        <v>#N/A</v>
      </c>
      <c r="D22" s="5" t="s">
        <v>56</v>
      </c>
      <c r="E22">
        <f t="shared" si="0"/>
        <v>0</v>
      </c>
      <c r="G22" s="5" t="s">
        <v>45</v>
      </c>
      <c r="H22" s="42">
        <v>12</v>
      </c>
      <c r="I22">
        <f t="shared" si="2"/>
        <v>679</v>
      </c>
      <c r="J22" s="5" t="s">
        <v>45</v>
      </c>
      <c r="K22" s="5"/>
      <c r="L22">
        <f t="shared" si="5"/>
        <v>12</v>
      </c>
      <c r="M22">
        <f t="shared" si="6"/>
        <v>286</v>
      </c>
      <c r="N22" s="5" t="s">
        <v>45</v>
      </c>
      <c r="O22" s="42">
        <v>1</v>
      </c>
      <c r="T22" t="e">
        <f t="shared" si="3"/>
        <v>#REF!</v>
      </c>
      <c r="U22" s="5" t="s">
        <v>53</v>
      </c>
      <c r="V22" s="42">
        <v>22855</v>
      </c>
      <c r="Y22">
        <f t="shared" si="4"/>
        <v>17</v>
      </c>
      <c r="Z22" s="5" t="s">
        <v>229</v>
      </c>
      <c r="AA22" s="42">
        <v>915</v>
      </c>
      <c r="AD22" t="s">
        <v>1062</v>
      </c>
      <c r="AE22" t="s">
        <v>1068</v>
      </c>
      <c r="AQ22" s="5" t="s">
        <v>1210</v>
      </c>
      <c r="AR22" s="42">
        <v>487600</v>
      </c>
    </row>
    <row r="23" spans="1:45" x14ac:dyDescent="0.25">
      <c r="A23" s="5" t="s">
        <v>73</v>
      </c>
      <c r="B23" s="42">
        <v>54</v>
      </c>
      <c r="C23" t="e">
        <f t="shared" si="1"/>
        <v>#N/A</v>
      </c>
      <c r="D23" s="5" t="s">
        <v>60</v>
      </c>
      <c r="E23">
        <f t="shared" si="0"/>
        <v>12</v>
      </c>
      <c r="G23" s="5" t="s">
        <v>49</v>
      </c>
      <c r="H23" s="42">
        <v>426</v>
      </c>
      <c r="I23">
        <f t="shared" si="2"/>
        <v>185</v>
      </c>
      <c r="J23" s="5" t="s">
        <v>49</v>
      </c>
      <c r="K23" s="5"/>
      <c r="L23">
        <f t="shared" si="5"/>
        <v>426</v>
      </c>
      <c r="M23">
        <f t="shared" si="6"/>
        <v>286</v>
      </c>
      <c r="N23" s="5" t="s">
        <v>49</v>
      </c>
      <c r="O23" s="42">
        <v>1</v>
      </c>
      <c r="T23" t="e">
        <f t="shared" si="3"/>
        <v>#REF!</v>
      </c>
      <c r="U23" s="5" t="s">
        <v>294</v>
      </c>
      <c r="V23" s="42">
        <v>13828</v>
      </c>
      <c r="Y23">
        <f t="shared" si="4"/>
        <v>7</v>
      </c>
      <c r="Z23" s="5" t="s">
        <v>81</v>
      </c>
      <c r="AA23" s="42">
        <v>8701</v>
      </c>
      <c r="AD23" t="s">
        <v>115</v>
      </c>
      <c r="AE23">
        <v>1399</v>
      </c>
    </row>
    <row r="24" spans="1:45" x14ac:dyDescent="0.25">
      <c r="A24" s="5" t="s">
        <v>76</v>
      </c>
      <c r="B24" s="42">
        <v>0</v>
      </c>
      <c r="C24" t="e">
        <f t="shared" si="1"/>
        <v>#N/A</v>
      </c>
      <c r="D24" s="5" t="s">
        <v>61</v>
      </c>
      <c r="E24">
        <f t="shared" si="0"/>
        <v>40</v>
      </c>
      <c r="G24" s="5" t="s">
        <v>51</v>
      </c>
      <c r="H24" s="42">
        <v>275</v>
      </c>
      <c r="I24">
        <f t="shared" si="2"/>
        <v>261</v>
      </c>
      <c r="J24" s="5" t="s">
        <v>51</v>
      </c>
      <c r="K24" s="5"/>
      <c r="L24">
        <f t="shared" si="5"/>
        <v>275</v>
      </c>
      <c r="M24">
        <f t="shared" si="6"/>
        <v>286</v>
      </c>
      <c r="N24" s="5" t="s">
        <v>51</v>
      </c>
      <c r="O24" s="42">
        <v>1</v>
      </c>
      <c r="T24" t="e">
        <f t="shared" si="3"/>
        <v>#REF!</v>
      </c>
      <c r="U24" s="5" t="s">
        <v>11</v>
      </c>
      <c r="V24" s="42">
        <v>25953</v>
      </c>
      <c r="Y24">
        <f t="shared" si="4"/>
        <v>18</v>
      </c>
      <c r="Z24" s="5" t="s">
        <v>140</v>
      </c>
      <c r="AA24" s="42">
        <v>730</v>
      </c>
      <c r="AD24" t="s">
        <v>23</v>
      </c>
      <c r="AE24">
        <v>69394</v>
      </c>
    </row>
    <row r="25" spans="1:45" x14ac:dyDescent="0.25">
      <c r="A25" s="5" t="s">
        <v>78</v>
      </c>
      <c r="B25" s="42">
        <v>78</v>
      </c>
      <c r="C25" t="e">
        <f t="shared" si="1"/>
        <v>#N/A</v>
      </c>
      <c r="D25" s="5" t="s">
        <v>63</v>
      </c>
      <c r="E25">
        <f t="shared" si="0"/>
        <v>70</v>
      </c>
      <c r="G25" s="5" t="s">
        <v>54</v>
      </c>
      <c r="H25" s="42">
        <v>506</v>
      </c>
      <c r="I25">
        <f t="shared" si="2"/>
        <v>162</v>
      </c>
      <c r="J25" s="5" t="s">
        <v>54</v>
      </c>
      <c r="K25" s="5"/>
      <c r="L25">
        <f t="shared" si="5"/>
        <v>506</v>
      </c>
      <c r="M25">
        <f t="shared" si="6"/>
        <v>60</v>
      </c>
      <c r="N25" s="5" t="s">
        <v>54</v>
      </c>
      <c r="O25" s="42">
        <v>2</v>
      </c>
      <c r="T25" t="e">
        <f t="shared" si="3"/>
        <v>#REF!</v>
      </c>
      <c r="U25" s="5" t="s">
        <v>175</v>
      </c>
      <c r="V25" s="42">
        <v>2783</v>
      </c>
      <c r="Y25">
        <f t="shared" si="4"/>
        <v>1388</v>
      </c>
      <c r="Z25" s="5" t="s">
        <v>281</v>
      </c>
      <c r="AA25" s="42">
        <v>0</v>
      </c>
      <c r="AD25" t="s">
        <v>99</v>
      </c>
      <c r="AE25">
        <v>7401</v>
      </c>
      <c r="AR25" s="4" t="s">
        <v>1047</v>
      </c>
      <c r="AS25" t="s">
        <v>1050</v>
      </c>
    </row>
    <row r="26" spans="1:45" x14ac:dyDescent="0.25">
      <c r="A26" s="5" t="s">
        <v>79</v>
      </c>
      <c r="B26" s="42">
        <v>50</v>
      </c>
      <c r="C26" t="e">
        <f t="shared" si="1"/>
        <v>#N/A</v>
      </c>
      <c r="D26" s="5" t="s">
        <v>67</v>
      </c>
      <c r="E26">
        <f t="shared" si="0"/>
        <v>45</v>
      </c>
      <c r="G26" s="5" t="s">
        <v>56</v>
      </c>
      <c r="H26" s="42">
        <v>247</v>
      </c>
      <c r="I26">
        <f t="shared" si="2"/>
        <v>277</v>
      </c>
      <c r="J26" s="5" t="s">
        <v>56</v>
      </c>
      <c r="K26" s="5"/>
      <c r="L26">
        <f t="shared" si="5"/>
        <v>247</v>
      </c>
      <c r="M26">
        <f t="shared" si="6"/>
        <v>286</v>
      </c>
      <c r="N26" s="5" t="s">
        <v>56</v>
      </c>
      <c r="O26" s="42">
        <v>1</v>
      </c>
      <c r="T26" t="e">
        <f t="shared" si="3"/>
        <v>#REF!</v>
      </c>
      <c r="U26" s="5" t="s">
        <v>119</v>
      </c>
      <c r="V26" s="42">
        <v>5785</v>
      </c>
      <c r="Y26">
        <f t="shared" si="4"/>
        <v>3</v>
      </c>
      <c r="Z26" s="5" t="s">
        <v>70</v>
      </c>
      <c r="AA26" s="42">
        <v>35993</v>
      </c>
      <c r="AD26" t="s">
        <v>13</v>
      </c>
      <c r="AE26">
        <v>86140</v>
      </c>
      <c r="AR26" s="5" t="s">
        <v>97</v>
      </c>
      <c r="AS26" s="42">
        <v>33279</v>
      </c>
    </row>
    <row r="27" spans="1:45" x14ac:dyDescent="0.25">
      <c r="A27" s="5" t="s">
        <v>82</v>
      </c>
      <c r="B27" s="42">
        <v>36</v>
      </c>
      <c r="C27" t="e">
        <f t="shared" si="1"/>
        <v>#N/A</v>
      </c>
      <c r="D27" s="5" t="s">
        <v>71</v>
      </c>
      <c r="E27">
        <f t="shared" si="0"/>
        <v>50</v>
      </c>
      <c r="G27" s="5" t="s">
        <v>60</v>
      </c>
      <c r="H27" s="42">
        <v>106</v>
      </c>
      <c r="I27">
        <f t="shared" si="2"/>
        <v>427</v>
      </c>
      <c r="J27" s="5" t="s">
        <v>60</v>
      </c>
      <c r="K27" s="5"/>
      <c r="L27">
        <f t="shared" si="5"/>
        <v>106</v>
      </c>
      <c r="M27">
        <f t="shared" si="6"/>
        <v>286</v>
      </c>
      <c r="N27" s="5" t="s">
        <v>60</v>
      </c>
      <c r="O27" s="42">
        <v>1</v>
      </c>
      <c r="T27" t="e">
        <f t="shared" si="3"/>
        <v>#REF!</v>
      </c>
      <c r="U27" s="5" t="s">
        <v>520</v>
      </c>
      <c r="V27" s="42">
        <v>836</v>
      </c>
      <c r="Y27">
        <f t="shared" si="4"/>
        <v>13</v>
      </c>
      <c r="Z27" s="5" t="s">
        <v>116</v>
      </c>
      <c r="AA27" s="42">
        <v>3521</v>
      </c>
      <c r="AD27" t="s">
        <v>1064</v>
      </c>
      <c r="AE27">
        <v>29033</v>
      </c>
      <c r="AR27" s="5" t="s">
        <v>146</v>
      </c>
      <c r="AS27" s="42">
        <v>35106</v>
      </c>
    </row>
    <row r="28" spans="1:45" x14ac:dyDescent="0.25">
      <c r="A28" s="5" t="s">
        <v>83</v>
      </c>
      <c r="B28" s="42">
        <v>100</v>
      </c>
      <c r="C28" t="e">
        <f t="shared" si="1"/>
        <v>#N/A</v>
      </c>
      <c r="D28" s="5" t="s">
        <v>73</v>
      </c>
      <c r="E28">
        <f t="shared" si="0"/>
        <v>54</v>
      </c>
      <c r="G28" s="5" t="s">
        <v>61</v>
      </c>
      <c r="H28" s="42">
        <v>237</v>
      </c>
      <c r="I28">
        <f t="shared" si="2"/>
        <v>290</v>
      </c>
      <c r="J28" s="5" t="s">
        <v>61</v>
      </c>
      <c r="K28" s="5"/>
      <c r="L28">
        <f t="shared" si="5"/>
        <v>237</v>
      </c>
      <c r="M28">
        <f t="shared" si="6"/>
        <v>286</v>
      </c>
      <c r="N28" s="5" t="s">
        <v>61</v>
      </c>
      <c r="O28" s="42">
        <v>1</v>
      </c>
      <c r="T28" t="e">
        <f t="shared" si="3"/>
        <v>#REF!</v>
      </c>
      <c r="U28" s="5" t="s">
        <v>105</v>
      </c>
      <c r="V28" s="42">
        <v>4026</v>
      </c>
      <c r="Y28">
        <f t="shared" si="4"/>
        <v>26</v>
      </c>
      <c r="Z28" s="5" t="s">
        <v>20</v>
      </c>
      <c r="AA28" s="42">
        <v>257</v>
      </c>
      <c r="AR28" s="5" t="s">
        <v>11</v>
      </c>
      <c r="AS28" s="42">
        <v>51166</v>
      </c>
    </row>
    <row r="29" spans="1:45" x14ac:dyDescent="0.25">
      <c r="A29" s="5" t="s">
        <v>84</v>
      </c>
      <c r="B29" s="42">
        <v>20</v>
      </c>
      <c r="C29" t="e">
        <f t="shared" si="1"/>
        <v>#N/A</v>
      </c>
      <c r="D29" s="5" t="s">
        <v>76</v>
      </c>
      <c r="E29">
        <f t="shared" si="0"/>
        <v>0</v>
      </c>
      <c r="G29" s="5" t="s">
        <v>63</v>
      </c>
      <c r="H29" s="42">
        <v>126</v>
      </c>
      <c r="I29">
        <f t="shared" si="2"/>
        <v>400</v>
      </c>
      <c r="J29" s="5" t="s">
        <v>63</v>
      </c>
      <c r="K29" s="5"/>
      <c r="L29">
        <f t="shared" si="5"/>
        <v>126</v>
      </c>
      <c r="M29">
        <f t="shared" si="6"/>
        <v>286</v>
      </c>
      <c r="N29" s="5" t="s">
        <v>63</v>
      </c>
      <c r="O29" s="42">
        <v>1</v>
      </c>
      <c r="T29" t="e">
        <f t="shared" si="3"/>
        <v>#REF!</v>
      </c>
      <c r="U29" s="5" t="s">
        <v>206</v>
      </c>
      <c r="V29" s="42">
        <v>20</v>
      </c>
      <c r="Y29">
        <f t="shared" si="4"/>
        <v>12</v>
      </c>
      <c r="Z29" s="5" t="s">
        <v>157</v>
      </c>
      <c r="AA29" s="42">
        <v>3638</v>
      </c>
      <c r="AR29" s="5" t="s">
        <v>34</v>
      </c>
      <c r="AS29" s="42">
        <v>61688</v>
      </c>
    </row>
    <row r="30" spans="1:45" x14ac:dyDescent="0.25">
      <c r="A30" s="5" t="s">
        <v>86</v>
      </c>
      <c r="B30" s="42">
        <v>100</v>
      </c>
      <c r="C30" t="e">
        <f t="shared" si="1"/>
        <v>#N/A</v>
      </c>
      <c r="D30" s="5" t="s">
        <v>78</v>
      </c>
      <c r="E30">
        <f t="shared" si="0"/>
        <v>78</v>
      </c>
      <c r="G30" s="5" t="s">
        <v>67</v>
      </c>
      <c r="H30" s="42">
        <v>143</v>
      </c>
      <c r="I30">
        <f t="shared" si="2"/>
        <v>381</v>
      </c>
      <c r="J30" s="5" t="s">
        <v>67</v>
      </c>
      <c r="K30" s="5"/>
      <c r="L30">
        <f t="shared" si="5"/>
        <v>143</v>
      </c>
      <c r="M30">
        <f t="shared" si="6"/>
        <v>286</v>
      </c>
      <c r="N30" s="5" t="s">
        <v>67</v>
      </c>
      <c r="O30" s="42">
        <v>1</v>
      </c>
      <c r="T30" t="e">
        <f t="shared" si="3"/>
        <v>#REF!</v>
      </c>
      <c r="U30" s="5" t="s">
        <v>18</v>
      </c>
      <c r="V30" s="42">
        <v>10258</v>
      </c>
      <c r="Y30">
        <f t="shared" si="4"/>
        <v>1388</v>
      </c>
      <c r="Z30" s="5" t="s">
        <v>417</v>
      </c>
      <c r="AA30" s="42">
        <v>0</v>
      </c>
      <c r="AR30" s="5" t="s">
        <v>69</v>
      </c>
      <c r="AS30" s="42">
        <v>95658</v>
      </c>
    </row>
    <row r="31" spans="1:45" x14ac:dyDescent="0.25">
      <c r="A31" s="5" t="s">
        <v>87</v>
      </c>
      <c r="B31" s="42">
        <v>210</v>
      </c>
      <c r="C31" t="e">
        <f t="shared" si="1"/>
        <v>#N/A</v>
      </c>
      <c r="D31" s="5" t="s">
        <v>79</v>
      </c>
      <c r="E31">
        <f t="shared" si="0"/>
        <v>50</v>
      </c>
      <c r="G31" s="5" t="s">
        <v>71</v>
      </c>
      <c r="H31" s="42">
        <v>207</v>
      </c>
      <c r="I31">
        <f t="shared" si="2"/>
        <v>313</v>
      </c>
      <c r="J31" s="5" t="s">
        <v>71</v>
      </c>
      <c r="K31" s="5"/>
      <c r="L31">
        <f t="shared" si="5"/>
        <v>207</v>
      </c>
      <c r="M31">
        <f t="shared" si="6"/>
        <v>286</v>
      </c>
      <c r="N31" s="5" t="s">
        <v>71</v>
      </c>
      <c r="O31" s="42">
        <v>1</v>
      </c>
      <c r="T31" t="e">
        <f t="shared" si="3"/>
        <v>#REF!</v>
      </c>
      <c r="U31" s="5" t="s">
        <v>65</v>
      </c>
      <c r="V31" s="42">
        <v>5234</v>
      </c>
      <c r="Y31">
        <f t="shared" si="4"/>
        <v>36</v>
      </c>
      <c r="Z31" s="5" t="s">
        <v>517</v>
      </c>
      <c r="AA31" s="42">
        <v>85</v>
      </c>
      <c r="AR31" s="5" t="s">
        <v>53</v>
      </c>
      <c r="AS31" s="42">
        <v>96747</v>
      </c>
    </row>
    <row r="32" spans="1:45" x14ac:dyDescent="0.25">
      <c r="A32" s="5" t="s">
        <v>89</v>
      </c>
      <c r="B32" s="42">
        <v>32</v>
      </c>
      <c r="C32" t="e">
        <f t="shared" si="1"/>
        <v>#N/A</v>
      </c>
      <c r="D32" s="5" t="s">
        <v>82</v>
      </c>
      <c r="E32">
        <f t="shared" si="0"/>
        <v>36</v>
      </c>
      <c r="G32" s="5" t="s">
        <v>73</v>
      </c>
      <c r="H32" s="42">
        <v>352</v>
      </c>
      <c r="I32">
        <f t="shared" si="2"/>
        <v>215</v>
      </c>
      <c r="J32" s="5" t="s">
        <v>73</v>
      </c>
      <c r="K32" s="5"/>
      <c r="L32">
        <f t="shared" si="5"/>
        <v>352</v>
      </c>
      <c r="M32">
        <f t="shared" si="6"/>
        <v>286</v>
      </c>
      <c r="N32" s="5" t="s">
        <v>73</v>
      </c>
      <c r="O32" s="42">
        <v>1</v>
      </c>
      <c r="T32" t="e">
        <f t="shared" si="3"/>
        <v>#REF!</v>
      </c>
      <c r="U32" s="5" t="s">
        <v>12</v>
      </c>
      <c r="V32" s="42">
        <v>0</v>
      </c>
      <c r="Y32">
        <f t="shared" si="4"/>
        <v>21</v>
      </c>
      <c r="Z32" s="5" t="s">
        <v>467</v>
      </c>
      <c r="AA32" s="42">
        <v>349</v>
      </c>
      <c r="AR32" s="5" t="s">
        <v>159</v>
      </c>
      <c r="AS32" s="42">
        <v>97598</v>
      </c>
    </row>
    <row r="33" spans="1:45" x14ac:dyDescent="0.25">
      <c r="A33" s="5" t="s">
        <v>90</v>
      </c>
      <c r="B33" s="42">
        <v>40</v>
      </c>
      <c r="C33" t="e">
        <f t="shared" si="1"/>
        <v>#N/A</v>
      </c>
      <c r="D33" s="5" t="s">
        <v>83</v>
      </c>
      <c r="E33">
        <f t="shared" si="0"/>
        <v>100</v>
      </c>
      <c r="G33" s="5" t="s">
        <v>76</v>
      </c>
      <c r="H33" s="42">
        <v>360</v>
      </c>
      <c r="I33">
        <f t="shared" si="2"/>
        <v>211</v>
      </c>
      <c r="J33" s="5" t="s">
        <v>76</v>
      </c>
      <c r="K33" s="5"/>
      <c r="L33">
        <f t="shared" si="5"/>
        <v>360</v>
      </c>
      <c r="M33">
        <f t="shared" si="6"/>
        <v>286</v>
      </c>
      <c r="N33" s="5" t="s">
        <v>76</v>
      </c>
      <c r="O33" s="42">
        <v>1</v>
      </c>
      <c r="T33" t="e">
        <f t="shared" si="3"/>
        <v>#REF!</v>
      </c>
      <c r="U33" s="5" t="s">
        <v>146</v>
      </c>
      <c r="V33" s="42">
        <v>35789</v>
      </c>
      <c r="Y33">
        <f t="shared" si="4"/>
        <v>35</v>
      </c>
      <c r="Z33" s="5" t="s">
        <v>411</v>
      </c>
      <c r="AA33" s="42">
        <v>100</v>
      </c>
      <c r="AR33" s="5" t="s">
        <v>28</v>
      </c>
      <c r="AS33" s="42">
        <v>154189</v>
      </c>
    </row>
    <row r="34" spans="1:45" x14ac:dyDescent="0.25">
      <c r="A34" s="5" t="s">
        <v>92</v>
      </c>
      <c r="B34" s="42">
        <v>500</v>
      </c>
      <c r="C34" t="e">
        <f t="shared" si="1"/>
        <v>#N/A</v>
      </c>
      <c r="D34" s="5" t="s">
        <v>84</v>
      </c>
      <c r="E34">
        <f t="shared" si="0"/>
        <v>20</v>
      </c>
      <c r="G34" s="5" t="s">
        <v>78</v>
      </c>
      <c r="H34" s="42">
        <v>190</v>
      </c>
      <c r="I34">
        <f t="shared" si="2"/>
        <v>329</v>
      </c>
      <c r="J34" s="5" t="s">
        <v>78</v>
      </c>
      <c r="K34" s="5"/>
      <c r="L34">
        <f t="shared" si="5"/>
        <v>190</v>
      </c>
      <c r="M34">
        <f t="shared" si="6"/>
        <v>286</v>
      </c>
      <c r="N34" s="5" t="s">
        <v>78</v>
      </c>
      <c r="O34" s="42">
        <v>1</v>
      </c>
      <c r="T34" t="e">
        <f t="shared" si="3"/>
        <v>#REF!</v>
      </c>
      <c r="U34" s="5" t="s">
        <v>108</v>
      </c>
      <c r="V34" s="42">
        <v>1233</v>
      </c>
      <c r="Y34">
        <f t="shared" si="4"/>
        <v>25</v>
      </c>
      <c r="Z34" s="5" t="s">
        <v>285</v>
      </c>
      <c r="AA34" s="42">
        <v>270</v>
      </c>
      <c r="AR34" s="5" t="s">
        <v>58</v>
      </c>
      <c r="AS34" s="42">
        <v>286810</v>
      </c>
    </row>
    <row r="35" spans="1:45" x14ac:dyDescent="0.25">
      <c r="A35" s="5" t="s">
        <v>93</v>
      </c>
      <c r="B35" s="42">
        <v>60</v>
      </c>
      <c r="C35" t="e">
        <f t="shared" si="1"/>
        <v>#N/A</v>
      </c>
      <c r="D35" s="5" t="s">
        <v>86</v>
      </c>
      <c r="E35">
        <f t="shared" si="0"/>
        <v>100</v>
      </c>
      <c r="G35" s="5" t="s">
        <v>79</v>
      </c>
      <c r="H35" s="42">
        <v>189</v>
      </c>
      <c r="I35">
        <f t="shared" si="2"/>
        <v>333</v>
      </c>
      <c r="J35" s="5" t="s">
        <v>79</v>
      </c>
      <c r="K35" s="5"/>
      <c r="L35">
        <f t="shared" si="5"/>
        <v>189</v>
      </c>
      <c r="M35">
        <f t="shared" si="6"/>
        <v>286</v>
      </c>
      <c r="N35" s="5" t="s">
        <v>79</v>
      </c>
      <c r="O35" s="42">
        <v>1</v>
      </c>
      <c r="T35" t="e">
        <f t="shared" si="3"/>
        <v>#REF!</v>
      </c>
      <c r="U35" s="5" t="s">
        <v>159</v>
      </c>
      <c r="V35" s="42">
        <v>17565</v>
      </c>
      <c r="Y35">
        <f t="shared" si="4"/>
        <v>30</v>
      </c>
      <c r="Z35" s="5" t="s">
        <v>703</v>
      </c>
      <c r="AA35" s="42">
        <v>200</v>
      </c>
      <c r="AR35" s="5" t="s">
        <v>65</v>
      </c>
      <c r="AS35" s="42">
        <v>504784</v>
      </c>
    </row>
    <row r="36" spans="1:45" x14ac:dyDescent="0.25">
      <c r="A36" s="5" t="s">
        <v>95</v>
      </c>
      <c r="B36" s="42">
        <v>1500</v>
      </c>
      <c r="C36" t="e">
        <f t="shared" si="1"/>
        <v>#N/A</v>
      </c>
      <c r="D36" s="5" t="s">
        <v>87</v>
      </c>
      <c r="E36">
        <f t="shared" si="0"/>
        <v>210</v>
      </c>
      <c r="G36" s="5" t="s">
        <v>82</v>
      </c>
      <c r="H36" s="42">
        <v>60</v>
      </c>
      <c r="I36">
        <f t="shared" si="2"/>
        <v>512</v>
      </c>
      <c r="J36" s="5" t="s">
        <v>82</v>
      </c>
      <c r="K36" s="5"/>
      <c r="L36">
        <f t="shared" si="5"/>
        <v>60</v>
      </c>
      <c r="M36">
        <f t="shared" si="6"/>
        <v>286</v>
      </c>
      <c r="N36" s="5" t="s">
        <v>82</v>
      </c>
      <c r="O36" s="42">
        <v>1</v>
      </c>
      <c r="T36" t="e">
        <f t="shared" si="3"/>
        <v>#REF!</v>
      </c>
      <c r="U36" s="5" t="s">
        <v>152</v>
      </c>
      <c r="V36" s="42">
        <v>2775</v>
      </c>
      <c r="Y36">
        <f t="shared" si="4"/>
        <v>4</v>
      </c>
      <c r="Z36" s="5" t="s">
        <v>320</v>
      </c>
      <c r="AA36" s="42">
        <v>17220</v>
      </c>
    </row>
    <row r="37" spans="1:45" x14ac:dyDescent="0.25">
      <c r="A37" s="5" t="s">
        <v>98</v>
      </c>
      <c r="B37" s="42">
        <v>44</v>
      </c>
      <c r="C37" t="e">
        <f t="shared" si="1"/>
        <v>#N/A</v>
      </c>
      <c r="D37" s="5" t="s">
        <v>89</v>
      </c>
      <c r="E37">
        <f t="shared" si="0"/>
        <v>32</v>
      </c>
      <c r="G37" s="5" t="s">
        <v>83</v>
      </c>
      <c r="H37" s="42">
        <v>406</v>
      </c>
      <c r="I37">
        <f t="shared" si="2"/>
        <v>194</v>
      </c>
      <c r="J37" s="5" t="s">
        <v>83</v>
      </c>
      <c r="K37" s="5"/>
      <c r="L37">
        <f t="shared" si="5"/>
        <v>406</v>
      </c>
      <c r="M37">
        <f t="shared" si="6"/>
        <v>286</v>
      </c>
      <c r="N37" s="5" t="s">
        <v>83</v>
      </c>
      <c r="O37" s="42">
        <v>1</v>
      </c>
      <c r="T37" t="e">
        <f t="shared" si="3"/>
        <v>#REF!</v>
      </c>
      <c r="U37" s="5" t="s">
        <v>34</v>
      </c>
      <c r="V37" s="42">
        <v>43613</v>
      </c>
      <c r="Y37">
        <f t="shared" si="4"/>
        <v>42</v>
      </c>
      <c r="Z37" s="5" t="s">
        <v>992</v>
      </c>
      <c r="AA37" s="42">
        <v>45</v>
      </c>
    </row>
    <row r="38" spans="1:45" x14ac:dyDescent="0.25">
      <c r="A38" s="5" t="s">
        <v>100</v>
      </c>
      <c r="B38" s="42">
        <v>0</v>
      </c>
      <c r="C38" t="e">
        <f t="shared" si="1"/>
        <v>#N/A</v>
      </c>
      <c r="D38" s="5" t="s">
        <v>90</v>
      </c>
      <c r="E38">
        <f t="shared" si="0"/>
        <v>40</v>
      </c>
      <c r="G38" s="5" t="s">
        <v>84</v>
      </c>
      <c r="H38" s="42">
        <v>491</v>
      </c>
      <c r="I38">
        <f t="shared" si="2"/>
        <v>166</v>
      </c>
      <c r="J38" s="5" t="s">
        <v>84</v>
      </c>
      <c r="K38" s="5"/>
      <c r="L38">
        <f t="shared" si="5"/>
        <v>491</v>
      </c>
      <c r="M38">
        <f t="shared" si="6"/>
        <v>286</v>
      </c>
      <c r="N38" s="5" t="s">
        <v>84</v>
      </c>
      <c r="O38" s="42">
        <v>1</v>
      </c>
      <c r="T38" t="e">
        <f t="shared" si="3"/>
        <v>#REF!</v>
      </c>
      <c r="U38" s="5" t="s">
        <v>50</v>
      </c>
      <c r="V38" s="42">
        <v>13216</v>
      </c>
      <c r="Y38">
        <f t="shared" si="4"/>
        <v>15</v>
      </c>
      <c r="Z38" s="5" t="s">
        <v>131</v>
      </c>
      <c r="AA38" s="42">
        <v>1882</v>
      </c>
    </row>
    <row r="39" spans="1:45" x14ac:dyDescent="0.25">
      <c r="A39" s="5" t="s">
        <v>101</v>
      </c>
      <c r="B39" s="42">
        <v>1930</v>
      </c>
      <c r="C39" t="e">
        <f t="shared" si="1"/>
        <v>#N/A</v>
      </c>
      <c r="D39" s="5" t="s">
        <v>92</v>
      </c>
      <c r="E39">
        <f t="shared" si="0"/>
        <v>500</v>
      </c>
      <c r="G39" s="5" t="s">
        <v>86</v>
      </c>
      <c r="H39" s="42">
        <v>2</v>
      </c>
      <c r="I39">
        <f t="shared" si="2"/>
        <v>725</v>
      </c>
      <c r="J39" s="5" t="s">
        <v>86</v>
      </c>
      <c r="K39" s="5"/>
      <c r="L39">
        <f t="shared" si="5"/>
        <v>2</v>
      </c>
      <c r="M39">
        <f t="shared" si="6"/>
        <v>286</v>
      </c>
      <c r="N39" s="5" t="s">
        <v>86</v>
      </c>
      <c r="O39" s="42">
        <v>1</v>
      </c>
      <c r="T39" t="e">
        <f t="shared" si="3"/>
        <v>#REF!</v>
      </c>
      <c r="U39" s="5" t="s">
        <v>166</v>
      </c>
      <c r="V39" s="42">
        <v>5979</v>
      </c>
      <c r="Y39">
        <f t="shared" si="4"/>
        <v>1388</v>
      </c>
      <c r="Z39" s="5" t="s">
        <v>106</v>
      </c>
      <c r="AA39" s="42">
        <v>0</v>
      </c>
    </row>
    <row r="40" spans="1:45" x14ac:dyDescent="0.25">
      <c r="A40" s="5" t="s">
        <v>103</v>
      </c>
      <c r="B40" s="42">
        <v>0</v>
      </c>
      <c r="C40" t="e">
        <f t="shared" si="1"/>
        <v>#N/A</v>
      </c>
      <c r="D40" s="5" t="s">
        <v>93</v>
      </c>
      <c r="E40">
        <f t="shared" si="0"/>
        <v>60</v>
      </c>
      <c r="G40" s="5" t="s">
        <v>87</v>
      </c>
      <c r="H40" s="42">
        <v>89</v>
      </c>
      <c r="I40">
        <f t="shared" si="2"/>
        <v>457</v>
      </c>
      <c r="J40" s="5" t="s">
        <v>87</v>
      </c>
      <c r="K40" s="5"/>
      <c r="L40">
        <f t="shared" si="5"/>
        <v>89</v>
      </c>
      <c r="M40">
        <f t="shared" si="6"/>
        <v>286</v>
      </c>
      <c r="N40" s="5" t="s">
        <v>87</v>
      </c>
      <c r="O40" s="42">
        <v>1</v>
      </c>
      <c r="T40" t="e">
        <f t="shared" si="3"/>
        <v>#REF!</v>
      </c>
      <c r="U40" s="5" t="s">
        <v>55</v>
      </c>
      <c r="V40" s="42">
        <v>3523</v>
      </c>
      <c r="Y40">
        <f t="shared" si="4"/>
        <v>45</v>
      </c>
      <c r="Z40" s="5" t="s">
        <v>334</v>
      </c>
      <c r="AA40" s="42">
        <v>25</v>
      </c>
    </row>
    <row r="41" spans="1:45" x14ac:dyDescent="0.25">
      <c r="A41" s="5" t="s">
        <v>107</v>
      </c>
      <c r="B41" s="42">
        <v>254</v>
      </c>
      <c r="C41" t="e">
        <f t="shared" si="1"/>
        <v>#N/A</v>
      </c>
      <c r="D41" s="5" t="s">
        <v>95</v>
      </c>
      <c r="E41">
        <f t="shared" si="0"/>
        <v>1500</v>
      </c>
      <c r="G41" s="5" t="s">
        <v>89</v>
      </c>
      <c r="H41" s="42">
        <v>0</v>
      </c>
      <c r="I41">
        <f t="shared" si="2"/>
        <v>742</v>
      </c>
      <c r="J41" s="5" t="s">
        <v>89</v>
      </c>
      <c r="K41" s="5"/>
      <c r="L41">
        <f t="shared" si="5"/>
        <v>0</v>
      </c>
      <c r="M41">
        <f t="shared" si="6"/>
        <v>286</v>
      </c>
      <c r="N41" s="5" t="s">
        <v>89</v>
      </c>
      <c r="O41" s="42">
        <v>1</v>
      </c>
      <c r="T41" t="e">
        <f t="shared" si="3"/>
        <v>#REF!</v>
      </c>
      <c r="U41" s="5" t="s">
        <v>58</v>
      </c>
      <c r="V41" s="42">
        <v>33748</v>
      </c>
      <c r="Y41">
        <f t="shared" si="4"/>
        <v>37</v>
      </c>
      <c r="Z41" s="5" t="s">
        <v>710</v>
      </c>
      <c r="AA41" s="42">
        <v>80</v>
      </c>
    </row>
    <row r="42" spans="1:45" x14ac:dyDescent="0.25">
      <c r="A42" s="5" t="s">
        <v>109</v>
      </c>
      <c r="B42" s="42">
        <v>15</v>
      </c>
      <c r="C42" t="e">
        <f t="shared" si="1"/>
        <v>#N/A</v>
      </c>
      <c r="D42" s="5" t="s">
        <v>98</v>
      </c>
      <c r="E42">
        <f t="shared" si="0"/>
        <v>44</v>
      </c>
      <c r="G42" s="5" t="s">
        <v>90</v>
      </c>
      <c r="H42" s="42">
        <v>20</v>
      </c>
      <c r="I42">
        <f t="shared" si="2"/>
        <v>640</v>
      </c>
      <c r="J42" s="5" t="s">
        <v>90</v>
      </c>
      <c r="K42" s="5"/>
      <c r="L42">
        <f t="shared" si="5"/>
        <v>20</v>
      </c>
      <c r="M42">
        <f t="shared" si="6"/>
        <v>286</v>
      </c>
      <c r="N42" s="5" t="s">
        <v>90</v>
      </c>
      <c r="O42" s="42">
        <v>1</v>
      </c>
      <c r="T42" t="e">
        <f t="shared" si="3"/>
        <v>#REF!</v>
      </c>
      <c r="U42" s="5" t="s">
        <v>97</v>
      </c>
      <c r="V42" s="42">
        <v>17159</v>
      </c>
      <c r="Y42">
        <f t="shared" si="4"/>
        <v>20</v>
      </c>
      <c r="Z42" s="5" t="s">
        <v>135</v>
      </c>
      <c r="AA42" s="42">
        <v>400</v>
      </c>
    </row>
    <row r="43" spans="1:45" x14ac:dyDescent="0.25">
      <c r="A43" s="5" t="s">
        <v>112</v>
      </c>
      <c r="B43" s="42">
        <v>30</v>
      </c>
      <c r="C43" t="e">
        <f t="shared" si="1"/>
        <v>#N/A</v>
      </c>
      <c r="D43" s="5" t="s">
        <v>100</v>
      </c>
      <c r="E43">
        <f t="shared" si="0"/>
        <v>0</v>
      </c>
      <c r="G43" s="5" t="s">
        <v>92</v>
      </c>
      <c r="H43" s="42">
        <v>3000</v>
      </c>
      <c r="I43">
        <f t="shared" si="2"/>
        <v>21</v>
      </c>
      <c r="J43" s="5" t="s">
        <v>92</v>
      </c>
      <c r="K43" s="5"/>
      <c r="L43">
        <f t="shared" si="5"/>
        <v>3000</v>
      </c>
      <c r="M43">
        <f t="shared" si="6"/>
        <v>60</v>
      </c>
      <c r="N43" s="5" t="s">
        <v>92</v>
      </c>
      <c r="O43" s="42">
        <v>2</v>
      </c>
      <c r="Y43">
        <f t="shared" si="4"/>
        <v>38</v>
      </c>
      <c r="Z43" s="5" t="s">
        <v>274</v>
      </c>
      <c r="AA43" s="42">
        <v>75</v>
      </c>
    </row>
    <row r="44" spans="1:45" x14ac:dyDescent="0.25">
      <c r="A44" s="5" t="s">
        <v>113</v>
      </c>
      <c r="B44" s="42">
        <v>0</v>
      </c>
      <c r="C44" t="e">
        <f t="shared" si="1"/>
        <v>#N/A</v>
      </c>
      <c r="D44" s="5" t="s">
        <v>101</v>
      </c>
      <c r="E44">
        <f t="shared" si="0"/>
        <v>1930</v>
      </c>
      <c r="G44" s="5" t="s">
        <v>93</v>
      </c>
      <c r="H44" s="42">
        <v>0</v>
      </c>
      <c r="I44">
        <f t="shared" si="2"/>
        <v>742</v>
      </c>
      <c r="J44" s="5" t="s">
        <v>93</v>
      </c>
      <c r="K44" s="5"/>
      <c r="L44">
        <f t="shared" si="5"/>
        <v>0</v>
      </c>
      <c r="M44">
        <f t="shared" si="6"/>
        <v>286</v>
      </c>
      <c r="N44" s="5" t="s">
        <v>93</v>
      </c>
      <c r="O44" s="42">
        <v>1</v>
      </c>
      <c r="Y44">
        <f t="shared" si="4"/>
        <v>10</v>
      </c>
      <c r="Z44" s="5" t="s">
        <v>96</v>
      </c>
      <c r="AA44" s="42">
        <v>5995</v>
      </c>
    </row>
    <row r="45" spans="1:45" x14ac:dyDescent="0.25">
      <c r="A45" s="5" t="s">
        <v>117</v>
      </c>
      <c r="B45" s="42">
        <v>0</v>
      </c>
      <c r="C45" t="e">
        <f t="shared" si="1"/>
        <v>#N/A</v>
      </c>
      <c r="D45" s="5" t="s">
        <v>103</v>
      </c>
      <c r="E45">
        <f t="shared" si="0"/>
        <v>0</v>
      </c>
      <c r="G45" s="5" t="s">
        <v>95</v>
      </c>
      <c r="H45" s="42">
        <v>0</v>
      </c>
      <c r="I45">
        <f t="shared" si="2"/>
        <v>742</v>
      </c>
      <c r="J45" s="5" t="s">
        <v>95</v>
      </c>
      <c r="K45" s="5"/>
      <c r="L45">
        <f t="shared" si="5"/>
        <v>0</v>
      </c>
      <c r="M45">
        <f t="shared" si="6"/>
        <v>286</v>
      </c>
      <c r="N45" s="5" t="s">
        <v>95</v>
      </c>
      <c r="O45" s="42">
        <v>1</v>
      </c>
      <c r="U45" s="4" t="s">
        <v>2</v>
      </c>
      <c r="V45" t="s">
        <v>1048</v>
      </c>
      <c r="Y45">
        <f t="shared" si="4"/>
        <v>27</v>
      </c>
      <c r="Z45" s="5" t="s">
        <v>765</v>
      </c>
      <c r="AA45" s="42">
        <v>250</v>
      </c>
    </row>
    <row r="46" spans="1:45" x14ac:dyDescent="0.25">
      <c r="A46" s="5" t="s">
        <v>121</v>
      </c>
      <c r="B46" s="42">
        <v>67</v>
      </c>
      <c r="C46" t="e">
        <f t="shared" si="1"/>
        <v>#N/A</v>
      </c>
      <c r="D46" s="5" t="s">
        <v>107</v>
      </c>
      <c r="E46">
        <f t="shared" si="0"/>
        <v>254</v>
      </c>
      <c r="G46" s="5" t="s">
        <v>98</v>
      </c>
      <c r="H46" s="42">
        <v>9</v>
      </c>
      <c r="I46">
        <f t="shared" si="2"/>
        <v>692</v>
      </c>
      <c r="J46" s="5" t="s">
        <v>98</v>
      </c>
      <c r="K46" s="5"/>
      <c r="L46">
        <f t="shared" si="5"/>
        <v>9</v>
      </c>
      <c r="M46">
        <f t="shared" si="6"/>
        <v>286</v>
      </c>
      <c r="N46" s="5" t="s">
        <v>98</v>
      </c>
      <c r="O46" s="42">
        <v>1</v>
      </c>
      <c r="U46" s="5" t="s">
        <v>28</v>
      </c>
      <c r="V46" s="42">
        <v>45182</v>
      </c>
      <c r="Y46">
        <f t="shared" si="4"/>
        <v>5</v>
      </c>
      <c r="Z46" s="5" t="s">
        <v>66</v>
      </c>
      <c r="AA46" s="42">
        <v>11264</v>
      </c>
    </row>
    <row r="47" spans="1:45" x14ac:dyDescent="0.25">
      <c r="A47" s="5" t="s">
        <v>122</v>
      </c>
      <c r="B47" s="42">
        <v>46</v>
      </c>
      <c r="C47" t="e">
        <f t="shared" si="1"/>
        <v>#N/A</v>
      </c>
      <c r="D47" s="5" t="s">
        <v>109</v>
      </c>
      <c r="E47">
        <f t="shared" si="0"/>
        <v>15</v>
      </c>
      <c r="G47" s="5" t="s">
        <v>100</v>
      </c>
      <c r="H47" s="42">
        <v>18</v>
      </c>
      <c r="I47">
        <f t="shared" si="2"/>
        <v>649</v>
      </c>
      <c r="J47" s="5" t="s">
        <v>100</v>
      </c>
      <c r="K47" s="5"/>
      <c r="L47">
        <f t="shared" si="5"/>
        <v>18</v>
      </c>
      <c r="M47">
        <f t="shared" si="6"/>
        <v>286</v>
      </c>
      <c r="N47" s="5" t="s">
        <v>100</v>
      </c>
      <c r="O47" s="42">
        <v>1</v>
      </c>
      <c r="U47" s="5" t="s">
        <v>34</v>
      </c>
      <c r="V47" s="42">
        <v>43613</v>
      </c>
      <c r="Y47">
        <f t="shared" si="4"/>
        <v>1388</v>
      </c>
      <c r="Z47" s="5" t="s">
        <v>750</v>
      </c>
      <c r="AA47" s="42">
        <v>0</v>
      </c>
    </row>
    <row r="48" spans="1:45" x14ac:dyDescent="0.25">
      <c r="A48" s="5" t="s">
        <v>125</v>
      </c>
      <c r="B48" s="42">
        <v>100</v>
      </c>
      <c r="C48" t="e">
        <f t="shared" si="1"/>
        <v>#N/A</v>
      </c>
      <c r="D48" s="5" t="s">
        <v>112</v>
      </c>
      <c r="E48">
        <f t="shared" si="0"/>
        <v>30</v>
      </c>
      <c r="G48" s="5" t="s">
        <v>101</v>
      </c>
      <c r="H48" s="42">
        <v>11800</v>
      </c>
      <c r="I48">
        <f t="shared" si="2"/>
        <v>5</v>
      </c>
      <c r="J48" s="5" t="s">
        <v>101</v>
      </c>
      <c r="K48" s="5"/>
      <c r="L48">
        <f t="shared" si="5"/>
        <v>11800</v>
      </c>
      <c r="M48">
        <f t="shared" si="6"/>
        <v>60</v>
      </c>
      <c r="N48" s="5" t="s">
        <v>101</v>
      </c>
      <c r="O48" s="42">
        <v>2</v>
      </c>
      <c r="U48" s="5" t="s">
        <v>146</v>
      </c>
      <c r="V48" s="42">
        <v>35789</v>
      </c>
      <c r="Y48">
        <f t="shared" si="4"/>
        <v>16</v>
      </c>
      <c r="Z48" s="5" t="s">
        <v>223</v>
      </c>
      <c r="AA48" s="42">
        <v>995</v>
      </c>
    </row>
    <row r="49" spans="1:38" x14ac:dyDescent="0.25">
      <c r="A49" s="5" t="s">
        <v>126</v>
      </c>
      <c r="B49" s="42">
        <v>80</v>
      </c>
      <c r="C49" t="e">
        <f t="shared" si="1"/>
        <v>#N/A</v>
      </c>
      <c r="D49" s="5" t="s">
        <v>113</v>
      </c>
      <c r="E49">
        <f t="shared" si="0"/>
        <v>0</v>
      </c>
      <c r="G49" s="5" t="s">
        <v>103</v>
      </c>
      <c r="H49" s="42">
        <v>218</v>
      </c>
      <c r="I49">
        <f t="shared" si="2"/>
        <v>306</v>
      </c>
      <c r="J49" s="5" t="s">
        <v>103</v>
      </c>
      <c r="K49" s="5"/>
      <c r="L49">
        <f t="shared" si="5"/>
        <v>218</v>
      </c>
      <c r="M49">
        <f t="shared" si="6"/>
        <v>60</v>
      </c>
      <c r="N49" s="5" t="s">
        <v>103</v>
      </c>
      <c r="O49" s="42">
        <v>2</v>
      </c>
      <c r="U49" s="5" t="s">
        <v>58</v>
      </c>
      <c r="V49" s="42">
        <v>33748</v>
      </c>
      <c r="Y49">
        <f t="shared" si="4"/>
        <v>8</v>
      </c>
      <c r="Z49" s="5" t="s">
        <v>185</v>
      </c>
      <c r="AA49" s="42">
        <v>6398</v>
      </c>
    </row>
    <row r="50" spans="1:38" x14ac:dyDescent="0.25">
      <c r="A50" s="5" t="s">
        <v>128</v>
      </c>
      <c r="B50" s="42">
        <v>20</v>
      </c>
      <c r="C50" t="e">
        <f t="shared" si="1"/>
        <v>#N/A</v>
      </c>
      <c r="D50" s="5" t="s">
        <v>117</v>
      </c>
      <c r="E50">
        <f t="shared" si="0"/>
        <v>0</v>
      </c>
      <c r="G50" s="5" t="s">
        <v>107</v>
      </c>
      <c r="H50" s="42">
        <v>1400</v>
      </c>
      <c r="I50">
        <f t="shared" si="2"/>
        <v>61</v>
      </c>
      <c r="J50" s="5" t="s">
        <v>107</v>
      </c>
      <c r="K50" s="5"/>
      <c r="L50">
        <f t="shared" si="5"/>
        <v>1400</v>
      </c>
      <c r="M50">
        <f t="shared" si="6"/>
        <v>286</v>
      </c>
      <c r="N50" s="5" t="s">
        <v>107</v>
      </c>
      <c r="O50" s="42">
        <v>1</v>
      </c>
      <c r="U50" s="5" t="s">
        <v>69</v>
      </c>
      <c r="V50" s="42">
        <v>28344</v>
      </c>
      <c r="Y50">
        <f t="shared" si="4"/>
        <v>1</v>
      </c>
      <c r="Z50" s="5" t="s">
        <v>15</v>
      </c>
      <c r="AA50" s="42">
        <v>256059</v>
      </c>
    </row>
    <row r="51" spans="1:38" x14ac:dyDescent="0.25">
      <c r="A51" s="5" t="s">
        <v>129</v>
      </c>
      <c r="B51" s="42">
        <v>400</v>
      </c>
      <c r="C51" t="e">
        <f t="shared" si="1"/>
        <v>#N/A</v>
      </c>
      <c r="D51" s="5" t="s">
        <v>121</v>
      </c>
      <c r="E51">
        <f t="shared" si="0"/>
        <v>67</v>
      </c>
      <c r="G51" s="5" t="s">
        <v>109</v>
      </c>
      <c r="H51" s="42">
        <v>7</v>
      </c>
      <c r="I51">
        <f t="shared" si="2"/>
        <v>701</v>
      </c>
      <c r="J51" s="5" t="s">
        <v>109</v>
      </c>
      <c r="K51" s="5"/>
      <c r="L51">
        <f t="shared" si="5"/>
        <v>7</v>
      </c>
      <c r="M51">
        <f t="shared" si="6"/>
        <v>286</v>
      </c>
      <c r="N51" s="5" t="s">
        <v>109</v>
      </c>
      <c r="O51" s="42">
        <v>1</v>
      </c>
      <c r="U51" s="5" t="s">
        <v>11</v>
      </c>
      <c r="V51" s="42">
        <v>25953</v>
      </c>
      <c r="Y51">
        <f t="shared" si="4"/>
        <v>34</v>
      </c>
      <c r="Z51" s="5" t="s">
        <v>1170</v>
      </c>
      <c r="AA51" s="42">
        <v>115</v>
      </c>
    </row>
    <row r="52" spans="1:38" x14ac:dyDescent="0.25">
      <c r="A52" s="5" t="s">
        <v>132</v>
      </c>
      <c r="B52" s="42">
        <v>176</v>
      </c>
      <c r="C52" t="e">
        <f t="shared" si="1"/>
        <v>#N/A</v>
      </c>
      <c r="D52" s="5" t="s">
        <v>122</v>
      </c>
      <c r="E52">
        <f t="shared" si="0"/>
        <v>46</v>
      </c>
      <c r="G52" s="5" t="s">
        <v>112</v>
      </c>
      <c r="H52" s="42">
        <v>33</v>
      </c>
      <c r="I52">
        <f t="shared" si="2"/>
        <v>592</v>
      </c>
      <c r="J52" s="5" t="s">
        <v>112</v>
      </c>
      <c r="K52" s="5"/>
      <c r="L52">
        <f t="shared" si="5"/>
        <v>33</v>
      </c>
      <c r="M52">
        <f t="shared" si="6"/>
        <v>286</v>
      </c>
      <c r="N52" s="5" t="s">
        <v>112</v>
      </c>
      <c r="O52" s="42">
        <v>1</v>
      </c>
      <c r="U52" s="5" t="s">
        <v>53</v>
      </c>
      <c r="V52" s="42">
        <v>22855</v>
      </c>
      <c r="Y52">
        <f t="shared" si="4"/>
        <v>1388</v>
      </c>
      <c r="Z52" s="5" t="s">
        <v>1203</v>
      </c>
      <c r="AA52" s="42">
        <v>0</v>
      </c>
    </row>
    <row r="53" spans="1:38" x14ac:dyDescent="0.25">
      <c r="A53" s="5" t="s">
        <v>133</v>
      </c>
      <c r="B53" s="42">
        <v>400</v>
      </c>
      <c r="C53" t="e">
        <f t="shared" si="1"/>
        <v>#N/A</v>
      </c>
      <c r="D53" s="5" t="s">
        <v>125</v>
      </c>
      <c r="E53">
        <f t="shared" si="0"/>
        <v>100</v>
      </c>
      <c r="G53" s="5" t="s">
        <v>113</v>
      </c>
      <c r="H53" s="42">
        <v>0</v>
      </c>
      <c r="I53">
        <f t="shared" si="2"/>
        <v>742</v>
      </c>
      <c r="J53" s="5" t="s">
        <v>113</v>
      </c>
      <c r="K53" s="5"/>
      <c r="L53">
        <f t="shared" si="5"/>
        <v>0</v>
      </c>
      <c r="M53">
        <f t="shared" si="6"/>
        <v>60</v>
      </c>
      <c r="N53" s="5" t="s">
        <v>113</v>
      </c>
      <c r="O53" s="42">
        <v>2</v>
      </c>
      <c r="U53" s="5" t="s">
        <v>159</v>
      </c>
      <c r="V53" s="42">
        <v>17565</v>
      </c>
      <c r="Y53">
        <f t="shared" si="4"/>
        <v>39</v>
      </c>
      <c r="Z53" s="5" t="s">
        <v>1229</v>
      </c>
      <c r="AA53" s="42">
        <v>62</v>
      </c>
      <c r="AC53" s="4" t="s">
        <v>7</v>
      </c>
      <c r="AD53" t="s">
        <v>1048</v>
      </c>
    </row>
    <row r="54" spans="1:38" x14ac:dyDescent="0.25">
      <c r="A54" s="5" t="s">
        <v>136</v>
      </c>
      <c r="B54" s="42">
        <v>23</v>
      </c>
      <c r="C54" t="e">
        <f t="shared" si="1"/>
        <v>#N/A</v>
      </c>
      <c r="D54" s="5" t="s">
        <v>126</v>
      </c>
      <c r="E54">
        <f t="shared" si="0"/>
        <v>80</v>
      </c>
      <c r="G54" s="5" t="s">
        <v>117</v>
      </c>
      <c r="H54" s="42">
        <v>420</v>
      </c>
      <c r="I54">
        <f t="shared" si="2"/>
        <v>188</v>
      </c>
      <c r="J54" s="5" t="s">
        <v>117</v>
      </c>
      <c r="K54" s="5"/>
      <c r="L54">
        <f t="shared" si="5"/>
        <v>420</v>
      </c>
      <c r="M54">
        <f t="shared" si="6"/>
        <v>286</v>
      </c>
      <c r="N54" s="5" t="s">
        <v>117</v>
      </c>
      <c r="O54" s="42">
        <v>1</v>
      </c>
      <c r="U54" s="5" t="s">
        <v>97</v>
      </c>
      <c r="V54" s="42">
        <v>17159</v>
      </c>
      <c r="Y54">
        <f t="shared" si="4"/>
        <v>31</v>
      </c>
      <c r="Z54" s="5" t="s">
        <v>1243</v>
      </c>
      <c r="AA54" s="42">
        <v>140</v>
      </c>
      <c r="AC54" s="5" t="s">
        <v>40</v>
      </c>
      <c r="AD54" s="42">
        <v>10391</v>
      </c>
    </row>
    <row r="55" spans="1:38" x14ac:dyDescent="0.25">
      <c r="A55" s="5" t="s">
        <v>137</v>
      </c>
      <c r="B55" s="42">
        <v>47</v>
      </c>
      <c r="C55" t="e">
        <f t="shared" si="1"/>
        <v>#N/A</v>
      </c>
      <c r="D55" s="5" t="s">
        <v>128</v>
      </c>
      <c r="E55">
        <f t="shared" si="0"/>
        <v>20</v>
      </c>
      <c r="G55" s="5" t="s">
        <v>121</v>
      </c>
      <c r="H55" s="42">
        <v>245</v>
      </c>
      <c r="I55">
        <f t="shared" si="2"/>
        <v>280</v>
      </c>
      <c r="J55" s="5" t="s">
        <v>121</v>
      </c>
      <c r="K55" s="5"/>
      <c r="L55">
        <f t="shared" si="5"/>
        <v>245</v>
      </c>
      <c r="M55">
        <f t="shared" si="6"/>
        <v>286</v>
      </c>
      <c r="N55" s="5" t="s">
        <v>121</v>
      </c>
      <c r="O55" s="42">
        <v>1</v>
      </c>
      <c r="U55" s="5" t="s">
        <v>294</v>
      </c>
      <c r="V55" s="42">
        <v>13828</v>
      </c>
      <c r="Y55">
        <f t="shared" si="4"/>
        <v>22</v>
      </c>
      <c r="Z55" s="5" t="s">
        <v>1353</v>
      </c>
      <c r="AA55" s="42">
        <v>333</v>
      </c>
      <c r="AC55" s="5" t="s">
        <v>81</v>
      </c>
      <c r="AD55" s="42">
        <v>8701</v>
      </c>
    </row>
    <row r="56" spans="1:38" x14ac:dyDescent="0.25">
      <c r="A56" s="5" t="s">
        <v>138</v>
      </c>
      <c r="B56" s="42">
        <v>18150</v>
      </c>
      <c r="C56" t="e">
        <f t="shared" si="1"/>
        <v>#N/A</v>
      </c>
      <c r="D56" s="5" t="s">
        <v>129</v>
      </c>
      <c r="E56">
        <f t="shared" si="0"/>
        <v>400</v>
      </c>
      <c r="G56" s="5" t="s">
        <v>122</v>
      </c>
      <c r="H56" s="42">
        <v>0</v>
      </c>
      <c r="I56">
        <f t="shared" si="2"/>
        <v>742</v>
      </c>
      <c r="J56" s="5" t="s">
        <v>122</v>
      </c>
      <c r="K56" s="5"/>
      <c r="L56">
        <f t="shared" si="5"/>
        <v>0</v>
      </c>
      <c r="M56">
        <f t="shared" si="6"/>
        <v>286</v>
      </c>
      <c r="N56" s="5" t="s">
        <v>122</v>
      </c>
      <c r="O56" s="42">
        <v>1</v>
      </c>
      <c r="Y56">
        <f t="shared" si="4"/>
        <v>41</v>
      </c>
      <c r="Z56" s="5" t="s">
        <v>1381</v>
      </c>
      <c r="AA56" s="42">
        <v>55</v>
      </c>
      <c r="AC56" s="5" t="s">
        <v>70</v>
      </c>
      <c r="AD56" s="42">
        <v>35993</v>
      </c>
    </row>
    <row r="57" spans="1:38" x14ac:dyDescent="0.25">
      <c r="A57" s="5" t="s">
        <v>139</v>
      </c>
      <c r="B57" s="42">
        <v>0</v>
      </c>
      <c r="C57" t="e">
        <f t="shared" si="1"/>
        <v>#N/A</v>
      </c>
      <c r="D57" s="5" t="s">
        <v>132</v>
      </c>
      <c r="E57">
        <f t="shared" si="0"/>
        <v>176</v>
      </c>
      <c r="G57" s="5" t="s">
        <v>125</v>
      </c>
      <c r="H57" s="42">
        <v>160</v>
      </c>
      <c r="I57">
        <f t="shared" si="2"/>
        <v>362</v>
      </c>
      <c r="J57" s="5" t="s">
        <v>125</v>
      </c>
      <c r="K57" s="5"/>
      <c r="L57">
        <f t="shared" si="5"/>
        <v>160</v>
      </c>
      <c r="M57">
        <f t="shared" si="6"/>
        <v>286</v>
      </c>
      <c r="N57" s="5" t="s">
        <v>125</v>
      </c>
      <c r="O57" s="42">
        <v>1</v>
      </c>
      <c r="Y57">
        <f t="shared" si="4"/>
        <v>1388</v>
      </c>
      <c r="Z57" s="5" t="s">
        <v>1397</v>
      </c>
      <c r="AA57" s="42">
        <v>0</v>
      </c>
      <c r="AC57" s="5" t="s">
        <v>320</v>
      </c>
      <c r="AD57" s="42">
        <v>17220</v>
      </c>
    </row>
    <row r="58" spans="1:38" x14ac:dyDescent="0.25">
      <c r="A58" s="5" t="s">
        <v>141</v>
      </c>
      <c r="B58" s="42">
        <v>50</v>
      </c>
      <c r="C58" t="e">
        <f t="shared" si="1"/>
        <v>#N/A</v>
      </c>
      <c r="D58" s="5" t="s">
        <v>133</v>
      </c>
      <c r="E58">
        <f t="shared" si="0"/>
        <v>400</v>
      </c>
      <c r="G58" s="5" t="s">
        <v>126</v>
      </c>
      <c r="H58" s="42">
        <v>293</v>
      </c>
      <c r="I58">
        <f t="shared" si="2"/>
        <v>250</v>
      </c>
      <c r="J58" s="5" t="s">
        <v>126</v>
      </c>
      <c r="K58" s="5"/>
      <c r="L58">
        <f t="shared" si="5"/>
        <v>293</v>
      </c>
      <c r="M58">
        <f t="shared" si="6"/>
        <v>286</v>
      </c>
      <c r="N58" s="5" t="s">
        <v>126</v>
      </c>
      <c r="O58" s="42">
        <v>1</v>
      </c>
      <c r="Y58">
        <f t="shared" si="4"/>
        <v>33</v>
      </c>
      <c r="Z58" s="5" t="s">
        <v>1508</v>
      </c>
      <c r="AA58" s="42">
        <v>120</v>
      </c>
      <c r="AC58" s="5" t="s">
        <v>66</v>
      </c>
      <c r="AD58" s="42">
        <v>11264</v>
      </c>
    </row>
    <row r="59" spans="1:38" x14ac:dyDescent="0.25">
      <c r="A59" s="5" t="s">
        <v>143</v>
      </c>
      <c r="B59" s="42">
        <v>700</v>
      </c>
      <c r="C59" t="e">
        <f t="shared" si="1"/>
        <v>#N/A</v>
      </c>
      <c r="D59" s="5" t="s">
        <v>136</v>
      </c>
      <c r="E59">
        <f t="shared" si="0"/>
        <v>23</v>
      </c>
      <c r="G59" s="5" t="s">
        <v>128</v>
      </c>
      <c r="H59" s="42">
        <v>175</v>
      </c>
      <c r="I59">
        <f t="shared" si="2"/>
        <v>347</v>
      </c>
      <c r="J59" s="5" t="s">
        <v>128</v>
      </c>
      <c r="K59" s="5"/>
      <c r="L59">
        <f t="shared" si="5"/>
        <v>175</v>
      </c>
      <c r="M59">
        <f t="shared" si="6"/>
        <v>286</v>
      </c>
      <c r="N59" s="5" t="s">
        <v>128</v>
      </c>
      <c r="O59" s="42">
        <v>1</v>
      </c>
      <c r="Y59">
        <f t="shared" si="4"/>
        <v>1388</v>
      </c>
      <c r="Z59" s="5" t="s">
        <v>1662</v>
      </c>
      <c r="AA59" s="42">
        <v>0</v>
      </c>
      <c r="AC59" s="5" t="s">
        <v>15</v>
      </c>
      <c r="AD59" s="42">
        <v>256059</v>
      </c>
      <c r="AK59" s="4" t="s">
        <v>7</v>
      </c>
      <c r="AL59" t="s">
        <v>1048</v>
      </c>
    </row>
    <row r="60" spans="1:38" x14ac:dyDescent="0.25">
      <c r="A60" s="5" t="s">
        <v>145</v>
      </c>
      <c r="B60" s="42">
        <v>50</v>
      </c>
      <c r="C60" t="e">
        <f t="shared" si="1"/>
        <v>#N/A</v>
      </c>
      <c r="D60" s="5" t="s">
        <v>137</v>
      </c>
      <c r="E60">
        <f t="shared" si="0"/>
        <v>47</v>
      </c>
      <c r="G60" s="5" t="s">
        <v>129</v>
      </c>
      <c r="H60" s="42">
        <v>16</v>
      </c>
      <c r="I60">
        <f t="shared" si="2"/>
        <v>659</v>
      </c>
      <c r="J60" s="5" t="s">
        <v>129</v>
      </c>
      <c r="K60" s="5"/>
      <c r="L60">
        <f t="shared" si="5"/>
        <v>16</v>
      </c>
      <c r="M60">
        <f t="shared" si="6"/>
        <v>286</v>
      </c>
      <c r="N60" s="5" t="s">
        <v>129</v>
      </c>
      <c r="O60" s="42">
        <v>1</v>
      </c>
      <c r="Y60">
        <f t="shared" si="4"/>
        <v>42</v>
      </c>
      <c r="Z60" s="5" t="s">
        <v>1680</v>
      </c>
      <c r="AA60" s="42">
        <v>45</v>
      </c>
      <c r="AK60" s="5" t="s">
        <v>40</v>
      </c>
      <c r="AL60" s="42">
        <v>10391</v>
      </c>
    </row>
    <row r="61" spans="1:38" x14ac:dyDescent="0.25">
      <c r="A61" s="5" t="s">
        <v>147</v>
      </c>
      <c r="B61" s="42">
        <v>130</v>
      </c>
      <c r="C61" t="e">
        <f t="shared" si="1"/>
        <v>#N/A</v>
      </c>
      <c r="D61" s="5" t="s">
        <v>138</v>
      </c>
      <c r="E61">
        <f t="shared" si="0"/>
        <v>18150</v>
      </c>
      <c r="G61" s="5" t="s">
        <v>132</v>
      </c>
      <c r="H61" s="42">
        <v>348</v>
      </c>
      <c r="I61">
        <f t="shared" si="2"/>
        <v>221</v>
      </c>
      <c r="J61" s="5" t="s">
        <v>132</v>
      </c>
      <c r="K61" s="5"/>
      <c r="L61">
        <f t="shared" si="5"/>
        <v>348</v>
      </c>
      <c r="M61">
        <f t="shared" si="6"/>
        <v>60</v>
      </c>
      <c r="N61" s="5" t="s">
        <v>132</v>
      </c>
      <c r="O61" s="42">
        <v>2</v>
      </c>
      <c r="Y61">
        <f t="shared" si="4"/>
        <v>40</v>
      </c>
      <c r="Z61" s="5" t="s">
        <v>1779</v>
      </c>
      <c r="AA61" s="42">
        <v>60</v>
      </c>
      <c r="AK61" s="5" t="s">
        <v>81</v>
      </c>
      <c r="AL61" s="42">
        <v>8701</v>
      </c>
    </row>
    <row r="62" spans="1:38" x14ac:dyDescent="0.25">
      <c r="A62" s="5" t="s">
        <v>148</v>
      </c>
      <c r="B62" s="42">
        <v>13</v>
      </c>
      <c r="C62" t="e">
        <f t="shared" si="1"/>
        <v>#N/A</v>
      </c>
      <c r="D62" s="5" t="s">
        <v>139</v>
      </c>
      <c r="E62">
        <f t="shared" si="0"/>
        <v>0</v>
      </c>
      <c r="G62" s="5" t="s">
        <v>133</v>
      </c>
      <c r="H62" s="42">
        <v>60</v>
      </c>
      <c r="I62">
        <f t="shared" si="2"/>
        <v>512</v>
      </c>
      <c r="J62" s="5" t="s">
        <v>133</v>
      </c>
      <c r="K62" s="5"/>
      <c r="L62">
        <f t="shared" si="5"/>
        <v>60</v>
      </c>
      <c r="M62">
        <f t="shared" si="6"/>
        <v>286</v>
      </c>
      <c r="N62" s="5" t="s">
        <v>133</v>
      </c>
      <c r="O62" s="42">
        <v>1</v>
      </c>
      <c r="Y62">
        <f t="shared" si="4"/>
        <v>24</v>
      </c>
      <c r="Z62" s="5" t="s">
        <v>1861</v>
      </c>
      <c r="AA62" s="42">
        <v>300</v>
      </c>
      <c r="AK62" s="5" t="s">
        <v>70</v>
      </c>
      <c r="AL62" s="42">
        <v>35993</v>
      </c>
    </row>
    <row r="63" spans="1:38" x14ac:dyDescent="0.25">
      <c r="A63" s="5" t="s">
        <v>149</v>
      </c>
      <c r="B63" s="42">
        <v>17</v>
      </c>
      <c r="C63" t="e">
        <f t="shared" si="1"/>
        <v>#N/A</v>
      </c>
      <c r="D63" s="5" t="s">
        <v>141</v>
      </c>
      <c r="E63">
        <f t="shared" si="0"/>
        <v>50</v>
      </c>
      <c r="G63" s="5" t="s">
        <v>136</v>
      </c>
      <c r="H63" s="42">
        <v>202</v>
      </c>
      <c r="I63">
        <f t="shared" si="2"/>
        <v>317</v>
      </c>
      <c r="J63" s="5" t="s">
        <v>136</v>
      </c>
      <c r="K63" s="5"/>
      <c r="L63">
        <f t="shared" si="5"/>
        <v>202</v>
      </c>
      <c r="M63">
        <f t="shared" si="6"/>
        <v>286</v>
      </c>
      <c r="N63" s="5" t="s">
        <v>136</v>
      </c>
      <c r="O63" s="42">
        <v>1</v>
      </c>
      <c r="Y63">
        <f t="shared" si="4"/>
        <v>1388</v>
      </c>
      <c r="AK63" s="5" t="s">
        <v>320</v>
      </c>
      <c r="AL63" s="42">
        <v>17220</v>
      </c>
    </row>
    <row r="64" spans="1:38" x14ac:dyDescent="0.25">
      <c r="A64" s="5" t="s">
        <v>150</v>
      </c>
      <c r="B64" s="42">
        <v>17</v>
      </c>
      <c r="C64" t="e">
        <f t="shared" si="1"/>
        <v>#N/A</v>
      </c>
      <c r="D64" s="5" t="s">
        <v>143</v>
      </c>
      <c r="E64">
        <f t="shared" si="0"/>
        <v>700</v>
      </c>
      <c r="G64" s="5" t="s">
        <v>137</v>
      </c>
      <c r="H64" s="42">
        <v>356</v>
      </c>
      <c r="I64">
        <f t="shared" si="2"/>
        <v>213</v>
      </c>
      <c r="J64" s="5" t="s">
        <v>137</v>
      </c>
      <c r="K64" s="5"/>
      <c r="L64">
        <f t="shared" si="5"/>
        <v>356</v>
      </c>
      <c r="M64">
        <f t="shared" si="6"/>
        <v>286</v>
      </c>
      <c r="N64" s="5" t="s">
        <v>137</v>
      </c>
      <c r="O64" s="42">
        <v>1</v>
      </c>
      <c r="Y64">
        <f t="shared" si="4"/>
        <v>1388</v>
      </c>
      <c r="AC64" s="5" t="s">
        <v>1055</v>
      </c>
      <c r="AD64">
        <v>13929</v>
      </c>
      <c r="AK64" s="5" t="s">
        <v>66</v>
      </c>
      <c r="AL64" s="42">
        <v>11264</v>
      </c>
    </row>
    <row r="65" spans="1:38" x14ac:dyDescent="0.25">
      <c r="A65" s="5" t="s">
        <v>151</v>
      </c>
      <c r="B65" s="42">
        <v>135</v>
      </c>
      <c r="C65" t="e">
        <f t="shared" si="1"/>
        <v>#N/A</v>
      </c>
      <c r="D65" s="5" t="s">
        <v>145</v>
      </c>
      <c r="E65">
        <f t="shared" si="0"/>
        <v>50</v>
      </c>
      <c r="G65" s="5" t="s">
        <v>138</v>
      </c>
      <c r="H65" s="42">
        <v>324</v>
      </c>
      <c r="I65">
        <f t="shared" si="2"/>
        <v>233</v>
      </c>
      <c r="J65" s="5" t="s">
        <v>138</v>
      </c>
      <c r="K65" s="5"/>
      <c r="L65">
        <f t="shared" si="5"/>
        <v>324</v>
      </c>
      <c r="M65">
        <f t="shared" si="6"/>
        <v>19</v>
      </c>
      <c r="N65" s="5" t="s">
        <v>138</v>
      </c>
      <c r="O65" s="42">
        <v>3</v>
      </c>
      <c r="Y65">
        <f t="shared" si="4"/>
        <v>1388</v>
      </c>
      <c r="AC65" s="5" t="s">
        <v>1056</v>
      </c>
      <c r="AD65">
        <v>4765</v>
      </c>
      <c r="AK65" s="5" t="s">
        <v>15</v>
      </c>
      <c r="AL65" s="42">
        <v>256059</v>
      </c>
    </row>
    <row r="66" spans="1:38" x14ac:dyDescent="0.25">
      <c r="A66" s="5" t="s">
        <v>153</v>
      </c>
      <c r="B66" s="42">
        <v>20</v>
      </c>
      <c r="C66" t="e">
        <f t="shared" si="1"/>
        <v>#N/A</v>
      </c>
      <c r="D66" s="5" t="s">
        <v>147</v>
      </c>
      <c r="E66">
        <f t="shared" si="0"/>
        <v>130</v>
      </c>
      <c r="G66" s="5" t="s">
        <v>139</v>
      </c>
      <c r="H66" s="42">
        <v>328</v>
      </c>
      <c r="I66">
        <f t="shared" si="2"/>
        <v>230</v>
      </c>
      <c r="J66" s="5" t="s">
        <v>139</v>
      </c>
      <c r="K66" s="5"/>
      <c r="L66">
        <f t="shared" si="5"/>
        <v>328</v>
      </c>
      <c r="M66">
        <f t="shared" si="6"/>
        <v>286</v>
      </c>
      <c r="N66" s="5" t="s">
        <v>139</v>
      </c>
      <c r="O66" s="42">
        <v>1</v>
      </c>
      <c r="Y66">
        <f t="shared" si="4"/>
        <v>1388</v>
      </c>
      <c r="AC66" s="5" t="s">
        <v>1057</v>
      </c>
      <c r="AD66">
        <v>5550</v>
      </c>
    </row>
    <row r="67" spans="1:38" x14ac:dyDescent="0.25">
      <c r="A67" s="5" t="s">
        <v>154</v>
      </c>
      <c r="B67" s="42">
        <v>35</v>
      </c>
      <c r="C67" t="e">
        <f t="shared" si="1"/>
        <v>#N/A</v>
      </c>
      <c r="D67" s="5" t="s">
        <v>148</v>
      </c>
      <c r="E67">
        <f t="shared" si="0"/>
        <v>13</v>
      </c>
      <c r="G67" s="5" t="s">
        <v>141</v>
      </c>
      <c r="H67" s="42">
        <v>0</v>
      </c>
      <c r="I67">
        <f t="shared" si="2"/>
        <v>742</v>
      </c>
      <c r="J67" s="5" t="s">
        <v>141</v>
      </c>
      <c r="K67" s="5"/>
      <c r="L67">
        <f t="shared" si="5"/>
        <v>0</v>
      </c>
      <c r="M67">
        <f t="shared" si="6"/>
        <v>286</v>
      </c>
      <c r="N67" s="5" t="s">
        <v>141</v>
      </c>
      <c r="O67" s="42">
        <v>1</v>
      </c>
      <c r="Y67">
        <f t="shared" si="4"/>
        <v>1388</v>
      </c>
      <c r="AC67" s="5" t="s">
        <v>1058</v>
      </c>
      <c r="AD67">
        <v>10124</v>
      </c>
    </row>
    <row r="68" spans="1:38" x14ac:dyDescent="0.25">
      <c r="A68" s="5" t="s">
        <v>156</v>
      </c>
      <c r="B68" s="42">
        <v>23</v>
      </c>
      <c r="C68" t="e">
        <f t="shared" si="1"/>
        <v>#N/A</v>
      </c>
      <c r="D68" s="5" t="s">
        <v>149</v>
      </c>
      <c r="E68">
        <f t="shared" si="0"/>
        <v>17</v>
      </c>
      <c r="G68" s="5" t="s">
        <v>143</v>
      </c>
      <c r="H68" s="42">
        <v>0</v>
      </c>
      <c r="I68">
        <f t="shared" si="2"/>
        <v>742</v>
      </c>
      <c r="J68" s="5" t="s">
        <v>143</v>
      </c>
      <c r="K68" s="5"/>
      <c r="L68">
        <f t="shared" si="5"/>
        <v>0</v>
      </c>
      <c r="M68">
        <f t="shared" si="6"/>
        <v>286</v>
      </c>
      <c r="N68" s="5" t="s">
        <v>143</v>
      </c>
      <c r="O68" s="42">
        <v>1</v>
      </c>
      <c r="Y68">
        <f t="shared" si="4"/>
        <v>1388</v>
      </c>
      <c r="AC68" s="5" t="s">
        <v>1059</v>
      </c>
      <c r="AD68">
        <v>130761</v>
      </c>
    </row>
    <row r="69" spans="1:38" x14ac:dyDescent="0.25">
      <c r="A69" s="5" t="s">
        <v>158</v>
      </c>
      <c r="B69" s="42">
        <v>11</v>
      </c>
      <c r="C69" t="e">
        <f t="shared" si="1"/>
        <v>#N/A</v>
      </c>
      <c r="D69" s="5" t="s">
        <v>150</v>
      </c>
      <c r="E69">
        <f t="shared" si="0"/>
        <v>17</v>
      </c>
      <c r="G69" s="5" t="s">
        <v>145</v>
      </c>
      <c r="H69" s="42">
        <v>92</v>
      </c>
      <c r="I69">
        <f t="shared" si="2"/>
        <v>452</v>
      </c>
      <c r="J69" s="5" t="s">
        <v>145</v>
      </c>
      <c r="K69" s="5"/>
      <c r="L69">
        <f t="shared" si="5"/>
        <v>92</v>
      </c>
      <c r="M69">
        <f t="shared" si="6"/>
        <v>286</v>
      </c>
      <c r="N69" s="5" t="s">
        <v>145</v>
      </c>
      <c r="O69" s="42">
        <v>1</v>
      </c>
      <c r="Y69">
        <f t="shared" si="4"/>
        <v>1388</v>
      </c>
    </row>
    <row r="70" spans="1:38" x14ac:dyDescent="0.25">
      <c r="A70" s="5" t="s">
        <v>160</v>
      </c>
      <c r="B70" s="42">
        <v>29</v>
      </c>
      <c r="C70" t="e">
        <f t="shared" si="1"/>
        <v>#N/A</v>
      </c>
      <c r="D70" s="5" t="s">
        <v>151</v>
      </c>
      <c r="E70">
        <f t="shared" si="0"/>
        <v>135</v>
      </c>
      <c r="G70" s="5" t="s">
        <v>147</v>
      </c>
      <c r="H70" s="42">
        <v>566</v>
      </c>
      <c r="I70">
        <f t="shared" si="2"/>
        <v>146</v>
      </c>
      <c r="J70" s="5" t="s">
        <v>147</v>
      </c>
      <c r="K70" s="5"/>
      <c r="L70">
        <f t="shared" si="5"/>
        <v>566</v>
      </c>
      <c r="M70">
        <f t="shared" si="6"/>
        <v>60</v>
      </c>
      <c r="N70" s="5" t="s">
        <v>147</v>
      </c>
      <c r="O70" s="42">
        <v>2</v>
      </c>
      <c r="Y70">
        <f t="shared" si="4"/>
        <v>1388</v>
      </c>
    </row>
    <row r="71" spans="1:38" x14ac:dyDescent="0.25">
      <c r="A71" s="5" t="s">
        <v>161</v>
      </c>
      <c r="B71" s="42">
        <v>0</v>
      </c>
      <c r="C71" t="e">
        <f t="shared" si="1"/>
        <v>#N/A</v>
      </c>
      <c r="D71" s="5" t="s">
        <v>153</v>
      </c>
      <c r="E71">
        <f t="shared" si="0"/>
        <v>20</v>
      </c>
      <c r="G71" s="5" t="s">
        <v>148</v>
      </c>
      <c r="H71" s="42">
        <v>187</v>
      </c>
      <c r="I71">
        <f t="shared" si="2"/>
        <v>336</v>
      </c>
      <c r="J71" s="5" t="s">
        <v>148</v>
      </c>
      <c r="K71" s="5"/>
      <c r="L71">
        <f t="shared" si="5"/>
        <v>187</v>
      </c>
      <c r="M71">
        <f t="shared" si="6"/>
        <v>286</v>
      </c>
      <c r="N71" s="5" t="s">
        <v>148</v>
      </c>
      <c r="O71" s="42">
        <v>1</v>
      </c>
      <c r="Y71">
        <f t="shared" si="4"/>
        <v>1388</v>
      </c>
    </row>
    <row r="72" spans="1:38" x14ac:dyDescent="0.25">
      <c r="A72" s="5" t="s">
        <v>162</v>
      </c>
      <c r="B72" s="42">
        <v>0</v>
      </c>
      <c r="C72" t="e">
        <f t="shared" si="1"/>
        <v>#N/A</v>
      </c>
      <c r="D72" s="5" t="s">
        <v>154</v>
      </c>
      <c r="E72">
        <f t="shared" si="0"/>
        <v>35</v>
      </c>
      <c r="G72" s="5" t="s">
        <v>149</v>
      </c>
      <c r="H72" s="42">
        <v>25</v>
      </c>
      <c r="I72">
        <f t="shared" si="2"/>
        <v>618</v>
      </c>
      <c r="J72" s="5" t="s">
        <v>149</v>
      </c>
      <c r="K72" s="5"/>
      <c r="L72">
        <f t="shared" si="5"/>
        <v>25</v>
      </c>
      <c r="M72">
        <f t="shared" si="6"/>
        <v>286</v>
      </c>
      <c r="N72" s="5" t="s">
        <v>149</v>
      </c>
      <c r="O72" s="42">
        <v>1</v>
      </c>
      <c r="Y72">
        <f t="shared" si="4"/>
        <v>1388</v>
      </c>
    </row>
    <row r="73" spans="1:38" x14ac:dyDescent="0.25">
      <c r="A73" s="5" t="s">
        <v>163</v>
      </c>
      <c r="B73" s="42">
        <v>80</v>
      </c>
      <c r="C73" t="e">
        <f t="shared" si="1"/>
        <v>#N/A</v>
      </c>
      <c r="D73" s="5" t="s">
        <v>156</v>
      </c>
      <c r="E73">
        <f t="shared" ref="E73:E136" si="7">VLOOKUP(D:D,A68:B892,2,0)</f>
        <v>23</v>
      </c>
      <c r="G73" s="5" t="s">
        <v>150</v>
      </c>
      <c r="H73" s="42">
        <v>14</v>
      </c>
      <c r="I73">
        <f t="shared" si="2"/>
        <v>671</v>
      </c>
      <c r="J73" s="5" t="s">
        <v>150</v>
      </c>
      <c r="K73" s="5"/>
      <c r="L73">
        <f t="shared" si="5"/>
        <v>14</v>
      </c>
      <c r="M73">
        <f t="shared" si="6"/>
        <v>286</v>
      </c>
      <c r="N73" s="5" t="s">
        <v>150</v>
      </c>
      <c r="O73" s="42">
        <v>1</v>
      </c>
      <c r="Y73">
        <f t="shared" si="4"/>
        <v>1388</v>
      </c>
    </row>
    <row r="74" spans="1:38" x14ac:dyDescent="0.25">
      <c r="A74" s="5" t="s">
        <v>164</v>
      </c>
      <c r="B74" s="42">
        <v>164</v>
      </c>
      <c r="C74" t="e">
        <f t="shared" ref="C74:C137" si="8">RANK(E:E,E:E)</f>
        <v>#N/A</v>
      </c>
      <c r="D74" s="5" t="s">
        <v>158</v>
      </c>
      <c r="E74">
        <f t="shared" si="7"/>
        <v>11</v>
      </c>
      <c r="G74" s="5" t="s">
        <v>151</v>
      </c>
      <c r="H74" s="42">
        <v>181</v>
      </c>
      <c r="I74">
        <f t="shared" si="2"/>
        <v>341</v>
      </c>
      <c r="J74" s="5" t="s">
        <v>151</v>
      </c>
      <c r="K74" s="5"/>
      <c r="L74">
        <f t="shared" si="5"/>
        <v>181</v>
      </c>
      <c r="M74">
        <f t="shared" si="6"/>
        <v>286</v>
      </c>
      <c r="N74" s="5" t="s">
        <v>151</v>
      </c>
      <c r="O74" s="42">
        <v>1</v>
      </c>
      <c r="Y74">
        <f t="shared" si="4"/>
        <v>1388</v>
      </c>
    </row>
    <row r="75" spans="1:38" x14ac:dyDescent="0.25">
      <c r="A75" s="5" t="s">
        <v>168</v>
      </c>
      <c r="B75" s="42">
        <v>300</v>
      </c>
      <c r="C75" t="e">
        <f t="shared" si="8"/>
        <v>#N/A</v>
      </c>
      <c r="D75" s="5" t="s">
        <v>160</v>
      </c>
      <c r="E75">
        <f t="shared" si="7"/>
        <v>29</v>
      </c>
      <c r="G75" s="5" t="s">
        <v>153</v>
      </c>
      <c r="H75" s="42">
        <v>26</v>
      </c>
      <c r="I75">
        <f t="shared" si="2"/>
        <v>611</v>
      </c>
      <c r="J75" s="5" t="s">
        <v>153</v>
      </c>
      <c r="K75" s="5"/>
      <c r="L75">
        <f t="shared" si="5"/>
        <v>26</v>
      </c>
      <c r="M75">
        <f t="shared" si="6"/>
        <v>286</v>
      </c>
      <c r="N75" s="5" t="s">
        <v>153</v>
      </c>
      <c r="O75" s="42">
        <v>1</v>
      </c>
      <c r="Y75">
        <f t="shared" si="4"/>
        <v>1388</v>
      </c>
    </row>
    <row r="76" spans="1:38" x14ac:dyDescent="0.25">
      <c r="A76" s="5" t="s">
        <v>169</v>
      </c>
      <c r="B76" s="42">
        <v>90</v>
      </c>
      <c r="C76" t="e">
        <f t="shared" si="8"/>
        <v>#N/A</v>
      </c>
      <c r="D76" s="5" t="s">
        <v>161</v>
      </c>
      <c r="E76">
        <f t="shared" si="7"/>
        <v>0</v>
      </c>
      <c r="G76" s="5" t="s">
        <v>154</v>
      </c>
      <c r="H76" s="42">
        <v>64</v>
      </c>
      <c r="I76">
        <f t="shared" si="2"/>
        <v>503</v>
      </c>
      <c r="J76" s="5" t="s">
        <v>154</v>
      </c>
      <c r="K76" s="5"/>
      <c r="L76">
        <f t="shared" si="5"/>
        <v>64</v>
      </c>
      <c r="M76">
        <f t="shared" si="6"/>
        <v>286</v>
      </c>
      <c r="N76" s="5" t="s">
        <v>154</v>
      </c>
      <c r="O76" s="42">
        <v>1</v>
      </c>
      <c r="Y76">
        <f t="shared" si="4"/>
        <v>1388</v>
      </c>
    </row>
    <row r="77" spans="1:38" x14ac:dyDescent="0.25">
      <c r="A77" s="5" t="s">
        <v>171</v>
      </c>
      <c r="B77" s="42">
        <v>80</v>
      </c>
      <c r="C77" t="e">
        <f t="shared" si="8"/>
        <v>#N/A</v>
      </c>
      <c r="D77" s="5" t="s">
        <v>162</v>
      </c>
      <c r="E77">
        <f t="shared" si="7"/>
        <v>0</v>
      </c>
      <c r="G77" s="5" t="s">
        <v>156</v>
      </c>
      <c r="H77" s="42">
        <v>36</v>
      </c>
      <c r="I77">
        <f t="shared" ref="I77:I140" si="9">RANK(L:L,L:L)</f>
        <v>585</v>
      </c>
      <c r="J77" s="5" t="s">
        <v>156</v>
      </c>
      <c r="K77" s="5"/>
      <c r="L77">
        <f t="shared" si="5"/>
        <v>36</v>
      </c>
      <c r="M77">
        <f t="shared" si="6"/>
        <v>286</v>
      </c>
      <c r="N77" s="5" t="s">
        <v>156</v>
      </c>
      <c r="O77" s="42">
        <v>1</v>
      </c>
      <c r="Y77">
        <f t="shared" ref="Y77:Y140" si="10">RANK(AA:AA,AA:AA)</f>
        <v>1388</v>
      </c>
    </row>
    <row r="78" spans="1:38" x14ac:dyDescent="0.25">
      <c r="A78" s="5" t="s">
        <v>173</v>
      </c>
      <c r="B78" s="42">
        <v>89</v>
      </c>
      <c r="C78" t="e">
        <f t="shared" si="8"/>
        <v>#N/A</v>
      </c>
      <c r="D78" s="5" t="s">
        <v>163</v>
      </c>
      <c r="E78">
        <f t="shared" si="7"/>
        <v>80</v>
      </c>
      <c r="G78" s="5" t="s">
        <v>158</v>
      </c>
      <c r="H78" s="42">
        <v>15</v>
      </c>
      <c r="I78">
        <f t="shared" si="9"/>
        <v>667</v>
      </c>
      <c r="J78" s="5" t="s">
        <v>158</v>
      </c>
      <c r="K78" s="5"/>
      <c r="L78">
        <f t="shared" ref="L78:L141" si="11">VLOOKUP(G78,G77:H900,2,0)</f>
        <v>15</v>
      </c>
      <c r="M78">
        <f t="shared" ref="M78:M141" si="12">RANK(O:O,O:O)</f>
        <v>286</v>
      </c>
      <c r="N78" s="5" t="s">
        <v>158</v>
      </c>
      <c r="O78" s="42">
        <v>1</v>
      </c>
      <c r="Y78">
        <f t="shared" si="10"/>
        <v>1388</v>
      </c>
    </row>
    <row r="79" spans="1:38" x14ac:dyDescent="0.25">
      <c r="A79" s="5" t="s">
        <v>174</v>
      </c>
      <c r="B79" s="42">
        <v>13</v>
      </c>
      <c r="C79" t="e">
        <f t="shared" si="8"/>
        <v>#N/A</v>
      </c>
      <c r="D79" s="5" t="s">
        <v>164</v>
      </c>
      <c r="E79">
        <f t="shared" si="7"/>
        <v>164</v>
      </c>
      <c r="G79" s="5" t="s">
        <v>160</v>
      </c>
      <c r="H79" s="42">
        <v>169</v>
      </c>
      <c r="I79">
        <f t="shared" si="9"/>
        <v>351</v>
      </c>
      <c r="J79" s="5" t="s">
        <v>160</v>
      </c>
      <c r="K79" s="5"/>
      <c r="L79">
        <f t="shared" si="11"/>
        <v>169</v>
      </c>
      <c r="M79">
        <f t="shared" si="12"/>
        <v>286</v>
      </c>
      <c r="N79" s="5" t="s">
        <v>160</v>
      </c>
      <c r="O79" s="42">
        <v>1</v>
      </c>
      <c r="Y79">
        <f t="shared" si="10"/>
        <v>1388</v>
      </c>
    </row>
    <row r="80" spans="1:38" x14ac:dyDescent="0.25">
      <c r="A80" s="5" t="s">
        <v>176</v>
      </c>
      <c r="B80" s="42">
        <v>0</v>
      </c>
      <c r="C80" t="e">
        <f t="shared" si="8"/>
        <v>#N/A</v>
      </c>
      <c r="D80" s="5" t="s">
        <v>168</v>
      </c>
      <c r="E80">
        <f t="shared" si="7"/>
        <v>300</v>
      </c>
      <c r="G80" s="5" t="s">
        <v>161</v>
      </c>
      <c r="H80" s="42">
        <v>183</v>
      </c>
      <c r="I80">
        <f t="shared" si="9"/>
        <v>338</v>
      </c>
      <c r="J80" s="5" t="s">
        <v>161</v>
      </c>
      <c r="K80" s="5"/>
      <c r="L80">
        <f t="shared" si="11"/>
        <v>183</v>
      </c>
      <c r="M80">
        <f t="shared" si="12"/>
        <v>286</v>
      </c>
      <c r="N80" s="5" t="s">
        <v>161</v>
      </c>
      <c r="O80" s="42">
        <v>1</v>
      </c>
      <c r="Y80">
        <f t="shared" si="10"/>
        <v>1388</v>
      </c>
    </row>
    <row r="81" spans="1:25" x14ac:dyDescent="0.25">
      <c r="A81" s="5" t="s">
        <v>178</v>
      </c>
      <c r="B81" s="42">
        <v>682</v>
      </c>
      <c r="C81" t="e">
        <f t="shared" si="8"/>
        <v>#N/A</v>
      </c>
      <c r="D81" s="5" t="s">
        <v>169</v>
      </c>
      <c r="E81">
        <f t="shared" si="7"/>
        <v>90</v>
      </c>
      <c r="G81" s="5" t="s">
        <v>162</v>
      </c>
      <c r="H81" s="42">
        <v>11</v>
      </c>
      <c r="I81">
        <f t="shared" si="9"/>
        <v>683</v>
      </c>
      <c r="J81" s="5" t="s">
        <v>162</v>
      </c>
      <c r="K81" s="5"/>
      <c r="L81">
        <f t="shared" si="11"/>
        <v>11</v>
      </c>
      <c r="M81">
        <f t="shared" si="12"/>
        <v>286</v>
      </c>
      <c r="N81" s="5" t="s">
        <v>162</v>
      </c>
      <c r="O81" s="42">
        <v>1</v>
      </c>
      <c r="Y81">
        <f t="shared" si="10"/>
        <v>1388</v>
      </c>
    </row>
    <row r="82" spans="1:25" x14ac:dyDescent="0.25">
      <c r="A82" s="5" t="s">
        <v>181</v>
      </c>
      <c r="B82" s="42">
        <v>20</v>
      </c>
      <c r="C82" t="e">
        <f t="shared" si="8"/>
        <v>#N/A</v>
      </c>
      <c r="D82" s="5" t="s">
        <v>171</v>
      </c>
      <c r="E82">
        <f t="shared" si="7"/>
        <v>80</v>
      </c>
      <c r="G82" s="5" t="s">
        <v>163</v>
      </c>
      <c r="H82" s="42">
        <v>156</v>
      </c>
      <c r="I82">
        <f t="shared" si="9"/>
        <v>368</v>
      </c>
      <c r="J82" s="5" t="s">
        <v>163</v>
      </c>
      <c r="K82" s="5"/>
      <c r="L82">
        <f t="shared" si="11"/>
        <v>156</v>
      </c>
      <c r="M82">
        <f t="shared" si="12"/>
        <v>286</v>
      </c>
      <c r="N82" s="5" t="s">
        <v>163</v>
      </c>
      <c r="O82" s="42">
        <v>1</v>
      </c>
      <c r="Y82">
        <f t="shared" si="10"/>
        <v>1388</v>
      </c>
    </row>
    <row r="83" spans="1:25" x14ac:dyDescent="0.25">
      <c r="A83" s="5" t="s">
        <v>182</v>
      </c>
      <c r="B83" s="42">
        <v>25</v>
      </c>
      <c r="C83" t="e">
        <f t="shared" si="8"/>
        <v>#N/A</v>
      </c>
      <c r="D83" s="5" t="s">
        <v>173</v>
      </c>
      <c r="E83">
        <f t="shared" si="7"/>
        <v>89</v>
      </c>
      <c r="G83" s="5" t="s">
        <v>164</v>
      </c>
      <c r="H83" s="42">
        <v>0</v>
      </c>
      <c r="I83">
        <f t="shared" si="9"/>
        <v>742</v>
      </c>
      <c r="J83" s="5" t="s">
        <v>164</v>
      </c>
      <c r="K83" s="5"/>
      <c r="L83">
        <f t="shared" si="11"/>
        <v>0</v>
      </c>
      <c r="M83">
        <f t="shared" si="12"/>
        <v>60</v>
      </c>
      <c r="N83" s="5" t="s">
        <v>164</v>
      </c>
      <c r="O83" s="42">
        <v>2</v>
      </c>
      <c r="Y83">
        <f t="shared" si="10"/>
        <v>1388</v>
      </c>
    </row>
    <row r="84" spans="1:25" x14ac:dyDescent="0.25">
      <c r="A84" s="5" t="s">
        <v>183</v>
      </c>
      <c r="B84" s="42">
        <v>800</v>
      </c>
      <c r="C84" t="e">
        <f t="shared" si="8"/>
        <v>#N/A</v>
      </c>
      <c r="D84" s="5" t="s">
        <v>174</v>
      </c>
      <c r="E84">
        <f t="shared" si="7"/>
        <v>13</v>
      </c>
      <c r="G84" s="5" t="s">
        <v>168</v>
      </c>
      <c r="H84" s="42">
        <v>1600</v>
      </c>
      <c r="I84">
        <f t="shared" si="9"/>
        <v>53</v>
      </c>
      <c r="J84" s="5" t="s">
        <v>168</v>
      </c>
      <c r="K84" s="5"/>
      <c r="L84">
        <f t="shared" si="11"/>
        <v>1600</v>
      </c>
      <c r="M84">
        <f t="shared" si="12"/>
        <v>286</v>
      </c>
      <c r="N84" s="5" t="s">
        <v>168</v>
      </c>
      <c r="O84" s="42">
        <v>1</v>
      </c>
      <c r="Y84">
        <f t="shared" si="10"/>
        <v>1388</v>
      </c>
    </row>
    <row r="85" spans="1:25" x14ac:dyDescent="0.25">
      <c r="A85" s="5" t="s">
        <v>186</v>
      </c>
      <c r="B85" s="42">
        <v>75</v>
      </c>
      <c r="C85" t="e">
        <f t="shared" si="8"/>
        <v>#N/A</v>
      </c>
      <c r="D85" s="5" t="s">
        <v>176</v>
      </c>
      <c r="E85">
        <f t="shared" si="7"/>
        <v>0</v>
      </c>
      <c r="G85" s="5" t="s">
        <v>169</v>
      </c>
      <c r="H85" s="42">
        <v>483</v>
      </c>
      <c r="I85">
        <f t="shared" si="9"/>
        <v>170</v>
      </c>
      <c r="J85" s="5" t="s">
        <v>169</v>
      </c>
      <c r="K85" s="5"/>
      <c r="L85">
        <f t="shared" si="11"/>
        <v>483</v>
      </c>
      <c r="M85">
        <f t="shared" si="12"/>
        <v>286</v>
      </c>
      <c r="N85" s="5" t="s">
        <v>169</v>
      </c>
      <c r="O85" s="42">
        <v>1</v>
      </c>
      <c r="Y85">
        <f t="shared" si="10"/>
        <v>1388</v>
      </c>
    </row>
    <row r="86" spans="1:25" x14ac:dyDescent="0.25">
      <c r="A86" s="5" t="s">
        <v>188</v>
      </c>
      <c r="B86" s="42">
        <v>216</v>
      </c>
      <c r="C86" t="e">
        <f t="shared" si="8"/>
        <v>#N/A</v>
      </c>
      <c r="D86" s="5" t="s">
        <v>178</v>
      </c>
      <c r="E86">
        <f t="shared" si="7"/>
        <v>682</v>
      </c>
      <c r="G86" s="5" t="s">
        <v>171</v>
      </c>
      <c r="H86" s="42">
        <v>12</v>
      </c>
      <c r="I86">
        <f t="shared" si="9"/>
        <v>679</v>
      </c>
      <c r="J86" s="5" t="s">
        <v>171</v>
      </c>
      <c r="K86" s="5"/>
      <c r="L86">
        <f t="shared" si="11"/>
        <v>12</v>
      </c>
      <c r="M86">
        <f t="shared" si="12"/>
        <v>286</v>
      </c>
      <c r="N86" s="5" t="s">
        <v>171</v>
      </c>
      <c r="O86" s="42">
        <v>1</v>
      </c>
      <c r="Y86">
        <f t="shared" si="10"/>
        <v>1388</v>
      </c>
    </row>
    <row r="87" spans="1:25" x14ac:dyDescent="0.25">
      <c r="A87" s="5" t="s">
        <v>189</v>
      </c>
      <c r="B87" s="42">
        <v>38</v>
      </c>
      <c r="C87" t="e">
        <f t="shared" si="8"/>
        <v>#N/A</v>
      </c>
      <c r="D87" s="5" t="s">
        <v>181</v>
      </c>
      <c r="E87">
        <f t="shared" si="7"/>
        <v>20</v>
      </c>
      <c r="G87" s="5" t="s">
        <v>173</v>
      </c>
      <c r="H87" s="42">
        <v>365</v>
      </c>
      <c r="I87">
        <f t="shared" si="9"/>
        <v>209</v>
      </c>
      <c r="J87" s="5" t="s">
        <v>173</v>
      </c>
      <c r="K87" s="5"/>
      <c r="L87">
        <f t="shared" si="11"/>
        <v>365</v>
      </c>
      <c r="M87">
        <f t="shared" si="12"/>
        <v>60</v>
      </c>
      <c r="N87" s="5" t="s">
        <v>173</v>
      </c>
      <c r="O87" s="42">
        <v>2</v>
      </c>
      <c r="Y87">
        <f t="shared" si="10"/>
        <v>1388</v>
      </c>
    </row>
    <row r="88" spans="1:25" x14ac:dyDescent="0.25">
      <c r="A88" s="5" t="s">
        <v>190</v>
      </c>
      <c r="B88" s="42">
        <v>26</v>
      </c>
      <c r="C88" t="e">
        <f t="shared" si="8"/>
        <v>#N/A</v>
      </c>
      <c r="D88" s="5" t="s">
        <v>182</v>
      </c>
      <c r="E88">
        <f t="shared" si="7"/>
        <v>25</v>
      </c>
      <c r="G88" s="5" t="s">
        <v>174</v>
      </c>
      <c r="H88" s="42">
        <v>1</v>
      </c>
      <c r="I88">
        <f t="shared" si="9"/>
        <v>735</v>
      </c>
      <c r="J88" s="5" t="s">
        <v>174</v>
      </c>
      <c r="K88" s="5"/>
      <c r="L88">
        <f t="shared" si="11"/>
        <v>1</v>
      </c>
      <c r="M88">
        <f t="shared" si="12"/>
        <v>286</v>
      </c>
      <c r="N88" s="5" t="s">
        <v>174</v>
      </c>
      <c r="O88" s="42">
        <v>1</v>
      </c>
      <c r="Y88">
        <f t="shared" si="10"/>
        <v>1388</v>
      </c>
    </row>
    <row r="89" spans="1:25" x14ac:dyDescent="0.25">
      <c r="A89" s="5" t="s">
        <v>191</v>
      </c>
      <c r="B89" s="42">
        <v>180</v>
      </c>
      <c r="C89" t="e">
        <f t="shared" si="8"/>
        <v>#N/A</v>
      </c>
      <c r="D89" s="5" t="s">
        <v>183</v>
      </c>
      <c r="E89">
        <f t="shared" si="7"/>
        <v>800</v>
      </c>
      <c r="G89" s="5" t="s">
        <v>176</v>
      </c>
      <c r="H89" s="42">
        <v>155</v>
      </c>
      <c r="I89">
        <f t="shared" si="9"/>
        <v>371</v>
      </c>
      <c r="J89" s="5" t="s">
        <v>176</v>
      </c>
      <c r="K89" s="5"/>
      <c r="L89">
        <f t="shared" si="11"/>
        <v>155</v>
      </c>
      <c r="M89">
        <f t="shared" si="12"/>
        <v>286</v>
      </c>
      <c r="N89" s="5" t="s">
        <v>176</v>
      </c>
      <c r="O89" s="42">
        <v>1</v>
      </c>
      <c r="Y89">
        <f t="shared" si="10"/>
        <v>1388</v>
      </c>
    </row>
    <row r="90" spans="1:25" x14ac:dyDescent="0.25">
      <c r="A90" s="5" t="s">
        <v>192</v>
      </c>
      <c r="B90" s="42">
        <v>23</v>
      </c>
      <c r="C90" t="e">
        <f t="shared" si="8"/>
        <v>#N/A</v>
      </c>
      <c r="D90" s="5" t="s">
        <v>186</v>
      </c>
      <c r="E90">
        <f t="shared" si="7"/>
        <v>75</v>
      </c>
      <c r="G90" s="5" t="s">
        <v>178</v>
      </c>
      <c r="H90" s="42">
        <v>14400</v>
      </c>
      <c r="I90">
        <f t="shared" si="9"/>
        <v>3</v>
      </c>
      <c r="J90" s="5" t="s">
        <v>178</v>
      </c>
      <c r="K90" s="5"/>
      <c r="L90">
        <f t="shared" si="11"/>
        <v>14400</v>
      </c>
      <c r="M90">
        <f t="shared" si="12"/>
        <v>5</v>
      </c>
      <c r="N90" s="5" t="s">
        <v>178</v>
      </c>
      <c r="O90" s="42">
        <v>4</v>
      </c>
      <c r="Y90">
        <f t="shared" si="10"/>
        <v>1388</v>
      </c>
    </row>
    <row r="91" spans="1:25" x14ac:dyDescent="0.25">
      <c r="A91" s="5" t="s">
        <v>193</v>
      </c>
      <c r="B91" s="42">
        <v>0</v>
      </c>
      <c r="C91" t="e">
        <f t="shared" si="8"/>
        <v>#N/A</v>
      </c>
      <c r="D91" s="5" t="s">
        <v>188</v>
      </c>
      <c r="E91">
        <f t="shared" si="7"/>
        <v>216</v>
      </c>
      <c r="G91" s="5" t="s">
        <v>181</v>
      </c>
      <c r="H91" s="42">
        <v>78</v>
      </c>
      <c r="I91">
        <f t="shared" si="9"/>
        <v>476</v>
      </c>
      <c r="J91" s="5" t="s">
        <v>181</v>
      </c>
      <c r="K91" s="5"/>
      <c r="L91">
        <f t="shared" si="11"/>
        <v>78</v>
      </c>
      <c r="M91">
        <f t="shared" si="12"/>
        <v>286</v>
      </c>
      <c r="N91" s="5" t="s">
        <v>181</v>
      </c>
      <c r="O91" s="42">
        <v>1</v>
      </c>
      <c r="Y91">
        <f t="shared" si="10"/>
        <v>1388</v>
      </c>
    </row>
    <row r="92" spans="1:25" x14ac:dyDescent="0.25">
      <c r="A92" s="5" t="s">
        <v>194</v>
      </c>
      <c r="B92" s="42">
        <v>40</v>
      </c>
      <c r="C92" t="e">
        <f t="shared" si="8"/>
        <v>#N/A</v>
      </c>
      <c r="D92" s="5" t="s">
        <v>189</v>
      </c>
      <c r="E92">
        <f t="shared" si="7"/>
        <v>38</v>
      </c>
      <c r="G92" s="5" t="s">
        <v>182</v>
      </c>
      <c r="H92" s="42">
        <v>537</v>
      </c>
      <c r="I92">
        <f t="shared" si="9"/>
        <v>157</v>
      </c>
      <c r="J92" s="5" t="s">
        <v>182</v>
      </c>
      <c r="K92" s="5"/>
      <c r="L92">
        <f t="shared" si="11"/>
        <v>537</v>
      </c>
      <c r="M92">
        <f t="shared" si="12"/>
        <v>286</v>
      </c>
      <c r="N92" s="5" t="s">
        <v>182</v>
      </c>
      <c r="O92" s="42">
        <v>1</v>
      </c>
      <c r="Y92">
        <f t="shared" si="10"/>
        <v>1388</v>
      </c>
    </row>
    <row r="93" spans="1:25" x14ac:dyDescent="0.25">
      <c r="A93" s="5" t="s">
        <v>196</v>
      </c>
      <c r="B93" s="42">
        <v>76</v>
      </c>
      <c r="C93" t="e">
        <f t="shared" si="8"/>
        <v>#N/A</v>
      </c>
      <c r="D93" s="5" t="s">
        <v>190</v>
      </c>
      <c r="E93">
        <f t="shared" si="7"/>
        <v>26</v>
      </c>
      <c r="G93" s="5" t="s">
        <v>183</v>
      </c>
      <c r="H93" s="42">
        <v>1258</v>
      </c>
      <c r="I93">
        <f t="shared" si="9"/>
        <v>68</v>
      </c>
      <c r="J93" s="5" t="s">
        <v>183</v>
      </c>
      <c r="K93" s="5"/>
      <c r="L93">
        <f t="shared" si="11"/>
        <v>1258</v>
      </c>
      <c r="M93">
        <f t="shared" si="12"/>
        <v>60</v>
      </c>
      <c r="N93" s="5" t="s">
        <v>183</v>
      </c>
      <c r="O93" s="42">
        <v>2</v>
      </c>
      <c r="Y93">
        <f t="shared" si="10"/>
        <v>1388</v>
      </c>
    </row>
    <row r="94" spans="1:25" x14ac:dyDescent="0.25">
      <c r="A94" s="5" t="s">
        <v>197</v>
      </c>
      <c r="B94" s="42">
        <v>0</v>
      </c>
      <c r="C94" t="e">
        <f t="shared" si="8"/>
        <v>#N/A</v>
      </c>
      <c r="D94" s="5" t="s">
        <v>191</v>
      </c>
      <c r="E94">
        <f t="shared" si="7"/>
        <v>180</v>
      </c>
      <c r="G94" s="5" t="s">
        <v>186</v>
      </c>
      <c r="H94" s="42">
        <v>35</v>
      </c>
      <c r="I94">
        <f t="shared" si="9"/>
        <v>587</v>
      </c>
      <c r="J94" s="5" t="s">
        <v>186</v>
      </c>
      <c r="K94" s="5"/>
      <c r="L94">
        <f t="shared" si="11"/>
        <v>35</v>
      </c>
      <c r="M94">
        <f t="shared" si="12"/>
        <v>286</v>
      </c>
      <c r="N94" s="5" t="s">
        <v>186</v>
      </c>
      <c r="O94" s="42">
        <v>1</v>
      </c>
      <c r="Y94">
        <f t="shared" si="10"/>
        <v>1388</v>
      </c>
    </row>
    <row r="95" spans="1:25" x14ac:dyDescent="0.25">
      <c r="A95" s="5" t="s">
        <v>199</v>
      </c>
      <c r="B95" s="42">
        <v>15</v>
      </c>
      <c r="C95" t="e">
        <f t="shared" si="8"/>
        <v>#N/A</v>
      </c>
      <c r="D95" s="5" t="s">
        <v>192</v>
      </c>
      <c r="E95">
        <f t="shared" si="7"/>
        <v>23</v>
      </c>
      <c r="G95" s="5" t="s">
        <v>188</v>
      </c>
      <c r="H95" s="42">
        <v>0</v>
      </c>
      <c r="I95">
        <f t="shared" si="9"/>
        <v>742</v>
      </c>
      <c r="J95" s="5" t="s">
        <v>188</v>
      </c>
      <c r="K95" s="5"/>
      <c r="L95">
        <f t="shared" si="11"/>
        <v>0</v>
      </c>
      <c r="M95">
        <f t="shared" si="12"/>
        <v>286</v>
      </c>
      <c r="N95" s="5" t="s">
        <v>188</v>
      </c>
      <c r="O95" s="42">
        <v>1</v>
      </c>
      <c r="Y95">
        <f t="shared" si="10"/>
        <v>1388</v>
      </c>
    </row>
    <row r="96" spans="1:25" x14ac:dyDescent="0.25">
      <c r="A96" s="5" t="s">
        <v>200</v>
      </c>
      <c r="B96" s="42">
        <v>500</v>
      </c>
      <c r="C96" t="e">
        <f t="shared" si="8"/>
        <v>#N/A</v>
      </c>
      <c r="D96" s="5" t="s">
        <v>193</v>
      </c>
      <c r="E96">
        <f t="shared" si="7"/>
        <v>0</v>
      </c>
      <c r="G96" s="5" t="s">
        <v>189</v>
      </c>
      <c r="H96" s="42">
        <v>1500</v>
      </c>
      <c r="I96">
        <f t="shared" si="9"/>
        <v>56</v>
      </c>
      <c r="J96" s="5" t="s">
        <v>189</v>
      </c>
      <c r="K96" s="5"/>
      <c r="L96">
        <f t="shared" si="11"/>
        <v>1500</v>
      </c>
      <c r="M96">
        <f t="shared" si="12"/>
        <v>286</v>
      </c>
      <c r="N96" s="5" t="s">
        <v>189</v>
      </c>
      <c r="O96" s="42">
        <v>1</v>
      </c>
      <c r="Y96">
        <f t="shared" si="10"/>
        <v>1388</v>
      </c>
    </row>
    <row r="97" spans="1:25" x14ac:dyDescent="0.25">
      <c r="A97" s="5" t="s">
        <v>201</v>
      </c>
      <c r="B97" s="42">
        <v>32</v>
      </c>
      <c r="C97" t="e">
        <f t="shared" si="8"/>
        <v>#N/A</v>
      </c>
      <c r="D97" s="5" t="s">
        <v>194</v>
      </c>
      <c r="E97">
        <f t="shared" si="7"/>
        <v>40</v>
      </c>
      <c r="G97" s="5" t="s">
        <v>190</v>
      </c>
      <c r="H97" s="42">
        <v>0</v>
      </c>
      <c r="I97">
        <f t="shared" si="9"/>
        <v>742</v>
      </c>
      <c r="J97" s="5" t="s">
        <v>190</v>
      </c>
      <c r="K97" s="5"/>
      <c r="L97">
        <f t="shared" si="11"/>
        <v>0</v>
      </c>
      <c r="M97">
        <f t="shared" si="12"/>
        <v>286</v>
      </c>
      <c r="N97" s="5" t="s">
        <v>190</v>
      </c>
      <c r="O97" s="42">
        <v>1</v>
      </c>
      <c r="Y97">
        <f t="shared" si="10"/>
        <v>1388</v>
      </c>
    </row>
    <row r="98" spans="1:25" x14ac:dyDescent="0.25">
      <c r="A98" s="5" t="s">
        <v>202</v>
      </c>
      <c r="B98" s="42">
        <v>6</v>
      </c>
      <c r="C98" t="e">
        <f t="shared" si="8"/>
        <v>#N/A</v>
      </c>
      <c r="D98" s="5" t="s">
        <v>196</v>
      </c>
      <c r="E98">
        <f t="shared" si="7"/>
        <v>76</v>
      </c>
      <c r="G98" s="5" t="s">
        <v>191</v>
      </c>
      <c r="H98" s="42">
        <v>453</v>
      </c>
      <c r="I98">
        <f t="shared" si="9"/>
        <v>182</v>
      </c>
      <c r="J98" s="5" t="s">
        <v>191</v>
      </c>
      <c r="K98" s="5"/>
      <c r="L98">
        <f t="shared" si="11"/>
        <v>453</v>
      </c>
      <c r="M98">
        <f t="shared" si="12"/>
        <v>286</v>
      </c>
      <c r="N98" s="5" t="s">
        <v>191</v>
      </c>
      <c r="O98" s="42">
        <v>1</v>
      </c>
      <c r="Y98">
        <f t="shared" si="10"/>
        <v>1388</v>
      </c>
    </row>
    <row r="99" spans="1:25" x14ac:dyDescent="0.25">
      <c r="A99" s="5" t="s">
        <v>203</v>
      </c>
      <c r="B99" s="42">
        <v>0</v>
      </c>
      <c r="C99" t="e">
        <f t="shared" si="8"/>
        <v>#N/A</v>
      </c>
      <c r="D99" s="5" t="s">
        <v>197</v>
      </c>
      <c r="E99">
        <f t="shared" si="7"/>
        <v>0</v>
      </c>
      <c r="G99" s="5" t="s">
        <v>192</v>
      </c>
      <c r="H99" s="42">
        <v>27</v>
      </c>
      <c r="I99">
        <f t="shared" si="9"/>
        <v>610</v>
      </c>
      <c r="J99" s="5" t="s">
        <v>192</v>
      </c>
      <c r="K99" s="5"/>
      <c r="L99">
        <f t="shared" si="11"/>
        <v>27</v>
      </c>
      <c r="M99">
        <f t="shared" si="12"/>
        <v>286</v>
      </c>
      <c r="N99" s="5" t="s">
        <v>192</v>
      </c>
      <c r="O99" s="42">
        <v>1</v>
      </c>
      <c r="Y99">
        <f t="shared" si="10"/>
        <v>1388</v>
      </c>
    </row>
    <row r="100" spans="1:25" x14ac:dyDescent="0.25">
      <c r="A100" s="5" t="s">
        <v>204</v>
      </c>
      <c r="B100" s="42">
        <v>19</v>
      </c>
      <c r="C100" t="e">
        <f t="shared" si="8"/>
        <v>#N/A</v>
      </c>
      <c r="D100" s="5" t="s">
        <v>199</v>
      </c>
      <c r="E100">
        <f t="shared" si="7"/>
        <v>15</v>
      </c>
      <c r="G100" s="5" t="s">
        <v>193</v>
      </c>
      <c r="H100" s="42">
        <v>2</v>
      </c>
      <c r="I100">
        <f t="shared" si="9"/>
        <v>725</v>
      </c>
      <c r="J100" s="5" t="s">
        <v>193</v>
      </c>
      <c r="K100" s="5"/>
      <c r="L100">
        <f t="shared" si="11"/>
        <v>2</v>
      </c>
      <c r="M100">
        <f t="shared" si="12"/>
        <v>286</v>
      </c>
      <c r="N100" s="5" t="s">
        <v>193</v>
      </c>
      <c r="O100" s="42">
        <v>1</v>
      </c>
      <c r="Y100">
        <f t="shared" si="10"/>
        <v>1388</v>
      </c>
    </row>
    <row r="101" spans="1:25" x14ac:dyDescent="0.25">
      <c r="A101" s="5" t="s">
        <v>205</v>
      </c>
      <c r="B101" s="42">
        <v>20</v>
      </c>
      <c r="C101" t="e">
        <f t="shared" si="8"/>
        <v>#N/A</v>
      </c>
      <c r="D101" s="5" t="s">
        <v>200</v>
      </c>
      <c r="E101">
        <f t="shared" si="7"/>
        <v>500</v>
      </c>
      <c r="G101" s="5" t="s">
        <v>194</v>
      </c>
      <c r="H101" s="42">
        <v>400</v>
      </c>
      <c r="I101">
        <f t="shared" si="9"/>
        <v>198</v>
      </c>
      <c r="J101" s="5" t="s">
        <v>194</v>
      </c>
      <c r="K101" s="5"/>
      <c r="L101">
        <f t="shared" si="11"/>
        <v>400</v>
      </c>
      <c r="M101">
        <f t="shared" si="12"/>
        <v>60</v>
      </c>
      <c r="N101" s="5" t="s">
        <v>194</v>
      </c>
      <c r="O101" s="42">
        <v>2</v>
      </c>
      <c r="Y101">
        <f t="shared" si="10"/>
        <v>1388</v>
      </c>
    </row>
    <row r="102" spans="1:25" x14ac:dyDescent="0.25">
      <c r="A102" s="5" t="s">
        <v>207</v>
      </c>
      <c r="B102" s="42">
        <v>70</v>
      </c>
      <c r="C102" t="e">
        <f t="shared" si="8"/>
        <v>#N/A</v>
      </c>
      <c r="D102" s="5" t="s">
        <v>201</v>
      </c>
      <c r="E102">
        <f t="shared" si="7"/>
        <v>32</v>
      </c>
      <c r="G102" s="5" t="s">
        <v>196</v>
      </c>
      <c r="H102" s="42">
        <v>282</v>
      </c>
      <c r="I102">
        <f t="shared" si="9"/>
        <v>256</v>
      </c>
      <c r="J102" s="5" t="s">
        <v>196</v>
      </c>
      <c r="K102" s="5"/>
      <c r="L102">
        <f t="shared" si="11"/>
        <v>282</v>
      </c>
      <c r="M102">
        <f t="shared" si="12"/>
        <v>286</v>
      </c>
      <c r="N102" s="5" t="s">
        <v>196</v>
      </c>
      <c r="O102" s="42">
        <v>1</v>
      </c>
      <c r="Y102">
        <f t="shared" si="10"/>
        <v>1388</v>
      </c>
    </row>
    <row r="103" spans="1:25" x14ac:dyDescent="0.25">
      <c r="A103" s="5" t="s">
        <v>208</v>
      </c>
      <c r="B103" s="42">
        <v>0</v>
      </c>
      <c r="C103" t="e">
        <f t="shared" si="8"/>
        <v>#N/A</v>
      </c>
      <c r="D103" s="5" t="s">
        <v>202</v>
      </c>
      <c r="E103">
        <f t="shared" si="7"/>
        <v>6</v>
      </c>
      <c r="G103" s="5" t="s">
        <v>197</v>
      </c>
      <c r="H103" s="42">
        <v>0</v>
      </c>
      <c r="I103">
        <f t="shared" si="9"/>
        <v>742</v>
      </c>
      <c r="J103" s="5" t="s">
        <v>197</v>
      </c>
      <c r="K103" s="5"/>
      <c r="L103">
        <f t="shared" si="11"/>
        <v>0</v>
      </c>
      <c r="M103">
        <f t="shared" si="12"/>
        <v>286</v>
      </c>
      <c r="N103" s="5" t="s">
        <v>197</v>
      </c>
      <c r="O103" s="42">
        <v>1</v>
      </c>
      <c r="Y103">
        <f t="shared" si="10"/>
        <v>1388</v>
      </c>
    </row>
    <row r="104" spans="1:25" x14ac:dyDescent="0.25">
      <c r="A104" s="5" t="s">
        <v>209</v>
      </c>
      <c r="B104" s="42">
        <v>250</v>
      </c>
      <c r="C104" t="e">
        <f t="shared" si="8"/>
        <v>#N/A</v>
      </c>
      <c r="D104" s="5" t="s">
        <v>203</v>
      </c>
      <c r="E104">
        <f t="shared" si="7"/>
        <v>0</v>
      </c>
      <c r="G104" s="5" t="s">
        <v>199</v>
      </c>
      <c r="H104" s="42">
        <v>32</v>
      </c>
      <c r="I104">
        <f t="shared" si="9"/>
        <v>594</v>
      </c>
      <c r="J104" s="5" t="s">
        <v>199</v>
      </c>
      <c r="K104" s="5"/>
      <c r="L104">
        <f t="shared" si="11"/>
        <v>32</v>
      </c>
      <c r="M104">
        <f t="shared" si="12"/>
        <v>286</v>
      </c>
      <c r="N104" s="5" t="s">
        <v>199</v>
      </c>
      <c r="O104" s="42">
        <v>1</v>
      </c>
      <c r="Y104">
        <f t="shared" si="10"/>
        <v>1388</v>
      </c>
    </row>
    <row r="105" spans="1:25" x14ac:dyDescent="0.25">
      <c r="A105" s="5" t="s">
        <v>210</v>
      </c>
      <c r="B105" s="42">
        <v>0</v>
      </c>
      <c r="C105" t="e">
        <f t="shared" si="8"/>
        <v>#N/A</v>
      </c>
      <c r="D105" s="5" t="s">
        <v>204</v>
      </c>
      <c r="E105">
        <f t="shared" si="7"/>
        <v>19</v>
      </c>
      <c r="G105" s="5" t="s">
        <v>200</v>
      </c>
      <c r="H105" s="42">
        <v>210</v>
      </c>
      <c r="I105">
        <f t="shared" si="9"/>
        <v>312</v>
      </c>
      <c r="J105" s="5" t="s">
        <v>200</v>
      </c>
      <c r="K105" s="5"/>
      <c r="L105">
        <f t="shared" si="11"/>
        <v>210</v>
      </c>
      <c r="M105">
        <f t="shared" si="12"/>
        <v>286</v>
      </c>
      <c r="N105" s="5" t="s">
        <v>200</v>
      </c>
      <c r="O105" s="42">
        <v>1</v>
      </c>
      <c r="Y105">
        <f t="shared" si="10"/>
        <v>1388</v>
      </c>
    </row>
    <row r="106" spans="1:25" x14ac:dyDescent="0.25">
      <c r="A106" s="5" t="s">
        <v>211</v>
      </c>
      <c r="B106" s="42">
        <v>260</v>
      </c>
      <c r="C106" t="e">
        <f t="shared" si="8"/>
        <v>#N/A</v>
      </c>
      <c r="D106" s="5" t="s">
        <v>205</v>
      </c>
      <c r="E106">
        <f t="shared" si="7"/>
        <v>20</v>
      </c>
      <c r="G106" s="5" t="s">
        <v>201</v>
      </c>
      <c r="H106" s="42">
        <v>177</v>
      </c>
      <c r="I106">
        <f t="shared" si="9"/>
        <v>346</v>
      </c>
      <c r="J106" s="5" t="s">
        <v>201</v>
      </c>
      <c r="K106" s="5"/>
      <c r="L106">
        <f t="shared" si="11"/>
        <v>177</v>
      </c>
      <c r="M106">
        <f t="shared" si="12"/>
        <v>286</v>
      </c>
      <c r="N106" s="5" t="s">
        <v>201</v>
      </c>
      <c r="O106" s="42">
        <v>1</v>
      </c>
      <c r="Y106">
        <f t="shared" si="10"/>
        <v>1388</v>
      </c>
    </row>
    <row r="107" spans="1:25" x14ac:dyDescent="0.25">
      <c r="A107" s="5" t="s">
        <v>212</v>
      </c>
      <c r="B107" s="42">
        <v>0</v>
      </c>
      <c r="C107" t="e">
        <f t="shared" si="8"/>
        <v>#N/A</v>
      </c>
      <c r="D107" s="5" t="s">
        <v>207</v>
      </c>
      <c r="E107">
        <f t="shared" si="7"/>
        <v>70</v>
      </c>
      <c r="G107" s="5" t="s">
        <v>202</v>
      </c>
      <c r="H107" s="42">
        <v>1</v>
      </c>
      <c r="I107">
        <f t="shared" si="9"/>
        <v>735</v>
      </c>
      <c r="J107" s="5" t="s">
        <v>202</v>
      </c>
      <c r="K107" s="5"/>
      <c r="L107">
        <f t="shared" si="11"/>
        <v>1</v>
      </c>
      <c r="M107">
        <f t="shared" si="12"/>
        <v>286</v>
      </c>
      <c r="N107" s="5" t="s">
        <v>202</v>
      </c>
      <c r="O107" s="42">
        <v>1</v>
      </c>
      <c r="Y107">
        <f t="shared" si="10"/>
        <v>1388</v>
      </c>
    </row>
    <row r="108" spans="1:25" x14ac:dyDescent="0.25">
      <c r="A108" s="5" t="s">
        <v>214</v>
      </c>
      <c r="B108" s="42">
        <v>5</v>
      </c>
      <c r="C108" t="e">
        <f t="shared" si="8"/>
        <v>#N/A</v>
      </c>
      <c r="D108" s="5" t="s">
        <v>208</v>
      </c>
      <c r="E108">
        <f t="shared" si="7"/>
        <v>0</v>
      </c>
      <c r="G108" s="5" t="s">
        <v>203</v>
      </c>
      <c r="H108" s="42">
        <v>863</v>
      </c>
      <c r="I108">
        <f t="shared" si="9"/>
        <v>102</v>
      </c>
      <c r="J108" s="5" t="s">
        <v>203</v>
      </c>
      <c r="K108" s="5"/>
      <c r="L108">
        <f t="shared" si="11"/>
        <v>863</v>
      </c>
      <c r="M108">
        <f t="shared" si="12"/>
        <v>286</v>
      </c>
      <c r="N108" s="5" t="s">
        <v>203</v>
      </c>
      <c r="O108" s="42">
        <v>1</v>
      </c>
      <c r="Y108">
        <f t="shared" si="10"/>
        <v>1388</v>
      </c>
    </row>
    <row r="109" spans="1:25" x14ac:dyDescent="0.25">
      <c r="A109" s="5" t="s">
        <v>216</v>
      </c>
      <c r="B109" s="42">
        <v>224</v>
      </c>
      <c r="C109" t="e">
        <f t="shared" si="8"/>
        <v>#N/A</v>
      </c>
      <c r="D109" s="5" t="s">
        <v>209</v>
      </c>
      <c r="E109">
        <f t="shared" si="7"/>
        <v>250</v>
      </c>
      <c r="G109" s="5" t="s">
        <v>204</v>
      </c>
      <c r="H109" s="42">
        <v>80</v>
      </c>
      <c r="I109">
        <f t="shared" si="9"/>
        <v>473</v>
      </c>
      <c r="J109" s="5" t="s">
        <v>204</v>
      </c>
      <c r="K109" s="5"/>
      <c r="L109">
        <f t="shared" si="11"/>
        <v>80</v>
      </c>
      <c r="M109">
        <f t="shared" si="12"/>
        <v>286</v>
      </c>
      <c r="N109" s="5" t="s">
        <v>204</v>
      </c>
      <c r="O109" s="42">
        <v>1</v>
      </c>
      <c r="Y109">
        <f t="shared" si="10"/>
        <v>1388</v>
      </c>
    </row>
    <row r="110" spans="1:25" x14ac:dyDescent="0.25">
      <c r="A110" s="5" t="s">
        <v>217</v>
      </c>
      <c r="B110" s="42">
        <v>0</v>
      </c>
      <c r="C110" t="e">
        <f t="shared" si="8"/>
        <v>#N/A</v>
      </c>
      <c r="D110" s="5" t="s">
        <v>210</v>
      </c>
      <c r="E110">
        <f t="shared" si="7"/>
        <v>0</v>
      </c>
      <c r="G110" s="5" t="s">
        <v>205</v>
      </c>
      <c r="H110" s="42">
        <v>274</v>
      </c>
      <c r="I110">
        <f t="shared" si="9"/>
        <v>264</v>
      </c>
      <c r="J110" s="5" t="s">
        <v>205</v>
      </c>
      <c r="K110" s="5"/>
      <c r="L110">
        <f t="shared" si="11"/>
        <v>274</v>
      </c>
      <c r="M110">
        <f t="shared" si="12"/>
        <v>286</v>
      </c>
      <c r="N110" s="5" t="s">
        <v>205</v>
      </c>
      <c r="O110" s="42">
        <v>1</v>
      </c>
      <c r="Y110">
        <f t="shared" si="10"/>
        <v>1388</v>
      </c>
    </row>
    <row r="111" spans="1:25" x14ac:dyDescent="0.25">
      <c r="A111" s="5" t="s">
        <v>219</v>
      </c>
      <c r="B111" s="42">
        <v>500</v>
      </c>
      <c r="C111" t="e">
        <f t="shared" si="8"/>
        <v>#N/A</v>
      </c>
      <c r="D111" s="5" t="s">
        <v>211</v>
      </c>
      <c r="E111">
        <f t="shared" si="7"/>
        <v>260</v>
      </c>
      <c r="G111" s="5" t="s">
        <v>207</v>
      </c>
      <c r="H111" s="42">
        <v>500</v>
      </c>
      <c r="I111">
        <f t="shared" si="9"/>
        <v>164</v>
      </c>
      <c r="J111" s="5" t="s">
        <v>207</v>
      </c>
      <c r="K111" s="5"/>
      <c r="L111">
        <f t="shared" si="11"/>
        <v>500</v>
      </c>
      <c r="M111">
        <f t="shared" si="12"/>
        <v>286</v>
      </c>
      <c r="N111" s="5" t="s">
        <v>207</v>
      </c>
      <c r="O111" s="42">
        <v>1</v>
      </c>
      <c r="Y111">
        <f t="shared" si="10"/>
        <v>1388</v>
      </c>
    </row>
    <row r="112" spans="1:25" x14ac:dyDescent="0.25">
      <c r="A112" s="5" t="s">
        <v>220</v>
      </c>
      <c r="B112" s="42">
        <v>60</v>
      </c>
      <c r="C112" t="e">
        <f t="shared" si="8"/>
        <v>#N/A</v>
      </c>
      <c r="D112" s="5" t="s">
        <v>212</v>
      </c>
      <c r="E112">
        <f t="shared" si="7"/>
        <v>0</v>
      </c>
      <c r="G112" s="5" t="s">
        <v>208</v>
      </c>
      <c r="H112" s="42">
        <v>584</v>
      </c>
      <c r="I112">
        <f t="shared" si="9"/>
        <v>143</v>
      </c>
      <c r="J112" s="5" t="s">
        <v>208</v>
      </c>
      <c r="K112" s="5"/>
      <c r="L112">
        <f t="shared" si="11"/>
        <v>584</v>
      </c>
      <c r="M112">
        <f t="shared" si="12"/>
        <v>286</v>
      </c>
      <c r="N112" s="5" t="s">
        <v>208</v>
      </c>
      <c r="O112" s="42">
        <v>1</v>
      </c>
      <c r="Y112">
        <f t="shared" si="10"/>
        <v>1388</v>
      </c>
    </row>
    <row r="113" spans="1:25" x14ac:dyDescent="0.25">
      <c r="A113" s="5" t="s">
        <v>221</v>
      </c>
      <c r="B113" s="42">
        <v>0</v>
      </c>
      <c r="C113" t="e">
        <f t="shared" si="8"/>
        <v>#N/A</v>
      </c>
      <c r="D113" s="5" t="s">
        <v>214</v>
      </c>
      <c r="E113">
        <f t="shared" si="7"/>
        <v>5</v>
      </c>
      <c r="G113" s="5" t="s">
        <v>209</v>
      </c>
      <c r="H113" s="42">
        <v>0</v>
      </c>
      <c r="I113">
        <f t="shared" si="9"/>
        <v>742</v>
      </c>
      <c r="J113" s="5" t="s">
        <v>209</v>
      </c>
      <c r="K113" s="5"/>
      <c r="L113">
        <f t="shared" si="11"/>
        <v>0</v>
      </c>
      <c r="M113">
        <f t="shared" si="12"/>
        <v>286</v>
      </c>
      <c r="N113" s="5" t="s">
        <v>209</v>
      </c>
      <c r="O113" s="42">
        <v>1</v>
      </c>
      <c r="Y113">
        <f t="shared" si="10"/>
        <v>1388</v>
      </c>
    </row>
    <row r="114" spans="1:25" x14ac:dyDescent="0.25">
      <c r="A114" s="5" t="s">
        <v>224</v>
      </c>
      <c r="B114" s="42">
        <v>5</v>
      </c>
      <c r="C114" t="e">
        <f t="shared" si="8"/>
        <v>#N/A</v>
      </c>
      <c r="D114" s="5" t="s">
        <v>216</v>
      </c>
      <c r="E114">
        <f t="shared" si="7"/>
        <v>224</v>
      </c>
      <c r="G114" s="5" t="s">
        <v>210</v>
      </c>
      <c r="H114" s="42">
        <v>24</v>
      </c>
      <c r="I114">
        <f t="shared" si="9"/>
        <v>620</v>
      </c>
      <c r="J114" s="5" t="s">
        <v>210</v>
      </c>
      <c r="K114" s="5"/>
      <c r="L114">
        <f t="shared" si="11"/>
        <v>24</v>
      </c>
      <c r="M114">
        <f t="shared" si="12"/>
        <v>286</v>
      </c>
      <c r="N114" s="5" t="s">
        <v>210</v>
      </c>
      <c r="O114" s="42">
        <v>1</v>
      </c>
      <c r="Y114">
        <f t="shared" si="10"/>
        <v>1388</v>
      </c>
    </row>
    <row r="115" spans="1:25" x14ac:dyDescent="0.25">
      <c r="A115" s="5" t="s">
        <v>225</v>
      </c>
      <c r="B115" s="42">
        <v>250</v>
      </c>
      <c r="C115" t="e">
        <f t="shared" si="8"/>
        <v>#N/A</v>
      </c>
      <c r="D115" s="5" t="s">
        <v>217</v>
      </c>
      <c r="E115">
        <f t="shared" si="7"/>
        <v>0</v>
      </c>
      <c r="G115" s="5" t="s">
        <v>211</v>
      </c>
      <c r="H115" s="42">
        <v>840</v>
      </c>
      <c r="I115">
        <f t="shared" si="9"/>
        <v>104</v>
      </c>
      <c r="J115" s="5" t="s">
        <v>211</v>
      </c>
      <c r="K115" s="5"/>
      <c r="L115">
        <f t="shared" si="11"/>
        <v>840</v>
      </c>
      <c r="M115">
        <f t="shared" si="12"/>
        <v>286</v>
      </c>
      <c r="N115" s="5" t="s">
        <v>211</v>
      </c>
      <c r="O115" s="42">
        <v>1</v>
      </c>
      <c r="Y115">
        <f t="shared" si="10"/>
        <v>1388</v>
      </c>
    </row>
    <row r="116" spans="1:25" x14ac:dyDescent="0.25">
      <c r="A116" s="5" t="s">
        <v>226</v>
      </c>
      <c r="B116" s="42">
        <v>100</v>
      </c>
      <c r="C116" t="e">
        <f t="shared" si="8"/>
        <v>#N/A</v>
      </c>
      <c r="D116" s="5" t="s">
        <v>219</v>
      </c>
      <c r="E116">
        <f t="shared" si="7"/>
        <v>500</v>
      </c>
      <c r="G116" s="5" t="s">
        <v>212</v>
      </c>
      <c r="H116" s="42">
        <v>152</v>
      </c>
      <c r="I116">
        <f t="shared" si="9"/>
        <v>374</v>
      </c>
      <c r="J116" s="5" t="s">
        <v>212</v>
      </c>
      <c r="K116" s="5"/>
      <c r="L116">
        <f t="shared" si="11"/>
        <v>152</v>
      </c>
      <c r="M116">
        <f t="shared" si="12"/>
        <v>286</v>
      </c>
      <c r="N116" s="5" t="s">
        <v>212</v>
      </c>
      <c r="O116" s="42">
        <v>1</v>
      </c>
      <c r="Y116">
        <f t="shared" si="10"/>
        <v>1388</v>
      </c>
    </row>
    <row r="117" spans="1:25" x14ac:dyDescent="0.25">
      <c r="A117" s="5" t="s">
        <v>227</v>
      </c>
      <c r="B117" s="42">
        <v>93</v>
      </c>
      <c r="C117" t="e">
        <f t="shared" si="8"/>
        <v>#N/A</v>
      </c>
      <c r="D117" s="5" t="s">
        <v>220</v>
      </c>
      <c r="E117">
        <f t="shared" si="7"/>
        <v>60</v>
      </c>
      <c r="G117" s="5" t="s">
        <v>214</v>
      </c>
      <c r="H117" s="42">
        <v>0</v>
      </c>
      <c r="I117">
        <f t="shared" si="9"/>
        <v>742</v>
      </c>
      <c r="J117" s="5" t="s">
        <v>214</v>
      </c>
      <c r="K117" s="5"/>
      <c r="L117">
        <f t="shared" si="11"/>
        <v>0</v>
      </c>
      <c r="M117">
        <f t="shared" si="12"/>
        <v>286</v>
      </c>
      <c r="N117" s="5" t="s">
        <v>214</v>
      </c>
      <c r="O117" s="42">
        <v>1</v>
      </c>
      <c r="Y117">
        <f t="shared" si="10"/>
        <v>1388</v>
      </c>
    </row>
    <row r="118" spans="1:25" x14ac:dyDescent="0.25">
      <c r="A118" s="5" t="s">
        <v>230</v>
      </c>
      <c r="B118" s="42">
        <v>0</v>
      </c>
      <c r="C118" t="e">
        <f t="shared" si="8"/>
        <v>#N/A</v>
      </c>
      <c r="D118" s="5" t="s">
        <v>221</v>
      </c>
      <c r="E118">
        <f t="shared" si="7"/>
        <v>0</v>
      </c>
      <c r="G118" s="5" t="s">
        <v>216</v>
      </c>
      <c r="H118" s="42">
        <v>1497</v>
      </c>
      <c r="I118">
        <f t="shared" si="9"/>
        <v>59</v>
      </c>
      <c r="J118" s="5" t="s">
        <v>216</v>
      </c>
      <c r="K118" s="5"/>
      <c r="L118">
        <f t="shared" si="11"/>
        <v>1497</v>
      </c>
      <c r="M118">
        <f t="shared" si="12"/>
        <v>60</v>
      </c>
      <c r="N118" s="5" t="s">
        <v>216</v>
      </c>
      <c r="O118" s="42">
        <v>2</v>
      </c>
      <c r="Y118">
        <f t="shared" si="10"/>
        <v>1388</v>
      </c>
    </row>
    <row r="119" spans="1:25" x14ac:dyDescent="0.25">
      <c r="A119" s="5" t="s">
        <v>231</v>
      </c>
      <c r="B119" s="42">
        <v>0</v>
      </c>
      <c r="C119" t="e">
        <f t="shared" si="8"/>
        <v>#N/A</v>
      </c>
      <c r="D119" s="5" t="s">
        <v>224</v>
      </c>
      <c r="E119">
        <f t="shared" si="7"/>
        <v>5</v>
      </c>
      <c r="G119" s="5" t="s">
        <v>217</v>
      </c>
      <c r="H119" s="42">
        <v>0</v>
      </c>
      <c r="I119">
        <f t="shared" si="9"/>
        <v>742</v>
      </c>
      <c r="J119" s="5" t="s">
        <v>217</v>
      </c>
      <c r="K119" s="5"/>
      <c r="L119">
        <f t="shared" si="11"/>
        <v>0</v>
      </c>
      <c r="M119">
        <f t="shared" si="12"/>
        <v>286</v>
      </c>
      <c r="N119" s="5" t="s">
        <v>217</v>
      </c>
      <c r="O119" s="42">
        <v>1</v>
      </c>
      <c r="Y119">
        <f t="shared" si="10"/>
        <v>1388</v>
      </c>
    </row>
    <row r="120" spans="1:25" x14ac:dyDescent="0.25">
      <c r="A120" s="5" t="s">
        <v>233</v>
      </c>
      <c r="B120" s="42">
        <v>65</v>
      </c>
      <c r="C120" t="e">
        <f t="shared" si="8"/>
        <v>#N/A</v>
      </c>
      <c r="D120" s="5" t="s">
        <v>225</v>
      </c>
      <c r="E120">
        <f t="shared" si="7"/>
        <v>250</v>
      </c>
      <c r="G120" s="5" t="s">
        <v>219</v>
      </c>
      <c r="H120" s="42">
        <v>45</v>
      </c>
      <c r="I120">
        <f t="shared" si="9"/>
        <v>555</v>
      </c>
      <c r="J120" s="5" t="s">
        <v>219</v>
      </c>
      <c r="K120" s="5"/>
      <c r="L120">
        <f t="shared" si="11"/>
        <v>45</v>
      </c>
      <c r="M120">
        <f t="shared" si="12"/>
        <v>286</v>
      </c>
      <c r="N120" s="5" t="s">
        <v>219</v>
      </c>
      <c r="O120" s="42">
        <v>1</v>
      </c>
      <c r="Y120">
        <f t="shared" si="10"/>
        <v>1388</v>
      </c>
    </row>
    <row r="121" spans="1:25" x14ac:dyDescent="0.25">
      <c r="A121" s="5" t="s">
        <v>234</v>
      </c>
      <c r="B121" s="42">
        <v>52</v>
      </c>
      <c r="C121" t="e">
        <f t="shared" si="8"/>
        <v>#N/A</v>
      </c>
      <c r="D121" s="5" t="s">
        <v>226</v>
      </c>
      <c r="E121">
        <f t="shared" si="7"/>
        <v>100</v>
      </c>
      <c r="G121" s="5" t="s">
        <v>220</v>
      </c>
      <c r="H121" s="42">
        <v>181</v>
      </c>
      <c r="I121">
        <f t="shared" si="9"/>
        <v>341</v>
      </c>
      <c r="J121" s="5" t="s">
        <v>220</v>
      </c>
      <c r="K121" s="5"/>
      <c r="L121">
        <f t="shared" si="11"/>
        <v>181</v>
      </c>
      <c r="M121">
        <f t="shared" si="12"/>
        <v>286</v>
      </c>
      <c r="N121" s="5" t="s">
        <v>220</v>
      </c>
      <c r="O121" s="42">
        <v>1</v>
      </c>
      <c r="Y121">
        <f t="shared" si="10"/>
        <v>1388</v>
      </c>
    </row>
    <row r="122" spans="1:25" x14ac:dyDescent="0.25">
      <c r="A122" s="5" t="s">
        <v>236</v>
      </c>
      <c r="B122" s="42">
        <v>70</v>
      </c>
      <c r="C122" t="e">
        <f t="shared" si="8"/>
        <v>#N/A</v>
      </c>
      <c r="D122" s="5" t="s">
        <v>227</v>
      </c>
      <c r="E122">
        <f t="shared" si="7"/>
        <v>93</v>
      </c>
      <c r="G122" s="5" t="s">
        <v>221</v>
      </c>
      <c r="H122" s="42">
        <v>30</v>
      </c>
      <c r="I122">
        <f t="shared" si="9"/>
        <v>600</v>
      </c>
      <c r="J122" s="5" t="s">
        <v>221</v>
      </c>
      <c r="K122" s="5"/>
      <c r="L122">
        <f t="shared" si="11"/>
        <v>30</v>
      </c>
      <c r="M122">
        <f t="shared" si="12"/>
        <v>286</v>
      </c>
      <c r="N122" s="5" t="s">
        <v>221</v>
      </c>
      <c r="O122" s="42">
        <v>1</v>
      </c>
      <c r="Y122">
        <f t="shared" si="10"/>
        <v>1388</v>
      </c>
    </row>
    <row r="123" spans="1:25" x14ac:dyDescent="0.25">
      <c r="A123" s="5" t="s">
        <v>238</v>
      </c>
      <c r="B123" s="42">
        <v>0</v>
      </c>
      <c r="C123" t="e">
        <f t="shared" si="8"/>
        <v>#N/A</v>
      </c>
      <c r="D123" s="5" t="s">
        <v>230</v>
      </c>
      <c r="E123">
        <f t="shared" si="7"/>
        <v>0</v>
      </c>
      <c r="G123" s="5" t="s">
        <v>224</v>
      </c>
      <c r="H123" s="42">
        <v>3</v>
      </c>
      <c r="I123">
        <f t="shared" si="9"/>
        <v>719</v>
      </c>
      <c r="J123" s="5" t="s">
        <v>224</v>
      </c>
      <c r="K123" s="5"/>
      <c r="L123">
        <f t="shared" si="11"/>
        <v>3</v>
      </c>
      <c r="M123">
        <f t="shared" si="12"/>
        <v>286</v>
      </c>
      <c r="N123" s="5" t="s">
        <v>224</v>
      </c>
      <c r="O123" s="42">
        <v>1</v>
      </c>
      <c r="Y123">
        <f t="shared" si="10"/>
        <v>1388</v>
      </c>
    </row>
    <row r="124" spans="1:25" x14ac:dyDescent="0.25">
      <c r="A124" s="5" t="s">
        <v>239</v>
      </c>
      <c r="B124" s="42">
        <v>126</v>
      </c>
      <c r="C124" t="e">
        <f t="shared" si="8"/>
        <v>#N/A</v>
      </c>
      <c r="D124" s="5" t="s">
        <v>231</v>
      </c>
      <c r="E124">
        <f t="shared" si="7"/>
        <v>0</v>
      </c>
      <c r="G124" s="5" t="s">
        <v>225</v>
      </c>
      <c r="H124" s="42">
        <v>88</v>
      </c>
      <c r="I124">
        <f t="shared" si="9"/>
        <v>460</v>
      </c>
      <c r="J124" s="5" t="s">
        <v>225</v>
      </c>
      <c r="K124" s="5"/>
      <c r="L124">
        <f t="shared" si="11"/>
        <v>88</v>
      </c>
      <c r="M124">
        <f t="shared" si="12"/>
        <v>286</v>
      </c>
      <c r="N124" s="5" t="s">
        <v>225</v>
      </c>
      <c r="O124" s="42">
        <v>1</v>
      </c>
      <c r="Y124">
        <f t="shared" si="10"/>
        <v>1388</v>
      </c>
    </row>
    <row r="125" spans="1:25" x14ac:dyDescent="0.25">
      <c r="A125" s="5" t="s">
        <v>240</v>
      </c>
      <c r="B125" s="42">
        <v>16</v>
      </c>
      <c r="C125" t="e">
        <f t="shared" si="8"/>
        <v>#N/A</v>
      </c>
      <c r="D125" s="5" t="s">
        <v>233</v>
      </c>
      <c r="E125">
        <f t="shared" si="7"/>
        <v>65</v>
      </c>
      <c r="G125" s="5" t="s">
        <v>226</v>
      </c>
      <c r="H125" s="42">
        <v>1100</v>
      </c>
      <c r="I125">
        <f t="shared" si="9"/>
        <v>82</v>
      </c>
      <c r="J125" s="5" t="s">
        <v>226</v>
      </c>
      <c r="K125" s="5"/>
      <c r="L125">
        <f t="shared" si="11"/>
        <v>1100</v>
      </c>
      <c r="M125">
        <f t="shared" si="12"/>
        <v>286</v>
      </c>
      <c r="N125" s="5" t="s">
        <v>226</v>
      </c>
      <c r="O125" s="42">
        <v>1</v>
      </c>
      <c r="Y125">
        <f t="shared" si="10"/>
        <v>1388</v>
      </c>
    </row>
    <row r="126" spans="1:25" x14ac:dyDescent="0.25">
      <c r="A126" s="5" t="s">
        <v>241</v>
      </c>
      <c r="B126" s="42">
        <v>31</v>
      </c>
      <c r="C126" t="e">
        <f t="shared" si="8"/>
        <v>#N/A</v>
      </c>
      <c r="D126" s="5" t="s">
        <v>234</v>
      </c>
      <c r="E126">
        <f t="shared" si="7"/>
        <v>52</v>
      </c>
      <c r="G126" s="5" t="s">
        <v>227</v>
      </c>
      <c r="H126" s="42">
        <v>1000</v>
      </c>
      <c r="I126">
        <f t="shared" si="9"/>
        <v>88</v>
      </c>
      <c r="J126" s="5" t="s">
        <v>227</v>
      </c>
      <c r="K126" s="5"/>
      <c r="L126">
        <f t="shared" si="11"/>
        <v>1000</v>
      </c>
      <c r="M126">
        <f t="shared" si="12"/>
        <v>286</v>
      </c>
      <c r="N126" s="5" t="s">
        <v>227</v>
      </c>
      <c r="O126" s="42">
        <v>1</v>
      </c>
      <c r="Y126">
        <f t="shared" si="10"/>
        <v>1388</v>
      </c>
    </row>
    <row r="127" spans="1:25" x14ac:dyDescent="0.25">
      <c r="A127" s="5" t="s">
        <v>243</v>
      </c>
      <c r="B127" s="42">
        <v>0</v>
      </c>
      <c r="C127" t="e">
        <f t="shared" si="8"/>
        <v>#N/A</v>
      </c>
      <c r="D127" s="5" t="s">
        <v>236</v>
      </c>
      <c r="E127">
        <f t="shared" si="7"/>
        <v>70</v>
      </c>
      <c r="G127" s="5" t="s">
        <v>230</v>
      </c>
      <c r="H127" s="42">
        <v>932</v>
      </c>
      <c r="I127">
        <f t="shared" si="9"/>
        <v>94</v>
      </c>
      <c r="J127" s="5" t="s">
        <v>230</v>
      </c>
      <c r="K127" s="5"/>
      <c r="L127">
        <f t="shared" si="11"/>
        <v>932</v>
      </c>
      <c r="M127">
        <f t="shared" si="12"/>
        <v>286</v>
      </c>
      <c r="N127" s="5" t="s">
        <v>230</v>
      </c>
      <c r="O127" s="42">
        <v>1</v>
      </c>
      <c r="Y127">
        <f t="shared" si="10"/>
        <v>1388</v>
      </c>
    </row>
    <row r="128" spans="1:25" x14ac:dyDescent="0.25">
      <c r="A128" s="5" t="s">
        <v>244</v>
      </c>
      <c r="B128" s="42">
        <v>30</v>
      </c>
      <c r="C128" t="e">
        <f t="shared" si="8"/>
        <v>#N/A</v>
      </c>
      <c r="D128" s="5" t="s">
        <v>238</v>
      </c>
      <c r="E128">
        <f t="shared" si="7"/>
        <v>0</v>
      </c>
      <c r="G128" s="5" t="s">
        <v>231</v>
      </c>
      <c r="H128" s="42">
        <v>946</v>
      </c>
      <c r="I128">
        <f t="shared" si="9"/>
        <v>93</v>
      </c>
      <c r="J128" s="5" t="s">
        <v>231</v>
      </c>
      <c r="K128" s="5"/>
      <c r="L128">
        <f t="shared" si="11"/>
        <v>946</v>
      </c>
      <c r="M128">
        <f t="shared" si="12"/>
        <v>286</v>
      </c>
      <c r="N128" s="5" t="s">
        <v>231</v>
      </c>
      <c r="O128" s="42">
        <v>1</v>
      </c>
      <c r="Y128">
        <f t="shared" si="10"/>
        <v>1388</v>
      </c>
    </row>
    <row r="129" spans="1:25" x14ac:dyDescent="0.25">
      <c r="A129" s="5" t="s">
        <v>245</v>
      </c>
      <c r="B129" s="42">
        <v>47</v>
      </c>
      <c r="C129" t="e">
        <f t="shared" si="8"/>
        <v>#N/A</v>
      </c>
      <c r="D129" s="5" t="s">
        <v>239</v>
      </c>
      <c r="E129">
        <f t="shared" si="7"/>
        <v>126</v>
      </c>
      <c r="G129" s="5" t="s">
        <v>233</v>
      </c>
      <c r="H129" s="42">
        <v>102</v>
      </c>
      <c r="I129">
        <f t="shared" si="9"/>
        <v>431</v>
      </c>
      <c r="J129" s="5" t="s">
        <v>233</v>
      </c>
      <c r="K129" s="5"/>
      <c r="L129">
        <f t="shared" si="11"/>
        <v>102</v>
      </c>
      <c r="M129">
        <f t="shared" si="12"/>
        <v>60</v>
      </c>
      <c r="N129" s="5" t="s">
        <v>233</v>
      </c>
      <c r="O129" s="42">
        <v>2</v>
      </c>
      <c r="Y129">
        <f t="shared" si="10"/>
        <v>1388</v>
      </c>
    </row>
    <row r="130" spans="1:25" x14ac:dyDescent="0.25">
      <c r="A130" s="5" t="s">
        <v>246</v>
      </c>
      <c r="B130" s="42">
        <v>137</v>
      </c>
      <c r="C130" t="e">
        <f t="shared" si="8"/>
        <v>#N/A</v>
      </c>
      <c r="D130" s="5" t="s">
        <v>240</v>
      </c>
      <c r="E130">
        <f t="shared" si="7"/>
        <v>16</v>
      </c>
      <c r="G130" s="5" t="s">
        <v>234</v>
      </c>
      <c r="H130" s="42">
        <v>0</v>
      </c>
      <c r="I130">
        <f t="shared" si="9"/>
        <v>742</v>
      </c>
      <c r="J130" s="5" t="s">
        <v>234</v>
      </c>
      <c r="K130" s="5"/>
      <c r="L130">
        <f t="shared" si="11"/>
        <v>0</v>
      </c>
      <c r="M130">
        <f t="shared" si="12"/>
        <v>286</v>
      </c>
      <c r="N130" s="5" t="s">
        <v>234</v>
      </c>
      <c r="O130" s="42">
        <v>1</v>
      </c>
      <c r="Y130">
        <f t="shared" si="10"/>
        <v>1388</v>
      </c>
    </row>
    <row r="131" spans="1:25" x14ac:dyDescent="0.25">
      <c r="A131" s="5" t="s">
        <v>248</v>
      </c>
      <c r="B131" s="42">
        <v>0</v>
      </c>
      <c r="C131" t="e">
        <f t="shared" si="8"/>
        <v>#N/A</v>
      </c>
      <c r="D131" s="5" t="s">
        <v>241</v>
      </c>
      <c r="E131">
        <f t="shared" si="7"/>
        <v>31</v>
      </c>
      <c r="G131" s="5" t="s">
        <v>236</v>
      </c>
      <c r="H131" s="42">
        <v>13</v>
      </c>
      <c r="I131">
        <f t="shared" si="9"/>
        <v>675</v>
      </c>
      <c r="J131" s="5" t="s">
        <v>236</v>
      </c>
      <c r="K131" s="5"/>
      <c r="L131">
        <f t="shared" si="11"/>
        <v>13</v>
      </c>
      <c r="M131">
        <f t="shared" si="12"/>
        <v>286</v>
      </c>
      <c r="N131" s="5" t="s">
        <v>236</v>
      </c>
      <c r="O131" s="42">
        <v>1</v>
      </c>
      <c r="Y131">
        <f t="shared" si="10"/>
        <v>1388</v>
      </c>
    </row>
    <row r="132" spans="1:25" x14ac:dyDescent="0.25">
      <c r="A132" s="5" t="s">
        <v>249</v>
      </c>
      <c r="B132" s="42">
        <v>0</v>
      </c>
      <c r="C132" t="e">
        <f t="shared" si="8"/>
        <v>#N/A</v>
      </c>
      <c r="D132" s="5" t="s">
        <v>243</v>
      </c>
      <c r="E132">
        <f t="shared" si="7"/>
        <v>0</v>
      </c>
      <c r="G132" s="5" t="s">
        <v>238</v>
      </c>
      <c r="H132" s="42">
        <v>63</v>
      </c>
      <c r="I132">
        <f t="shared" si="9"/>
        <v>506</v>
      </c>
      <c r="J132" s="5" t="s">
        <v>238</v>
      </c>
      <c r="K132" s="5"/>
      <c r="L132">
        <f t="shared" si="11"/>
        <v>63</v>
      </c>
      <c r="M132">
        <f t="shared" si="12"/>
        <v>286</v>
      </c>
      <c r="N132" s="5" t="s">
        <v>238</v>
      </c>
      <c r="O132" s="42">
        <v>1</v>
      </c>
      <c r="Y132">
        <f t="shared" si="10"/>
        <v>1388</v>
      </c>
    </row>
    <row r="133" spans="1:25" x14ac:dyDescent="0.25">
      <c r="A133" s="5" t="s">
        <v>250</v>
      </c>
      <c r="B133" s="42">
        <v>100</v>
      </c>
      <c r="C133" t="e">
        <f t="shared" si="8"/>
        <v>#N/A</v>
      </c>
      <c r="D133" s="5" t="s">
        <v>244</v>
      </c>
      <c r="E133">
        <f t="shared" si="7"/>
        <v>30</v>
      </c>
      <c r="G133" s="5" t="s">
        <v>239</v>
      </c>
      <c r="H133" s="42">
        <v>0</v>
      </c>
      <c r="I133">
        <f t="shared" si="9"/>
        <v>742</v>
      </c>
      <c r="J133" s="5" t="s">
        <v>239</v>
      </c>
      <c r="K133" s="5"/>
      <c r="L133">
        <f t="shared" si="11"/>
        <v>0</v>
      </c>
      <c r="M133">
        <f t="shared" si="12"/>
        <v>286</v>
      </c>
      <c r="N133" s="5" t="s">
        <v>239</v>
      </c>
      <c r="O133" s="42">
        <v>1</v>
      </c>
      <c r="Y133">
        <f t="shared" si="10"/>
        <v>1388</v>
      </c>
    </row>
    <row r="134" spans="1:25" x14ac:dyDescent="0.25">
      <c r="A134" s="5" t="s">
        <v>251</v>
      </c>
      <c r="B134" s="42">
        <v>41</v>
      </c>
      <c r="C134" t="e">
        <f t="shared" si="8"/>
        <v>#N/A</v>
      </c>
      <c r="D134" s="5" t="s">
        <v>245</v>
      </c>
      <c r="E134">
        <f t="shared" si="7"/>
        <v>47</v>
      </c>
      <c r="G134" s="5" t="s">
        <v>240</v>
      </c>
      <c r="H134" s="42">
        <v>13</v>
      </c>
      <c r="I134">
        <f t="shared" si="9"/>
        <v>675</v>
      </c>
      <c r="J134" s="5" t="s">
        <v>240</v>
      </c>
      <c r="K134" s="5"/>
      <c r="L134">
        <f t="shared" si="11"/>
        <v>13</v>
      </c>
      <c r="M134">
        <f t="shared" si="12"/>
        <v>286</v>
      </c>
      <c r="N134" s="5" t="s">
        <v>240</v>
      </c>
      <c r="O134" s="42">
        <v>1</v>
      </c>
      <c r="Y134">
        <f t="shared" si="10"/>
        <v>1388</v>
      </c>
    </row>
    <row r="135" spans="1:25" x14ac:dyDescent="0.25">
      <c r="A135" s="5" t="s">
        <v>253</v>
      </c>
      <c r="B135" s="42">
        <v>3900</v>
      </c>
      <c r="C135" t="e">
        <f t="shared" si="8"/>
        <v>#N/A</v>
      </c>
      <c r="D135" s="5" t="s">
        <v>246</v>
      </c>
      <c r="E135">
        <f t="shared" si="7"/>
        <v>137</v>
      </c>
      <c r="G135" s="5" t="s">
        <v>241</v>
      </c>
      <c r="H135" s="42">
        <v>168</v>
      </c>
      <c r="I135">
        <f t="shared" si="9"/>
        <v>354</v>
      </c>
      <c r="J135" s="5" t="s">
        <v>241</v>
      </c>
      <c r="K135" s="5"/>
      <c r="L135">
        <f t="shared" si="11"/>
        <v>168</v>
      </c>
      <c r="M135">
        <f t="shared" si="12"/>
        <v>286</v>
      </c>
      <c r="N135" s="5" t="s">
        <v>241</v>
      </c>
      <c r="O135" s="42">
        <v>1</v>
      </c>
      <c r="Y135">
        <f t="shared" si="10"/>
        <v>1388</v>
      </c>
    </row>
    <row r="136" spans="1:25" x14ac:dyDescent="0.25">
      <c r="A136" s="5" t="s">
        <v>254</v>
      </c>
      <c r="B136" s="42">
        <v>30</v>
      </c>
      <c r="C136" t="e">
        <f t="shared" si="8"/>
        <v>#N/A</v>
      </c>
      <c r="D136" s="5" t="s">
        <v>248</v>
      </c>
      <c r="E136">
        <f t="shared" si="7"/>
        <v>0</v>
      </c>
      <c r="G136" s="5" t="s">
        <v>243</v>
      </c>
      <c r="H136" s="42">
        <v>223</v>
      </c>
      <c r="I136">
        <f t="shared" si="9"/>
        <v>302</v>
      </c>
      <c r="J136" s="5" t="s">
        <v>243</v>
      </c>
      <c r="K136" s="5"/>
      <c r="L136">
        <f t="shared" si="11"/>
        <v>223</v>
      </c>
      <c r="M136">
        <f t="shared" si="12"/>
        <v>286</v>
      </c>
      <c r="N136" s="5" t="s">
        <v>243</v>
      </c>
      <c r="O136" s="42">
        <v>1</v>
      </c>
      <c r="Y136">
        <f t="shared" si="10"/>
        <v>1388</v>
      </c>
    </row>
    <row r="137" spans="1:25" x14ac:dyDescent="0.25">
      <c r="A137" s="5" t="s">
        <v>257</v>
      </c>
      <c r="B137" s="42">
        <v>28</v>
      </c>
      <c r="C137" t="e">
        <f t="shared" si="8"/>
        <v>#N/A</v>
      </c>
      <c r="D137" s="5" t="s">
        <v>249</v>
      </c>
      <c r="E137">
        <f t="shared" ref="E137:E200" si="13">VLOOKUP(D:D,A132:B956,2,0)</f>
        <v>0</v>
      </c>
      <c r="G137" s="5" t="s">
        <v>244</v>
      </c>
      <c r="H137" s="42">
        <v>14</v>
      </c>
      <c r="I137">
        <f t="shared" si="9"/>
        <v>671</v>
      </c>
      <c r="J137" s="5" t="s">
        <v>244</v>
      </c>
      <c r="K137" s="5"/>
      <c r="L137">
        <f t="shared" si="11"/>
        <v>14</v>
      </c>
      <c r="M137">
        <f t="shared" si="12"/>
        <v>286</v>
      </c>
      <c r="N137" s="5" t="s">
        <v>244</v>
      </c>
      <c r="O137" s="42">
        <v>1</v>
      </c>
      <c r="Y137">
        <f t="shared" si="10"/>
        <v>1388</v>
      </c>
    </row>
    <row r="138" spans="1:25" x14ac:dyDescent="0.25">
      <c r="A138" s="5" t="s">
        <v>258</v>
      </c>
      <c r="B138" s="42">
        <v>30</v>
      </c>
      <c r="C138" t="e">
        <f t="shared" ref="C138:C201" si="14">RANK(E:E,E:E)</f>
        <v>#N/A</v>
      </c>
      <c r="D138" s="5" t="s">
        <v>250</v>
      </c>
      <c r="E138">
        <f t="shared" si="13"/>
        <v>100</v>
      </c>
      <c r="G138" s="5" t="s">
        <v>245</v>
      </c>
      <c r="H138" s="42">
        <v>49</v>
      </c>
      <c r="I138">
        <f t="shared" si="9"/>
        <v>545</v>
      </c>
      <c r="J138" s="5" t="s">
        <v>245</v>
      </c>
      <c r="K138" s="5"/>
      <c r="L138">
        <f t="shared" si="11"/>
        <v>49</v>
      </c>
      <c r="M138">
        <f t="shared" si="12"/>
        <v>286</v>
      </c>
      <c r="N138" s="5" t="s">
        <v>245</v>
      </c>
      <c r="O138" s="42">
        <v>1</v>
      </c>
      <c r="Y138">
        <f t="shared" si="10"/>
        <v>1388</v>
      </c>
    </row>
    <row r="139" spans="1:25" x14ac:dyDescent="0.25">
      <c r="A139" s="5" t="s">
        <v>259</v>
      </c>
      <c r="B139" s="42">
        <v>240</v>
      </c>
      <c r="C139" t="e">
        <f t="shared" si="14"/>
        <v>#N/A</v>
      </c>
      <c r="D139" s="5" t="s">
        <v>251</v>
      </c>
      <c r="E139">
        <f t="shared" si="13"/>
        <v>41</v>
      </c>
      <c r="G139" s="5" t="s">
        <v>246</v>
      </c>
      <c r="H139" s="42">
        <v>69</v>
      </c>
      <c r="I139">
        <f t="shared" si="9"/>
        <v>497</v>
      </c>
      <c r="J139" s="5" t="s">
        <v>246</v>
      </c>
      <c r="K139" s="5"/>
      <c r="L139">
        <f t="shared" si="11"/>
        <v>69</v>
      </c>
      <c r="M139">
        <f t="shared" si="12"/>
        <v>286</v>
      </c>
      <c r="N139" s="5" t="s">
        <v>246</v>
      </c>
      <c r="O139" s="42">
        <v>1</v>
      </c>
      <c r="Y139">
        <f t="shared" si="10"/>
        <v>1388</v>
      </c>
    </row>
    <row r="140" spans="1:25" x14ac:dyDescent="0.25">
      <c r="A140" s="5" t="s">
        <v>260</v>
      </c>
      <c r="B140" s="42">
        <v>65</v>
      </c>
      <c r="C140" t="e">
        <f t="shared" si="14"/>
        <v>#N/A</v>
      </c>
      <c r="D140" s="5" t="s">
        <v>253</v>
      </c>
      <c r="E140">
        <f t="shared" si="13"/>
        <v>3900</v>
      </c>
      <c r="G140" s="5" t="s">
        <v>248</v>
      </c>
      <c r="H140" s="42">
        <v>380</v>
      </c>
      <c r="I140">
        <f t="shared" si="9"/>
        <v>203</v>
      </c>
      <c r="J140" s="5" t="s">
        <v>248</v>
      </c>
      <c r="K140" s="5"/>
      <c r="L140">
        <f t="shared" si="11"/>
        <v>380</v>
      </c>
      <c r="M140">
        <f t="shared" si="12"/>
        <v>286</v>
      </c>
      <c r="N140" s="5" t="s">
        <v>248</v>
      </c>
      <c r="O140" s="42">
        <v>1</v>
      </c>
      <c r="Y140">
        <f t="shared" si="10"/>
        <v>1388</v>
      </c>
    </row>
    <row r="141" spans="1:25" x14ac:dyDescent="0.25">
      <c r="A141" s="5" t="s">
        <v>261</v>
      </c>
      <c r="B141" s="42">
        <v>40</v>
      </c>
      <c r="C141" t="e">
        <f t="shared" si="14"/>
        <v>#N/A</v>
      </c>
      <c r="D141" s="5" t="s">
        <v>254</v>
      </c>
      <c r="E141">
        <f t="shared" si="13"/>
        <v>30</v>
      </c>
      <c r="G141" s="5" t="s">
        <v>249</v>
      </c>
      <c r="H141" s="42">
        <v>272</v>
      </c>
      <c r="I141">
        <f t="shared" ref="I141:I204" si="15">RANK(L:L,L:L)</f>
        <v>265</v>
      </c>
      <c r="J141" s="5" t="s">
        <v>249</v>
      </c>
      <c r="K141" s="5"/>
      <c r="L141">
        <f t="shared" si="11"/>
        <v>272</v>
      </c>
      <c r="M141">
        <f t="shared" si="12"/>
        <v>286</v>
      </c>
      <c r="N141" s="5" t="s">
        <v>249</v>
      </c>
      <c r="O141" s="42">
        <v>1</v>
      </c>
      <c r="Y141">
        <f t="shared" ref="Y141:Y204" si="16">RANK(AA:AA,AA:AA)</f>
        <v>1388</v>
      </c>
    </row>
    <row r="142" spans="1:25" x14ac:dyDescent="0.25">
      <c r="A142" s="5" t="s">
        <v>262</v>
      </c>
      <c r="B142" s="42">
        <v>250</v>
      </c>
      <c r="C142" t="e">
        <f t="shared" si="14"/>
        <v>#N/A</v>
      </c>
      <c r="D142" s="5" t="s">
        <v>257</v>
      </c>
      <c r="E142">
        <f t="shared" si="13"/>
        <v>28</v>
      </c>
      <c r="G142" s="5" t="s">
        <v>250</v>
      </c>
      <c r="H142" s="42">
        <v>1000</v>
      </c>
      <c r="I142">
        <f t="shared" si="15"/>
        <v>88</v>
      </c>
      <c r="J142" s="5" t="s">
        <v>250</v>
      </c>
      <c r="K142" s="5"/>
      <c r="L142">
        <f t="shared" ref="L142:L205" si="17">VLOOKUP(G142,G141:H964,2,0)</f>
        <v>1000</v>
      </c>
      <c r="M142">
        <f t="shared" ref="M142:M205" si="18">RANK(O:O,O:O)</f>
        <v>286</v>
      </c>
      <c r="N142" s="5" t="s">
        <v>250</v>
      </c>
      <c r="O142" s="42">
        <v>1</v>
      </c>
      <c r="Y142">
        <f t="shared" si="16"/>
        <v>1388</v>
      </c>
    </row>
    <row r="143" spans="1:25" x14ac:dyDescent="0.25">
      <c r="A143" s="5" t="s">
        <v>263</v>
      </c>
      <c r="B143" s="42">
        <v>0</v>
      </c>
      <c r="C143" t="e">
        <f t="shared" si="14"/>
        <v>#N/A</v>
      </c>
      <c r="D143" s="5" t="s">
        <v>258</v>
      </c>
      <c r="E143">
        <f t="shared" si="13"/>
        <v>30</v>
      </c>
      <c r="G143" s="5" t="s">
        <v>251</v>
      </c>
      <c r="H143" s="42">
        <v>137</v>
      </c>
      <c r="I143">
        <f t="shared" si="15"/>
        <v>387</v>
      </c>
      <c r="J143" s="5" t="s">
        <v>251</v>
      </c>
      <c r="K143" s="5"/>
      <c r="L143">
        <f t="shared" si="17"/>
        <v>137</v>
      </c>
      <c r="M143">
        <f t="shared" si="18"/>
        <v>286</v>
      </c>
      <c r="N143" s="5" t="s">
        <v>251</v>
      </c>
      <c r="O143" s="42">
        <v>1</v>
      </c>
      <c r="Y143">
        <f t="shared" si="16"/>
        <v>1388</v>
      </c>
    </row>
    <row r="144" spans="1:25" x14ac:dyDescent="0.25">
      <c r="A144" s="5" t="s">
        <v>264</v>
      </c>
      <c r="B144" s="42">
        <v>180</v>
      </c>
      <c r="C144" t="e">
        <f t="shared" si="14"/>
        <v>#N/A</v>
      </c>
      <c r="D144" s="5" t="s">
        <v>259</v>
      </c>
      <c r="E144">
        <f t="shared" si="13"/>
        <v>240</v>
      </c>
      <c r="G144" s="5" t="s">
        <v>253</v>
      </c>
      <c r="H144" s="42">
        <v>1810</v>
      </c>
      <c r="I144">
        <f t="shared" si="15"/>
        <v>46</v>
      </c>
      <c r="J144" s="5" t="s">
        <v>253</v>
      </c>
      <c r="K144" s="5"/>
      <c r="L144">
        <f t="shared" si="17"/>
        <v>1810</v>
      </c>
      <c r="M144">
        <f t="shared" si="18"/>
        <v>60</v>
      </c>
      <c r="N144" s="5" t="s">
        <v>253</v>
      </c>
      <c r="O144" s="42">
        <v>2</v>
      </c>
      <c r="Y144">
        <f t="shared" si="16"/>
        <v>1388</v>
      </c>
    </row>
    <row r="145" spans="1:25" x14ac:dyDescent="0.25">
      <c r="A145" s="5" t="s">
        <v>265</v>
      </c>
      <c r="B145" s="42">
        <v>0</v>
      </c>
      <c r="C145" t="e">
        <f t="shared" si="14"/>
        <v>#N/A</v>
      </c>
      <c r="D145" s="5" t="s">
        <v>260</v>
      </c>
      <c r="E145">
        <f t="shared" si="13"/>
        <v>65</v>
      </c>
      <c r="G145" s="5" t="s">
        <v>254</v>
      </c>
      <c r="H145" s="42">
        <v>408</v>
      </c>
      <c r="I145">
        <f t="shared" si="15"/>
        <v>193</v>
      </c>
      <c r="J145" s="5" t="s">
        <v>254</v>
      </c>
      <c r="K145" s="5"/>
      <c r="L145">
        <f t="shared" si="17"/>
        <v>408</v>
      </c>
      <c r="M145">
        <f t="shared" si="18"/>
        <v>60</v>
      </c>
      <c r="N145" s="5" t="s">
        <v>254</v>
      </c>
      <c r="O145" s="42">
        <v>2</v>
      </c>
      <c r="Y145">
        <f t="shared" si="16"/>
        <v>1388</v>
      </c>
    </row>
    <row r="146" spans="1:25" x14ac:dyDescent="0.25">
      <c r="A146" s="5" t="s">
        <v>268</v>
      </c>
      <c r="B146" s="42">
        <v>120</v>
      </c>
      <c r="C146" t="e">
        <f t="shared" si="14"/>
        <v>#N/A</v>
      </c>
      <c r="D146" s="5" t="s">
        <v>261</v>
      </c>
      <c r="E146">
        <f t="shared" si="13"/>
        <v>40</v>
      </c>
      <c r="G146" s="5" t="s">
        <v>257</v>
      </c>
      <c r="H146" s="42">
        <v>435</v>
      </c>
      <c r="I146">
        <f t="shared" si="15"/>
        <v>183</v>
      </c>
      <c r="J146" s="5" t="s">
        <v>257</v>
      </c>
      <c r="K146" s="5"/>
      <c r="L146">
        <f t="shared" si="17"/>
        <v>435</v>
      </c>
      <c r="M146">
        <f t="shared" si="18"/>
        <v>286</v>
      </c>
      <c r="N146" s="5" t="s">
        <v>257</v>
      </c>
      <c r="O146" s="42">
        <v>1</v>
      </c>
      <c r="Y146">
        <f t="shared" si="16"/>
        <v>1388</v>
      </c>
    </row>
    <row r="147" spans="1:25" x14ac:dyDescent="0.25">
      <c r="A147" s="5" t="s">
        <v>269</v>
      </c>
      <c r="B147" s="42">
        <v>544</v>
      </c>
      <c r="C147" t="e">
        <f t="shared" si="14"/>
        <v>#N/A</v>
      </c>
      <c r="D147" s="5" t="s">
        <v>262</v>
      </c>
      <c r="E147">
        <f t="shared" si="13"/>
        <v>250</v>
      </c>
      <c r="G147" s="5" t="s">
        <v>258</v>
      </c>
      <c r="H147" s="42">
        <v>60</v>
      </c>
      <c r="I147">
        <f t="shared" si="15"/>
        <v>512</v>
      </c>
      <c r="J147" s="5" t="s">
        <v>258</v>
      </c>
      <c r="K147" s="5"/>
      <c r="L147">
        <f t="shared" si="17"/>
        <v>60</v>
      </c>
      <c r="M147">
        <f t="shared" si="18"/>
        <v>286</v>
      </c>
      <c r="N147" s="5" t="s">
        <v>258</v>
      </c>
      <c r="O147" s="42">
        <v>1</v>
      </c>
      <c r="Y147">
        <f t="shared" si="16"/>
        <v>1388</v>
      </c>
    </row>
    <row r="148" spans="1:25" x14ac:dyDescent="0.25">
      <c r="A148" s="5" t="s">
        <v>270</v>
      </c>
      <c r="B148" s="42">
        <v>0</v>
      </c>
      <c r="C148" t="e">
        <f t="shared" si="14"/>
        <v>#N/A</v>
      </c>
      <c r="D148" s="5" t="s">
        <v>263</v>
      </c>
      <c r="E148">
        <f t="shared" si="13"/>
        <v>0</v>
      </c>
      <c r="G148" s="5" t="s">
        <v>259</v>
      </c>
      <c r="H148" s="42">
        <v>244</v>
      </c>
      <c r="I148">
        <f t="shared" si="15"/>
        <v>281</v>
      </c>
      <c r="J148" s="5" t="s">
        <v>259</v>
      </c>
      <c r="K148" s="5"/>
      <c r="L148">
        <f t="shared" si="17"/>
        <v>244</v>
      </c>
      <c r="M148">
        <f t="shared" si="18"/>
        <v>60</v>
      </c>
      <c r="N148" s="5" t="s">
        <v>259</v>
      </c>
      <c r="O148" s="42">
        <v>2</v>
      </c>
      <c r="Y148">
        <f t="shared" si="16"/>
        <v>1388</v>
      </c>
    </row>
    <row r="149" spans="1:25" x14ac:dyDescent="0.25">
      <c r="A149" s="5" t="s">
        <v>271</v>
      </c>
      <c r="B149" s="42">
        <v>0</v>
      </c>
      <c r="C149" t="e">
        <f t="shared" si="14"/>
        <v>#N/A</v>
      </c>
      <c r="D149" s="5" t="s">
        <v>264</v>
      </c>
      <c r="E149">
        <f t="shared" si="13"/>
        <v>180</v>
      </c>
      <c r="G149" s="5" t="s">
        <v>260</v>
      </c>
      <c r="H149" s="42">
        <v>16</v>
      </c>
      <c r="I149">
        <f t="shared" si="15"/>
        <v>659</v>
      </c>
      <c r="J149" s="5" t="s">
        <v>260</v>
      </c>
      <c r="K149" s="5"/>
      <c r="L149">
        <f t="shared" si="17"/>
        <v>16</v>
      </c>
      <c r="M149">
        <f t="shared" si="18"/>
        <v>286</v>
      </c>
      <c r="N149" s="5" t="s">
        <v>260</v>
      </c>
      <c r="O149" s="42">
        <v>1</v>
      </c>
      <c r="Y149">
        <f t="shared" si="16"/>
        <v>1388</v>
      </c>
    </row>
    <row r="150" spans="1:25" x14ac:dyDescent="0.25">
      <c r="A150" s="5" t="s">
        <v>272</v>
      </c>
      <c r="B150" s="42">
        <v>75</v>
      </c>
      <c r="C150" t="e">
        <f t="shared" si="14"/>
        <v>#N/A</v>
      </c>
      <c r="D150" s="5" t="s">
        <v>265</v>
      </c>
      <c r="E150">
        <f t="shared" si="13"/>
        <v>0</v>
      </c>
      <c r="G150" s="5" t="s">
        <v>261</v>
      </c>
      <c r="H150" s="42">
        <v>21</v>
      </c>
      <c r="I150">
        <f t="shared" si="15"/>
        <v>636</v>
      </c>
      <c r="J150" s="5" t="s">
        <v>261</v>
      </c>
      <c r="K150" s="5"/>
      <c r="L150">
        <f t="shared" si="17"/>
        <v>21</v>
      </c>
      <c r="M150">
        <f t="shared" si="18"/>
        <v>286</v>
      </c>
      <c r="N150" s="5" t="s">
        <v>261</v>
      </c>
      <c r="O150" s="42">
        <v>1</v>
      </c>
      <c r="Y150">
        <f t="shared" si="16"/>
        <v>1388</v>
      </c>
    </row>
    <row r="151" spans="1:25" x14ac:dyDescent="0.25">
      <c r="A151" s="5" t="s">
        <v>275</v>
      </c>
      <c r="B151" s="42">
        <v>9</v>
      </c>
      <c r="C151" t="e">
        <f t="shared" si="14"/>
        <v>#N/A</v>
      </c>
      <c r="D151" s="5" t="s">
        <v>268</v>
      </c>
      <c r="E151">
        <f t="shared" si="13"/>
        <v>120</v>
      </c>
      <c r="G151" s="5" t="s">
        <v>262</v>
      </c>
      <c r="H151" s="42">
        <v>95</v>
      </c>
      <c r="I151">
        <f t="shared" si="15"/>
        <v>448</v>
      </c>
      <c r="J151" s="5" t="s">
        <v>262</v>
      </c>
      <c r="K151" s="5"/>
      <c r="L151">
        <f t="shared" si="17"/>
        <v>95</v>
      </c>
      <c r="M151">
        <f t="shared" si="18"/>
        <v>286</v>
      </c>
      <c r="N151" s="5" t="s">
        <v>262</v>
      </c>
      <c r="O151" s="42">
        <v>1</v>
      </c>
      <c r="Y151">
        <f t="shared" si="16"/>
        <v>1388</v>
      </c>
    </row>
    <row r="152" spans="1:25" x14ac:dyDescent="0.25">
      <c r="A152" s="5" t="s">
        <v>276</v>
      </c>
      <c r="B152" s="42">
        <v>270</v>
      </c>
      <c r="C152" t="e">
        <f t="shared" si="14"/>
        <v>#N/A</v>
      </c>
      <c r="D152" s="5" t="s">
        <v>269</v>
      </c>
      <c r="E152">
        <f t="shared" si="13"/>
        <v>544</v>
      </c>
      <c r="G152" s="5" t="s">
        <v>263</v>
      </c>
      <c r="H152" s="42">
        <v>200</v>
      </c>
      <c r="I152">
        <f t="shared" si="15"/>
        <v>321</v>
      </c>
      <c r="J152" s="5" t="s">
        <v>263</v>
      </c>
      <c r="K152" s="5"/>
      <c r="L152">
        <f t="shared" si="17"/>
        <v>200</v>
      </c>
      <c r="M152">
        <f t="shared" si="18"/>
        <v>286</v>
      </c>
      <c r="N152" s="5" t="s">
        <v>263</v>
      </c>
      <c r="O152" s="42">
        <v>1</v>
      </c>
      <c r="Y152">
        <f t="shared" si="16"/>
        <v>1388</v>
      </c>
    </row>
    <row r="153" spans="1:25" x14ac:dyDescent="0.25">
      <c r="A153" s="5" t="s">
        <v>279</v>
      </c>
      <c r="B153" s="42">
        <v>0</v>
      </c>
      <c r="C153" t="e">
        <f t="shared" si="14"/>
        <v>#N/A</v>
      </c>
      <c r="D153" s="5" t="s">
        <v>270</v>
      </c>
      <c r="E153">
        <f t="shared" si="13"/>
        <v>0</v>
      </c>
      <c r="G153" s="5" t="s">
        <v>264</v>
      </c>
      <c r="H153" s="42">
        <v>224</v>
      </c>
      <c r="I153">
        <f t="shared" si="15"/>
        <v>300</v>
      </c>
      <c r="J153" s="5" t="s">
        <v>264</v>
      </c>
      <c r="K153" s="5"/>
      <c r="L153">
        <f t="shared" si="17"/>
        <v>224</v>
      </c>
      <c r="M153">
        <f t="shared" si="18"/>
        <v>286</v>
      </c>
      <c r="N153" s="5" t="s">
        <v>264</v>
      </c>
      <c r="O153" s="42">
        <v>1</v>
      </c>
      <c r="Y153">
        <f t="shared" si="16"/>
        <v>1388</v>
      </c>
    </row>
    <row r="154" spans="1:25" x14ac:dyDescent="0.25">
      <c r="A154" s="5" t="s">
        <v>282</v>
      </c>
      <c r="B154" s="42">
        <v>40</v>
      </c>
      <c r="C154" t="e">
        <f t="shared" si="14"/>
        <v>#N/A</v>
      </c>
      <c r="D154" s="5" t="s">
        <v>271</v>
      </c>
      <c r="E154">
        <f t="shared" si="13"/>
        <v>0</v>
      </c>
      <c r="G154" s="5" t="s">
        <v>265</v>
      </c>
      <c r="H154" s="42">
        <v>3700</v>
      </c>
      <c r="I154">
        <f t="shared" si="15"/>
        <v>16</v>
      </c>
      <c r="J154" s="5" t="s">
        <v>265</v>
      </c>
      <c r="K154" s="5"/>
      <c r="L154">
        <f t="shared" si="17"/>
        <v>3700</v>
      </c>
      <c r="M154">
        <f t="shared" si="18"/>
        <v>286</v>
      </c>
      <c r="N154" s="5" t="s">
        <v>265</v>
      </c>
      <c r="O154" s="42">
        <v>1</v>
      </c>
      <c r="Y154">
        <f t="shared" si="16"/>
        <v>1388</v>
      </c>
    </row>
    <row r="155" spans="1:25" x14ac:dyDescent="0.25">
      <c r="A155" s="5" t="s">
        <v>283</v>
      </c>
      <c r="B155" s="42">
        <v>180</v>
      </c>
      <c r="C155" t="e">
        <f t="shared" si="14"/>
        <v>#N/A</v>
      </c>
      <c r="D155" s="5" t="s">
        <v>272</v>
      </c>
      <c r="E155">
        <f t="shared" si="13"/>
        <v>75</v>
      </c>
      <c r="G155" s="5" t="s">
        <v>268</v>
      </c>
      <c r="H155" s="42">
        <v>585</v>
      </c>
      <c r="I155">
        <f t="shared" si="15"/>
        <v>142</v>
      </c>
      <c r="J155" s="5" t="s">
        <v>268</v>
      </c>
      <c r="K155" s="5"/>
      <c r="L155">
        <f t="shared" si="17"/>
        <v>585</v>
      </c>
      <c r="M155">
        <f t="shared" si="18"/>
        <v>286</v>
      </c>
      <c r="N155" s="5" t="s">
        <v>268</v>
      </c>
      <c r="O155" s="42">
        <v>1</v>
      </c>
      <c r="Y155">
        <f t="shared" si="16"/>
        <v>1388</v>
      </c>
    </row>
    <row r="156" spans="1:25" x14ac:dyDescent="0.25">
      <c r="A156" s="5" t="s">
        <v>286</v>
      </c>
      <c r="B156" s="42">
        <v>70</v>
      </c>
      <c r="C156" t="e">
        <f t="shared" si="14"/>
        <v>#N/A</v>
      </c>
      <c r="D156" s="5" t="s">
        <v>275</v>
      </c>
      <c r="E156">
        <f t="shared" si="13"/>
        <v>9</v>
      </c>
      <c r="G156" s="5" t="s">
        <v>269</v>
      </c>
      <c r="H156" s="42">
        <v>1406</v>
      </c>
      <c r="I156">
        <f t="shared" si="15"/>
        <v>60</v>
      </c>
      <c r="J156" s="5" t="s">
        <v>269</v>
      </c>
      <c r="K156" s="5"/>
      <c r="L156">
        <f t="shared" si="17"/>
        <v>1406</v>
      </c>
      <c r="M156">
        <f t="shared" si="18"/>
        <v>60</v>
      </c>
      <c r="N156" s="5" t="s">
        <v>269</v>
      </c>
      <c r="O156" s="42">
        <v>2</v>
      </c>
      <c r="Y156">
        <f t="shared" si="16"/>
        <v>1388</v>
      </c>
    </row>
    <row r="157" spans="1:25" x14ac:dyDescent="0.25">
      <c r="A157" s="5" t="s">
        <v>287</v>
      </c>
      <c r="B157" s="42">
        <v>92</v>
      </c>
      <c r="C157" t="e">
        <f t="shared" si="14"/>
        <v>#N/A</v>
      </c>
      <c r="D157" s="5" t="s">
        <v>276</v>
      </c>
      <c r="E157">
        <f t="shared" si="13"/>
        <v>270</v>
      </c>
      <c r="G157" s="5" t="s">
        <v>270</v>
      </c>
      <c r="H157" s="42">
        <v>0</v>
      </c>
      <c r="I157">
        <f t="shared" si="15"/>
        <v>742</v>
      </c>
      <c r="J157" s="5" t="s">
        <v>270</v>
      </c>
      <c r="K157" s="5"/>
      <c r="L157">
        <f t="shared" si="17"/>
        <v>0</v>
      </c>
      <c r="M157">
        <f t="shared" si="18"/>
        <v>286</v>
      </c>
      <c r="N157" s="5" t="s">
        <v>270</v>
      </c>
      <c r="O157" s="42">
        <v>1</v>
      </c>
      <c r="Y157">
        <f t="shared" si="16"/>
        <v>1388</v>
      </c>
    </row>
    <row r="158" spans="1:25" x14ac:dyDescent="0.25">
      <c r="A158" s="5" t="s">
        <v>288</v>
      </c>
      <c r="B158" s="42">
        <v>80</v>
      </c>
      <c r="C158" t="e">
        <f t="shared" si="14"/>
        <v>#N/A</v>
      </c>
      <c r="D158" s="5" t="s">
        <v>279</v>
      </c>
      <c r="E158">
        <f t="shared" si="13"/>
        <v>0</v>
      </c>
      <c r="G158" s="5" t="s">
        <v>271</v>
      </c>
      <c r="H158" s="42">
        <v>69</v>
      </c>
      <c r="I158">
        <f t="shared" si="15"/>
        <v>497</v>
      </c>
      <c r="J158" s="5" t="s">
        <v>271</v>
      </c>
      <c r="K158" s="5"/>
      <c r="L158">
        <f t="shared" si="17"/>
        <v>69</v>
      </c>
      <c r="M158">
        <f t="shared" si="18"/>
        <v>286</v>
      </c>
      <c r="N158" s="5" t="s">
        <v>271</v>
      </c>
      <c r="O158" s="42">
        <v>1</v>
      </c>
      <c r="Y158">
        <f t="shared" si="16"/>
        <v>1388</v>
      </c>
    </row>
    <row r="159" spans="1:25" x14ac:dyDescent="0.25">
      <c r="A159" s="5" t="s">
        <v>289</v>
      </c>
      <c r="B159" s="42">
        <v>140</v>
      </c>
      <c r="C159" t="e">
        <f t="shared" si="14"/>
        <v>#N/A</v>
      </c>
      <c r="D159" s="5" t="s">
        <v>282</v>
      </c>
      <c r="E159">
        <f t="shared" si="13"/>
        <v>40</v>
      </c>
      <c r="G159" s="5" t="s">
        <v>272</v>
      </c>
      <c r="H159" s="42">
        <v>0</v>
      </c>
      <c r="I159">
        <f t="shared" si="15"/>
        <v>742</v>
      </c>
      <c r="J159" s="5" t="s">
        <v>272</v>
      </c>
      <c r="K159" s="5"/>
      <c r="L159">
        <f t="shared" si="17"/>
        <v>0</v>
      </c>
      <c r="M159">
        <f t="shared" si="18"/>
        <v>60</v>
      </c>
      <c r="N159" s="5" t="s">
        <v>272</v>
      </c>
      <c r="O159" s="42">
        <v>2</v>
      </c>
      <c r="Y159">
        <f t="shared" si="16"/>
        <v>1388</v>
      </c>
    </row>
    <row r="160" spans="1:25" x14ac:dyDescent="0.25">
      <c r="A160" s="5" t="s">
        <v>290</v>
      </c>
      <c r="B160" s="42">
        <v>0</v>
      </c>
      <c r="C160" t="e">
        <f t="shared" si="14"/>
        <v>#N/A</v>
      </c>
      <c r="D160" s="5" t="s">
        <v>283</v>
      </c>
      <c r="E160">
        <f t="shared" si="13"/>
        <v>180</v>
      </c>
      <c r="G160" s="5" t="s">
        <v>275</v>
      </c>
      <c r="H160" s="42">
        <v>30</v>
      </c>
      <c r="I160">
        <f t="shared" si="15"/>
        <v>600</v>
      </c>
      <c r="J160" s="5" t="s">
        <v>275</v>
      </c>
      <c r="K160" s="5"/>
      <c r="L160">
        <f t="shared" si="17"/>
        <v>30</v>
      </c>
      <c r="M160">
        <f t="shared" si="18"/>
        <v>286</v>
      </c>
      <c r="N160" s="5" t="s">
        <v>275</v>
      </c>
      <c r="O160" s="42">
        <v>1</v>
      </c>
      <c r="Y160">
        <f t="shared" si="16"/>
        <v>1388</v>
      </c>
    </row>
    <row r="161" spans="1:25" x14ac:dyDescent="0.25">
      <c r="A161" s="5" t="s">
        <v>291</v>
      </c>
      <c r="B161" s="42">
        <v>220</v>
      </c>
      <c r="C161" t="e">
        <f t="shared" si="14"/>
        <v>#N/A</v>
      </c>
      <c r="D161" s="5" t="s">
        <v>286</v>
      </c>
      <c r="E161">
        <f t="shared" si="13"/>
        <v>70</v>
      </c>
      <c r="G161" s="5" t="s">
        <v>276</v>
      </c>
      <c r="H161" s="42">
        <v>546</v>
      </c>
      <c r="I161">
        <f t="shared" si="15"/>
        <v>155</v>
      </c>
      <c r="J161" s="5" t="s">
        <v>276</v>
      </c>
      <c r="K161" s="5"/>
      <c r="L161">
        <f t="shared" si="17"/>
        <v>546</v>
      </c>
      <c r="M161">
        <f t="shared" si="18"/>
        <v>286</v>
      </c>
      <c r="N161" s="5" t="s">
        <v>276</v>
      </c>
      <c r="O161" s="42">
        <v>1</v>
      </c>
      <c r="Y161">
        <f t="shared" si="16"/>
        <v>1388</v>
      </c>
    </row>
    <row r="162" spans="1:25" x14ac:dyDescent="0.25">
      <c r="A162" s="5" t="s">
        <v>292</v>
      </c>
      <c r="B162" s="42">
        <v>900</v>
      </c>
      <c r="C162" t="e">
        <f t="shared" si="14"/>
        <v>#N/A</v>
      </c>
      <c r="D162" s="5" t="s">
        <v>287</v>
      </c>
      <c r="E162">
        <f t="shared" si="13"/>
        <v>92</v>
      </c>
      <c r="G162" s="5" t="s">
        <v>279</v>
      </c>
      <c r="H162" s="42">
        <v>83</v>
      </c>
      <c r="I162">
        <f t="shared" si="15"/>
        <v>468</v>
      </c>
      <c r="J162" s="5" t="s">
        <v>279</v>
      </c>
      <c r="K162" s="5"/>
      <c r="L162">
        <f t="shared" si="17"/>
        <v>83</v>
      </c>
      <c r="M162">
        <f t="shared" si="18"/>
        <v>286</v>
      </c>
      <c r="N162" s="5" t="s">
        <v>279</v>
      </c>
      <c r="O162" s="42">
        <v>1</v>
      </c>
      <c r="Y162">
        <f t="shared" si="16"/>
        <v>1388</v>
      </c>
    </row>
    <row r="163" spans="1:25" x14ac:dyDescent="0.25">
      <c r="A163" s="5" t="s">
        <v>297</v>
      </c>
      <c r="B163" s="42">
        <v>200</v>
      </c>
      <c r="C163" t="e">
        <f t="shared" si="14"/>
        <v>#N/A</v>
      </c>
      <c r="D163" s="5" t="s">
        <v>288</v>
      </c>
      <c r="E163">
        <f t="shared" si="13"/>
        <v>80</v>
      </c>
      <c r="G163" s="5" t="s">
        <v>282</v>
      </c>
      <c r="H163" s="42">
        <v>401</v>
      </c>
      <c r="I163">
        <f t="shared" si="15"/>
        <v>197</v>
      </c>
      <c r="J163" s="5" t="s">
        <v>282</v>
      </c>
      <c r="K163" s="5"/>
      <c r="L163">
        <f t="shared" si="17"/>
        <v>401</v>
      </c>
      <c r="M163">
        <f t="shared" si="18"/>
        <v>286</v>
      </c>
      <c r="N163" s="5" t="s">
        <v>282</v>
      </c>
      <c r="O163" s="42">
        <v>1</v>
      </c>
      <c r="Y163">
        <f t="shared" si="16"/>
        <v>1388</v>
      </c>
    </row>
    <row r="164" spans="1:25" x14ac:dyDescent="0.25">
      <c r="A164" s="5" t="s">
        <v>299</v>
      </c>
      <c r="B164" s="42">
        <v>95</v>
      </c>
      <c r="C164" t="e">
        <f t="shared" si="14"/>
        <v>#N/A</v>
      </c>
      <c r="D164" s="5" t="s">
        <v>289</v>
      </c>
      <c r="E164">
        <f t="shared" si="13"/>
        <v>140</v>
      </c>
      <c r="G164" s="5" t="s">
        <v>283</v>
      </c>
      <c r="H164" s="42">
        <v>756</v>
      </c>
      <c r="I164">
        <f t="shared" si="15"/>
        <v>114</v>
      </c>
      <c r="J164" s="5" t="s">
        <v>283</v>
      </c>
      <c r="K164" s="5"/>
      <c r="L164">
        <f t="shared" si="17"/>
        <v>756</v>
      </c>
      <c r="M164">
        <f t="shared" si="18"/>
        <v>60</v>
      </c>
      <c r="N164" s="5" t="s">
        <v>283</v>
      </c>
      <c r="O164" s="42">
        <v>2</v>
      </c>
      <c r="Y164">
        <f t="shared" si="16"/>
        <v>1388</v>
      </c>
    </row>
    <row r="165" spans="1:25" x14ac:dyDescent="0.25">
      <c r="A165" s="5" t="s">
        <v>300</v>
      </c>
      <c r="B165" s="42">
        <v>20</v>
      </c>
      <c r="C165" t="e">
        <f t="shared" si="14"/>
        <v>#N/A</v>
      </c>
      <c r="D165" s="5" t="s">
        <v>290</v>
      </c>
      <c r="E165">
        <f t="shared" si="13"/>
        <v>0</v>
      </c>
      <c r="G165" s="5" t="s">
        <v>286</v>
      </c>
      <c r="H165" s="42">
        <v>46</v>
      </c>
      <c r="I165">
        <f t="shared" si="15"/>
        <v>553</v>
      </c>
      <c r="J165" s="5" t="s">
        <v>286</v>
      </c>
      <c r="K165" s="5"/>
      <c r="L165">
        <f t="shared" si="17"/>
        <v>46</v>
      </c>
      <c r="M165">
        <f t="shared" si="18"/>
        <v>286</v>
      </c>
      <c r="N165" s="5" t="s">
        <v>286</v>
      </c>
      <c r="O165" s="42">
        <v>1</v>
      </c>
      <c r="Y165">
        <f t="shared" si="16"/>
        <v>1388</v>
      </c>
    </row>
    <row r="166" spans="1:25" x14ac:dyDescent="0.25">
      <c r="A166" s="5" t="s">
        <v>301</v>
      </c>
      <c r="B166" s="42">
        <v>860</v>
      </c>
      <c r="C166" t="e">
        <f t="shared" si="14"/>
        <v>#N/A</v>
      </c>
      <c r="D166" s="5" t="s">
        <v>291</v>
      </c>
      <c r="E166">
        <f t="shared" si="13"/>
        <v>220</v>
      </c>
      <c r="G166" s="5" t="s">
        <v>287</v>
      </c>
      <c r="H166" s="42">
        <v>0</v>
      </c>
      <c r="I166">
        <f t="shared" si="15"/>
        <v>742</v>
      </c>
      <c r="J166" s="5" t="s">
        <v>287</v>
      </c>
      <c r="K166" s="5"/>
      <c r="L166">
        <f t="shared" si="17"/>
        <v>0</v>
      </c>
      <c r="M166">
        <f t="shared" si="18"/>
        <v>286</v>
      </c>
      <c r="N166" s="5" t="s">
        <v>287</v>
      </c>
      <c r="O166" s="42">
        <v>1</v>
      </c>
      <c r="Y166">
        <f t="shared" si="16"/>
        <v>1388</v>
      </c>
    </row>
    <row r="167" spans="1:25" x14ac:dyDescent="0.25">
      <c r="A167" s="5" t="s">
        <v>302</v>
      </c>
      <c r="B167" s="42">
        <v>260</v>
      </c>
      <c r="C167" t="e">
        <f t="shared" si="14"/>
        <v>#N/A</v>
      </c>
      <c r="D167" s="5" t="s">
        <v>292</v>
      </c>
      <c r="E167">
        <f t="shared" si="13"/>
        <v>900</v>
      </c>
      <c r="G167" s="5" t="s">
        <v>288</v>
      </c>
      <c r="H167" s="42">
        <v>0</v>
      </c>
      <c r="I167">
        <f t="shared" si="15"/>
        <v>742</v>
      </c>
      <c r="J167" s="5" t="s">
        <v>288</v>
      </c>
      <c r="K167" s="5"/>
      <c r="L167">
        <f t="shared" si="17"/>
        <v>0</v>
      </c>
      <c r="M167">
        <f t="shared" si="18"/>
        <v>286</v>
      </c>
      <c r="N167" s="5" t="s">
        <v>288</v>
      </c>
      <c r="O167" s="42">
        <v>1</v>
      </c>
      <c r="Y167">
        <f t="shared" si="16"/>
        <v>1388</v>
      </c>
    </row>
    <row r="168" spans="1:25" x14ac:dyDescent="0.25">
      <c r="A168" s="5" t="s">
        <v>303</v>
      </c>
      <c r="B168" s="42">
        <v>250</v>
      </c>
      <c r="C168" t="e">
        <f t="shared" si="14"/>
        <v>#N/A</v>
      </c>
      <c r="D168" s="5" t="s">
        <v>295</v>
      </c>
      <c r="E168" t="e">
        <f t="shared" si="13"/>
        <v>#N/A</v>
      </c>
      <c r="G168" s="5" t="s">
        <v>289</v>
      </c>
      <c r="H168" s="42">
        <v>70</v>
      </c>
      <c r="I168">
        <f t="shared" si="15"/>
        <v>493</v>
      </c>
      <c r="J168" s="5" t="s">
        <v>289</v>
      </c>
      <c r="K168" s="5"/>
      <c r="L168">
        <f t="shared" si="17"/>
        <v>70</v>
      </c>
      <c r="M168">
        <f t="shared" si="18"/>
        <v>286</v>
      </c>
      <c r="N168" s="5" t="s">
        <v>289</v>
      </c>
      <c r="O168" s="42">
        <v>1</v>
      </c>
      <c r="Y168">
        <f t="shared" si="16"/>
        <v>1388</v>
      </c>
    </row>
    <row r="169" spans="1:25" x14ac:dyDescent="0.25">
      <c r="A169" s="5" t="s">
        <v>304</v>
      </c>
      <c r="B169" s="42">
        <v>88</v>
      </c>
      <c r="C169" t="e">
        <f t="shared" si="14"/>
        <v>#N/A</v>
      </c>
      <c r="D169" s="5" t="s">
        <v>297</v>
      </c>
      <c r="E169" t="e">
        <f t="shared" si="13"/>
        <v>#N/A</v>
      </c>
      <c r="G169" s="5" t="s">
        <v>290</v>
      </c>
      <c r="H169" s="42">
        <v>45</v>
      </c>
      <c r="I169">
        <f t="shared" si="15"/>
        <v>555</v>
      </c>
      <c r="J169" s="5" t="s">
        <v>290</v>
      </c>
      <c r="K169" s="5"/>
      <c r="L169">
        <f t="shared" si="17"/>
        <v>45</v>
      </c>
      <c r="M169">
        <f t="shared" si="18"/>
        <v>286</v>
      </c>
      <c r="N169" s="5" t="s">
        <v>290</v>
      </c>
      <c r="O169" s="42">
        <v>1</v>
      </c>
      <c r="Y169">
        <f t="shared" si="16"/>
        <v>1388</v>
      </c>
    </row>
    <row r="170" spans="1:25" x14ac:dyDescent="0.25">
      <c r="A170" s="5" t="s">
        <v>305</v>
      </c>
      <c r="B170" s="42">
        <v>0</v>
      </c>
      <c r="C170" t="e">
        <f t="shared" si="14"/>
        <v>#N/A</v>
      </c>
      <c r="D170" s="5" t="s">
        <v>299</v>
      </c>
      <c r="E170" t="e">
        <f t="shared" si="13"/>
        <v>#N/A</v>
      </c>
      <c r="G170" s="5" t="s">
        <v>291</v>
      </c>
      <c r="H170" s="42">
        <v>388</v>
      </c>
      <c r="I170">
        <f t="shared" si="15"/>
        <v>201</v>
      </c>
      <c r="J170" s="5" t="s">
        <v>291</v>
      </c>
      <c r="K170" s="5"/>
      <c r="L170">
        <f t="shared" si="17"/>
        <v>388</v>
      </c>
      <c r="M170">
        <f t="shared" si="18"/>
        <v>60</v>
      </c>
      <c r="N170" s="5" t="s">
        <v>291</v>
      </c>
      <c r="O170" s="42">
        <v>2</v>
      </c>
      <c r="Y170">
        <f t="shared" si="16"/>
        <v>1388</v>
      </c>
    </row>
    <row r="171" spans="1:25" x14ac:dyDescent="0.25">
      <c r="A171" s="5" t="s">
        <v>306</v>
      </c>
      <c r="B171" s="42">
        <v>130</v>
      </c>
      <c r="C171" t="e">
        <f t="shared" si="14"/>
        <v>#N/A</v>
      </c>
      <c r="D171" s="5" t="s">
        <v>300</v>
      </c>
      <c r="E171" t="e">
        <f t="shared" si="13"/>
        <v>#N/A</v>
      </c>
      <c r="G171" s="5" t="s">
        <v>292</v>
      </c>
      <c r="H171" s="42">
        <v>0</v>
      </c>
      <c r="I171">
        <f t="shared" si="15"/>
        <v>742</v>
      </c>
      <c r="J171" s="5" t="s">
        <v>292</v>
      </c>
      <c r="K171" s="5"/>
      <c r="L171">
        <f t="shared" si="17"/>
        <v>0</v>
      </c>
      <c r="M171">
        <f t="shared" si="18"/>
        <v>286</v>
      </c>
      <c r="N171" s="5" t="s">
        <v>292</v>
      </c>
      <c r="O171" s="42">
        <v>1</v>
      </c>
      <c r="Y171">
        <f t="shared" si="16"/>
        <v>1388</v>
      </c>
    </row>
    <row r="172" spans="1:25" x14ac:dyDescent="0.25">
      <c r="A172" s="5" t="s">
        <v>307</v>
      </c>
      <c r="B172" s="42">
        <v>60</v>
      </c>
      <c r="C172" t="e">
        <f t="shared" si="14"/>
        <v>#N/A</v>
      </c>
      <c r="D172" s="5" t="s">
        <v>301</v>
      </c>
      <c r="E172" t="e">
        <f t="shared" si="13"/>
        <v>#N/A</v>
      </c>
      <c r="G172" s="5" t="s">
        <v>297</v>
      </c>
      <c r="H172" s="42">
        <v>293</v>
      </c>
      <c r="I172">
        <f t="shared" si="15"/>
        <v>250</v>
      </c>
      <c r="J172" s="5" t="s">
        <v>295</v>
      </c>
      <c r="K172" s="5"/>
      <c r="L172">
        <f t="shared" si="17"/>
        <v>293</v>
      </c>
      <c r="M172">
        <f t="shared" si="18"/>
        <v>286</v>
      </c>
      <c r="N172" s="5" t="s">
        <v>297</v>
      </c>
      <c r="O172" s="42">
        <v>1</v>
      </c>
      <c r="Y172">
        <f t="shared" si="16"/>
        <v>1388</v>
      </c>
    </row>
    <row r="173" spans="1:25" x14ac:dyDescent="0.25">
      <c r="A173" s="5" t="s">
        <v>308</v>
      </c>
      <c r="B173" s="42">
        <v>30</v>
      </c>
      <c r="C173" t="e">
        <f t="shared" si="14"/>
        <v>#N/A</v>
      </c>
      <c r="D173" s="5" t="s">
        <v>302</v>
      </c>
      <c r="E173" t="e">
        <f t="shared" si="13"/>
        <v>#N/A</v>
      </c>
      <c r="G173" s="5" t="s">
        <v>299</v>
      </c>
      <c r="H173" s="42">
        <v>220</v>
      </c>
      <c r="I173">
        <f t="shared" si="15"/>
        <v>305</v>
      </c>
      <c r="J173" s="5" t="s">
        <v>297</v>
      </c>
      <c r="K173" s="5"/>
      <c r="L173">
        <f t="shared" si="17"/>
        <v>220</v>
      </c>
      <c r="M173">
        <f t="shared" si="18"/>
        <v>286</v>
      </c>
      <c r="N173" s="5" t="s">
        <v>299</v>
      </c>
      <c r="O173" s="42">
        <v>1</v>
      </c>
      <c r="Y173">
        <f t="shared" si="16"/>
        <v>1388</v>
      </c>
    </row>
    <row r="174" spans="1:25" x14ac:dyDescent="0.25">
      <c r="A174" s="5" t="s">
        <v>309</v>
      </c>
      <c r="B174" s="42">
        <v>137</v>
      </c>
      <c r="C174" t="e">
        <f t="shared" si="14"/>
        <v>#N/A</v>
      </c>
      <c r="D174" s="5" t="s">
        <v>303</v>
      </c>
      <c r="E174" t="e">
        <f t="shared" si="13"/>
        <v>#N/A</v>
      </c>
      <c r="G174" s="5" t="s">
        <v>300</v>
      </c>
      <c r="H174" s="42">
        <v>41</v>
      </c>
      <c r="I174">
        <f t="shared" si="15"/>
        <v>567</v>
      </c>
      <c r="J174" s="5" t="s">
        <v>299</v>
      </c>
      <c r="K174" s="5"/>
      <c r="L174">
        <f t="shared" si="17"/>
        <v>41</v>
      </c>
      <c r="M174">
        <f t="shared" si="18"/>
        <v>286</v>
      </c>
      <c r="N174" s="5" t="s">
        <v>300</v>
      </c>
      <c r="O174" s="42">
        <v>1</v>
      </c>
      <c r="Y174">
        <f t="shared" si="16"/>
        <v>1388</v>
      </c>
    </row>
    <row r="175" spans="1:25" x14ac:dyDescent="0.25">
      <c r="A175" s="5" t="s">
        <v>311</v>
      </c>
      <c r="B175" s="42">
        <v>0</v>
      </c>
      <c r="C175" t="e">
        <f t="shared" si="14"/>
        <v>#N/A</v>
      </c>
      <c r="D175" s="5" t="s">
        <v>304</v>
      </c>
      <c r="E175" t="e">
        <f t="shared" si="13"/>
        <v>#N/A</v>
      </c>
      <c r="G175" s="5" t="s">
        <v>301</v>
      </c>
      <c r="H175" s="42">
        <v>2660</v>
      </c>
      <c r="I175">
        <f t="shared" si="15"/>
        <v>25</v>
      </c>
      <c r="J175" s="5" t="s">
        <v>300</v>
      </c>
      <c r="K175" s="5"/>
      <c r="L175">
        <f t="shared" si="17"/>
        <v>2660</v>
      </c>
      <c r="M175">
        <f t="shared" si="18"/>
        <v>5</v>
      </c>
      <c r="N175" s="5" t="s">
        <v>301</v>
      </c>
      <c r="O175" s="42">
        <v>4</v>
      </c>
      <c r="Y175">
        <f t="shared" si="16"/>
        <v>1388</v>
      </c>
    </row>
    <row r="176" spans="1:25" x14ac:dyDescent="0.25">
      <c r="A176" s="5" t="s">
        <v>313</v>
      </c>
      <c r="B176" s="42">
        <v>307</v>
      </c>
      <c r="C176" t="e">
        <f t="shared" si="14"/>
        <v>#N/A</v>
      </c>
      <c r="D176" s="5" t="s">
        <v>305</v>
      </c>
      <c r="E176" t="e">
        <f t="shared" si="13"/>
        <v>#N/A</v>
      </c>
      <c r="G176" s="5" t="s">
        <v>302</v>
      </c>
      <c r="H176" s="42">
        <v>980</v>
      </c>
      <c r="I176">
        <f t="shared" si="15"/>
        <v>92</v>
      </c>
      <c r="J176" s="5" t="s">
        <v>301</v>
      </c>
      <c r="K176" s="5"/>
      <c r="L176">
        <f t="shared" si="17"/>
        <v>980</v>
      </c>
      <c r="M176">
        <f t="shared" si="18"/>
        <v>60</v>
      </c>
      <c r="N176" s="5" t="s">
        <v>302</v>
      </c>
      <c r="O176" s="42">
        <v>2</v>
      </c>
      <c r="Y176">
        <f t="shared" si="16"/>
        <v>1388</v>
      </c>
    </row>
    <row r="177" spans="1:25" x14ac:dyDescent="0.25">
      <c r="A177" s="5" t="s">
        <v>315</v>
      </c>
      <c r="B177" s="42">
        <v>59</v>
      </c>
      <c r="C177" t="e">
        <f t="shared" si="14"/>
        <v>#N/A</v>
      </c>
      <c r="D177" s="5" t="s">
        <v>306</v>
      </c>
      <c r="E177" t="e">
        <f t="shared" si="13"/>
        <v>#N/A</v>
      </c>
      <c r="G177" s="5" t="s">
        <v>303</v>
      </c>
      <c r="H177" s="42">
        <v>2000</v>
      </c>
      <c r="I177">
        <f t="shared" si="15"/>
        <v>39</v>
      </c>
      <c r="J177" s="5" t="s">
        <v>302</v>
      </c>
      <c r="K177" s="5"/>
      <c r="L177">
        <f t="shared" si="17"/>
        <v>2000</v>
      </c>
      <c r="M177">
        <f t="shared" si="18"/>
        <v>60</v>
      </c>
      <c r="N177" s="5" t="s">
        <v>303</v>
      </c>
      <c r="O177" s="42">
        <v>2</v>
      </c>
      <c r="Y177">
        <f t="shared" si="16"/>
        <v>1388</v>
      </c>
    </row>
    <row r="178" spans="1:25" x14ac:dyDescent="0.25">
      <c r="A178" s="5" t="s">
        <v>316</v>
      </c>
      <c r="B178" s="42">
        <v>140</v>
      </c>
      <c r="C178" t="e">
        <f t="shared" si="14"/>
        <v>#N/A</v>
      </c>
      <c r="D178" s="5" t="s">
        <v>307</v>
      </c>
      <c r="E178" t="e">
        <f t="shared" si="13"/>
        <v>#N/A</v>
      </c>
      <c r="G178" s="5" t="s">
        <v>304</v>
      </c>
      <c r="H178" s="42">
        <v>0</v>
      </c>
      <c r="I178">
        <f t="shared" si="15"/>
        <v>742</v>
      </c>
      <c r="J178" s="5" t="s">
        <v>303</v>
      </c>
      <c r="K178" s="5"/>
      <c r="L178">
        <f t="shared" si="17"/>
        <v>0</v>
      </c>
      <c r="M178">
        <f t="shared" si="18"/>
        <v>286</v>
      </c>
      <c r="N178" s="5" t="s">
        <v>304</v>
      </c>
      <c r="O178" s="42">
        <v>1</v>
      </c>
      <c r="Y178">
        <f t="shared" si="16"/>
        <v>1388</v>
      </c>
    </row>
    <row r="179" spans="1:25" x14ac:dyDescent="0.25">
      <c r="A179" s="5" t="s">
        <v>317</v>
      </c>
      <c r="B179" s="42">
        <v>12</v>
      </c>
      <c r="C179" t="e">
        <f t="shared" si="14"/>
        <v>#N/A</v>
      </c>
      <c r="D179" s="5" t="s">
        <v>308</v>
      </c>
      <c r="E179" t="e">
        <f t="shared" si="13"/>
        <v>#N/A</v>
      </c>
      <c r="G179" s="5" t="s">
        <v>305</v>
      </c>
      <c r="H179" s="42">
        <v>352</v>
      </c>
      <c r="I179">
        <f t="shared" si="15"/>
        <v>215</v>
      </c>
      <c r="J179" s="5" t="s">
        <v>304</v>
      </c>
      <c r="K179" s="5"/>
      <c r="L179">
        <f t="shared" si="17"/>
        <v>352</v>
      </c>
      <c r="M179">
        <f t="shared" si="18"/>
        <v>286</v>
      </c>
      <c r="N179" s="5" t="s">
        <v>305</v>
      </c>
      <c r="O179" s="42">
        <v>1</v>
      </c>
      <c r="Y179">
        <f t="shared" si="16"/>
        <v>1388</v>
      </c>
    </row>
    <row r="180" spans="1:25" x14ac:dyDescent="0.25">
      <c r="A180" s="5" t="s">
        <v>318</v>
      </c>
      <c r="B180" s="42">
        <v>4601</v>
      </c>
      <c r="C180" t="e">
        <f t="shared" si="14"/>
        <v>#N/A</v>
      </c>
      <c r="D180" s="5" t="s">
        <v>309</v>
      </c>
      <c r="E180" t="e">
        <f t="shared" si="13"/>
        <v>#N/A</v>
      </c>
      <c r="G180" s="5" t="s">
        <v>306</v>
      </c>
      <c r="H180" s="42">
        <v>77</v>
      </c>
      <c r="I180">
        <f t="shared" si="15"/>
        <v>479</v>
      </c>
      <c r="J180" s="5" t="s">
        <v>305</v>
      </c>
      <c r="K180" s="5"/>
      <c r="L180">
        <f t="shared" si="17"/>
        <v>77</v>
      </c>
      <c r="M180">
        <f t="shared" si="18"/>
        <v>286</v>
      </c>
      <c r="N180" s="5" t="s">
        <v>306</v>
      </c>
      <c r="O180" s="42">
        <v>1</v>
      </c>
      <c r="Y180">
        <f t="shared" si="16"/>
        <v>1388</v>
      </c>
    </row>
    <row r="181" spans="1:25" x14ac:dyDescent="0.25">
      <c r="A181" s="5" t="s">
        <v>322</v>
      </c>
      <c r="B181" s="42">
        <v>270</v>
      </c>
      <c r="C181" t="e">
        <f t="shared" si="14"/>
        <v>#N/A</v>
      </c>
      <c r="D181" s="5" t="s">
        <v>311</v>
      </c>
      <c r="E181" t="e">
        <f t="shared" si="13"/>
        <v>#N/A</v>
      </c>
      <c r="G181" s="5" t="s">
        <v>307</v>
      </c>
      <c r="H181" s="42">
        <v>48</v>
      </c>
      <c r="I181">
        <f t="shared" si="15"/>
        <v>548</v>
      </c>
      <c r="J181" s="5" t="s">
        <v>306</v>
      </c>
      <c r="K181" s="5"/>
      <c r="L181">
        <f t="shared" si="17"/>
        <v>48</v>
      </c>
      <c r="M181">
        <f t="shared" si="18"/>
        <v>286</v>
      </c>
      <c r="N181" s="5" t="s">
        <v>307</v>
      </c>
      <c r="O181" s="42">
        <v>1</v>
      </c>
      <c r="Y181">
        <f t="shared" si="16"/>
        <v>1388</v>
      </c>
    </row>
    <row r="182" spans="1:25" x14ac:dyDescent="0.25">
      <c r="A182" s="5" t="s">
        <v>323</v>
      </c>
      <c r="B182" s="42">
        <v>200</v>
      </c>
      <c r="C182" t="e">
        <f t="shared" si="14"/>
        <v>#N/A</v>
      </c>
      <c r="D182" s="5" t="s">
        <v>313</v>
      </c>
      <c r="E182" t="e">
        <f t="shared" si="13"/>
        <v>#N/A</v>
      </c>
      <c r="G182" s="5" t="s">
        <v>308</v>
      </c>
      <c r="H182" s="42">
        <v>0</v>
      </c>
      <c r="I182">
        <f t="shared" si="15"/>
        <v>742</v>
      </c>
      <c r="J182" s="5" t="s">
        <v>307</v>
      </c>
      <c r="K182" s="5"/>
      <c r="L182">
        <f t="shared" si="17"/>
        <v>0</v>
      </c>
      <c r="M182">
        <f t="shared" si="18"/>
        <v>286</v>
      </c>
      <c r="N182" s="5" t="s">
        <v>308</v>
      </c>
      <c r="O182" s="42">
        <v>1</v>
      </c>
      <c r="Y182">
        <f t="shared" si="16"/>
        <v>1388</v>
      </c>
    </row>
    <row r="183" spans="1:25" x14ac:dyDescent="0.25">
      <c r="A183" s="5" t="s">
        <v>324</v>
      </c>
      <c r="B183" s="42">
        <v>30</v>
      </c>
      <c r="C183" t="e">
        <f t="shared" si="14"/>
        <v>#N/A</v>
      </c>
      <c r="D183" s="5" t="s">
        <v>315</v>
      </c>
      <c r="E183" t="e">
        <f t="shared" si="13"/>
        <v>#N/A</v>
      </c>
      <c r="G183" s="5" t="s">
        <v>309</v>
      </c>
      <c r="H183" s="42">
        <v>108</v>
      </c>
      <c r="I183">
        <f t="shared" si="15"/>
        <v>424</v>
      </c>
      <c r="J183" s="5" t="s">
        <v>308</v>
      </c>
      <c r="K183" s="5"/>
      <c r="L183">
        <f t="shared" si="17"/>
        <v>108</v>
      </c>
      <c r="M183">
        <f t="shared" si="18"/>
        <v>286</v>
      </c>
      <c r="N183" s="5" t="s">
        <v>309</v>
      </c>
      <c r="O183" s="42">
        <v>1</v>
      </c>
      <c r="Y183">
        <f t="shared" si="16"/>
        <v>1388</v>
      </c>
    </row>
    <row r="184" spans="1:25" x14ac:dyDescent="0.25">
      <c r="A184" s="5" t="s">
        <v>325</v>
      </c>
      <c r="B184" s="42">
        <v>0</v>
      </c>
      <c r="C184" t="e">
        <f t="shared" si="14"/>
        <v>#N/A</v>
      </c>
      <c r="D184" s="5" t="s">
        <v>316</v>
      </c>
      <c r="E184" t="e">
        <f t="shared" si="13"/>
        <v>#N/A</v>
      </c>
      <c r="G184" s="5" t="s">
        <v>311</v>
      </c>
      <c r="H184" s="42">
        <v>0</v>
      </c>
      <c r="I184">
        <f t="shared" si="15"/>
        <v>742</v>
      </c>
      <c r="J184" s="5" t="s">
        <v>309</v>
      </c>
      <c r="K184" s="5"/>
      <c r="L184">
        <f t="shared" si="17"/>
        <v>0</v>
      </c>
      <c r="M184">
        <f t="shared" si="18"/>
        <v>286</v>
      </c>
      <c r="N184" s="5" t="s">
        <v>311</v>
      </c>
      <c r="O184" s="42">
        <v>1</v>
      </c>
      <c r="Y184">
        <f t="shared" si="16"/>
        <v>1388</v>
      </c>
    </row>
    <row r="185" spans="1:25" x14ac:dyDescent="0.25">
      <c r="A185" s="5" t="s">
        <v>326</v>
      </c>
      <c r="B185" s="42">
        <v>70</v>
      </c>
      <c r="C185" t="e">
        <f t="shared" si="14"/>
        <v>#N/A</v>
      </c>
      <c r="D185" s="5" t="s">
        <v>317</v>
      </c>
      <c r="E185" t="e">
        <f t="shared" si="13"/>
        <v>#N/A</v>
      </c>
      <c r="G185" s="5" t="s">
        <v>313</v>
      </c>
      <c r="H185" s="42">
        <v>2600</v>
      </c>
      <c r="I185">
        <f t="shared" si="15"/>
        <v>26</v>
      </c>
      <c r="J185" s="5" t="s">
        <v>311</v>
      </c>
      <c r="K185" s="5"/>
      <c r="L185">
        <f t="shared" si="17"/>
        <v>2600</v>
      </c>
      <c r="M185">
        <f t="shared" si="18"/>
        <v>19</v>
      </c>
      <c r="N185" s="5" t="s">
        <v>313</v>
      </c>
      <c r="O185" s="42">
        <v>3</v>
      </c>
      <c r="Y185">
        <f t="shared" si="16"/>
        <v>1388</v>
      </c>
    </row>
    <row r="186" spans="1:25" x14ac:dyDescent="0.25">
      <c r="A186" s="5" t="s">
        <v>328</v>
      </c>
      <c r="B186" s="42">
        <v>15</v>
      </c>
      <c r="C186" t="e">
        <f t="shared" si="14"/>
        <v>#N/A</v>
      </c>
      <c r="D186" s="5" t="s">
        <v>318</v>
      </c>
      <c r="E186" t="e">
        <f t="shared" si="13"/>
        <v>#N/A</v>
      </c>
      <c r="G186" s="5" t="s">
        <v>315</v>
      </c>
      <c r="H186" s="42">
        <v>54</v>
      </c>
      <c r="I186">
        <f t="shared" si="15"/>
        <v>534</v>
      </c>
      <c r="J186" s="5" t="s">
        <v>313</v>
      </c>
      <c r="K186" s="5"/>
      <c r="L186">
        <f t="shared" si="17"/>
        <v>54</v>
      </c>
      <c r="M186">
        <f t="shared" si="18"/>
        <v>60</v>
      </c>
      <c r="N186" s="5" t="s">
        <v>315</v>
      </c>
      <c r="O186" s="42">
        <v>2</v>
      </c>
      <c r="Y186">
        <f t="shared" si="16"/>
        <v>1388</v>
      </c>
    </row>
    <row r="187" spans="1:25" x14ac:dyDescent="0.25">
      <c r="A187" s="5" t="s">
        <v>329</v>
      </c>
      <c r="B187" s="42">
        <v>61</v>
      </c>
      <c r="C187" t="e">
        <f t="shared" si="14"/>
        <v>#N/A</v>
      </c>
      <c r="D187" s="5" t="s">
        <v>322</v>
      </c>
      <c r="E187" t="e">
        <f t="shared" si="13"/>
        <v>#N/A</v>
      </c>
      <c r="G187" s="5" t="s">
        <v>316</v>
      </c>
      <c r="H187" s="42">
        <v>0</v>
      </c>
      <c r="I187">
        <f t="shared" si="15"/>
        <v>742</v>
      </c>
      <c r="J187" s="5" t="s">
        <v>315</v>
      </c>
      <c r="K187" s="5"/>
      <c r="L187">
        <f t="shared" si="17"/>
        <v>0</v>
      </c>
      <c r="M187">
        <f t="shared" si="18"/>
        <v>286</v>
      </c>
      <c r="N187" s="5" t="s">
        <v>316</v>
      </c>
      <c r="O187" s="42">
        <v>1</v>
      </c>
      <c r="Y187">
        <f t="shared" si="16"/>
        <v>1388</v>
      </c>
    </row>
    <row r="188" spans="1:25" x14ac:dyDescent="0.25">
      <c r="A188" s="5" t="s">
        <v>330</v>
      </c>
      <c r="B188" s="42">
        <v>490</v>
      </c>
      <c r="C188" t="e">
        <f t="shared" si="14"/>
        <v>#N/A</v>
      </c>
      <c r="D188" s="5" t="s">
        <v>323</v>
      </c>
      <c r="E188" t="e">
        <f t="shared" si="13"/>
        <v>#N/A</v>
      </c>
      <c r="G188" s="5" t="s">
        <v>317</v>
      </c>
      <c r="H188" s="42">
        <v>26</v>
      </c>
      <c r="I188">
        <f t="shared" si="15"/>
        <v>611</v>
      </c>
      <c r="J188" s="5" t="s">
        <v>316</v>
      </c>
      <c r="K188" s="5"/>
      <c r="L188">
        <f t="shared" si="17"/>
        <v>26</v>
      </c>
      <c r="M188">
        <f t="shared" si="18"/>
        <v>286</v>
      </c>
      <c r="N188" s="5" t="s">
        <v>317</v>
      </c>
      <c r="O188" s="42">
        <v>1</v>
      </c>
      <c r="Y188">
        <f t="shared" si="16"/>
        <v>1388</v>
      </c>
    </row>
    <row r="189" spans="1:25" x14ac:dyDescent="0.25">
      <c r="A189" s="5" t="s">
        <v>331</v>
      </c>
      <c r="B189" s="42">
        <v>77</v>
      </c>
      <c r="C189" t="e">
        <f t="shared" si="14"/>
        <v>#N/A</v>
      </c>
      <c r="D189" s="5" t="s">
        <v>324</v>
      </c>
      <c r="E189" t="e">
        <f t="shared" si="13"/>
        <v>#N/A</v>
      </c>
      <c r="G189" s="5" t="s">
        <v>318</v>
      </c>
      <c r="H189" s="42">
        <v>0</v>
      </c>
      <c r="I189">
        <f t="shared" si="15"/>
        <v>742</v>
      </c>
      <c r="J189" s="5" t="s">
        <v>317</v>
      </c>
      <c r="K189" s="5"/>
      <c r="L189">
        <f t="shared" si="17"/>
        <v>0</v>
      </c>
      <c r="M189">
        <f t="shared" si="18"/>
        <v>60</v>
      </c>
      <c r="N189" s="5" t="s">
        <v>318</v>
      </c>
      <c r="O189" s="42">
        <v>2</v>
      </c>
      <c r="Y189">
        <f t="shared" si="16"/>
        <v>1388</v>
      </c>
    </row>
    <row r="190" spans="1:25" x14ac:dyDescent="0.25">
      <c r="A190" s="5" t="s">
        <v>332</v>
      </c>
      <c r="B190" s="42">
        <v>25</v>
      </c>
      <c r="C190" t="e">
        <f t="shared" si="14"/>
        <v>#N/A</v>
      </c>
      <c r="D190" s="5" t="s">
        <v>325</v>
      </c>
      <c r="E190" t="e">
        <f t="shared" si="13"/>
        <v>#N/A</v>
      </c>
      <c r="G190" s="5" t="s">
        <v>322</v>
      </c>
      <c r="H190" s="42">
        <v>224</v>
      </c>
      <c r="I190">
        <f t="shared" si="15"/>
        <v>300</v>
      </c>
      <c r="J190" s="5" t="s">
        <v>318</v>
      </c>
      <c r="K190" s="5"/>
      <c r="L190">
        <f t="shared" si="17"/>
        <v>224</v>
      </c>
      <c r="M190">
        <f t="shared" si="18"/>
        <v>286</v>
      </c>
      <c r="N190" s="5" t="s">
        <v>322</v>
      </c>
      <c r="O190" s="42">
        <v>1</v>
      </c>
      <c r="Y190">
        <f t="shared" si="16"/>
        <v>1388</v>
      </c>
    </row>
    <row r="191" spans="1:25" x14ac:dyDescent="0.25">
      <c r="A191" s="5" t="s">
        <v>335</v>
      </c>
      <c r="B191" s="42">
        <v>3</v>
      </c>
      <c r="C191" t="e">
        <f t="shared" si="14"/>
        <v>#N/A</v>
      </c>
      <c r="D191" s="5" t="s">
        <v>326</v>
      </c>
      <c r="E191" t="e">
        <f t="shared" si="13"/>
        <v>#N/A</v>
      </c>
      <c r="G191" s="5" t="s">
        <v>323</v>
      </c>
      <c r="H191" s="42">
        <v>48</v>
      </c>
      <c r="I191">
        <f t="shared" si="15"/>
        <v>548</v>
      </c>
      <c r="J191" s="5" t="s">
        <v>322</v>
      </c>
      <c r="K191" s="5"/>
      <c r="L191">
        <f t="shared" si="17"/>
        <v>48</v>
      </c>
      <c r="M191">
        <f t="shared" si="18"/>
        <v>286</v>
      </c>
      <c r="N191" s="5" t="s">
        <v>323</v>
      </c>
      <c r="O191" s="42">
        <v>1</v>
      </c>
      <c r="Y191">
        <f t="shared" si="16"/>
        <v>1388</v>
      </c>
    </row>
    <row r="192" spans="1:25" x14ac:dyDescent="0.25">
      <c r="A192" s="5" t="s">
        <v>336</v>
      </c>
      <c r="B192" s="42">
        <v>100</v>
      </c>
      <c r="C192" t="e">
        <f t="shared" si="14"/>
        <v>#N/A</v>
      </c>
      <c r="D192" s="5" t="s">
        <v>328</v>
      </c>
      <c r="E192" t="e">
        <f t="shared" si="13"/>
        <v>#N/A</v>
      </c>
      <c r="G192" s="5" t="s">
        <v>324</v>
      </c>
      <c r="H192" s="42">
        <v>23</v>
      </c>
      <c r="I192">
        <f t="shared" si="15"/>
        <v>628</v>
      </c>
      <c r="J192" s="5" t="s">
        <v>323</v>
      </c>
      <c r="K192" s="5"/>
      <c r="L192">
        <f t="shared" si="17"/>
        <v>23</v>
      </c>
      <c r="M192">
        <f t="shared" si="18"/>
        <v>286</v>
      </c>
      <c r="N192" s="5" t="s">
        <v>324</v>
      </c>
      <c r="O192" s="42">
        <v>1</v>
      </c>
      <c r="Y192">
        <f t="shared" si="16"/>
        <v>1388</v>
      </c>
    </row>
    <row r="193" spans="1:25" x14ac:dyDescent="0.25">
      <c r="A193" s="5" t="s">
        <v>337</v>
      </c>
      <c r="B193" s="42">
        <v>40</v>
      </c>
      <c r="C193" t="e">
        <f t="shared" si="14"/>
        <v>#N/A</v>
      </c>
      <c r="D193" s="5" t="s">
        <v>329</v>
      </c>
      <c r="E193" t="e">
        <f t="shared" si="13"/>
        <v>#N/A</v>
      </c>
      <c r="G193" s="5" t="s">
        <v>325</v>
      </c>
      <c r="H193" s="42">
        <v>137</v>
      </c>
      <c r="I193">
        <f t="shared" si="15"/>
        <v>387</v>
      </c>
      <c r="J193" s="5" t="s">
        <v>324</v>
      </c>
      <c r="K193" s="5"/>
      <c r="L193">
        <f t="shared" si="17"/>
        <v>137</v>
      </c>
      <c r="M193">
        <f t="shared" si="18"/>
        <v>286</v>
      </c>
      <c r="N193" s="5" t="s">
        <v>325</v>
      </c>
      <c r="O193" s="42">
        <v>1</v>
      </c>
      <c r="Y193">
        <f t="shared" si="16"/>
        <v>1388</v>
      </c>
    </row>
    <row r="194" spans="1:25" x14ac:dyDescent="0.25">
      <c r="A194" s="5" t="s">
        <v>338</v>
      </c>
      <c r="B194" s="42">
        <v>50</v>
      </c>
      <c r="C194" t="e">
        <f t="shared" si="14"/>
        <v>#N/A</v>
      </c>
      <c r="D194" s="5" t="s">
        <v>330</v>
      </c>
      <c r="E194" t="e">
        <f t="shared" si="13"/>
        <v>#N/A</v>
      </c>
      <c r="G194" s="5" t="s">
        <v>326</v>
      </c>
      <c r="H194" s="42">
        <v>56</v>
      </c>
      <c r="I194">
        <f t="shared" si="15"/>
        <v>529</v>
      </c>
      <c r="J194" s="5" t="s">
        <v>325</v>
      </c>
      <c r="K194" s="5"/>
      <c r="L194">
        <f t="shared" si="17"/>
        <v>56</v>
      </c>
      <c r="M194">
        <f t="shared" si="18"/>
        <v>286</v>
      </c>
      <c r="N194" s="5" t="s">
        <v>326</v>
      </c>
      <c r="O194" s="42">
        <v>1</v>
      </c>
      <c r="Y194">
        <f t="shared" si="16"/>
        <v>1388</v>
      </c>
    </row>
    <row r="195" spans="1:25" x14ac:dyDescent="0.25">
      <c r="A195" s="5" t="s">
        <v>340</v>
      </c>
      <c r="B195" s="42">
        <v>120</v>
      </c>
      <c r="C195" t="e">
        <f t="shared" si="14"/>
        <v>#N/A</v>
      </c>
      <c r="D195" s="5" t="s">
        <v>331</v>
      </c>
      <c r="E195" t="e">
        <f t="shared" si="13"/>
        <v>#N/A</v>
      </c>
      <c r="G195" s="5" t="s">
        <v>328</v>
      </c>
      <c r="H195" s="42">
        <v>72</v>
      </c>
      <c r="I195">
        <f t="shared" si="15"/>
        <v>490</v>
      </c>
      <c r="J195" s="5" t="s">
        <v>326</v>
      </c>
      <c r="K195" s="5"/>
      <c r="L195">
        <f t="shared" si="17"/>
        <v>72</v>
      </c>
      <c r="M195">
        <f t="shared" si="18"/>
        <v>286</v>
      </c>
      <c r="N195" s="5" t="s">
        <v>328</v>
      </c>
      <c r="O195" s="42">
        <v>1</v>
      </c>
      <c r="Y195">
        <f t="shared" si="16"/>
        <v>1388</v>
      </c>
    </row>
    <row r="196" spans="1:25" x14ac:dyDescent="0.25">
      <c r="A196" s="5" t="s">
        <v>341</v>
      </c>
      <c r="B196" s="42">
        <v>198</v>
      </c>
      <c r="C196" t="e">
        <f t="shared" si="14"/>
        <v>#N/A</v>
      </c>
      <c r="D196" s="5" t="s">
        <v>332</v>
      </c>
      <c r="E196" t="e">
        <f t="shared" si="13"/>
        <v>#N/A</v>
      </c>
      <c r="G196" s="5" t="s">
        <v>329</v>
      </c>
      <c r="H196" s="42">
        <v>204</v>
      </c>
      <c r="I196">
        <f t="shared" si="15"/>
        <v>315</v>
      </c>
      <c r="J196" s="5" t="s">
        <v>328</v>
      </c>
      <c r="K196" s="5"/>
      <c r="L196">
        <f t="shared" si="17"/>
        <v>204</v>
      </c>
      <c r="M196">
        <f t="shared" si="18"/>
        <v>60</v>
      </c>
      <c r="N196" s="5" t="s">
        <v>329</v>
      </c>
      <c r="O196" s="42">
        <v>2</v>
      </c>
      <c r="Y196">
        <f t="shared" si="16"/>
        <v>1388</v>
      </c>
    </row>
    <row r="197" spans="1:25" x14ac:dyDescent="0.25">
      <c r="A197" s="5" t="s">
        <v>342</v>
      </c>
      <c r="B197" s="42">
        <v>154</v>
      </c>
      <c r="C197" t="e">
        <f t="shared" si="14"/>
        <v>#N/A</v>
      </c>
      <c r="D197" s="5" t="s">
        <v>335</v>
      </c>
      <c r="E197" t="e">
        <f t="shared" si="13"/>
        <v>#N/A</v>
      </c>
      <c r="G197" s="5" t="s">
        <v>330</v>
      </c>
      <c r="H197" s="42">
        <v>856</v>
      </c>
      <c r="I197">
        <f t="shared" si="15"/>
        <v>103</v>
      </c>
      <c r="J197" s="5" t="s">
        <v>329</v>
      </c>
      <c r="K197" s="5"/>
      <c r="L197">
        <f t="shared" si="17"/>
        <v>856</v>
      </c>
      <c r="M197">
        <f t="shared" si="18"/>
        <v>5</v>
      </c>
      <c r="N197" s="5" t="s">
        <v>330</v>
      </c>
      <c r="O197" s="42">
        <v>4</v>
      </c>
      <c r="Y197">
        <f t="shared" si="16"/>
        <v>1388</v>
      </c>
    </row>
    <row r="198" spans="1:25" x14ac:dyDescent="0.25">
      <c r="A198" s="5" t="s">
        <v>344</v>
      </c>
      <c r="B198" s="42">
        <v>13</v>
      </c>
      <c r="C198" t="e">
        <f t="shared" si="14"/>
        <v>#N/A</v>
      </c>
      <c r="D198" s="5" t="s">
        <v>336</v>
      </c>
      <c r="E198" t="e">
        <f t="shared" si="13"/>
        <v>#N/A</v>
      </c>
      <c r="G198" s="5" t="s">
        <v>331</v>
      </c>
      <c r="H198" s="42">
        <v>75</v>
      </c>
      <c r="I198">
        <f t="shared" si="15"/>
        <v>484</v>
      </c>
      <c r="J198" s="5" t="s">
        <v>330</v>
      </c>
      <c r="K198" s="5"/>
      <c r="L198">
        <f t="shared" si="17"/>
        <v>75</v>
      </c>
      <c r="M198">
        <f t="shared" si="18"/>
        <v>286</v>
      </c>
      <c r="N198" s="5" t="s">
        <v>331</v>
      </c>
      <c r="O198" s="42">
        <v>1</v>
      </c>
      <c r="Y198">
        <f t="shared" si="16"/>
        <v>1388</v>
      </c>
    </row>
    <row r="199" spans="1:25" x14ac:dyDescent="0.25">
      <c r="A199" s="5" t="s">
        <v>346</v>
      </c>
      <c r="B199" s="42">
        <v>30</v>
      </c>
      <c r="C199" t="e">
        <f t="shared" si="14"/>
        <v>#N/A</v>
      </c>
      <c r="D199" s="5" t="s">
        <v>337</v>
      </c>
      <c r="E199" t="e">
        <f t="shared" si="13"/>
        <v>#N/A</v>
      </c>
      <c r="G199" s="5" t="s">
        <v>332</v>
      </c>
      <c r="H199" s="42">
        <v>148</v>
      </c>
      <c r="I199">
        <f t="shared" si="15"/>
        <v>376</v>
      </c>
      <c r="J199" s="5" t="s">
        <v>331</v>
      </c>
      <c r="K199" s="5"/>
      <c r="L199">
        <f t="shared" si="17"/>
        <v>148</v>
      </c>
      <c r="M199">
        <f t="shared" si="18"/>
        <v>286</v>
      </c>
      <c r="N199" s="5" t="s">
        <v>332</v>
      </c>
      <c r="O199" s="42">
        <v>1</v>
      </c>
      <c r="Y199">
        <f t="shared" si="16"/>
        <v>1388</v>
      </c>
    </row>
    <row r="200" spans="1:25" x14ac:dyDescent="0.25">
      <c r="A200" s="5" t="s">
        <v>347</v>
      </c>
      <c r="B200" s="42">
        <v>100</v>
      </c>
      <c r="C200" t="e">
        <f t="shared" si="14"/>
        <v>#N/A</v>
      </c>
      <c r="D200" s="5" t="s">
        <v>338</v>
      </c>
      <c r="E200" t="e">
        <f t="shared" si="13"/>
        <v>#N/A</v>
      </c>
      <c r="G200" s="5" t="s">
        <v>335</v>
      </c>
      <c r="H200" s="42">
        <v>2</v>
      </c>
      <c r="I200">
        <f t="shared" si="15"/>
        <v>725</v>
      </c>
      <c r="J200" s="5" t="s">
        <v>332</v>
      </c>
      <c r="K200" s="5"/>
      <c r="L200">
        <f t="shared" si="17"/>
        <v>2</v>
      </c>
      <c r="M200">
        <f t="shared" si="18"/>
        <v>286</v>
      </c>
      <c r="N200" s="5" t="s">
        <v>335</v>
      </c>
      <c r="O200" s="42">
        <v>1</v>
      </c>
      <c r="Y200">
        <f t="shared" si="16"/>
        <v>1388</v>
      </c>
    </row>
    <row r="201" spans="1:25" x14ac:dyDescent="0.25">
      <c r="A201" s="5" t="s">
        <v>348</v>
      </c>
      <c r="B201" s="42">
        <v>88</v>
      </c>
      <c r="C201" t="e">
        <f t="shared" si="14"/>
        <v>#N/A</v>
      </c>
      <c r="D201" s="5" t="s">
        <v>340</v>
      </c>
      <c r="E201" t="e">
        <f t="shared" ref="E201:E264" si="19">VLOOKUP(D:D,A196:B1020,2,0)</f>
        <v>#N/A</v>
      </c>
      <c r="G201" s="5" t="s">
        <v>336</v>
      </c>
      <c r="H201" s="42">
        <v>367</v>
      </c>
      <c r="I201">
        <f t="shared" si="15"/>
        <v>207</v>
      </c>
      <c r="J201" s="5" t="s">
        <v>335</v>
      </c>
      <c r="K201" s="5"/>
      <c r="L201">
        <f t="shared" si="17"/>
        <v>367</v>
      </c>
      <c r="M201">
        <f t="shared" si="18"/>
        <v>286</v>
      </c>
      <c r="N201" s="5" t="s">
        <v>336</v>
      </c>
      <c r="O201" s="42">
        <v>1</v>
      </c>
      <c r="Y201">
        <f t="shared" si="16"/>
        <v>1388</v>
      </c>
    </row>
    <row r="202" spans="1:25" x14ac:dyDescent="0.25">
      <c r="A202" s="5" t="s">
        <v>349</v>
      </c>
      <c r="B202" s="42">
        <v>0</v>
      </c>
      <c r="C202" t="e">
        <f t="shared" ref="C202:C265" si="20">RANK(E:E,E:E)</f>
        <v>#N/A</v>
      </c>
      <c r="D202" s="5" t="s">
        <v>341</v>
      </c>
      <c r="E202" t="e">
        <f t="shared" si="19"/>
        <v>#N/A</v>
      </c>
      <c r="G202" s="5" t="s">
        <v>337</v>
      </c>
      <c r="H202" s="42">
        <v>42</v>
      </c>
      <c r="I202">
        <f t="shared" si="15"/>
        <v>564</v>
      </c>
      <c r="J202" s="5" t="s">
        <v>336</v>
      </c>
      <c r="K202" s="5"/>
      <c r="L202">
        <f t="shared" si="17"/>
        <v>42</v>
      </c>
      <c r="M202">
        <f t="shared" si="18"/>
        <v>286</v>
      </c>
      <c r="N202" s="5" t="s">
        <v>337</v>
      </c>
      <c r="O202" s="42">
        <v>1</v>
      </c>
      <c r="Y202">
        <f t="shared" si="16"/>
        <v>1388</v>
      </c>
    </row>
    <row r="203" spans="1:25" x14ac:dyDescent="0.25">
      <c r="A203" s="5" t="s">
        <v>350</v>
      </c>
      <c r="B203" s="42">
        <v>10</v>
      </c>
      <c r="C203" t="e">
        <f t="shared" si="20"/>
        <v>#N/A</v>
      </c>
      <c r="D203" s="5" t="s">
        <v>342</v>
      </c>
      <c r="E203" t="e">
        <f t="shared" si="19"/>
        <v>#N/A</v>
      </c>
      <c r="G203" s="5" t="s">
        <v>338</v>
      </c>
      <c r="H203" s="42">
        <v>6</v>
      </c>
      <c r="I203">
        <f t="shared" si="15"/>
        <v>706</v>
      </c>
      <c r="J203" s="5" t="s">
        <v>337</v>
      </c>
      <c r="K203" s="5"/>
      <c r="L203">
        <f t="shared" si="17"/>
        <v>6</v>
      </c>
      <c r="M203">
        <f t="shared" si="18"/>
        <v>286</v>
      </c>
      <c r="N203" s="5" t="s">
        <v>338</v>
      </c>
      <c r="O203" s="42">
        <v>1</v>
      </c>
      <c r="Y203">
        <f t="shared" si="16"/>
        <v>1388</v>
      </c>
    </row>
    <row r="204" spans="1:25" x14ac:dyDescent="0.25">
      <c r="A204" s="5" t="s">
        <v>351</v>
      </c>
      <c r="B204" s="42">
        <v>206</v>
      </c>
      <c r="C204" t="e">
        <f t="shared" si="20"/>
        <v>#N/A</v>
      </c>
      <c r="D204" s="5" t="s">
        <v>344</v>
      </c>
      <c r="E204" t="e">
        <f t="shared" si="19"/>
        <v>#N/A</v>
      </c>
      <c r="G204" s="5" t="s">
        <v>340</v>
      </c>
      <c r="H204" s="42">
        <v>131</v>
      </c>
      <c r="I204">
        <f t="shared" si="15"/>
        <v>394</v>
      </c>
      <c r="J204" s="5" t="s">
        <v>338</v>
      </c>
      <c r="K204" s="5"/>
      <c r="L204">
        <f t="shared" si="17"/>
        <v>131</v>
      </c>
      <c r="M204">
        <f t="shared" si="18"/>
        <v>286</v>
      </c>
      <c r="N204" s="5" t="s">
        <v>340</v>
      </c>
      <c r="O204" s="42">
        <v>1</v>
      </c>
      <c r="Y204">
        <f t="shared" si="16"/>
        <v>1388</v>
      </c>
    </row>
    <row r="205" spans="1:25" x14ac:dyDescent="0.25">
      <c r="A205" s="5" t="s">
        <v>352</v>
      </c>
      <c r="B205" s="42">
        <v>26</v>
      </c>
      <c r="C205" t="e">
        <f t="shared" si="20"/>
        <v>#N/A</v>
      </c>
      <c r="D205" s="5" t="s">
        <v>346</v>
      </c>
      <c r="E205" t="e">
        <f t="shared" si="19"/>
        <v>#N/A</v>
      </c>
      <c r="G205" s="5" t="s">
        <v>341</v>
      </c>
      <c r="H205" s="42">
        <v>2232</v>
      </c>
      <c r="I205">
        <f t="shared" ref="I205:I268" si="21">RANK(L:L,L:L)</f>
        <v>35</v>
      </c>
      <c r="J205" s="5" t="s">
        <v>340</v>
      </c>
      <c r="K205" s="5"/>
      <c r="L205">
        <f t="shared" si="17"/>
        <v>2232</v>
      </c>
      <c r="M205">
        <f t="shared" si="18"/>
        <v>60</v>
      </c>
      <c r="N205" s="5" t="s">
        <v>341</v>
      </c>
      <c r="O205" s="42">
        <v>2</v>
      </c>
      <c r="Y205">
        <f t="shared" ref="Y205:Y268" si="22">RANK(AA:AA,AA:AA)</f>
        <v>1388</v>
      </c>
    </row>
    <row r="206" spans="1:25" x14ac:dyDescent="0.25">
      <c r="A206" s="5" t="s">
        <v>353</v>
      </c>
      <c r="B206" s="42">
        <v>0</v>
      </c>
      <c r="C206" t="e">
        <f t="shared" si="20"/>
        <v>#N/A</v>
      </c>
      <c r="D206" s="5" t="s">
        <v>347</v>
      </c>
      <c r="E206" t="e">
        <f t="shared" si="19"/>
        <v>#N/A</v>
      </c>
      <c r="G206" s="5" t="s">
        <v>342</v>
      </c>
      <c r="H206" s="42">
        <v>45</v>
      </c>
      <c r="I206">
        <f t="shared" si="21"/>
        <v>555</v>
      </c>
      <c r="J206" s="5" t="s">
        <v>341</v>
      </c>
      <c r="K206" s="5"/>
      <c r="L206">
        <f t="shared" ref="L206:L269" si="23">VLOOKUP(G206,G205:H1028,2,0)</f>
        <v>45</v>
      </c>
      <c r="M206">
        <f t="shared" ref="M206:M269" si="24">RANK(O:O,O:O)</f>
        <v>286</v>
      </c>
      <c r="N206" s="5" t="s">
        <v>342</v>
      </c>
      <c r="O206" s="42">
        <v>1</v>
      </c>
      <c r="Y206">
        <f t="shared" si="22"/>
        <v>1388</v>
      </c>
    </row>
    <row r="207" spans="1:25" x14ac:dyDescent="0.25">
      <c r="A207" s="5" t="s">
        <v>354</v>
      </c>
      <c r="B207" s="42">
        <v>100</v>
      </c>
      <c r="C207" t="e">
        <f t="shared" si="20"/>
        <v>#N/A</v>
      </c>
      <c r="D207" s="5" t="s">
        <v>348</v>
      </c>
      <c r="E207" t="e">
        <f t="shared" si="19"/>
        <v>#N/A</v>
      </c>
      <c r="G207" s="5" t="s">
        <v>344</v>
      </c>
      <c r="H207" s="42">
        <v>36</v>
      </c>
      <c r="I207">
        <f t="shared" si="21"/>
        <v>585</v>
      </c>
      <c r="J207" s="5" t="s">
        <v>342</v>
      </c>
      <c r="K207" s="5"/>
      <c r="L207">
        <f t="shared" si="23"/>
        <v>36</v>
      </c>
      <c r="M207">
        <f t="shared" si="24"/>
        <v>286</v>
      </c>
      <c r="N207" s="5" t="s">
        <v>344</v>
      </c>
      <c r="O207" s="42">
        <v>1</v>
      </c>
      <c r="Y207">
        <f t="shared" si="22"/>
        <v>1388</v>
      </c>
    </row>
    <row r="208" spans="1:25" x14ac:dyDescent="0.25">
      <c r="A208" s="5" t="s">
        <v>355</v>
      </c>
      <c r="B208" s="42">
        <v>80</v>
      </c>
      <c r="C208" t="e">
        <f t="shared" si="20"/>
        <v>#N/A</v>
      </c>
      <c r="D208" s="5" t="s">
        <v>349</v>
      </c>
      <c r="E208" t="e">
        <f t="shared" si="19"/>
        <v>#N/A</v>
      </c>
      <c r="G208" s="5" t="s">
        <v>346</v>
      </c>
      <c r="H208" s="42">
        <v>250</v>
      </c>
      <c r="I208">
        <f t="shared" si="21"/>
        <v>276</v>
      </c>
      <c r="J208" s="5" t="s">
        <v>344</v>
      </c>
      <c r="K208" s="5"/>
      <c r="L208">
        <f t="shared" si="23"/>
        <v>250</v>
      </c>
      <c r="M208">
        <f t="shared" si="24"/>
        <v>286</v>
      </c>
      <c r="N208" s="5" t="s">
        <v>346</v>
      </c>
      <c r="O208" s="42">
        <v>1</v>
      </c>
      <c r="Y208">
        <f t="shared" si="22"/>
        <v>1388</v>
      </c>
    </row>
    <row r="209" spans="1:25" x14ac:dyDescent="0.25">
      <c r="A209" s="5" t="s">
        <v>358</v>
      </c>
      <c r="B209" s="42">
        <v>39</v>
      </c>
      <c r="C209" t="e">
        <f t="shared" si="20"/>
        <v>#N/A</v>
      </c>
      <c r="D209" s="5" t="s">
        <v>350</v>
      </c>
      <c r="E209" t="e">
        <f t="shared" si="19"/>
        <v>#N/A</v>
      </c>
      <c r="G209" s="5" t="s">
        <v>347</v>
      </c>
      <c r="H209" s="42">
        <v>31</v>
      </c>
      <c r="I209">
        <f t="shared" si="21"/>
        <v>598</v>
      </c>
      <c r="J209" s="5" t="s">
        <v>346</v>
      </c>
      <c r="K209" s="5"/>
      <c r="L209">
        <f t="shared" si="23"/>
        <v>31</v>
      </c>
      <c r="M209">
        <f t="shared" si="24"/>
        <v>286</v>
      </c>
      <c r="N209" s="5" t="s">
        <v>347</v>
      </c>
      <c r="O209" s="42">
        <v>1</v>
      </c>
      <c r="Y209">
        <f t="shared" si="22"/>
        <v>1388</v>
      </c>
    </row>
    <row r="210" spans="1:25" x14ac:dyDescent="0.25">
      <c r="A210" s="5" t="s">
        <v>359</v>
      </c>
      <c r="B210" s="42">
        <v>78</v>
      </c>
      <c r="C210" t="e">
        <f t="shared" si="20"/>
        <v>#N/A</v>
      </c>
      <c r="D210" s="5" t="s">
        <v>351</v>
      </c>
      <c r="E210" t="e">
        <f t="shared" si="19"/>
        <v>#N/A</v>
      </c>
      <c r="G210" s="5" t="s">
        <v>348</v>
      </c>
      <c r="H210" s="42">
        <v>290</v>
      </c>
      <c r="I210">
        <f t="shared" si="21"/>
        <v>252</v>
      </c>
      <c r="J210" s="5" t="s">
        <v>347</v>
      </c>
      <c r="K210" s="5"/>
      <c r="L210">
        <f t="shared" si="23"/>
        <v>290</v>
      </c>
      <c r="M210">
        <f t="shared" si="24"/>
        <v>60</v>
      </c>
      <c r="N210" s="5" t="s">
        <v>348</v>
      </c>
      <c r="O210" s="42">
        <v>2</v>
      </c>
      <c r="Y210">
        <f t="shared" si="22"/>
        <v>1388</v>
      </c>
    </row>
    <row r="211" spans="1:25" x14ac:dyDescent="0.25">
      <c r="A211" s="5" t="s">
        <v>360</v>
      </c>
      <c r="B211" s="42">
        <v>100</v>
      </c>
      <c r="C211" t="e">
        <f t="shared" si="20"/>
        <v>#N/A</v>
      </c>
      <c r="D211" s="5" t="s">
        <v>352</v>
      </c>
      <c r="E211" t="e">
        <f t="shared" si="19"/>
        <v>#N/A</v>
      </c>
      <c r="G211" s="5" t="s">
        <v>349</v>
      </c>
      <c r="H211" s="42">
        <v>212</v>
      </c>
      <c r="I211">
        <f t="shared" si="21"/>
        <v>310</v>
      </c>
      <c r="J211" s="5" t="s">
        <v>348</v>
      </c>
      <c r="K211" s="5"/>
      <c r="L211">
        <f t="shared" si="23"/>
        <v>212</v>
      </c>
      <c r="M211">
        <f t="shared" si="24"/>
        <v>286</v>
      </c>
      <c r="N211" s="5" t="s">
        <v>349</v>
      </c>
      <c r="O211" s="42">
        <v>1</v>
      </c>
      <c r="Y211">
        <f t="shared" si="22"/>
        <v>1388</v>
      </c>
    </row>
    <row r="212" spans="1:25" x14ac:dyDescent="0.25">
      <c r="A212" s="5" t="s">
        <v>361</v>
      </c>
      <c r="B212" s="42">
        <v>30</v>
      </c>
      <c r="C212" t="e">
        <f t="shared" si="20"/>
        <v>#N/A</v>
      </c>
      <c r="D212" s="5" t="s">
        <v>353</v>
      </c>
      <c r="E212" t="e">
        <f t="shared" si="19"/>
        <v>#N/A</v>
      </c>
      <c r="G212" s="5" t="s">
        <v>350</v>
      </c>
      <c r="H212" s="42">
        <v>84</v>
      </c>
      <c r="I212">
        <f t="shared" si="21"/>
        <v>465</v>
      </c>
      <c r="J212" s="5" t="s">
        <v>349</v>
      </c>
      <c r="K212" s="5"/>
      <c r="L212">
        <f t="shared" si="23"/>
        <v>84</v>
      </c>
      <c r="M212">
        <f t="shared" si="24"/>
        <v>286</v>
      </c>
      <c r="N212" s="5" t="s">
        <v>350</v>
      </c>
      <c r="O212" s="42">
        <v>1</v>
      </c>
      <c r="Y212">
        <f t="shared" si="22"/>
        <v>1388</v>
      </c>
    </row>
    <row r="213" spans="1:25" x14ac:dyDescent="0.25">
      <c r="A213" s="5" t="s">
        <v>362</v>
      </c>
      <c r="B213" s="42">
        <v>70</v>
      </c>
      <c r="C213" t="e">
        <f t="shared" si="20"/>
        <v>#N/A</v>
      </c>
      <c r="D213" s="5" t="s">
        <v>354</v>
      </c>
      <c r="E213" t="e">
        <f t="shared" si="19"/>
        <v>#N/A</v>
      </c>
      <c r="G213" s="5" t="s">
        <v>351</v>
      </c>
      <c r="H213" s="42">
        <v>2400</v>
      </c>
      <c r="I213">
        <f t="shared" si="21"/>
        <v>30</v>
      </c>
      <c r="J213" s="5" t="s">
        <v>350</v>
      </c>
      <c r="K213" s="5"/>
      <c r="L213">
        <f t="shared" si="23"/>
        <v>2400</v>
      </c>
      <c r="M213">
        <f t="shared" si="24"/>
        <v>286</v>
      </c>
      <c r="N213" s="5" t="s">
        <v>351</v>
      </c>
      <c r="O213" s="42">
        <v>1</v>
      </c>
      <c r="Y213">
        <f t="shared" si="22"/>
        <v>1388</v>
      </c>
    </row>
    <row r="214" spans="1:25" x14ac:dyDescent="0.25">
      <c r="A214" s="5" t="s">
        <v>363</v>
      </c>
      <c r="B214" s="42">
        <v>23</v>
      </c>
      <c r="C214" t="e">
        <f t="shared" si="20"/>
        <v>#N/A</v>
      </c>
      <c r="D214" s="5" t="s">
        <v>355</v>
      </c>
      <c r="E214" t="e">
        <f t="shared" si="19"/>
        <v>#N/A</v>
      </c>
      <c r="G214" s="5" t="s">
        <v>352</v>
      </c>
      <c r="H214" s="42">
        <v>10</v>
      </c>
      <c r="I214">
        <f t="shared" si="21"/>
        <v>689</v>
      </c>
      <c r="J214" s="5" t="s">
        <v>351</v>
      </c>
      <c r="K214" s="5"/>
      <c r="L214">
        <f t="shared" si="23"/>
        <v>10</v>
      </c>
      <c r="M214">
        <f t="shared" si="24"/>
        <v>286</v>
      </c>
      <c r="N214" s="5" t="s">
        <v>352</v>
      </c>
      <c r="O214" s="42">
        <v>1</v>
      </c>
      <c r="Y214">
        <f t="shared" si="22"/>
        <v>1388</v>
      </c>
    </row>
    <row r="215" spans="1:25" x14ac:dyDescent="0.25">
      <c r="A215" s="5" t="s">
        <v>364</v>
      </c>
      <c r="B215" s="42">
        <v>160</v>
      </c>
      <c r="C215" t="e">
        <f t="shared" si="20"/>
        <v>#N/A</v>
      </c>
      <c r="D215" s="5" t="s">
        <v>358</v>
      </c>
      <c r="E215" t="e">
        <f t="shared" si="19"/>
        <v>#N/A</v>
      </c>
      <c r="G215" s="5" t="s">
        <v>353</v>
      </c>
      <c r="H215" s="42">
        <v>25</v>
      </c>
      <c r="I215">
        <f t="shared" si="21"/>
        <v>618</v>
      </c>
      <c r="J215" s="5" t="s">
        <v>352</v>
      </c>
      <c r="K215" s="5"/>
      <c r="L215">
        <f t="shared" si="23"/>
        <v>25</v>
      </c>
      <c r="M215">
        <f t="shared" si="24"/>
        <v>286</v>
      </c>
      <c r="N215" s="5" t="s">
        <v>353</v>
      </c>
      <c r="O215" s="42">
        <v>1</v>
      </c>
      <c r="Y215">
        <f t="shared" si="22"/>
        <v>1388</v>
      </c>
    </row>
    <row r="216" spans="1:25" x14ac:dyDescent="0.25">
      <c r="A216" s="5" t="s">
        <v>365</v>
      </c>
      <c r="B216" s="42">
        <v>43</v>
      </c>
      <c r="C216" t="e">
        <f t="shared" si="20"/>
        <v>#N/A</v>
      </c>
      <c r="D216" s="5" t="s">
        <v>359</v>
      </c>
      <c r="E216" t="e">
        <f t="shared" si="19"/>
        <v>#N/A</v>
      </c>
      <c r="G216" s="5" t="s">
        <v>354</v>
      </c>
      <c r="H216" s="42">
        <v>89</v>
      </c>
      <c r="I216">
        <f t="shared" si="21"/>
        <v>457</v>
      </c>
      <c r="J216" s="5" t="s">
        <v>353</v>
      </c>
      <c r="K216" s="5"/>
      <c r="L216">
        <f t="shared" si="23"/>
        <v>89</v>
      </c>
      <c r="M216">
        <f t="shared" si="24"/>
        <v>286</v>
      </c>
      <c r="N216" s="5" t="s">
        <v>354</v>
      </c>
      <c r="O216" s="42">
        <v>1</v>
      </c>
      <c r="Y216">
        <f t="shared" si="22"/>
        <v>1388</v>
      </c>
    </row>
    <row r="217" spans="1:25" x14ac:dyDescent="0.25">
      <c r="A217" s="5" t="s">
        <v>366</v>
      </c>
      <c r="B217" s="42">
        <v>1000</v>
      </c>
      <c r="C217" t="e">
        <f t="shared" si="20"/>
        <v>#N/A</v>
      </c>
      <c r="D217" s="5" t="s">
        <v>360</v>
      </c>
      <c r="E217" t="e">
        <f t="shared" si="19"/>
        <v>#N/A</v>
      </c>
      <c r="G217" s="5" t="s">
        <v>355</v>
      </c>
      <c r="H217" s="42">
        <v>11</v>
      </c>
      <c r="I217">
        <f t="shared" si="21"/>
        <v>683</v>
      </c>
      <c r="J217" s="5" t="s">
        <v>354</v>
      </c>
      <c r="K217" s="5"/>
      <c r="L217">
        <f t="shared" si="23"/>
        <v>11</v>
      </c>
      <c r="M217">
        <f t="shared" si="24"/>
        <v>286</v>
      </c>
      <c r="N217" s="5" t="s">
        <v>355</v>
      </c>
      <c r="O217" s="42">
        <v>1</v>
      </c>
      <c r="Y217">
        <f t="shared" si="22"/>
        <v>1388</v>
      </c>
    </row>
    <row r="218" spans="1:25" x14ac:dyDescent="0.25">
      <c r="A218" s="5" t="s">
        <v>367</v>
      </c>
      <c r="B218" s="42">
        <v>0</v>
      </c>
      <c r="C218" t="e">
        <f t="shared" si="20"/>
        <v>#N/A</v>
      </c>
      <c r="D218" s="5" t="s">
        <v>361</v>
      </c>
      <c r="E218" t="e">
        <f t="shared" si="19"/>
        <v>#N/A</v>
      </c>
      <c r="G218" s="5" t="s">
        <v>358</v>
      </c>
      <c r="H218" s="42">
        <v>29</v>
      </c>
      <c r="I218">
        <f t="shared" si="21"/>
        <v>607</v>
      </c>
      <c r="J218" s="5" t="s">
        <v>355</v>
      </c>
      <c r="K218" s="5"/>
      <c r="L218">
        <f t="shared" si="23"/>
        <v>29</v>
      </c>
      <c r="M218">
        <f t="shared" si="24"/>
        <v>286</v>
      </c>
      <c r="N218" s="5" t="s">
        <v>358</v>
      </c>
      <c r="O218" s="42">
        <v>1</v>
      </c>
      <c r="Y218">
        <f t="shared" si="22"/>
        <v>1388</v>
      </c>
    </row>
    <row r="219" spans="1:25" x14ac:dyDescent="0.25">
      <c r="A219" s="5" t="s">
        <v>369</v>
      </c>
      <c r="B219" s="42">
        <v>48</v>
      </c>
      <c r="C219" t="e">
        <f t="shared" si="20"/>
        <v>#N/A</v>
      </c>
      <c r="D219" s="5" t="s">
        <v>362</v>
      </c>
      <c r="E219" t="e">
        <f t="shared" si="19"/>
        <v>#N/A</v>
      </c>
      <c r="G219" s="5" t="s">
        <v>359</v>
      </c>
      <c r="H219" s="42">
        <v>58</v>
      </c>
      <c r="I219">
        <f t="shared" si="21"/>
        <v>520</v>
      </c>
      <c r="J219" s="5" t="s">
        <v>358</v>
      </c>
      <c r="K219" s="5"/>
      <c r="L219">
        <f t="shared" si="23"/>
        <v>58</v>
      </c>
      <c r="M219">
        <f t="shared" si="24"/>
        <v>60</v>
      </c>
      <c r="N219" s="5" t="s">
        <v>359</v>
      </c>
      <c r="O219" s="42">
        <v>2</v>
      </c>
      <c r="Y219">
        <f t="shared" si="22"/>
        <v>1388</v>
      </c>
    </row>
    <row r="220" spans="1:25" x14ac:dyDescent="0.25">
      <c r="A220" s="5" t="s">
        <v>370</v>
      </c>
      <c r="B220" s="42">
        <v>87</v>
      </c>
      <c r="C220" t="e">
        <f t="shared" si="20"/>
        <v>#N/A</v>
      </c>
      <c r="D220" s="5" t="s">
        <v>363</v>
      </c>
      <c r="E220" t="e">
        <f t="shared" si="19"/>
        <v>#N/A</v>
      </c>
      <c r="G220" s="5" t="s">
        <v>360</v>
      </c>
      <c r="H220" s="42">
        <v>32</v>
      </c>
      <c r="I220">
        <f t="shared" si="21"/>
        <v>594</v>
      </c>
      <c r="J220" s="5" t="s">
        <v>359</v>
      </c>
      <c r="K220" s="5"/>
      <c r="L220">
        <f t="shared" si="23"/>
        <v>32</v>
      </c>
      <c r="M220">
        <f t="shared" si="24"/>
        <v>286</v>
      </c>
      <c r="N220" s="5" t="s">
        <v>360</v>
      </c>
      <c r="O220" s="42">
        <v>1</v>
      </c>
      <c r="Y220">
        <f t="shared" si="22"/>
        <v>1388</v>
      </c>
    </row>
    <row r="221" spans="1:25" x14ac:dyDescent="0.25">
      <c r="A221" s="5" t="s">
        <v>371</v>
      </c>
      <c r="B221" s="42">
        <v>0</v>
      </c>
      <c r="C221" t="e">
        <f t="shared" si="20"/>
        <v>#N/A</v>
      </c>
      <c r="D221" s="5" t="s">
        <v>364</v>
      </c>
      <c r="E221" t="e">
        <f t="shared" si="19"/>
        <v>#N/A</v>
      </c>
      <c r="G221" s="5" t="s">
        <v>361</v>
      </c>
      <c r="H221" s="42">
        <v>300</v>
      </c>
      <c r="I221">
        <f t="shared" si="21"/>
        <v>244</v>
      </c>
      <c r="J221" s="5" t="s">
        <v>360</v>
      </c>
      <c r="K221" s="5"/>
      <c r="L221">
        <f t="shared" si="23"/>
        <v>300</v>
      </c>
      <c r="M221">
        <f t="shared" si="24"/>
        <v>286</v>
      </c>
      <c r="N221" s="5" t="s">
        <v>361</v>
      </c>
      <c r="O221" s="42">
        <v>1</v>
      </c>
      <c r="Y221">
        <f t="shared" si="22"/>
        <v>1388</v>
      </c>
    </row>
    <row r="222" spans="1:25" x14ac:dyDescent="0.25">
      <c r="A222" s="5" t="s">
        <v>372</v>
      </c>
      <c r="B222" s="42">
        <v>180</v>
      </c>
      <c r="C222" t="e">
        <f t="shared" si="20"/>
        <v>#N/A</v>
      </c>
      <c r="D222" s="5" t="s">
        <v>365</v>
      </c>
      <c r="E222" t="e">
        <f t="shared" si="19"/>
        <v>#N/A</v>
      </c>
      <c r="G222" s="5" t="s">
        <v>362</v>
      </c>
      <c r="H222" s="42">
        <v>171</v>
      </c>
      <c r="I222">
        <f t="shared" si="21"/>
        <v>348</v>
      </c>
      <c r="J222" s="5" t="s">
        <v>361</v>
      </c>
      <c r="K222" s="5"/>
      <c r="L222">
        <f t="shared" si="23"/>
        <v>171</v>
      </c>
      <c r="M222">
        <f t="shared" si="24"/>
        <v>286</v>
      </c>
      <c r="N222" s="5" t="s">
        <v>362</v>
      </c>
      <c r="O222" s="42">
        <v>1</v>
      </c>
      <c r="Y222">
        <f t="shared" si="22"/>
        <v>1388</v>
      </c>
    </row>
    <row r="223" spans="1:25" x14ac:dyDescent="0.25">
      <c r="A223" s="5" t="s">
        <v>373</v>
      </c>
      <c r="B223" s="42">
        <v>25</v>
      </c>
      <c r="C223" t="e">
        <f t="shared" si="20"/>
        <v>#N/A</v>
      </c>
      <c r="D223" s="5" t="s">
        <v>366</v>
      </c>
      <c r="E223" t="e">
        <f t="shared" si="19"/>
        <v>#N/A</v>
      </c>
      <c r="G223" s="5" t="s">
        <v>363</v>
      </c>
      <c r="H223" s="42">
        <v>21</v>
      </c>
      <c r="I223">
        <f t="shared" si="21"/>
        <v>636</v>
      </c>
      <c r="J223" s="5" t="s">
        <v>362</v>
      </c>
      <c r="K223" s="5"/>
      <c r="L223">
        <f t="shared" si="23"/>
        <v>21</v>
      </c>
      <c r="M223">
        <f t="shared" si="24"/>
        <v>286</v>
      </c>
      <c r="N223" s="5" t="s">
        <v>363</v>
      </c>
      <c r="O223" s="42">
        <v>1</v>
      </c>
      <c r="Y223">
        <f t="shared" si="22"/>
        <v>1388</v>
      </c>
    </row>
    <row r="224" spans="1:25" x14ac:dyDescent="0.25">
      <c r="A224" s="5" t="s">
        <v>375</v>
      </c>
      <c r="B224" s="42">
        <v>600</v>
      </c>
      <c r="C224" t="e">
        <f t="shared" si="20"/>
        <v>#N/A</v>
      </c>
      <c r="D224" s="5" t="s">
        <v>367</v>
      </c>
      <c r="E224" t="e">
        <f t="shared" si="19"/>
        <v>#N/A</v>
      </c>
      <c r="G224" s="5" t="s">
        <v>364</v>
      </c>
      <c r="H224" s="42">
        <v>138</v>
      </c>
      <c r="I224">
        <f t="shared" si="21"/>
        <v>385</v>
      </c>
      <c r="J224" s="5" t="s">
        <v>363</v>
      </c>
      <c r="K224" s="5"/>
      <c r="L224">
        <f t="shared" si="23"/>
        <v>138</v>
      </c>
      <c r="M224">
        <f t="shared" si="24"/>
        <v>286</v>
      </c>
      <c r="N224" s="5" t="s">
        <v>364</v>
      </c>
      <c r="O224" s="42">
        <v>1</v>
      </c>
      <c r="Y224">
        <f t="shared" si="22"/>
        <v>1388</v>
      </c>
    </row>
    <row r="225" spans="1:25" x14ac:dyDescent="0.25">
      <c r="A225" s="5" t="s">
        <v>376</v>
      </c>
      <c r="B225" s="42">
        <v>4000</v>
      </c>
      <c r="C225" t="e">
        <f t="shared" si="20"/>
        <v>#N/A</v>
      </c>
      <c r="D225" s="5" t="s">
        <v>369</v>
      </c>
      <c r="E225" t="e">
        <f t="shared" si="19"/>
        <v>#N/A</v>
      </c>
      <c r="G225" s="5" t="s">
        <v>365</v>
      </c>
      <c r="H225" s="42">
        <v>240</v>
      </c>
      <c r="I225">
        <f t="shared" si="21"/>
        <v>287</v>
      </c>
      <c r="J225" s="5" t="s">
        <v>364</v>
      </c>
      <c r="K225" s="5"/>
      <c r="L225">
        <f t="shared" si="23"/>
        <v>240</v>
      </c>
      <c r="M225">
        <f t="shared" si="24"/>
        <v>19</v>
      </c>
      <c r="N225" s="5" t="s">
        <v>365</v>
      </c>
      <c r="O225" s="42">
        <v>3</v>
      </c>
      <c r="Y225">
        <f t="shared" si="22"/>
        <v>1388</v>
      </c>
    </row>
    <row r="226" spans="1:25" x14ac:dyDescent="0.25">
      <c r="A226" s="5" t="s">
        <v>377</v>
      </c>
      <c r="B226" s="42">
        <v>3750</v>
      </c>
      <c r="C226" t="e">
        <f t="shared" si="20"/>
        <v>#N/A</v>
      </c>
      <c r="D226" s="5" t="s">
        <v>370</v>
      </c>
      <c r="E226" t="e">
        <f t="shared" si="19"/>
        <v>#N/A</v>
      </c>
      <c r="G226" s="5" t="s">
        <v>366</v>
      </c>
      <c r="H226" s="42">
        <v>50</v>
      </c>
      <c r="I226">
        <f t="shared" si="21"/>
        <v>541</v>
      </c>
      <c r="J226" s="5" t="s">
        <v>365</v>
      </c>
      <c r="K226" s="5"/>
      <c r="L226">
        <f t="shared" si="23"/>
        <v>50</v>
      </c>
      <c r="M226">
        <f t="shared" si="24"/>
        <v>286</v>
      </c>
      <c r="N226" s="5" t="s">
        <v>366</v>
      </c>
      <c r="O226" s="42">
        <v>1</v>
      </c>
      <c r="Y226">
        <f t="shared" si="22"/>
        <v>1388</v>
      </c>
    </row>
    <row r="227" spans="1:25" x14ac:dyDescent="0.25">
      <c r="A227" s="5" t="s">
        <v>379</v>
      </c>
      <c r="B227" s="42">
        <v>20</v>
      </c>
      <c r="C227" t="e">
        <f t="shared" si="20"/>
        <v>#N/A</v>
      </c>
      <c r="D227" s="5" t="s">
        <v>371</v>
      </c>
      <c r="E227" t="e">
        <f t="shared" si="19"/>
        <v>#N/A</v>
      </c>
      <c r="G227" s="5" t="s">
        <v>367</v>
      </c>
      <c r="H227" s="42">
        <v>1060</v>
      </c>
      <c r="I227">
        <f t="shared" si="21"/>
        <v>84</v>
      </c>
      <c r="J227" s="5" t="s">
        <v>366</v>
      </c>
      <c r="K227" s="5"/>
      <c r="L227">
        <f t="shared" si="23"/>
        <v>1060</v>
      </c>
      <c r="M227">
        <f t="shared" si="24"/>
        <v>60</v>
      </c>
      <c r="N227" s="5" t="s">
        <v>367</v>
      </c>
      <c r="O227" s="42">
        <v>2</v>
      </c>
      <c r="Y227">
        <f t="shared" si="22"/>
        <v>1388</v>
      </c>
    </row>
    <row r="228" spans="1:25" x14ac:dyDescent="0.25">
      <c r="A228" s="5" t="s">
        <v>382</v>
      </c>
      <c r="B228" s="42">
        <v>60</v>
      </c>
      <c r="C228" t="e">
        <f t="shared" si="20"/>
        <v>#N/A</v>
      </c>
      <c r="D228" s="5" t="s">
        <v>372</v>
      </c>
      <c r="E228" t="e">
        <f t="shared" si="19"/>
        <v>#N/A</v>
      </c>
      <c r="G228" s="5" t="s">
        <v>369</v>
      </c>
      <c r="H228" s="42">
        <v>64</v>
      </c>
      <c r="I228">
        <f t="shared" si="21"/>
        <v>503</v>
      </c>
      <c r="J228" s="5" t="s">
        <v>367</v>
      </c>
      <c r="K228" s="5"/>
      <c r="L228">
        <f t="shared" si="23"/>
        <v>64</v>
      </c>
      <c r="M228">
        <f t="shared" si="24"/>
        <v>286</v>
      </c>
      <c r="N228" s="5" t="s">
        <v>369</v>
      </c>
      <c r="O228" s="42">
        <v>1</v>
      </c>
      <c r="Y228">
        <f t="shared" si="22"/>
        <v>1388</v>
      </c>
    </row>
    <row r="229" spans="1:25" x14ac:dyDescent="0.25">
      <c r="A229" s="5" t="s">
        <v>383</v>
      </c>
      <c r="B229" s="42">
        <v>0</v>
      </c>
      <c r="C229" t="e">
        <f t="shared" si="20"/>
        <v>#N/A</v>
      </c>
      <c r="D229" s="5" t="s">
        <v>373</v>
      </c>
      <c r="E229" t="e">
        <f t="shared" si="19"/>
        <v>#N/A</v>
      </c>
      <c r="G229" s="5" t="s">
        <v>370</v>
      </c>
      <c r="H229" s="42">
        <v>42</v>
      </c>
      <c r="I229">
        <f t="shared" si="21"/>
        <v>564</v>
      </c>
      <c r="J229" s="5" t="s">
        <v>369</v>
      </c>
      <c r="K229" s="5"/>
      <c r="L229">
        <f t="shared" si="23"/>
        <v>42</v>
      </c>
      <c r="M229">
        <f t="shared" si="24"/>
        <v>286</v>
      </c>
      <c r="N229" s="5" t="s">
        <v>370</v>
      </c>
      <c r="O229" s="42">
        <v>1</v>
      </c>
      <c r="Y229">
        <f t="shared" si="22"/>
        <v>1388</v>
      </c>
    </row>
    <row r="230" spans="1:25" x14ac:dyDescent="0.25">
      <c r="A230" s="5" t="s">
        <v>384</v>
      </c>
      <c r="B230" s="42">
        <v>28</v>
      </c>
      <c r="C230" t="e">
        <f t="shared" si="20"/>
        <v>#N/A</v>
      </c>
      <c r="D230" s="5" t="s">
        <v>375</v>
      </c>
      <c r="E230" t="e">
        <f t="shared" si="19"/>
        <v>#N/A</v>
      </c>
      <c r="G230" s="5" t="s">
        <v>371</v>
      </c>
      <c r="H230" s="42">
        <v>32</v>
      </c>
      <c r="I230">
        <f t="shared" si="21"/>
        <v>594</v>
      </c>
      <c r="J230" s="5" t="s">
        <v>370</v>
      </c>
      <c r="K230" s="5"/>
      <c r="L230">
        <f t="shared" si="23"/>
        <v>32</v>
      </c>
      <c r="M230">
        <f t="shared" si="24"/>
        <v>286</v>
      </c>
      <c r="N230" s="5" t="s">
        <v>371</v>
      </c>
      <c r="O230" s="42">
        <v>1</v>
      </c>
      <c r="Y230">
        <f t="shared" si="22"/>
        <v>1388</v>
      </c>
    </row>
    <row r="231" spans="1:25" x14ac:dyDescent="0.25">
      <c r="A231" s="5" t="s">
        <v>385</v>
      </c>
      <c r="B231" s="42">
        <v>156</v>
      </c>
      <c r="C231" t="e">
        <f t="shared" si="20"/>
        <v>#N/A</v>
      </c>
      <c r="D231" s="5" t="s">
        <v>376</v>
      </c>
      <c r="E231" t="e">
        <f t="shared" si="19"/>
        <v>#N/A</v>
      </c>
      <c r="G231" s="5" t="s">
        <v>372</v>
      </c>
      <c r="H231" s="42">
        <v>696</v>
      </c>
      <c r="I231">
        <f t="shared" si="21"/>
        <v>128</v>
      </c>
      <c r="J231" s="5" t="s">
        <v>371</v>
      </c>
      <c r="K231" s="5"/>
      <c r="L231">
        <f t="shared" si="23"/>
        <v>696</v>
      </c>
      <c r="M231">
        <f t="shared" si="24"/>
        <v>286</v>
      </c>
      <c r="N231" s="5" t="s">
        <v>372</v>
      </c>
      <c r="O231" s="42">
        <v>1</v>
      </c>
      <c r="Y231">
        <f t="shared" si="22"/>
        <v>1388</v>
      </c>
    </row>
    <row r="232" spans="1:25" x14ac:dyDescent="0.25">
      <c r="A232" s="5" t="s">
        <v>386</v>
      </c>
      <c r="B232" s="42">
        <v>20</v>
      </c>
      <c r="C232" t="e">
        <f t="shared" si="20"/>
        <v>#N/A</v>
      </c>
      <c r="D232" s="5" t="s">
        <v>377</v>
      </c>
      <c r="E232" t="e">
        <f t="shared" si="19"/>
        <v>#N/A</v>
      </c>
      <c r="G232" s="5" t="s">
        <v>373</v>
      </c>
      <c r="H232" s="42">
        <v>0</v>
      </c>
      <c r="I232">
        <f t="shared" si="21"/>
        <v>742</v>
      </c>
      <c r="J232" s="5" t="s">
        <v>372</v>
      </c>
      <c r="K232" s="5"/>
      <c r="L232">
        <f t="shared" si="23"/>
        <v>0</v>
      </c>
      <c r="M232">
        <f t="shared" si="24"/>
        <v>286</v>
      </c>
      <c r="N232" s="5" t="s">
        <v>373</v>
      </c>
      <c r="O232" s="42">
        <v>1</v>
      </c>
      <c r="Y232">
        <f t="shared" si="22"/>
        <v>1388</v>
      </c>
    </row>
    <row r="233" spans="1:25" x14ac:dyDescent="0.25">
      <c r="A233" s="5" t="s">
        <v>387</v>
      </c>
      <c r="B233" s="42">
        <v>140</v>
      </c>
      <c r="C233" t="e">
        <f t="shared" si="20"/>
        <v>#N/A</v>
      </c>
      <c r="D233" s="5" t="s">
        <v>379</v>
      </c>
      <c r="E233" t="e">
        <f t="shared" si="19"/>
        <v>#N/A</v>
      </c>
      <c r="G233" s="5" t="s">
        <v>375</v>
      </c>
      <c r="H233" s="42">
        <v>0</v>
      </c>
      <c r="I233">
        <f t="shared" si="21"/>
        <v>742</v>
      </c>
      <c r="J233" s="5" t="s">
        <v>373</v>
      </c>
      <c r="K233" s="5"/>
      <c r="L233">
        <f t="shared" si="23"/>
        <v>0</v>
      </c>
      <c r="M233">
        <f t="shared" si="24"/>
        <v>60</v>
      </c>
      <c r="N233" s="5" t="s">
        <v>375</v>
      </c>
      <c r="O233" s="42">
        <v>2</v>
      </c>
      <c r="Y233">
        <f t="shared" si="22"/>
        <v>1388</v>
      </c>
    </row>
    <row r="234" spans="1:25" x14ac:dyDescent="0.25">
      <c r="A234" s="5" t="s">
        <v>388</v>
      </c>
      <c r="B234" s="42">
        <v>90</v>
      </c>
      <c r="C234" t="e">
        <f t="shared" si="20"/>
        <v>#N/A</v>
      </c>
      <c r="D234" s="5" t="s">
        <v>382</v>
      </c>
      <c r="E234" t="e">
        <f t="shared" si="19"/>
        <v>#N/A</v>
      </c>
      <c r="G234" s="5" t="s">
        <v>376</v>
      </c>
      <c r="H234" s="42">
        <v>11000</v>
      </c>
      <c r="I234">
        <f t="shared" si="21"/>
        <v>6</v>
      </c>
      <c r="J234" s="5" t="s">
        <v>375</v>
      </c>
      <c r="K234" s="5"/>
      <c r="L234">
        <f t="shared" si="23"/>
        <v>11000</v>
      </c>
      <c r="M234">
        <f t="shared" si="24"/>
        <v>60</v>
      </c>
      <c r="N234" s="5" t="s">
        <v>376</v>
      </c>
      <c r="O234" s="42">
        <v>2</v>
      </c>
      <c r="Y234">
        <f t="shared" si="22"/>
        <v>1388</v>
      </c>
    </row>
    <row r="235" spans="1:25" x14ac:dyDescent="0.25">
      <c r="A235" s="5" t="s">
        <v>389</v>
      </c>
      <c r="B235" s="42">
        <v>167</v>
      </c>
      <c r="C235" t="e">
        <f t="shared" si="20"/>
        <v>#N/A</v>
      </c>
      <c r="D235" s="5" t="s">
        <v>383</v>
      </c>
      <c r="E235" t="e">
        <f t="shared" si="19"/>
        <v>#N/A</v>
      </c>
      <c r="G235" s="5" t="s">
        <v>377</v>
      </c>
      <c r="H235" s="42">
        <v>35600</v>
      </c>
      <c r="I235">
        <f t="shared" si="21"/>
        <v>1</v>
      </c>
      <c r="J235" s="5" t="s">
        <v>376</v>
      </c>
      <c r="K235" s="5"/>
      <c r="L235">
        <f t="shared" si="23"/>
        <v>35600</v>
      </c>
      <c r="M235">
        <f t="shared" si="24"/>
        <v>5</v>
      </c>
      <c r="N235" s="5" t="s">
        <v>377</v>
      </c>
      <c r="O235" s="42">
        <v>4</v>
      </c>
      <c r="Y235">
        <f t="shared" si="22"/>
        <v>1388</v>
      </c>
    </row>
    <row r="236" spans="1:25" x14ac:dyDescent="0.25">
      <c r="A236" s="5" t="s">
        <v>390</v>
      </c>
      <c r="B236" s="42">
        <v>0</v>
      </c>
      <c r="C236" t="e">
        <f t="shared" si="20"/>
        <v>#N/A</v>
      </c>
      <c r="D236" s="5" t="s">
        <v>384</v>
      </c>
      <c r="E236" t="e">
        <f t="shared" si="19"/>
        <v>#N/A</v>
      </c>
      <c r="G236" s="5" t="s">
        <v>379</v>
      </c>
      <c r="H236" s="42">
        <v>537</v>
      </c>
      <c r="I236">
        <f t="shared" si="21"/>
        <v>157</v>
      </c>
      <c r="J236" s="5" t="s">
        <v>377</v>
      </c>
      <c r="K236" s="5"/>
      <c r="L236">
        <f t="shared" si="23"/>
        <v>537</v>
      </c>
      <c r="M236">
        <f t="shared" si="24"/>
        <v>286</v>
      </c>
      <c r="N236" s="5" t="s">
        <v>379</v>
      </c>
      <c r="O236" s="42">
        <v>1</v>
      </c>
      <c r="Y236">
        <f t="shared" si="22"/>
        <v>1388</v>
      </c>
    </row>
    <row r="237" spans="1:25" x14ac:dyDescent="0.25">
      <c r="A237" s="5" t="s">
        <v>392</v>
      </c>
      <c r="B237" s="42">
        <v>33</v>
      </c>
      <c r="C237" t="e">
        <f t="shared" si="20"/>
        <v>#N/A</v>
      </c>
      <c r="D237" s="5" t="s">
        <v>385</v>
      </c>
      <c r="E237" t="e">
        <f t="shared" si="19"/>
        <v>#N/A</v>
      </c>
      <c r="G237" s="5" t="s">
        <v>382</v>
      </c>
      <c r="H237" s="42">
        <v>0</v>
      </c>
      <c r="I237">
        <f t="shared" si="21"/>
        <v>742</v>
      </c>
      <c r="J237" s="5" t="s">
        <v>379</v>
      </c>
      <c r="K237" s="5"/>
      <c r="L237">
        <f t="shared" si="23"/>
        <v>0</v>
      </c>
      <c r="M237">
        <f t="shared" si="24"/>
        <v>286</v>
      </c>
      <c r="N237" s="5" t="s">
        <v>382</v>
      </c>
      <c r="O237" s="42">
        <v>1</v>
      </c>
      <c r="Y237">
        <f t="shared" si="22"/>
        <v>1388</v>
      </c>
    </row>
    <row r="238" spans="1:25" x14ac:dyDescent="0.25">
      <c r="A238" s="5" t="s">
        <v>393</v>
      </c>
      <c r="B238" s="42">
        <v>58</v>
      </c>
      <c r="C238" t="e">
        <f t="shared" si="20"/>
        <v>#N/A</v>
      </c>
      <c r="D238" s="5" t="s">
        <v>386</v>
      </c>
      <c r="E238" t="e">
        <f t="shared" si="19"/>
        <v>#N/A</v>
      </c>
      <c r="G238" s="5" t="s">
        <v>383</v>
      </c>
      <c r="H238" s="42">
        <v>3</v>
      </c>
      <c r="I238">
        <f t="shared" si="21"/>
        <v>719</v>
      </c>
      <c r="J238" s="5" t="s">
        <v>382</v>
      </c>
      <c r="K238" s="5"/>
      <c r="L238">
        <f t="shared" si="23"/>
        <v>3</v>
      </c>
      <c r="M238">
        <f t="shared" si="24"/>
        <v>286</v>
      </c>
      <c r="N238" s="5" t="s">
        <v>383</v>
      </c>
      <c r="O238" s="42">
        <v>1</v>
      </c>
      <c r="Y238">
        <f t="shared" si="22"/>
        <v>1388</v>
      </c>
    </row>
    <row r="239" spans="1:25" x14ac:dyDescent="0.25">
      <c r="A239" s="5" t="s">
        <v>394</v>
      </c>
      <c r="B239" s="42">
        <v>1100</v>
      </c>
      <c r="C239" t="e">
        <f t="shared" si="20"/>
        <v>#N/A</v>
      </c>
      <c r="D239" s="5" t="s">
        <v>387</v>
      </c>
      <c r="E239" t="e">
        <f t="shared" si="19"/>
        <v>#N/A</v>
      </c>
      <c r="G239" s="5" t="s">
        <v>384</v>
      </c>
      <c r="H239" s="42">
        <v>133</v>
      </c>
      <c r="I239">
        <f t="shared" si="21"/>
        <v>390</v>
      </c>
      <c r="J239" s="5" t="s">
        <v>383</v>
      </c>
      <c r="K239" s="5"/>
      <c r="L239">
        <f t="shared" si="23"/>
        <v>133</v>
      </c>
      <c r="M239">
        <f t="shared" si="24"/>
        <v>286</v>
      </c>
      <c r="N239" s="5" t="s">
        <v>384</v>
      </c>
      <c r="O239" s="42">
        <v>1</v>
      </c>
      <c r="Y239">
        <f t="shared" si="22"/>
        <v>1388</v>
      </c>
    </row>
    <row r="240" spans="1:25" x14ac:dyDescent="0.25">
      <c r="A240" s="5" t="s">
        <v>395</v>
      </c>
      <c r="B240" s="42">
        <v>37</v>
      </c>
      <c r="C240" t="e">
        <f t="shared" si="20"/>
        <v>#N/A</v>
      </c>
      <c r="D240" s="5" t="s">
        <v>388</v>
      </c>
      <c r="E240" t="e">
        <f t="shared" si="19"/>
        <v>#N/A</v>
      </c>
      <c r="G240" s="5" t="s">
        <v>385</v>
      </c>
      <c r="H240" s="42">
        <v>127</v>
      </c>
      <c r="I240">
        <f t="shared" si="21"/>
        <v>398</v>
      </c>
      <c r="J240" s="5" t="s">
        <v>384</v>
      </c>
      <c r="K240" s="5"/>
      <c r="L240">
        <f t="shared" si="23"/>
        <v>127</v>
      </c>
      <c r="M240">
        <f t="shared" si="24"/>
        <v>286</v>
      </c>
      <c r="N240" s="5" t="s">
        <v>385</v>
      </c>
      <c r="O240" s="42">
        <v>1</v>
      </c>
      <c r="Y240">
        <f t="shared" si="22"/>
        <v>1388</v>
      </c>
    </row>
    <row r="241" spans="1:25" x14ac:dyDescent="0.25">
      <c r="A241" s="5" t="s">
        <v>396</v>
      </c>
      <c r="B241" s="42">
        <v>0</v>
      </c>
      <c r="C241" t="e">
        <f t="shared" si="20"/>
        <v>#N/A</v>
      </c>
      <c r="D241" s="5" t="s">
        <v>389</v>
      </c>
      <c r="E241" t="e">
        <f t="shared" si="19"/>
        <v>#N/A</v>
      </c>
      <c r="G241" s="5" t="s">
        <v>386</v>
      </c>
      <c r="H241" s="42">
        <v>75</v>
      </c>
      <c r="I241">
        <f t="shared" si="21"/>
        <v>484</v>
      </c>
      <c r="J241" s="5" t="s">
        <v>385</v>
      </c>
      <c r="K241" s="5"/>
      <c r="L241">
        <f t="shared" si="23"/>
        <v>75</v>
      </c>
      <c r="M241">
        <f t="shared" si="24"/>
        <v>286</v>
      </c>
      <c r="N241" s="5" t="s">
        <v>386</v>
      </c>
      <c r="O241" s="42">
        <v>1</v>
      </c>
      <c r="Y241">
        <f t="shared" si="22"/>
        <v>1388</v>
      </c>
    </row>
    <row r="242" spans="1:25" x14ac:dyDescent="0.25">
      <c r="A242" s="5" t="s">
        <v>397</v>
      </c>
      <c r="B242" s="42">
        <v>120</v>
      </c>
      <c r="C242" t="e">
        <f t="shared" si="20"/>
        <v>#N/A</v>
      </c>
      <c r="D242" s="5" t="s">
        <v>390</v>
      </c>
      <c r="E242" t="e">
        <f t="shared" si="19"/>
        <v>#N/A</v>
      </c>
      <c r="G242" s="5" t="s">
        <v>387</v>
      </c>
      <c r="H242" s="42">
        <v>0</v>
      </c>
      <c r="I242">
        <f t="shared" si="21"/>
        <v>742</v>
      </c>
      <c r="J242" s="5" t="s">
        <v>386</v>
      </c>
      <c r="K242" s="5"/>
      <c r="L242">
        <f t="shared" si="23"/>
        <v>0</v>
      </c>
      <c r="M242">
        <f t="shared" si="24"/>
        <v>60</v>
      </c>
      <c r="N242" s="5" t="s">
        <v>387</v>
      </c>
      <c r="O242" s="42">
        <v>2</v>
      </c>
      <c r="Y242">
        <f t="shared" si="22"/>
        <v>1388</v>
      </c>
    </row>
    <row r="243" spans="1:25" x14ac:dyDescent="0.25">
      <c r="A243" s="5" t="s">
        <v>398</v>
      </c>
      <c r="B243" s="42">
        <v>31</v>
      </c>
      <c r="C243" t="e">
        <f t="shared" si="20"/>
        <v>#N/A</v>
      </c>
      <c r="D243" s="5" t="s">
        <v>392</v>
      </c>
      <c r="E243" t="e">
        <f t="shared" si="19"/>
        <v>#N/A</v>
      </c>
      <c r="G243" s="5" t="s">
        <v>388</v>
      </c>
      <c r="H243" s="42">
        <v>218</v>
      </c>
      <c r="I243">
        <f t="shared" si="21"/>
        <v>306</v>
      </c>
      <c r="J243" s="5" t="s">
        <v>387</v>
      </c>
      <c r="K243" s="5"/>
      <c r="L243">
        <f t="shared" si="23"/>
        <v>218</v>
      </c>
      <c r="M243">
        <f t="shared" si="24"/>
        <v>286</v>
      </c>
      <c r="N243" s="5" t="s">
        <v>388</v>
      </c>
      <c r="O243" s="42">
        <v>1</v>
      </c>
      <c r="Y243">
        <f t="shared" si="22"/>
        <v>1388</v>
      </c>
    </row>
    <row r="244" spans="1:25" x14ac:dyDescent="0.25">
      <c r="A244" s="5" t="s">
        <v>399</v>
      </c>
      <c r="B244" s="42">
        <v>450</v>
      </c>
      <c r="C244" t="e">
        <f t="shared" si="20"/>
        <v>#N/A</v>
      </c>
      <c r="D244" s="5" t="s">
        <v>393</v>
      </c>
      <c r="E244" t="e">
        <f t="shared" si="19"/>
        <v>#N/A</v>
      </c>
      <c r="G244" s="5" t="s">
        <v>389</v>
      </c>
      <c r="H244" s="42">
        <v>330</v>
      </c>
      <c r="I244">
        <f t="shared" si="21"/>
        <v>229</v>
      </c>
      <c r="J244" s="5" t="s">
        <v>388</v>
      </c>
      <c r="K244" s="5"/>
      <c r="L244">
        <f t="shared" si="23"/>
        <v>330</v>
      </c>
      <c r="M244">
        <f t="shared" si="24"/>
        <v>60</v>
      </c>
      <c r="N244" s="5" t="s">
        <v>389</v>
      </c>
      <c r="O244" s="42">
        <v>2</v>
      </c>
      <c r="Y244">
        <f t="shared" si="22"/>
        <v>1388</v>
      </c>
    </row>
    <row r="245" spans="1:25" x14ac:dyDescent="0.25">
      <c r="A245" s="5" t="s">
        <v>400</v>
      </c>
      <c r="B245" s="42">
        <v>200</v>
      </c>
      <c r="C245" t="e">
        <f t="shared" si="20"/>
        <v>#N/A</v>
      </c>
      <c r="D245" s="5" t="s">
        <v>394</v>
      </c>
      <c r="E245" t="e">
        <f t="shared" si="19"/>
        <v>#N/A</v>
      </c>
      <c r="G245" s="5" t="s">
        <v>390</v>
      </c>
      <c r="H245" s="42">
        <v>16</v>
      </c>
      <c r="I245">
        <f t="shared" si="21"/>
        <v>659</v>
      </c>
      <c r="J245" s="5" t="s">
        <v>389</v>
      </c>
      <c r="K245" s="5"/>
      <c r="L245">
        <f t="shared" si="23"/>
        <v>16</v>
      </c>
      <c r="M245">
        <f t="shared" si="24"/>
        <v>286</v>
      </c>
      <c r="N245" s="5" t="s">
        <v>390</v>
      </c>
      <c r="O245" s="42">
        <v>1</v>
      </c>
      <c r="Y245">
        <f t="shared" si="22"/>
        <v>1388</v>
      </c>
    </row>
    <row r="246" spans="1:25" x14ac:dyDescent="0.25">
      <c r="A246" s="5" t="s">
        <v>401</v>
      </c>
      <c r="B246" s="42">
        <v>51</v>
      </c>
      <c r="C246" t="e">
        <f t="shared" si="20"/>
        <v>#N/A</v>
      </c>
      <c r="D246" s="5" t="s">
        <v>395</v>
      </c>
      <c r="E246" t="e">
        <f t="shared" si="19"/>
        <v>#N/A</v>
      </c>
      <c r="G246" s="5" t="s">
        <v>392</v>
      </c>
      <c r="H246" s="42">
        <v>100</v>
      </c>
      <c r="I246">
        <f t="shared" si="21"/>
        <v>438</v>
      </c>
      <c r="J246" s="5" t="s">
        <v>390</v>
      </c>
      <c r="K246" s="5"/>
      <c r="L246">
        <f t="shared" si="23"/>
        <v>100</v>
      </c>
      <c r="M246">
        <f t="shared" si="24"/>
        <v>286</v>
      </c>
      <c r="N246" s="5" t="s">
        <v>392</v>
      </c>
      <c r="O246" s="42">
        <v>1</v>
      </c>
      <c r="Y246">
        <f t="shared" si="22"/>
        <v>1388</v>
      </c>
    </row>
    <row r="247" spans="1:25" x14ac:dyDescent="0.25">
      <c r="A247" s="5" t="s">
        <v>402</v>
      </c>
      <c r="B247" s="42">
        <v>81</v>
      </c>
      <c r="C247" t="e">
        <f t="shared" si="20"/>
        <v>#N/A</v>
      </c>
      <c r="D247" s="5" t="s">
        <v>396</v>
      </c>
      <c r="E247" t="e">
        <f t="shared" si="19"/>
        <v>#N/A</v>
      </c>
      <c r="G247" s="5" t="s">
        <v>393</v>
      </c>
      <c r="H247" s="42">
        <v>300</v>
      </c>
      <c r="I247">
        <f t="shared" si="21"/>
        <v>244</v>
      </c>
      <c r="J247" s="5" t="s">
        <v>392</v>
      </c>
      <c r="K247" s="5"/>
      <c r="L247">
        <f t="shared" si="23"/>
        <v>300</v>
      </c>
      <c r="M247">
        <f t="shared" si="24"/>
        <v>286</v>
      </c>
      <c r="N247" s="5" t="s">
        <v>393</v>
      </c>
      <c r="O247" s="42">
        <v>1</v>
      </c>
      <c r="Y247">
        <f t="shared" si="22"/>
        <v>1388</v>
      </c>
    </row>
    <row r="248" spans="1:25" x14ac:dyDescent="0.25">
      <c r="A248" s="5" t="s">
        <v>403</v>
      </c>
      <c r="B248" s="42">
        <v>536</v>
      </c>
      <c r="C248" t="e">
        <f t="shared" si="20"/>
        <v>#N/A</v>
      </c>
      <c r="D248" s="5" t="s">
        <v>397</v>
      </c>
      <c r="E248" t="e">
        <f t="shared" si="19"/>
        <v>#N/A</v>
      </c>
      <c r="G248" s="5" t="s">
        <v>394</v>
      </c>
      <c r="H248" s="42">
        <v>0</v>
      </c>
      <c r="I248">
        <f t="shared" si="21"/>
        <v>742</v>
      </c>
      <c r="J248" s="5" t="s">
        <v>393</v>
      </c>
      <c r="K248" s="5"/>
      <c r="L248">
        <f t="shared" si="23"/>
        <v>0</v>
      </c>
      <c r="M248">
        <f t="shared" si="24"/>
        <v>286</v>
      </c>
      <c r="N248" s="5" t="s">
        <v>394</v>
      </c>
      <c r="O248" s="42">
        <v>1</v>
      </c>
      <c r="Y248">
        <f t="shared" si="22"/>
        <v>1388</v>
      </c>
    </row>
    <row r="249" spans="1:25" x14ac:dyDescent="0.25">
      <c r="A249" s="5" t="s">
        <v>404</v>
      </c>
      <c r="B249" s="42">
        <v>82</v>
      </c>
      <c r="C249" t="e">
        <f t="shared" si="20"/>
        <v>#N/A</v>
      </c>
      <c r="D249" s="5" t="s">
        <v>398</v>
      </c>
      <c r="E249" t="e">
        <f t="shared" si="19"/>
        <v>#N/A</v>
      </c>
      <c r="G249" s="5" t="s">
        <v>395</v>
      </c>
      <c r="H249" s="42">
        <v>562</v>
      </c>
      <c r="I249">
        <f t="shared" si="21"/>
        <v>148</v>
      </c>
      <c r="J249" s="5" t="s">
        <v>394</v>
      </c>
      <c r="K249" s="5"/>
      <c r="L249">
        <f t="shared" si="23"/>
        <v>562</v>
      </c>
      <c r="M249">
        <f t="shared" si="24"/>
        <v>60</v>
      </c>
      <c r="N249" s="5" t="s">
        <v>395</v>
      </c>
      <c r="O249" s="42">
        <v>2</v>
      </c>
      <c r="Y249">
        <f t="shared" si="22"/>
        <v>1388</v>
      </c>
    </row>
    <row r="250" spans="1:25" x14ac:dyDescent="0.25">
      <c r="A250" s="5" t="s">
        <v>405</v>
      </c>
      <c r="B250" s="42">
        <v>130</v>
      </c>
      <c r="C250" t="e">
        <f t="shared" si="20"/>
        <v>#N/A</v>
      </c>
      <c r="D250" s="5" t="s">
        <v>399</v>
      </c>
      <c r="E250" t="e">
        <f t="shared" si="19"/>
        <v>#N/A</v>
      </c>
      <c r="G250" s="5" t="s">
        <v>396</v>
      </c>
      <c r="H250" s="42">
        <v>570</v>
      </c>
      <c r="I250">
        <f t="shared" si="21"/>
        <v>145</v>
      </c>
      <c r="J250" s="5" t="s">
        <v>395</v>
      </c>
      <c r="K250" s="5"/>
      <c r="L250">
        <f t="shared" si="23"/>
        <v>570</v>
      </c>
      <c r="M250">
        <f t="shared" si="24"/>
        <v>286</v>
      </c>
      <c r="N250" s="5" t="s">
        <v>396</v>
      </c>
      <c r="O250" s="42">
        <v>1</v>
      </c>
      <c r="Y250">
        <f t="shared" si="22"/>
        <v>1388</v>
      </c>
    </row>
    <row r="251" spans="1:25" x14ac:dyDescent="0.25">
      <c r="A251" s="5" t="s">
        <v>406</v>
      </c>
      <c r="B251" s="42">
        <v>110</v>
      </c>
      <c r="C251" t="e">
        <f t="shared" si="20"/>
        <v>#N/A</v>
      </c>
      <c r="D251" s="5" t="s">
        <v>400</v>
      </c>
      <c r="E251" t="e">
        <f t="shared" si="19"/>
        <v>#N/A</v>
      </c>
      <c r="G251" s="5" t="s">
        <v>397</v>
      </c>
      <c r="H251" s="42">
        <v>126</v>
      </c>
      <c r="I251">
        <f t="shared" si="21"/>
        <v>400</v>
      </c>
      <c r="J251" s="5" t="s">
        <v>396</v>
      </c>
      <c r="K251" s="5"/>
      <c r="L251">
        <f t="shared" si="23"/>
        <v>126</v>
      </c>
      <c r="M251">
        <f t="shared" si="24"/>
        <v>286</v>
      </c>
      <c r="N251" s="5" t="s">
        <v>397</v>
      </c>
      <c r="O251" s="42">
        <v>1</v>
      </c>
      <c r="Y251">
        <f t="shared" si="22"/>
        <v>1388</v>
      </c>
    </row>
    <row r="252" spans="1:25" x14ac:dyDescent="0.25">
      <c r="A252" s="5" t="s">
        <v>407</v>
      </c>
      <c r="B252" s="42">
        <v>600</v>
      </c>
      <c r="C252" t="e">
        <f t="shared" si="20"/>
        <v>#N/A</v>
      </c>
      <c r="D252" s="5" t="s">
        <v>401</v>
      </c>
      <c r="E252" t="e">
        <f t="shared" si="19"/>
        <v>#N/A</v>
      </c>
      <c r="G252" s="5" t="s">
        <v>398</v>
      </c>
      <c r="H252" s="42">
        <v>164</v>
      </c>
      <c r="I252">
        <f t="shared" si="21"/>
        <v>358</v>
      </c>
      <c r="J252" s="5" t="s">
        <v>397</v>
      </c>
      <c r="K252" s="5"/>
      <c r="L252">
        <f t="shared" si="23"/>
        <v>164</v>
      </c>
      <c r="M252">
        <f t="shared" si="24"/>
        <v>286</v>
      </c>
      <c r="N252" s="5" t="s">
        <v>398</v>
      </c>
      <c r="O252" s="42">
        <v>1</v>
      </c>
      <c r="Y252">
        <f t="shared" si="22"/>
        <v>1388</v>
      </c>
    </row>
    <row r="253" spans="1:25" x14ac:dyDescent="0.25">
      <c r="A253" s="5" t="s">
        <v>409</v>
      </c>
      <c r="B253" s="42">
        <v>0</v>
      </c>
      <c r="C253" t="e">
        <f t="shared" si="20"/>
        <v>#N/A</v>
      </c>
      <c r="D253" s="5" t="s">
        <v>402</v>
      </c>
      <c r="E253" t="e">
        <f t="shared" si="19"/>
        <v>#N/A</v>
      </c>
      <c r="G253" s="5" t="s">
        <v>399</v>
      </c>
      <c r="H253" s="42">
        <v>1044</v>
      </c>
      <c r="I253">
        <f t="shared" si="21"/>
        <v>85</v>
      </c>
      <c r="J253" s="5" t="s">
        <v>398</v>
      </c>
      <c r="K253" s="5"/>
      <c r="L253">
        <f t="shared" si="23"/>
        <v>1044</v>
      </c>
      <c r="M253">
        <f t="shared" si="24"/>
        <v>60</v>
      </c>
      <c r="N253" s="5" t="s">
        <v>399</v>
      </c>
      <c r="O253" s="42">
        <v>2</v>
      </c>
      <c r="Y253">
        <f t="shared" si="22"/>
        <v>1388</v>
      </c>
    </row>
    <row r="254" spans="1:25" x14ac:dyDescent="0.25">
      <c r="A254" s="5" t="s">
        <v>412</v>
      </c>
      <c r="B254" s="42">
        <v>161</v>
      </c>
      <c r="C254" t="e">
        <f t="shared" si="20"/>
        <v>#N/A</v>
      </c>
      <c r="D254" s="5" t="s">
        <v>403</v>
      </c>
      <c r="E254" t="e">
        <f t="shared" si="19"/>
        <v>#N/A</v>
      </c>
      <c r="G254" s="5" t="s">
        <v>400</v>
      </c>
      <c r="H254" s="42">
        <v>247</v>
      </c>
      <c r="I254">
        <f t="shared" si="21"/>
        <v>277</v>
      </c>
      <c r="J254" s="5" t="s">
        <v>399</v>
      </c>
      <c r="K254" s="5"/>
      <c r="L254">
        <f t="shared" si="23"/>
        <v>247</v>
      </c>
      <c r="M254">
        <f t="shared" si="24"/>
        <v>286</v>
      </c>
      <c r="N254" s="5" t="s">
        <v>400</v>
      </c>
      <c r="O254" s="42">
        <v>1</v>
      </c>
      <c r="Y254">
        <f t="shared" si="22"/>
        <v>1388</v>
      </c>
    </row>
    <row r="255" spans="1:25" x14ac:dyDescent="0.25">
      <c r="A255" s="5" t="s">
        <v>413</v>
      </c>
      <c r="B255" s="42">
        <v>4000</v>
      </c>
      <c r="C255" t="e">
        <f t="shared" si="20"/>
        <v>#N/A</v>
      </c>
      <c r="D255" s="5" t="s">
        <v>404</v>
      </c>
      <c r="E255" t="e">
        <f t="shared" si="19"/>
        <v>#N/A</v>
      </c>
      <c r="G255" s="5" t="s">
        <v>401</v>
      </c>
      <c r="H255" s="42">
        <v>212</v>
      </c>
      <c r="I255">
        <f t="shared" si="21"/>
        <v>310</v>
      </c>
      <c r="J255" s="5" t="s">
        <v>400</v>
      </c>
      <c r="K255" s="5"/>
      <c r="L255">
        <f t="shared" si="23"/>
        <v>212</v>
      </c>
      <c r="M255">
        <f t="shared" si="24"/>
        <v>286</v>
      </c>
      <c r="N255" s="5" t="s">
        <v>401</v>
      </c>
      <c r="O255" s="42">
        <v>1</v>
      </c>
      <c r="Y255">
        <f t="shared" si="22"/>
        <v>1388</v>
      </c>
    </row>
    <row r="256" spans="1:25" x14ac:dyDescent="0.25">
      <c r="A256" s="5" t="s">
        <v>414</v>
      </c>
      <c r="B256" s="42">
        <v>70</v>
      </c>
      <c r="C256" t="e">
        <f t="shared" si="20"/>
        <v>#N/A</v>
      </c>
      <c r="D256" s="5" t="s">
        <v>405</v>
      </c>
      <c r="E256" t="e">
        <f t="shared" si="19"/>
        <v>#N/A</v>
      </c>
      <c r="G256" s="5" t="s">
        <v>402</v>
      </c>
      <c r="H256" s="42">
        <v>156</v>
      </c>
      <c r="I256">
        <f t="shared" si="21"/>
        <v>368</v>
      </c>
      <c r="J256" s="5" t="s">
        <v>401</v>
      </c>
      <c r="K256" s="5"/>
      <c r="L256">
        <f t="shared" si="23"/>
        <v>156</v>
      </c>
      <c r="M256">
        <f t="shared" si="24"/>
        <v>286</v>
      </c>
      <c r="N256" s="5" t="s">
        <v>402</v>
      </c>
      <c r="O256" s="42">
        <v>1</v>
      </c>
      <c r="Y256">
        <f t="shared" si="22"/>
        <v>1388</v>
      </c>
    </row>
    <row r="257" spans="1:25" x14ac:dyDescent="0.25">
      <c r="A257" s="5" t="s">
        <v>415</v>
      </c>
      <c r="B257" s="42">
        <v>0</v>
      </c>
      <c r="C257" t="e">
        <f t="shared" si="20"/>
        <v>#N/A</v>
      </c>
      <c r="D257" s="5" t="s">
        <v>406</v>
      </c>
      <c r="E257" t="e">
        <f t="shared" si="19"/>
        <v>#N/A</v>
      </c>
      <c r="G257" s="5" t="s">
        <v>403</v>
      </c>
      <c r="H257" s="42">
        <v>771</v>
      </c>
      <c r="I257">
        <f t="shared" si="21"/>
        <v>111</v>
      </c>
      <c r="J257" s="5" t="s">
        <v>402</v>
      </c>
      <c r="K257" s="5"/>
      <c r="L257">
        <f t="shared" si="23"/>
        <v>771</v>
      </c>
      <c r="M257">
        <f t="shared" si="24"/>
        <v>286</v>
      </c>
      <c r="N257" s="5" t="s">
        <v>403</v>
      </c>
      <c r="O257" s="42">
        <v>1</v>
      </c>
      <c r="Y257">
        <f t="shared" si="22"/>
        <v>1388</v>
      </c>
    </row>
    <row r="258" spans="1:25" x14ac:dyDescent="0.25">
      <c r="A258" s="5" t="s">
        <v>418</v>
      </c>
      <c r="B258" s="42">
        <v>100</v>
      </c>
      <c r="C258" t="e">
        <f t="shared" si="20"/>
        <v>#N/A</v>
      </c>
      <c r="D258" s="5" t="s">
        <v>407</v>
      </c>
      <c r="E258" t="e">
        <f t="shared" si="19"/>
        <v>#N/A</v>
      </c>
      <c r="G258" s="5" t="s">
        <v>404</v>
      </c>
      <c r="H258" s="42">
        <v>102</v>
      </c>
      <c r="I258">
        <f t="shared" si="21"/>
        <v>431</v>
      </c>
      <c r="J258" s="5" t="s">
        <v>403</v>
      </c>
      <c r="K258" s="5"/>
      <c r="L258">
        <f t="shared" si="23"/>
        <v>102</v>
      </c>
      <c r="M258">
        <f t="shared" si="24"/>
        <v>60</v>
      </c>
      <c r="N258" s="5" t="s">
        <v>404</v>
      </c>
      <c r="O258" s="42">
        <v>2</v>
      </c>
      <c r="Y258">
        <f t="shared" si="22"/>
        <v>1388</v>
      </c>
    </row>
    <row r="259" spans="1:25" x14ac:dyDescent="0.25">
      <c r="A259" s="5" t="s">
        <v>419</v>
      </c>
      <c r="B259" s="42">
        <v>78</v>
      </c>
      <c r="C259" t="e">
        <f t="shared" si="20"/>
        <v>#N/A</v>
      </c>
      <c r="D259" s="5" t="s">
        <v>409</v>
      </c>
      <c r="E259" t="e">
        <f t="shared" si="19"/>
        <v>#N/A</v>
      </c>
      <c r="G259" s="5" t="s">
        <v>405</v>
      </c>
      <c r="H259" s="42">
        <v>1</v>
      </c>
      <c r="I259">
        <f t="shared" si="21"/>
        <v>735</v>
      </c>
      <c r="J259" s="5" t="s">
        <v>404</v>
      </c>
      <c r="K259" s="5"/>
      <c r="L259">
        <f t="shared" si="23"/>
        <v>1</v>
      </c>
      <c r="M259">
        <f t="shared" si="24"/>
        <v>286</v>
      </c>
      <c r="N259" s="5" t="s">
        <v>405</v>
      </c>
      <c r="O259" s="42">
        <v>1</v>
      </c>
      <c r="Y259">
        <f t="shared" si="22"/>
        <v>1388</v>
      </c>
    </row>
    <row r="260" spans="1:25" x14ac:dyDescent="0.25">
      <c r="A260" s="5" t="s">
        <v>420</v>
      </c>
      <c r="B260" s="42">
        <v>0</v>
      </c>
      <c r="C260" t="e">
        <f t="shared" si="20"/>
        <v>#N/A</v>
      </c>
      <c r="D260" s="5" t="s">
        <v>412</v>
      </c>
      <c r="E260" t="e">
        <f t="shared" si="19"/>
        <v>#N/A</v>
      </c>
      <c r="G260" s="5" t="s">
        <v>406</v>
      </c>
      <c r="H260" s="42">
        <v>372</v>
      </c>
      <c r="I260">
        <f t="shared" si="21"/>
        <v>206</v>
      </c>
      <c r="J260" s="5" t="s">
        <v>405</v>
      </c>
      <c r="K260" s="5"/>
      <c r="L260">
        <f t="shared" si="23"/>
        <v>372</v>
      </c>
      <c r="M260">
        <f t="shared" si="24"/>
        <v>286</v>
      </c>
      <c r="N260" s="5" t="s">
        <v>406</v>
      </c>
      <c r="O260" s="42">
        <v>1</v>
      </c>
      <c r="Y260">
        <f t="shared" si="22"/>
        <v>1388</v>
      </c>
    </row>
    <row r="261" spans="1:25" x14ac:dyDescent="0.25">
      <c r="A261" s="5" t="s">
        <v>421</v>
      </c>
      <c r="B261" s="42">
        <v>30</v>
      </c>
      <c r="C261" t="e">
        <f t="shared" si="20"/>
        <v>#N/A</v>
      </c>
      <c r="D261" s="5" t="s">
        <v>413</v>
      </c>
      <c r="E261" t="e">
        <f t="shared" si="19"/>
        <v>#N/A</v>
      </c>
      <c r="G261" s="5" t="s">
        <v>407</v>
      </c>
      <c r="H261" s="42">
        <v>1300</v>
      </c>
      <c r="I261">
        <f t="shared" si="21"/>
        <v>64</v>
      </c>
      <c r="J261" s="5" t="s">
        <v>406</v>
      </c>
      <c r="K261" s="5"/>
      <c r="L261">
        <f t="shared" si="23"/>
        <v>1300</v>
      </c>
      <c r="M261">
        <f t="shared" si="24"/>
        <v>286</v>
      </c>
      <c r="N261" s="5" t="s">
        <v>407</v>
      </c>
      <c r="O261" s="42">
        <v>1</v>
      </c>
      <c r="Y261">
        <f t="shared" si="22"/>
        <v>1388</v>
      </c>
    </row>
    <row r="262" spans="1:25" x14ac:dyDescent="0.25">
      <c r="A262" s="5" t="s">
        <v>422</v>
      </c>
      <c r="B262" s="42">
        <v>100</v>
      </c>
      <c r="C262" t="e">
        <f t="shared" si="20"/>
        <v>#N/A</v>
      </c>
      <c r="D262" s="5" t="s">
        <v>414</v>
      </c>
      <c r="E262" t="e">
        <f t="shared" si="19"/>
        <v>#N/A</v>
      </c>
      <c r="G262" s="5" t="s">
        <v>409</v>
      </c>
      <c r="H262" s="42">
        <v>607</v>
      </c>
      <c r="I262">
        <f t="shared" si="21"/>
        <v>138</v>
      </c>
      <c r="J262" s="5" t="s">
        <v>407</v>
      </c>
      <c r="K262" s="5"/>
      <c r="L262">
        <f t="shared" si="23"/>
        <v>607</v>
      </c>
      <c r="M262">
        <f t="shared" si="24"/>
        <v>286</v>
      </c>
      <c r="N262" s="5" t="s">
        <v>409</v>
      </c>
      <c r="O262" s="42">
        <v>1</v>
      </c>
      <c r="Y262">
        <f t="shared" si="22"/>
        <v>1388</v>
      </c>
    </row>
    <row r="263" spans="1:25" x14ac:dyDescent="0.25">
      <c r="A263" s="5" t="s">
        <v>423</v>
      </c>
      <c r="B263" s="42">
        <v>750</v>
      </c>
      <c r="C263" t="e">
        <f t="shared" si="20"/>
        <v>#N/A</v>
      </c>
      <c r="D263" s="5" t="s">
        <v>415</v>
      </c>
      <c r="E263" t="e">
        <f t="shared" si="19"/>
        <v>#N/A</v>
      </c>
      <c r="G263" s="5" t="s">
        <v>412</v>
      </c>
      <c r="H263" s="42">
        <v>1547</v>
      </c>
      <c r="I263">
        <f t="shared" si="21"/>
        <v>55</v>
      </c>
      <c r="J263" s="5" t="s">
        <v>409</v>
      </c>
      <c r="K263" s="5"/>
      <c r="L263">
        <f t="shared" si="23"/>
        <v>1547</v>
      </c>
      <c r="M263">
        <f t="shared" si="24"/>
        <v>60</v>
      </c>
      <c r="N263" s="5" t="s">
        <v>412</v>
      </c>
      <c r="O263" s="42">
        <v>2</v>
      </c>
      <c r="Y263">
        <f t="shared" si="22"/>
        <v>1388</v>
      </c>
    </row>
    <row r="264" spans="1:25" x14ac:dyDescent="0.25">
      <c r="A264" s="5" t="s">
        <v>424</v>
      </c>
      <c r="B264" s="42">
        <v>0</v>
      </c>
      <c r="C264" t="e">
        <f t="shared" si="20"/>
        <v>#N/A</v>
      </c>
      <c r="D264" s="5" t="s">
        <v>418</v>
      </c>
      <c r="E264" t="e">
        <f t="shared" si="19"/>
        <v>#N/A</v>
      </c>
      <c r="G264" s="5" t="s">
        <v>413</v>
      </c>
      <c r="H264" s="42">
        <v>3200</v>
      </c>
      <c r="I264">
        <f t="shared" si="21"/>
        <v>19</v>
      </c>
      <c r="J264" s="5" t="s">
        <v>412</v>
      </c>
      <c r="K264" s="5"/>
      <c r="L264">
        <f t="shared" si="23"/>
        <v>3200</v>
      </c>
      <c r="M264">
        <f t="shared" si="24"/>
        <v>60</v>
      </c>
      <c r="N264" s="5" t="s">
        <v>413</v>
      </c>
      <c r="O264" s="42">
        <v>2</v>
      </c>
      <c r="Y264">
        <f t="shared" si="22"/>
        <v>1388</v>
      </c>
    </row>
    <row r="265" spans="1:25" x14ac:dyDescent="0.25">
      <c r="A265" s="5" t="s">
        <v>425</v>
      </c>
      <c r="B265" s="42">
        <v>150</v>
      </c>
      <c r="C265" t="e">
        <f t="shared" si="20"/>
        <v>#N/A</v>
      </c>
      <c r="D265" s="5" t="s">
        <v>419</v>
      </c>
      <c r="E265" t="e">
        <f t="shared" ref="E265:E328" si="25">VLOOKUP(D:D,A260:B1084,2,0)</f>
        <v>#N/A</v>
      </c>
      <c r="G265" s="5" t="s">
        <v>414</v>
      </c>
      <c r="H265" s="42">
        <v>157</v>
      </c>
      <c r="I265">
        <f t="shared" si="21"/>
        <v>365</v>
      </c>
      <c r="J265" s="5" t="s">
        <v>413</v>
      </c>
      <c r="K265" s="5"/>
      <c r="L265">
        <f t="shared" si="23"/>
        <v>157</v>
      </c>
      <c r="M265">
        <f t="shared" si="24"/>
        <v>286</v>
      </c>
      <c r="N265" s="5" t="s">
        <v>414</v>
      </c>
      <c r="O265" s="42">
        <v>1</v>
      </c>
      <c r="Y265">
        <f t="shared" si="22"/>
        <v>1388</v>
      </c>
    </row>
    <row r="266" spans="1:25" x14ac:dyDescent="0.25">
      <c r="A266" s="5" t="s">
        <v>426</v>
      </c>
      <c r="B266" s="42">
        <v>685</v>
      </c>
      <c r="C266" t="e">
        <f t="shared" ref="C266:C329" si="26">RANK(E:E,E:E)</f>
        <v>#N/A</v>
      </c>
      <c r="D266" s="5" t="s">
        <v>420</v>
      </c>
      <c r="E266" t="e">
        <f t="shared" si="25"/>
        <v>#N/A</v>
      </c>
      <c r="G266" s="5" t="s">
        <v>415</v>
      </c>
      <c r="H266" s="42">
        <v>708</v>
      </c>
      <c r="I266">
        <f t="shared" si="21"/>
        <v>124</v>
      </c>
      <c r="J266" s="5" t="s">
        <v>414</v>
      </c>
      <c r="K266" s="5"/>
      <c r="L266">
        <f t="shared" si="23"/>
        <v>708</v>
      </c>
      <c r="M266">
        <f t="shared" si="24"/>
        <v>286</v>
      </c>
      <c r="N266" s="5" t="s">
        <v>415</v>
      </c>
      <c r="O266" s="42">
        <v>1</v>
      </c>
      <c r="Y266">
        <f t="shared" si="22"/>
        <v>1388</v>
      </c>
    </row>
    <row r="267" spans="1:25" x14ac:dyDescent="0.25">
      <c r="A267" s="5" t="s">
        <v>427</v>
      </c>
      <c r="B267" s="42">
        <v>44</v>
      </c>
      <c r="C267" t="e">
        <f t="shared" si="26"/>
        <v>#N/A</v>
      </c>
      <c r="D267" s="5" t="s">
        <v>421</v>
      </c>
      <c r="E267" t="e">
        <f t="shared" si="25"/>
        <v>#N/A</v>
      </c>
      <c r="G267" s="5" t="s">
        <v>418</v>
      </c>
      <c r="H267" s="42">
        <v>41</v>
      </c>
      <c r="I267">
        <f t="shared" si="21"/>
        <v>567</v>
      </c>
      <c r="J267" s="5" t="s">
        <v>415</v>
      </c>
      <c r="K267" s="5"/>
      <c r="L267">
        <f t="shared" si="23"/>
        <v>41</v>
      </c>
      <c r="M267">
        <f t="shared" si="24"/>
        <v>286</v>
      </c>
      <c r="N267" s="5" t="s">
        <v>418</v>
      </c>
      <c r="O267" s="42">
        <v>1</v>
      </c>
      <c r="Y267">
        <f t="shared" si="22"/>
        <v>1388</v>
      </c>
    </row>
    <row r="268" spans="1:25" x14ac:dyDescent="0.25">
      <c r="A268" s="5" t="s">
        <v>428</v>
      </c>
      <c r="B268" s="42">
        <v>0</v>
      </c>
      <c r="C268" t="e">
        <f t="shared" si="26"/>
        <v>#N/A</v>
      </c>
      <c r="D268" s="5" t="s">
        <v>422</v>
      </c>
      <c r="E268" t="e">
        <f t="shared" si="25"/>
        <v>#N/A</v>
      </c>
      <c r="G268" s="5" t="s">
        <v>419</v>
      </c>
      <c r="H268" s="42">
        <v>339</v>
      </c>
      <c r="I268">
        <f t="shared" si="21"/>
        <v>224</v>
      </c>
      <c r="J268" s="5" t="s">
        <v>418</v>
      </c>
      <c r="K268" s="5"/>
      <c r="L268">
        <f t="shared" si="23"/>
        <v>339</v>
      </c>
      <c r="M268">
        <f t="shared" si="24"/>
        <v>286</v>
      </c>
      <c r="N268" s="5" t="s">
        <v>419</v>
      </c>
      <c r="O268" s="42">
        <v>1</v>
      </c>
      <c r="Y268">
        <f t="shared" si="22"/>
        <v>1388</v>
      </c>
    </row>
    <row r="269" spans="1:25" x14ac:dyDescent="0.25">
      <c r="A269" s="5" t="s">
        <v>429</v>
      </c>
      <c r="B269" s="42">
        <v>0</v>
      </c>
      <c r="C269" t="e">
        <f t="shared" si="26"/>
        <v>#N/A</v>
      </c>
      <c r="D269" s="5" t="s">
        <v>423</v>
      </c>
      <c r="E269" t="e">
        <f t="shared" si="25"/>
        <v>#N/A</v>
      </c>
      <c r="G269" s="5" t="s">
        <v>420</v>
      </c>
      <c r="H269" s="42">
        <v>184</v>
      </c>
      <c r="I269">
        <f t="shared" ref="I269:I332" si="27">RANK(L:L,L:L)</f>
        <v>337</v>
      </c>
      <c r="J269" s="5" t="s">
        <v>419</v>
      </c>
      <c r="K269" s="5"/>
      <c r="L269">
        <f t="shared" si="23"/>
        <v>184</v>
      </c>
      <c r="M269">
        <f t="shared" si="24"/>
        <v>286</v>
      </c>
      <c r="N269" s="5" t="s">
        <v>420</v>
      </c>
      <c r="O269" s="42">
        <v>1</v>
      </c>
      <c r="Y269">
        <f t="shared" ref="Y269:Y332" si="28">RANK(AA:AA,AA:AA)</f>
        <v>1388</v>
      </c>
    </row>
    <row r="270" spans="1:25" x14ac:dyDescent="0.25">
      <c r="A270" s="5" t="s">
        <v>430</v>
      </c>
      <c r="B270" s="42">
        <v>142</v>
      </c>
      <c r="C270" t="e">
        <f t="shared" si="26"/>
        <v>#N/A</v>
      </c>
      <c r="D270" s="5" t="s">
        <v>424</v>
      </c>
      <c r="E270" t="e">
        <f t="shared" si="25"/>
        <v>#N/A</v>
      </c>
      <c r="G270" s="5" t="s">
        <v>421</v>
      </c>
      <c r="H270" s="42">
        <v>110</v>
      </c>
      <c r="I270">
        <f t="shared" si="27"/>
        <v>421</v>
      </c>
      <c r="J270" s="5" t="s">
        <v>420</v>
      </c>
      <c r="K270" s="5"/>
      <c r="L270">
        <f t="shared" ref="L270:L333" si="29">VLOOKUP(G270,G269:H1092,2,0)</f>
        <v>110</v>
      </c>
      <c r="M270">
        <f t="shared" ref="M270:M333" si="30">RANK(O:O,O:O)</f>
        <v>286</v>
      </c>
      <c r="N270" s="5" t="s">
        <v>421</v>
      </c>
      <c r="O270" s="42">
        <v>1</v>
      </c>
      <c r="Y270">
        <f t="shared" si="28"/>
        <v>1388</v>
      </c>
    </row>
    <row r="271" spans="1:25" x14ac:dyDescent="0.25">
      <c r="A271" s="5" t="s">
        <v>431</v>
      </c>
      <c r="B271" s="42">
        <v>100</v>
      </c>
      <c r="C271" t="e">
        <f t="shared" si="26"/>
        <v>#N/A</v>
      </c>
      <c r="D271" s="5" t="s">
        <v>425</v>
      </c>
      <c r="E271" t="e">
        <f t="shared" si="25"/>
        <v>#N/A</v>
      </c>
      <c r="G271" s="5" t="s">
        <v>422</v>
      </c>
      <c r="H271" s="42">
        <v>80</v>
      </c>
      <c r="I271">
        <f t="shared" si="27"/>
        <v>473</v>
      </c>
      <c r="J271" s="5" t="s">
        <v>421</v>
      </c>
      <c r="K271" s="5"/>
      <c r="L271">
        <f t="shared" si="29"/>
        <v>80</v>
      </c>
      <c r="M271">
        <f t="shared" si="30"/>
        <v>286</v>
      </c>
      <c r="N271" s="5" t="s">
        <v>422</v>
      </c>
      <c r="O271" s="42">
        <v>1</v>
      </c>
      <c r="Y271">
        <f t="shared" si="28"/>
        <v>1388</v>
      </c>
    </row>
    <row r="272" spans="1:25" x14ac:dyDescent="0.25">
      <c r="A272" s="5" t="s">
        <v>432</v>
      </c>
      <c r="B272" s="42">
        <v>100</v>
      </c>
      <c r="C272" t="e">
        <f t="shared" si="26"/>
        <v>#N/A</v>
      </c>
      <c r="D272" s="5" t="s">
        <v>426</v>
      </c>
      <c r="E272" t="e">
        <f t="shared" si="25"/>
        <v>#N/A</v>
      </c>
      <c r="G272" s="5" t="s">
        <v>423</v>
      </c>
      <c r="H272" s="42">
        <v>2000</v>
      </c>
      <c r="I272">
        <f t="shared" si="27"/>
        <v>39</v>
      </c>
      <c r="J272" s="5" t="s">
        <v>422</v>
      </c>
      <c r="K272" s="5"/>
      <c r="L272">
        <f t="shared" si="29"/>
        <v>2000</v>
      </c>
      <c r="M272">
        <f t="shared" si="30"/>
        <v>286</v>
      </c>
      <c r="N272" s="5" t="s">
        <v>423</v>
      </c>
      <c r="O272" s="42">
        <v>1</v>
      </c>
      <c r="Y272">
        <f t="shared" si="28"/>
        <v>1388</v>
      </c>
    </row>
    <row r="273" spans="1:25" x14ac:dyDescent="0.25">
      <c r="A273" s="5" t="s">
        <v>433</v>
      </c>
      <c r="B273" s="42">
        <v>64</v>
      </c>
      <c r="C273" t="e">
        <f t="shared" si="26"/>
        <v>#N/A</v>
      </c>
      <c r="D273" s="5" t="s">
        <v>427</v>
      </c>
      <c r="E273" t="e">
        <f t="shared" si="25"/>
        <v>#N/A</v>
      </c>
      <c r="G273" s="5" t="s">
        <v>424</v>
      </c>
      <c r="H273" s="42">
        <v>351</v>
      </c>
      <c r="I273">
        <f t="shared" si="27"/>
        <v>218</v>
      </c>
      <c r="J273" s="5" t="s">
        <v>423</v>
      </c>
      <c r="K273" s="5"/>
      <c r="L273">
        <f t="shared" si="29"/>
        <v>351</v>
      </c>
      <c r="M273">
        <f t="shared" si="30"/>
        <v>286</v>
      </c>
      <c r="N273" s="5" t="s">
        <v>424</v>
      </c>
      <c r="O273" s="42">
        <v>1</v>
      </c>
      <c r="Y273">
        <f t="shared" si="28"/>
        <v>1388</v>
      </c>
    </row>
    <row r="274" spans="1:25" x14ac:dyDescent="0.25">
      <c r="A274" s="5" t="s">
        <v>434</v>
      </c>
      <c r="B274" s="42">
        <v>29</v>
      </c>
      <c r="C274" t="e">
        <f t="shared" si="26"/>
        <v>#N/A</v>
      </c>
      <c r="D274" s="5" t="s">
        <v>428</v>
      </c>
      <c r="E274" t="e">
        <f t="shared" si="25"/>
        <v>#N/A</v>
      </c>
      <c r="G274" s="5" t="s">
        <v>425</v>
      </c>
      <c r="H274" s="42">
        <v>864</v>
      </c>
      <c r="I274">
        <f t="shared" si="27"/>
        <v>101</v>
      </c>
      <c r="J274" s="5" t="s">
        <v>424</v>
      </c>
      <c r="K274" s="5"/>
      <c r="L274">
        <f t="shared" si="29"/>
        <v>864</v>
      </c>
      <c r="M274">
        <f t="shared" si="30"/>
        <v>286</v>
      </c>
      <c r="N274" s="5" t="s">
        <v>425</v>
      </c>
      <c r="O274" s="42">
        <v>1</v>
      </c>
      <c r="Y274">
        <f t="shared" si="28"/>
        <v>1388</v>
      </c>
    </row>
    <row r="275" spans="1:25" x14ac:dyDescent="0.25">
      <c r="A275" s="5" t="s">
        <v>435</v>
      </c>
      <c r="B275" s="42">
        <v>58</v>
      </c>
      <c r="C275" t="e">
        <f t="shared" si="26"/>
        <v>#N/A</v>
      </c>
      <c r="D275" s="5" t="s">
        <v>429</v>
      </c>
      <c r="E275" t="e">
        <f t="shared" si="25"/>
        <v>#N/A</v>
      </c>
      <c r="G275" s="5" t="s">
        <v>426</v>
      </c>
      <c r="H275" s="42">
        <v>924</v>
      </c>
      <c r="I275">
        <f t="shared" si="27"/>
        <v>95</v>
      </c>
      <c r="J275" s="5" t="s">
        <v>425</v>
      </c>
      <c r="K275" s="5"/>
      <c r="L275">
        <f t="shared" si="29"/>
        <v>924</v>
      </c>
      <c r="M275">
        <f t="shared" si="30"/>
        <v>60</v>
      </c>
      <c r="N275" s="5" t="s">
        <v>426</v>
      </c>
      <c r="O275" s="42">
        <v>2</v>
      </c>
      <c r="Y275">
        <f t="shared" si="28"/>
        <v>1388</v>
      </c>
    </row>
    <row r="276" spans="1:25" x14ac:dyDescent="0.25">
      <c r="A276" s="5" t="s">
        <v>436</v>
      </c>
      <c r="B276" s="42">
        <v>156</v>
      </c>
      <c r="C276" t="e">
        <f t="shared" si="26"/>
        <v>#N/A</v>
      </c>
      <c r="D276" s="5" t="s">
        <v>430</v>
      </c>
      <c r="E276" t="e">
        <f t="shared" si="25"/>
        <v>#N/A</v>
      </c>
      <c r="G276" s="5" t="s">
        <v>427</v>
      </c>
      <c r="H276" s="42">
        <v>536</v>
      </c>
      <c r="I276">
        <f t="shared" si="27"/>
        <v>160</v>
      </c>
      <c r="J276" s="5" t="s">
        <v>426</v>
      </c>
      <c r="K276" s="5"/>
      <c r="L276">
        <f t="shared" si="29"/>
        <v>536</v>
      </c>
      <c r="M276">
        <f t="shared" si="30"/>
        <v>286</v>
      </c>
      <c r="N276" s="5" t="s">
        <v>427</v>
      </c>
      <c r="O276" s="42">
        <v>1</v>
      </c>
      <c r="Y276">
        <f t="shared" si="28"/>
        <v>1388</v>
      </c>
    </row>
    <row r="277" spans="1:25" x14ac:dyDescent="0.25">
      <c r="A277" s="5" t="s">
        <v>437</v>
      </c>
      <c r="B277" s="42">
        <v>150</v>
      </c>
      <c r="C277" t="e">
        <f t="shared" si="26"/>
        <v>#N/A</v>
      </c>
      <c r="D277" s="5" t="s">
        <v>431</v>
      </c>
      <c r="E277" t="e">
        <f t="shared" si="25"/>
        <v>#N/A</v>
      </c>
      <c r="G277" s="5" t="s">
        <v>428</v>
      </c>
      <c r="H277" s="42">
        <v>22</v>
      </c>
      <c r="I277">
        <f t="shared" si="27"/>
        <v>632</v>
      </c>
      <c r="J277" s="5" t="s">
        <v>427</v>
      </c>
      <c r="K277" s="5"/>
      <c r="L277">
        <f t="shared" si="29"/>
        <v>22</v>
      </c>
      <c r="M277">
        <f t="shared" si="30"/>
        <v>286</v>
      </c>
      <c r="N277" s="5" t="s">
        <v>428</v>
      </c>
      <c r="O277" s="42">
        <v>1</v>
      </c>
      <c r="Y277">
        <f t="shared" si="28"/>
        <v>1388</v>
      </c>
    </row>
    <row r="278" spans="1:25" x14ac:dyDescent="0.25">
      <c r="A278" s="5" t="s">
        <v>438</v>
      </c>
      <c r="B278" s="42">
        <v>65</v>
      </c>
      <c r="C278" t="e">
        <f t="shared" si="26"/>
        <v>#N/A</v>
      </c>
      <c r="D278" s="5" t="s">
        <v>432</v>
      </c>
      <c r="E278" t="e">
        <f t="shared" si="25"/>
        <v>#N/A</v>
      </c>
      <c r="G278" s="5" t="s">
        <v>429</v>
      </c>
      <c r="H278" s="42">
        <v>72</v>
      </c>
      <c r="I278">
        <f t="shared" si="27"/>
        <v>490</v>
      </c>
      <c r="J278" s="5" t="s">
        <v>428</v>
      </c>
      <c r="K278" s="5"/>
      <c r="L278">
        <f t="shared" si="29"/>
        <v>72</v>
      </c>
      <c r="M278">
        <f t="shared" si="30"/>
        <v>286</v>
      </c>
      <c r="N278" s="5" t="s">
        <v>429</v>
      </c>
      <c r="O278" s="42">
        <v>1</v>
      </c>
      <c r="Y278">
        <f t="shared" si="28"/>
        <v>1388</v>
      </c>
    </row>
    <row r="279" spans="1:25" x14ac:dyDescent="0.25">
      <c r="A279" s="5" t="s">
        <v>439</v>
      </c>
      <c r="B279" s="42">
        <v>140</v>
      </c>
      <c r="C279" t="e">
        <f t="shared" si="26"/>
        <v>#N/A</v>
      </c>
      <c r="D279" s="5" t="s">
        <v>433</v>
      </c>
      <c r="E279" t="e">
        <f t="shared" si="25"/>
        <v>#N/A</v>
      </c>
      <c r="G279" s="5" t="s">
        <v>430</v>
      </c>
      <c r="H279" s="42">
        <v>468</v>
      </c>
      <c r="I279">
        <f t="shared" si="27"/>
        <v>177</v>
      </c>
      <c r="J279" s="5" t="s">
        <v>429</v>
      </c>
      <c r="K279" s="5"/>
      <c r="L279">
        <f t="shared" si="29"/>
        <v>468</v>
      </c>
      <c r="M279">
        <f t="shared" si="30"/>
        <v>286</v>
      </c>
      <c r="N279" s="5" t="s">
        <v>430</v>
      </c>
      <c r="O279" s="42">
        <v>1</v>
      </c>
      <c r="Y279">
        <f t="shared" si="28"/>
        <v>1388</v>
      </c>
    </row>
    <row r="280" spans="1:25" x14ac:dyDescent="0.25">
      <c r="A280" s="5" t="s">
        <v>440</v>
      </c>
      <c r="B280" s="42">
        <v>145</v>
      </c>
      <c r="C280" t="e">
        <f t="shared" si="26"/>
        <v>#N/A</v>
      </c>
      <c r="D280" s="5" t="s">
        <v>434</v>
      </c>
      <c r="E280" t="e">
        <f t="shared" si="25"/>
        <v>#N/A</v>
      </c>
      <c r="G280" s="5" t="s">
        <v>431</v>
      </c>
      <c r="H280" s="42">
        <v>92</v>
      </c>
      <c r="I280">
        <f t="shared" si="27"/>
        <v>452</v>
      </c>
      <c r="J280" s="5" t="s">
        <v>430</v>
      </c>
      <c r="K280" s="5"/>
      <c r="L280">
        <f t="shared" si="29"/>
        <v>92</v>
      </c>
      <c r="M280">
        <f t="shared" si="30"/>
        <v>286</v>
      </c>
      <c r="N280" s="5" t="s">
        <v>431</v>
      </c>
      <c r="O280" s="42">
        <v>1</v>
      </c>
      <c r="Y280">
        <f t="shared" si="28"/>
        <v>1388</v>
      </c>
    </row>
    <row r="281" spans="1:25" x14ac:dyDescent="0.25">
      <c r="A281" s="5" t="s">
        <v>442</v>
      </c>
      <c r="B281" s="42">
        <v>100</v>
      </c>
      <c r="C281" t="e">
        <f t="shared" si="26"/>
        <v>#N/A</v>
      </c>
      <c r="D281" s="5" t="s">
        <v>435</v>
      </c>
      <c r="E281" t="e">
        <f t="shared" si="25"/>
        <v>#N/A</v>
      </c>
      <c r="G281" s="5" t="s">
        <v>432</v>
      </c>
      <c r="H281" s="42">
        <v>1800</v>
      </c>
      <c r="I281">
        <f t="shared" si="27"/>
        <v>47</v>
      </c>
      <c r="J281" s="5" t="s">
        <v>431</v>
      </c>
      <c r="K281" s="5"/>
      <c r="L281">
        <f t="shared" si="29"/>
        <v>1800</v>
      </c>
      <c r="M281">
        <f t="shared" si="30"/>
        <v>286</v>
      </c>
      <c r="N281" s="5" t="s">
        <v>432</v>
      </c>
      <c r="O281" s="42">
        <v>1</v>
      </c>
      <c r="Y281">
        <f t="shared" si="28"/>
        <v>1388</v>
      </c>
    </row>
    <row r="282" spans="1:25" x14ac:dyDescent="0.25">
      <c r="A282" s="5" t="s">
        <v>443</v>
      </c>
      <c r="B282" s="42">
        <v>0</v>
      </c>
      <c r="C282" t="e">
        <f t="shared" si="26"/>
        <v>#N/A</v>
      </c>
      <c r="D282" s="5" t="s">
        <v>436</v>
      </c>
      <c r="E282" t="e">
        <f t="shared" si="25"/>
        <v>#N/A</v>
      </c>
      <c r="G282" s="5" t="s">
        <v>433</v>
      </c>
      <c r="H282" s="42">
        <v>309</v>
      </c>
      <c r="I282">
        <f t="shared" si="27"/>
        <v>242</v>
      </c>
      <c r="J282" s="5" t="s">
        <v>432</v>
      </c>
      <c r="K282" s="5"/>
      <c r="L282">
        <f t="shared" si="29"/>
        <v>309</v>
      </c>
      <c r="M282">
        <f t="shared" si="30"/>
        <v>286</v>
      </c>
      <c r="N282" s="5" t="s">
        <v>433</v>
      </c>
      <c r="O282" s="42">
        <v>1</v>
      </c>
      <c r="Y282">
        <f t="shared" si="28"/>
        <v>1388</v>
      </c>
    </row>
    <row r="283" spans="1:25" x14ac:dyDescent="0.25">
      <c r="A283" s="5" t="s">
        <v>444</v>
      </c>
      <c r="B283" s="42">
        <v>0</v>
      </c>
      <c r="C283" t="e">
        <f t="shared" si="26"/>
        <v>#N/A</v>
      </c>
      <c r="D283" s="5" t="s">
        <v>437</v>
      </c>
      <c r="E283" t="e">
        <f t="shared" si="25"/>
        <v>#N/A</v>
      </c>
      <c r="G283" s="5" t="s">
        <v>434</v>
      </c>
      <c r="H283" s="42">
        <v>0</v>
      </c>
      <c r="I283">
        <f t="shared" si="27"/>
        <v>742</v>
      </c>
      <c r="J283" s="5" t="s">
        <v>433</v>
      </c>
      <c r="K283" s="5"/>
      <c r="L283">
        <f t="shared" si="29"/>
        <v>0</v>
      </c>
      <c r="M283">
        <f t="shared" si="30"/>
        <v>286</v>
      </c>
      <c r="N283" s="5" t="s">
        <v>434</v>
      </c>
      <c r="O283" s="42">
        <v>1</v>
      </c>
      <c r="Y283">
        <f t="shared" si="28"/>
        <v>1388</v>
      </c>
    </row>
    <row r="284" spans="1:25" x14ac:dyDescent="0.25">
      <c r="A284" s="5" t="s">
        <v>445</v>
      </c>
      <c r="B284" s="42">
        <v>4100</v>
      </c>
      <c r="C284" t="e">
        <f t="shared" si="26"/>
        <v>#N/A</v>
      </c>
      <c r="D284" s="5" t="s">
        <v>438</v>
      </c>
      <c r="E284" t="e">
        <f t="shared" si="25"/>
        <v>#N/A</v>
      </c>
      <c r="G284" s="5" t="s">
        <v>435</v>
      </c>
      <c r="H284" s="42">
        <v>54</v>
      </c>
      <c r="I284">
        <f t="shared" si="27"/>
        <v>534</v>
      </c>
      <c r="J284" s="5" t="s">
        <v>434</v>
      </c>
      <c r="K284" s="5"/>
      <c r="L284">
        <f t="shared" si="29"/>
        <v>54</v>
      </c>
      <c r="M284">
        <f t="shared" si="30"/>
        <v>286</v>
      </c>
      <c r="N284" s="5" t="s">
        <v>435</v>
      </c>
      <c r="O284" s="42">
        <v>1</v>
      </c>
      <c r="Y284">
        <f t="shared" si="28"/>
        <v>1388</v>
      </c>
    </row>
    <row r="285" spans="1:25" x14ac:dyDescent="0.25">
      <c r="A285" s="5" t="s">
        <v>446</v>
      </c>
      <c r="B285" s="42">
        <v>33</v>
      </c>
      <c r="C285" t="e">
        <f t="shared" si="26"/>
        <v>#N/A</v>
      </c>
      <c r="D285" s="5" t="s">
        <v>439</v>
      </c>
      <c r="E285" t="e">
        <f t="shared" si="25"/>
        <v>#N/A</v>
      </c>
      <c r="G285" s="5" t="s">
        <v>436</v>
      </c>
      <c r="H285" s="42">
        <v>2300</v>
      </c>
      <c r="I285">
        <f t="shared" si="27"/>
        <v>33</v>
      </c>
      <c r="J285" s="5" t="s">
        <v>435</v>
      </c>
      <c r="K285" s="5"/>
      <c r="L285">
        <f t="shared" si="29"/>
        <v>2300</v>
      </c>
      <c r="M285">
        <f t="shared" si="30"/>
        <v>286</v>
      </c>
      <c r="N285" s="5" t="s">
        <v>436</v>
      </c>
      <c r="O285" s="42">
        <v>1</v>
      </c>
      <c r="Y285">
        <f t="shared" si="28"/>
        <v>1388</v>
      </c>
    </row>
    <row r="286" spans="1:25" x14ac:dyDescent="0.25">
      <c r="A286" s="5" t="s">
        <v>447</v>
      </c>
      <c r="B286" s="42">
        <v>22</v>
      </c>
      <c r="C286" t="e">
        <f t="shared" si="26"/>
        <v>#N/A</v>
      </c>
      <c r="D286" s="5" t="s">
        <v>440</v>
      </c>
      <c r="E286" t="e">
        <f t="shared" si="25"/>
        <v>#N/A</v>
      </c>
      <c r="G286" s="5" t="s">
        <v>437</v>
      </c>
      <c r="H286" s="42">
        <v>604</v>
      </c>
      <c r="I286">
        <f t="shared" si="27"/>
        <v>139</v>
      </c>
      <c r="J286" s="5" t="s">
        <v>436</v>
      </c>
      <c r="K286" s="5"/>
      <c r="L286">
        <f t="shared" si="29"/>
        <v>604</v>
      </c>
      <c r="M286">
        <f t="shared" si="30"/>
        <v>60</v>
      </c>
      <c r="N286" s="5" t="s">
        <v>437</v>
      </c>
      <c r="O286" s="42">
        <v>2</v>
      </c>
      <c r="Y286">
        <f t="shared" si="28"/>
        <v>1388</v>
      </c>
    </row>
    <row r="287" spans="1:25" x14ac:dyDescent="0.25">
      <c r="A287" s="5" t="s">
        <v>448</v>
      </c>
      <c r="B287" s="42">
        <v>0</v>
      </c>
      <c r="C287" t="e">
        <f t="shared" si="26"/>
        <v>#N/A</v>
      </c>
      <c r="D287" s="5" t="s">
        <v>442</v>
      </c>
      <c r="E287" t="e">
        <f t="shared" si="25"/>
        <v>#N/A</v>
      </c>
      <c r="G287" s="5" t="s">
        <v>438</v>
      </c>
      <c r="H287" s="42">
        <v>50</v>
      </c>
      <c r="I287">
        <f t="shared" si="27"/>
        <v>541</v>
      </c>
      <c r="J287" s="5" t="s">
        <v>437</v>
      </c>
      <c r="K287" s="5"/>
      <c r="L287">
        <f t="shared" si="29"/>
        <v>50</v>
      </c>
      <c r="M287">
        <f t="shared" si="30"/>
        <v>286</v>
      </c>
      <c r="N287" s="5" t="s">
        <v>438</v>
      </c>
      <c r="O287" s="42">
        <v>1</v>
      </c>
      <c r="Y287">
        <f t="shared" si="28"/>
        <v>1388</v>
      </c>
    </row>
    <row r="288" spans="1:25" x14ac:dyDescent="0.25">
      <c r="A288" s="5" t="s">
        <v>449</v>
      </c>
      <c r="B288" s="42">
        <v>191</v>
      </c>
      <c r="C288" t="e">
        <f t="shared" si="26"/>
        <v>#N/A</v>
      </c>
      <c r="D288" s="5" t="s">
        <v>443</v>
      </c>
      <c r="E288" t="e">
        <f t="shared" si="25"/>
        <v>#N/A</v>
      </c>
      <c r="G288" s="5" t="s">
        <v>439</v>
      </c>
      <c r="H288" s="42">
        <v>128</v>
      </c>
      <c r="I288">
        <f t="shared" si="27"/>
        <v>397</v>
      </c>
      <c r="J288" s="5" t="s">
        <v>438</v>
      </c>
      <c r="K288" s="5"/>
      <c r="L288">
        <f t="shared" si="29"/>
        <v>128</v>
      </c>
      <c r="M288">
        <f t="shared" si="30"/>
        <v>60</v>
      </c>
      <c r="N288" s="5" t="s">
        <v>439</v>
      </c>
      <c r="O288" s="42">
        <v>2</v>
      </c>
      <c r="Y288">
        <f t="shared" si="28"/>
        <v>1388</v>
      </c>
    </row>
    <row r="289" spans="1:25" x14ac:dyDescent="0.25">
      <c r="A289" s="5" t="s">
        <v>450</v>
      </c>
      <c r="B289" s="42">
        <v>65</v>
      </c>
      <c r="C289" t="e">
        <f t="shared" si="26"/>
        <v>#N/A</v>
      </c>
      <c r="D289" s="5" t="s">
        <v>444</v>
      </c>
      <c r="E289" t="e">
        <f t="shared" si="25"/>
        <v>#N/A</v>
      </c>
      <c r="G289" s="5" t="s">
        <v>440</v>
      </c>
      <c r="H289" s="42">
        <v>410</v>
      </c>
      <c r="I289">
        <f t="shared" si="27"/>
        <v>192</v>
      </c>
      <c r="J289" s="5" t="s">
        <v>439</v>
      </c>
      <c r="K289" s="5"/>
      <c r="L289">
        <f t="shared" si="29"/>
        <v>410</v>
      </c>
      <c r="M289">
        <f t="shared" si="30"/>
        <v>60</v>
      </c>
      <c r="N289" s="5" t="s">
        <v>440</v>
      </c>
      <c r="O289" s="42">
        <v>2</v>
      </c>
      <c r="Y289">
        <f t="shared" si="28"/>
        <v>1388</v>
      </c>
    </row>
    <row r="290" spans="1:25" x14ac:dyDescent="0.25">
      <c r="A290" s="5" t="s">
        <v>451</v>
      </c>
      <c r="B290" s="42">
        <v>15</v>
      </c>
      <c r="C290" t="e">
        <f t="shared" si="26"/>
        <v>#N/A</v>
      </c>
      <c r="D290" s="5" t="s">
        <v>445</v>
      </c>
      <c r="E290" t="e">
        <f t="shared" si="25"/>
        <v>#N/A</v>
      </c>
      <c r="G290" s="5" t="s">
        <v>442</v>
      </c>
      <c r="H290" s="42">
        <v>55</v>
      </c>
      <c r="I290">
        <f t="shared" si="27"/>
        <v>533</v>
      </c>
      <c r="J290" s="5" t="s">
        <v>440</v>
      </c>
      <c r="K290" s="5"/>
      <c r="L290">
        <f t="shared" si="29"/>
        <v>55</v>
      </c>
      <c r="M290">
        <f t="shared" si="30"/>
        <v>286</v>
      </c>
      <c r="N290" s="5" t="s">
        <v>442</v>
      </c>
      <c r="O290" s="42">
        <v>1</v>
      </c>
      <c r="Y290">
        <f t="shared" si="28"/>
        <v>1388</v>
      </c>
    </row>
    <row r="291" spans="1:25" x14ac:dyDescent="0.25">
      <c r="A291" s="5" t="s">
        <v>452</v>
      </c>
      <c r="B291" s="42">
        <v>154</v>
      </c>
      <c r="C291" t="e">
        <f t="shared" si="26"/>
        <v>#N/A</v>
      </c>
      <c r="D291" s="5" t="s">
        <v>446</v>
      </c>
      <c r="E291" t="e">
        <f t="shared" si="25"/>
        <v>#N/A</v>
      </c>
      <c r="G291" s="5" t="s">
        <v>443</v>
      </c>
      <c r="H291" s="42">
        <v>315</v>
      </c>
      <c r="I291">
        <f t="shared" si="27"/>
        <v>238</v>
      </c>
      <c r="J291" s="5" t="s">
        <v>442</v>
      </c>
      <c r="K291" s="5"/>
      <c r="L291">
        <f t="shared" si="29"/>
        <v>315</v>
      </c>
      <c r="M291">
        <f t="shared" si="30"/>
        <v>286</v>
      </c>
      <c r="N291" s="5" t="s">
        <v>443</v>
      </c>
      <c r="O291" s="42">
        <v>1</v>
      </c>
      <c r="Y291">
        <f t="shared" si="28"/>
        <v>1388</v>
      </c>
    </row>
    <row r="292" spans="1:25" x14ac:dyDescent="0.25">
      <c r="A292" s="5" t="s">
        <v>454</v>
      </c>
      <c r="B292" s="42">
        <v>190</v>
      </c>
      <c r="C292" t="e">
        <f t="shared" si="26"/>
        <v>#N/A</v>
      </c>
      <c r="D292" s="5" t="s">
        <v>447</v>
      </c>
      <c r="E292" t="e">
        <f t="shared" si="25"/>
        <v>#N/A</v>
      </c>
      <c r="G292" s="5" t="s">
        <v>444</v>
      </c>
      <c r="H292" s="42">
        <v>50</v>
      </c>
      <c r="I292">
        <f t="shared" si="27"/>
        <v>541</v>
      </c>
      <c r="J292" s="5" t="s">
        <v>443</v>
      </c>
      <c r="K292" s="5"/>
      <c r="L292">
        <f t="shared" si="29"/>
        <v>50</v>
      </c>
      <c r="M292">
        <f t="shared" si="30"/>
        <v>286</v>
      </c>
      <c r="N292" s="5" t="s">
        <v>444</v>
      </c>
      <c r="O292" s="42">
        <v>1</v>
      </c>
      <c r="Y292">
        <f t="shared" si="28"/>
        <v>1388</v>
      </c>
    </row>
    <row r="293" spans="1:25" x14ac:dyDescent="0.25">
      <c r="A293" s="5" t="s">
        <v>455</v>
      </c>
      <c r="B293" s="42">
        <v>628</v>
      </c>
      <c r="C293" t="e">
        <f t="shared" si="26"/>
        <v>#N/A</v>
      </c>
      <c r="D293" s="5" t="s">
        <v>448</v>
      </c>
      <c r="E293" t="e">
        <f t="shared" si="25"/>
        <v>#N/A</v>
      </c>
      <c r="G293" s="5" t="s">
        <v>445</v>
      </c>
      <c r="H293" s="42">
        <v>2</v>
      </c>
      <c r="I293">
        <f t="shared" si="27"/>
        <v>725</v>
      </c>
      <c r="J293" s="5" t="s">
        <v>444</v>
      </c>
      <c r="K293" s="5"/>
      <c r="L293">
        <f t="shared" si="29"/>
        <v>2</v>
      </c>
      <c r="M293">
        <f t="shared" si="30"/>
        <v>286</v>
      </c>
      <c r="N293" s="5" t="s">
        <v>445</v>
      </c>
      <c r="O293" s="42">
        <v>1</v>
      </c>
      <c r="Y293">
        <f t="shared" si="28"/>
        <v>1388</v>
      </c>
    </row>
    <row r="294" spans="1:25" x14ac:dyDescent="0.25">
      <c r="A294" s="5" t="s">
        <v>457</v>
      </c>
      <c r="B294" s="42">
        <v>17</v>
      </c>
      <c r="C294" t="e">
        <f t="shared" si="26"/>
        <v>#N/A</v>
      </c>
      <c r="D294" s="5" t="s">
        <v>449</v>
      </c>
      <c r="E294" t="e">
        <f t="shared" si="25"/>
        <v>#N/A</v>
      </c>
      <c r="G294" s="5" t="s">
        <v>446</v>
      </c>
      <c r="H294" s="42">
        <v>133</v>
      </c>
      <c r="I294">
        <f t="shared" si="27"/>
        <v>390</v>
      </c>
      <c r="J294" s="5" t="s">
        <v>445</v>
      </c>
      <c r="K294" s="5"/>
      <c r="L294">
        <f t="shared" si="29"/>
        <v>133</v>
      </c>
      <c r="M294">
        <f t="shared" si="30"/>
        <v>286</v>
      </c>
      <c r="N294" s="5" t="s">
        <v>446</v>
      </c>
      <c r="O294" s="42">
        <v>1</v>
      </c>
      <c r="Y294">
        <f t="shared" si="28"/>
        <v>1388</v>
      </c>
    </row>
    <row r="295" spans="1:25" x14ac:dyDescent="0.25">
      <c r="A295" s="5" t="s">
        <v>458</v>
      </c>
      <c r="B295" s="42">
        <v>235</v>
      </c>
      <c r="C295" t="e">
        <f t="shared" si="26"/>
        <v>#N/A</v>
      </c>
      <c r="D295" s="5" t="s">
        <v>450</v>
      </c>
      <c r="E295" t="e">
        <f t="shared" si="25"/>
        <v>#N/A</v>
      </c>
      <c r="G295" s="5" t="s">
        <v>447</v>
      </c>
      <c r="H295" s="42">
        <v>64</v>
      </c>
      <c r="I295">
        <f t="shared" si="27"/>
        <v>503</v>
      </c>
      <c r="J295" s="5" t="s">
        <v>446</v>
      </c>
      <c r="K295" s="5"/>
      <c r="L295">
        <f t="shared" si="29"/>
        <v>64</v>
      </c>
      <c r="M295">
        <f t="shared" si="30"/>
        <v>286</v>
      </c>
      <c r="N295" s="5" t="s">
        <v>447</v>
      </c>
      <c r="O295" s="42">
        <v>1</v>
      </c>
      <c r="Y295">
        <f t="shared" si="28"/>
        <v>1388</v>
      </c>
    </row>
    <row r="296" spans="1:25" x14ac:dyDescent="0.25">
      <c r="A296" s="5" t="s">
        <v>461</v>
      </c>
      <c r="B296" s="42">
        <v>60</v>
      </c>
      <c r="C296" t="e">
        <f t="shared" si="26"/>
        <v>#N/A</v>
      </c>
      <c r="D296" s="5" t="s">
        <v>451</v>
      </c>
      <c r="E296" t="e">
        <f t="shared" si="25"/>
        <v>#N/A</v>
      </c>
      <c r="G296" s="5" t="s">
        <v>448</v>
      </c>
      <c r="H296" s="42">
        <v>20</v>
      </c>
      <c r="I296">
        <f t="shared" si="27"/>
        <v>640</v>
      </c>
      <c r="J296" s="5" t="s">
        <v>447</v>
      </c>
      <c r="K296" s="5"/>
      <c r="L296">
        <f t="shared" si="29"/>
        <v>20</v>
      </c>
      <c r="M296">
        <f t="shared" si="30"/>
        <v>286</v>
      </c>
      <c r="N296" s="5" t="s">
        <v>448</v>
      </c>
      <c r="O296" s="42">
        <v>1</v>
      </c>
      <c r="Y296">
        <f t="shared" si="28"/>
        <v>1388</v>
      </c>
    </row>
    <row r="297" spans="1:25" x14ac:dyDescent="0.25">
      <c r="A297" s="5" t="s">
        <v>462</v>
      </c>
      <c r="B297" s="42">
        <v>60</v>
      </c>
      <c r="C297" t="e">
        <f t="shared" si="26"/>
        <v>#N/A</v>
      </c>
      <c r="D297" s="5" t="s">
        <v>452</v>
      </c>
      <c r="E297" t="e">
        <f t="shared" si="25"/>
        <v>#N/A</v>
      </c>
      <c r="G297" s="5" t="s">
        <v>449</v>
      </c>
      <c r="H297" s="42">
        <v>112</v>
      </c>
      <c r="I297">
        <f t="shared" si="27"/>
        <v>419</v>
      </c>
      <c r="J297" s="5" t="s">
        <v>448</v>
      </c>
      <c r="K297" s="5"/>
      <c r="L297">
        <f t="shared" si="29"/>
        <v>112</v>
      </c>
      <c r="M297">
        <f t="shared" si="30"/>
        <v>286</v>
      </c>
      <c r="N297" s="5" t="s">
        <v>449</v>
      </c>
      <c r="O297" s="42">
        <v>1</v>
      </c>
      <c r="Y297">
        <f t="shared" si="28"/>
        <v>1388</v>
      </c>
    </row>
    <row r="298" spans="1:25" x14ac:dyDescent="0.25">
      <c r="A298" s="5" t="s">
        <v>463</v>
      </c>
      <c r="B298" s="42">
        <v>40</v>
      </c>
      <c r="C298" t="e">
        <f t="shared" si="26"/>
        <v>#N/A</v>
      </c>
      <c r="D298" s="5" t="s">
        <v>454</v>
      </c>
      <c r="E298" t="e">
        <f t="shared" si="25"/>
        <v>#N/A</v>
      </c>
      <c r="G298" s="5" t="s">
        <v>450</v>
      </c>
      <c r="H298" s="42">
        <v>992</v>
      </c>
      <c r="I298">
        <f t="shared" si="27"/>
        <v>91</v>
      </c>
      <c r="J298" s="5" t="s">
        <v>449</v>
      </c>
      <c r="K298" s="5"/>
      <c r="L298">
        <f t="shared" si="29"/>
        <v>992</v>
      </c>
      <c r="M298">
        <f t="shared" si="30"/>
        <v>60</v>
      </c>
      <c r="N298" s="5" t="s">
        <v>450</v>
      </c>
      <c r="O298" s="42">
        <v>2</v>
      </c>
      <c r="Y298">
        <f t="shared" si="28"/>
        <v>1388</v>
      </c>
    </row>
    <row r="299" spans="1:25" x14ac:dyDescent="0.25">
      <c r="A299" s="5" t="s">
        <v>465</v>
      </c>
      <c r="B299" s="42">
        <v>0</v>
      </c>
      <c r="C299" t="e">
        <f t="shared" si="26"/>
        <v>#N/A</v>
      </c>
      <c r="D299" s="5" t="s">
        <v>455</v>
      </c>
      <c r="E299" t="e">
        <f t="shared" si="25"/>
        <v>#N/A</v>
      </c>
      <c r="G299" s="5" t="s">
        <v>451</v>
      </c>
      <c r="H299" s="42">
        <v>328</v>
      </c>
      <c r="I299">
        <f t="shared" si="27"/>
        <v>230</v>
      </c>
      <c r="J299" s="5" t="s">
        <v>450</v>
      </c>
      <c r="K299" s="5"/>
      <c r="L299">
        <f t="shared" si="29"/>
        <v>328</v>
      </c>
      <c r="M299">
        <f t="shared" si="30"/>
        <v>286</v>
      </c>
      <c r="N299" s="5" t="s">
        <v>451</v>
      </c>
      <c r="O299" s="42">
        <v>1</v>
      </c>
      <c r="Y299">
        <f t="shared" si="28"/>
        <v>1388</v>
      </c>
    </row>
    <row r="300" spans="1:25" x14ac:dyDescent="0.25">
      <c r="A300" s="5" t="s">
        <v>468</v>
      </c>
      <c r="B300" s="42">
        <v>40</v>
      </c>
      <c r="C300" t="e">
        <f t="shared" si="26"/>
        <v>#N/A</v>
      </c>
      <c r="D300" s="5" t="s">
        <v>457</v>
      </c>
      <c r="E300" t="e">
        <f t="shared" si="25"/>
        <v>#N/A</v>
      </c>
      <c r="G300" s="5" t="s">
        <v>452</v>
      </c>
      <c r="H300" s="42">
        <v>549</v>
      </c>
      <c r="I300">
        <f t="shared" si="27"/>
        <v>154</v>
      </c>
      <c r="J300" s="5" t="s">
        <v>451</v>
      </c>
      <c r="K300" s="5"/>
      <c r="L300">
        <f t="shared" si="29"/>
        <v>549</v>
      </c>
      <c r="M300">
        <f t="shared" si="30"/>
        <v>286</v>
      </c>
      <c r="N300" s="5" t="s">
        <v>452</v>
      </c>
      <c r="O300" s="42">
        <v>1</v>
      </c>
      <c r="Y300">
        <f t="shared" si="28"/>
        <v>1388</v>
      </c>
    </row>
    <row r="301" spans="1:25" x14ac:dyDescent="0.25">
      <c r="A301" s="5" t="s">
        <v>469</v>
      </c>
      <c r="B301" s="42">
        <v>31</v>
      </c>
      <c r="C301" t="e">
        <f t="shared" si="26"/>
        <v>#N/A</v>
      </c>
      <c r="D301" s="5" t="s">
        <v>458</v>
      </c>
      <c r="E301" t="e">
        <f t="shared" si="25"/>
        <v>#N/A</v>
      </c>
      <c r="G301" s="5" t="s">
        <v>454</v>
      </c>
      <c r="H301" s="42">
        <v>140</v>
      </c>
      <c r="I301">
        <f t="shared" si="27"/>
        <v>384</v>
      </c>
      <c r="J301" s="5" t="s">
        <v>452</v>
      </c>
      <c r="K301" s="5"/>
      <c r="L301">
        <f t="shared" si="29"/>
        <v>140</v>
      </c>
      <c r="M301">
        <f t="shared" si="30"/>
        <v>286</v>
      </c>
      <c r="N301" s="5" t="s">
        <v>454</v>
      </c>
      <c r="O301" s="42">
        <v>1</v>
      </c>
      <c r="Y301">
        <f t="shared" si="28"/>
        <v>1388</v>
      </c>
    </row>
    <row r="302" spans="1:25" x14ac:dyDescent="0.25">
      <c r="A302" s="5" t="s">
        <v>470</v>
      </c>
      <c r="B302" s="42">
        <v>226</v>
      </c>
      <c r="C302" t="e">
        <f t="shared" si="26"/>
        <v>#N/A</v>
      </c>
      <c r="D302" s="5" t="s">
        <v>461</v>
      </c>
      <c r="E302" t="e">
        <f t="shared" si="25"/>
        <v>#N/A</v>
      </c>
      <c r="G302" s="5" t="s">
        <v>455</v>
      </c>
      <c r="H302" s="42">
        <v>0</v>
      </c>
      <c r="I302">
        <f t="shared" si="27"/>
        <v>742</v>
      </c>
      <c r="J302" s="5" t="s">
        <v>454</v>
      </c>
      <c r="K302" s="5"/>
      <c r="L302">
        <f t="shared" si="29"/>
        <v>0</v>
      </c>
      <c r="M302">
        <f t="shared" si="30"/>
        <v>60</v>
      </c>
      <c r="N302" s="5" t="s">
        <v>455</v>
      </c>
      <c r="O302" s="42">
        <v>2</v>
      </c>
      <c r="Y302">
        <f t="shared" si="28"/>
        <v>1388</v>
      </c>
    </row>
    <row r="303" spans="1:25" x14ac:dyDescent="0.25">
      <c r="A303" s="5" t="s">
        <v>471</v>
      </c>
      <c r="B303" s="42">
        <v>0</v>
      </c>
      <c r="C303" t="e">
        <f t="shared" si="26"/>
        <v>#N/A</v>
      </c>
      <c r="D303" s="5" t="s">
        <v>462</v>
      </c>
      <c r="E303" t="e">
        <f t="shared" si="25"/>
        <v>#N/A</v>
      </c>
      <c r="G303" s="5" t="s">
        <v>457</v>
      </c>
      <c r="H303" s="42">
        <v>119</v>
      </c>
      <c r="I303">
        <f t="shared" si="27"/>
        <v>410</v>
      </c>
      <c r="J303" s="5" t="s">
        <v>455</v>
      </c>
      <c r="K303" s="5"/>
      <c r="L303">
        <f t="shared" si="29"/>
        <v>119</v>
      </c>
      <c r="M303">
        <f t="shared" si="30"/>
        <v>286</v>
      </c>
      <c r="N303" s="5" t="s">
        <v>457</v>
      </c>
      <c r="O303" s="42">
        <v>1</v>
      </c>
      <c r="Y303">
        <f t="shared" si="28"/>
        <v>1388</v>
      </c>
    </row>
    <row r="304" spans="1:25" x14ac:dyDescent="0.25">
      <c r="A304" s="5" t="s">
        <v>472</v>
      </c>
      <c r="B304" s="42">
        <v>22</v>
      </c>
      <c r="C304" t="e">
        <f t="shared" si="26"/>
        <v>#N/A</v>
      </c>
      <c r="D304" s="5" t="s">
        <v>463</v>
      </c>
      <c r="E304" t="e">
        <f t="shared" si="25"/>
        <v>#N/A</v>
      </c>
      <c r="G304" s="5" t="s">
        <v>458</v>
      </c>
      <c r="H304" s="42">
        <v>2060</v>
      </c>
      <c r="I304">
        <f t="shared" si="27"/>
        <v>37</v>
      </c>
      <c r="J304" s="5" t="s">
        <v>457</v>
      </c>
      <c r="K304" s="5"/>
      <c r="L304">
        <f t="shared" si="29"/>
        <v>2060</v>
      </c>
      <c r="M304">
        <f t="shared" si="30"/>
        <v>19</v>
      </c>
      <c r="N304" s="5" t="s">
        <v>458</v>
      </c>
      <c r="O304" s="42">
        <v>3</v>
      </c>
      <c r="Y304">
        <f t="shared" si="28"/>
        <v>1388</v>
      </c>
    </row>
    <row r="305" spans="1:25" x14ac:dyDescent="0.25">
      <c r="A305" s="5" t="s">
        <v>473</v>
      </c>
      <c r="B305" s="42">
        <v>12</v>
      </c>
      <c r="C305" t="e">
        <f t="shared" si="26"/>
        <v>#N/A</v>
      </c>
      <c r="D305" s="5" t="s">
        <v>465</v>
      </c>
      <c r="E305" t="e">
        <f t="shared" si="25"/>
        <v>#N/A</v>
      </c>
      <c r="G305" s="5" t="s">
        <v>461</v>
      </c>
      <c r="H305" s="42">
        <v>76</v>
      </c>
      <c r="I305">
        <f t="shared" si="27"/>
        <v>481</v>
      </c>
      <c r="J305" s="5" t="s">
        <v>458</v>
      </c>
      <c r="K305" s="5"/>
      <c r="L305">
        <f t="shared" si="29"/>
        <v>76</v>
      </c>
      <c r="M305">
        <f t="shared" si="30"/>
        <v>286</v>
      </c>
      <c r="N305" s="5" t="s">
        <v>461</v>
      </c>
      <c r="O305" s="42">
        <v>1</v>
      </c>
      <c r="Y305">
        <f t="shared" si="28"/>
        <v>1388</v>
      </c>
    </row>
    <row r="306" spans="1:25" x14ac:dyDescent="0.25">
      <c r="A306" s="5" t="s">
        <v>474</v>
      </c>
      <c r="B306" s="42">
        <v>0</v>
      </c>
      <c r="C306" t="e">
        <f t="shared" si="26"/>
        <v>#N/A</v>
      </c>
      <c r="D306" s="5" t="s">
        <v>468</v>
      </c>
      <c r="E306" t="e">
        <f t="shared" si="25"/>
        <v>#N/A</v>
      </c>
      <c r="G306" s="5" t="s">
        <v>462</v>
      </c>
      <c r="H306" s="42">
        <v>537</v>
      </c>
      <c r="I306">
        <f t="shared" si="27"/>
        <v>157</v>
      </c>
      <c r="J306" s="5" t="s">
        <v>461</v>
      </c>
      <c r="K306" s="5"/>
      <c r="L306">
        <f t="shared" si="29"/>
        <v>537</v>
      </c>
      <c r="M306">
        <f t="shared" si="30"/>
        <v>286</v>
      </c>
      <c r="N306" s="5" t="s">
        <v>462</v>
      </c>
      <c r="O306" s="42">
        <v>1</v>
      </c>
      <c r="Y306">
        <f t="shared" si="28"/>
        <v>1388</v>
      </c>
    </row>
    <row r="307" spans="1:25" x14ac:dyDescent="0.25">
      <c r="A307" s="5" t="s">
        <v>475</v>
      </c>
      <c r="B307" s="42">
        <v>25</v>
      </c>
      <c r="C307" t="e">
        <f t="shared" si="26"/>
        <v>#N/A</v>
      </c>
      <c r="D307" s="5" t="s">
        <v>469</v>
      </c>
      <c r="E307" t="e">
        <f t="shared" si="25"/>
        <v>#N/A</v>
      </c>
      <c r="G307" s="5" t="s">
        <v>463</v>
      </c>
      <c r="H307" s="42">
        <v>59</v>
      </c>
      <c r="I307">
        <f t="shared" si="27"/>
        <v>517</v>
      </c>
      <c r="J307" s="5" t="s">
        <v>462</v>
      </c>
      <c r="K307" s="5"/>
      <c r="L307">
        <f t="shared" si="29"/>
        <v>59</v>
      </c>
      <c r="M307">
        <f t="shared" si="30"/>
        <v>286</v>
      </c>
      <c r="N307" s="5" t="s">
        <v>463</v>
      </c>
      <c r="O307" s="42">
        <v>1</v>
      </c>
      <c r="Y307">
        <f t="shared" si="28"/>
        <v>1388</v>
      </c>
    </row>
    <row r="308" spans="1:25" x14ac:dyDescent="0.25">
      <c r="A308" s="5" t="s">
        <v>476</v>
      </c>
      <c r="B308" s="42">
        <v>8</v>
      </c>
      <c r="C308" t="e">
        <f t="shared" si="26"/>
        <v>#N/A</v>
      </c>
      <c r="D308" s="5" t="s">
        <v>470</v>
      </c>
      <c r="E308" t="e">
        <f t="shared" si="25"/>
        <v>#N/A</v>
      </c>
      <c r="G308" s="5" t="s">
        <v>465</v>
      </c>
      <c r="H308" s="42">
        <v>78</v>
      </c>
      <c r="I308">
        <f t="shared" si="27"/>
        <v>476</v>
      </c>
      <c r="J308" s="5" t="s">
        <v>463</v>
      </c>
      <c r="K308" s="5"/>
      <c r="L308">
        <f t="shared" si="29"/>
        <v>78</v>
      </c>
      <c r="M308">
        <f t="shared" si="30"/>
        <v>286</v>
      </c>
      <c r="N308" s="5" t="s">
        <v>465</v>
      </c>
      <c r="O308" s="42">
        <v>1</v>
      </c>
      <c r="Y308">
        <f t="shared" si="28"/>
        <v>1388</v>
      </c>
    </row>
    <row r="309" spans="1:25" x14ac:dyDescent="0.25">
      <c r="A309" s="5" t="s">
        <v>477</v>
      </c>
      <c r="B309" s="42">
        <v>0</v>
      </c>
      <c r="C309" t="e">
        <f t="shared" si="26"/>
        <v>#N/A</v>
      </c>
      <c r="D309" s="5" t="s">
        <v>471</v>
      </c>
      <c r="E309" t="e">
        <f t="shared" si="25"/>
        <v>#N/A</v>
      </c>
      <c r="G309" s="5" t="s">
        <v>468</v>
      </c>
      <c r="H309" s="42">
        <v>100</v>
      </c>
      <c r="I309">
        <f t="shared" si="27"/>
        <v>438</v>
      </c>
      <c r="J309" s="5" t="s">
        <v>465</v>
      </c>
      <c r="K309" s="5"/>
      <c r="L309">
        <f t="shared" si="29"/>
        <v>100</v>
      </c>
      <c r="M309">
        <f t="shared" si="30"/>
        <v>286</v>
      </c>
      <c r="N309" s="5" t="s">
        <v>468</v>
      </c>
      <c r="O309" s="42">
        <v>1</v>
      </c>
      <c r="Y309">
        <f t="shared" si="28"/>
        <v>1388</v>
      </c>
    </row>
    <row r="310" spans="1:25" x14ac:dyDescent="0.25">
      <c r="A310" s="5" t="s">
        <v>478</v>
      </c>
      <c r="B310" s="42">
        <v>7</v>
      </c>
      <c r="C310" t="e">
        <f t="shared" si="26"/>
        <v>#N/A</v>
      </c>
      <c r="D310" s="5" t="s">
        <v>472</v>
      </c>
      <c r="E310" t="e">
        <f t="shared" si="25"/>
        <v>#N/A</v>
      </c>
      <c r="G310" s="5" t="s">
        <v>469</v>
      </c>
      <c r="H310" s="42">
        <v>47</v>
      </c>
      <c r="I310">
        <f t="shared" si="27"/>
        <v>551</v>
      </c>
      <c r="J310" s="5" t="s">
        <v>468</v>
      </c>
      <c r="K310" s="5"/>
      <c r="L310">
        <f t="shared" si="29"/>
        <v>47</v>
      </c>
      <c r="M310">
        <f t="shared" si="30"/>
        <v>286</v>
      </c>
      <c r="N310" s="5" t="s">
        <v>469</v>
      </c>
      <c r="O310" s="42">
        <v>1</v>
      </c>
      <c r="Y310">
        <f t="shared" si="28"/>
        <v>1388</v>
      </c>
    </row>
    <row r="311" spans="1:25" x14ac:dyDescent="0.25">
      <c r="A311" s="5" t="s">
        <v>479</v>
      </c>
      <c r="B311" s="42">
        <v>24</v>
      </c>
      <c r="C311" t="e">
        <f t="shared" si="26"/>
        <v>#N/A</v>
      </c>
      <c r="D311" s="5" t="s">
        <v>473</v>
      </c>
      <c r="E311" t="e">
        <f t="shared" si="25"/>
        <v>#N/A</v>
      </c>
      <c r="G311" s="5" t="s">
        <v>470</v>
      </c>
      <c r="H311" s="42">
        <v>406</v>
      </c>
      <c r="I311">
        <f t="shared" si="27"/>
        <v>194</v>
      </c>
      <c r="J311" s="5" t="s">
        <v>469</v>
      </c>
      <c r="K311" s="5"/>
      <c r="L311">
        <f t="shared" si="29"/>
        <v>406</v>
      </c>
      <c r="M311">
        <f t="shared" si="30"/>
        <v>60</v>
      </c>
      <c r="N311" s="5" t="s">
        <v>470</v>
      </c>
      <c r="O311" s="42">
        <v>2</v>
      </c>
      <c r="Y311">
        <f t="shared" si="28"/>
        <v>1388</v>
      </c>
    </row>
    <row r="312" spans="1:25" x14ac:dyDescent="0.25">
      <c r="A312" s="5" t="s">
        <v>480</v>
      </c>
      <c r="B312" s="42">
        <v>100</v>
      </c>
      <c r="C312" t="e">
        <f t="shared" si="26"/>
        <v>#N/A</v>
      </c>
      <c r="D312" s="5" t="s">
        <v>474</v>
      </c>
      <c r="E312" t="e">
        <f t="shared" si="25"/>
        <v>#N/A</v>
      </c>
      <c r="G312" s="5" t="s">
        <v>471</v>
      </c>
      <c r="H312" s="42">
        <v>296</v>
      </c>
      <c r="I312">
        <f t="shared" si="27"/>
        <v>248</v>
      </c>
      <c r="J312" s="5" t="s">
        <v>470</v>
      </c>
      <c r="K312" s="5"/>
      <c r="L312">
        <f t="shared" si="29"/>
        <v>296</v>
      </c>
      <c r="M312">
        <f t="shared" si="30"/>
        <v>286</v>
      </c>
      <c r="N312" s="5" t="s">
        <v>471</v>
      </c>
      <c r="O312" s="42">
        <v>1</v>
      </c>
      <c r="Y312">
        <f t="shared" si="28"/>
        <v>1388</v>
      </c>
    </row>
    <row r="313" spans="1:25" x14ac:dyDescent="0.25">
      <c r="A313" s="5" t="s">
        <v>481</v>
      </c>
      <c r="B313" s="42">
        <v>2110</v>
      </c>
      <c r="C313" t="e">
        <f t="shared" si="26"/>
        <v>#N/A</v>
      </c>
      <c r="D313" s="5" t="s">
        <v>475</v>
      </c>
      <c r="E313" t="e">
        <f t="shared" si="25"/>
        <v>#N/A</v>
      </c>
      <c r="G313" s="5" t="s">
        <v>472</v>
      </c>
      <c r="H313" s="42">
        <v>58</v>
      </c>
      <c r="I313">
        <f t="shared" si="27"/>
        <v>520</v>
      </c>
      <c r="J313" s="5" t="s">
        <v>471</v>
      </c>
      <c r="K313" s="5"/>
      <c r="L313">
        <f t="shared" si="29"/>
        <v>58</v>
      </c>
      <c r="M313">
        <f t="shared" si="30"/>
        <v>286</v>
      </c>
      <c r="N313" s="5" t="s">
        <v>472</v>
      </c>
      <c r="O313" s="42">
        <v>1</v>
      </c>
      <c r="Y313">
        <f t="shared" si="28"/>
        <v>1388</v>
      </c>
    </row>
    <row r="314" spans="1:25" x14ac:dyDescent="0.25">
      <c r="A314" s="5" t="s">
        <v>482</v>
      </c>
      <c r="B314" s="42">
        <v>80</v>
      </c>
      <c r="C314" t="e">
        <f t="shared" si="26"/>
        <v>#N/A</v>
      </c>
      <c r="D314" s="5" t="s">
        <v>476</v>
      </c>
      <c r="E314" t="e">
        <f t="shared" si="25"/>
        <v>#N/A</v>
      </c>
      <c r="G314" s="5" t="s">
        <v>473</v>
      </c>
      <c r="H314" s="42">
        <v>20</v>
      </c>
      <c r="I314">
        <f t="shared" si="27"/>
        <v>640</v>
      </c>
      <c r="J314" s="5" t="s">
        <v>472</v>
      </c>
      <c r="K314" s="5"/>
      <c r="L314">
        <f t="shared" si="29"/>
        <v>20</v>
      </c>
      <c r="M314">
        <f t="shared" si="30"/>
        <v>286</v>
      </c>
      <c r="N314" s="5" t="s">
        <v>473</v>
      </c>
      <c r="O314" s="42">
        <v>1</v>
      </c>
      <c r="Y314">
        <f t="shared" si="28"/>
        <v>1388</v>
      </c>
    </row>
    <row r="315" spans="1:25" x14ac:dyDescent="0.25">
      <c r="A315" s="5" t="s">
        <v>483</v>
      </c>
      <c r="B315" s="42">
        <v>10</v>
      </c>
      <c r="C315" t="e">
        <f t="shared" si="26"/>
        <v>#N/A</v>
      </c>
      <c r="D315" s="5" t="s">
        <v>477</v>
      </c>
      <c r="E315" t="e">
        <f t="shared" si="25"/>
        <v>#N/A</v>
      </c>
      <c r="G315" s="5" t="s">
        <v>474</v>
      </c>
      <c r="H315" s="42">
        <v>332</v>
      </c>
      <c r="I315">
        <f t="shared" si="27"/>
        <v>227</v>
      </c>
      <c r="J315" s="5" t="s">
        <v>473</v>
      </c>
      <c r="K315" s="5"/>
      <c r="L315">
        <f t="shared" si="29"/>
        <v>332</v>
      </c>
      <c r="M315">
        <f t="shared" si="30"/>
        <v>286</v>
      </c>
      <c r="N315" s="5" t="s">
        <v>474</v>
      </c>
      <c r="O315" s="42">
        <v>1</v>
      </c>
      <c r="Y315">
        <f t="shared" si="28"/>
        <v>1388</v>
      </c>
    </row>
    <row r="316" spans="1:25" x14ac:dyDescent="0.25">
      <c r="A316" s="5" t="s">
        <v>484</v>
      </c>
      <c r="B316" s="42">
        <v>30</v>
      </c>
      <c r="C316" t="e">
        <f t="shared" si="26"/>
        <v>#N/A</v>
      </c>
      <c r="D316" s="5" t="s">
        <v>478</v>
      </c>
      <c r="E316" t="e">
        <f t="shared" si="25"/>
        <v>#N/A</v>
      </c>
      <c r="G316" s="5" t="s">
        <v>475</v>
      </c>
      <c r="H316" s="42">
        <v>275</v>
      </c>
      <c r="I316">
        <f t="shared" si="27"/>
        <v>261</v>
      </c>
      <c r="J316" s="5" t="s">
        <v>474</v>
      </c>
      <c r="K316" s="5"/>
      <c r="L316">
        <f t="shared" si="29"/>
        <v>275</v>
      </c>
      <c r="M316">
        <f t="shared" si="30"/>
        <v>60</v>
      </c>
      <c r="N316" s="5" t="s">
        <v>475</v>
      </c>
      <c r="O316" s="42">
        <v>2</v>
      </c>
      <c r="Y316">
        <f t="shared" si="28"/>
        <v>1388</v>
      </c>
    </row>
    <row r="317" spans="1:25" x14ac:dyDescent="0.25">
      <c r="A317" s="5" t="s">
        <v>485</v>
      </c>
      <c r="B317" s="42">
        <v>19</v>
      </c>
      <c r="C317" t="e">
        <f t="shared" si="26"/>
        <v>#N/A</v>
      </c>
      <c r="D317" s="5" t="s">
        <v>479</v>
      </c>
      <c r="E317" t="e">
        <f t="shared" si="25"/>
        <v>#N/A</v>
      </c>
      <c r="G317" s="5" t="s">
        <v>476</v>
      </c>
      <c r="H317" s="42">
        <v>8</v>
      </c>
      <c r="I317">
        <f t="shared" si="27"/>
        <v>697</v>
      </c>
      <c r="J317" s="5" t="s">
        <v>475</v>
      </c>
      <c r="K317" s="5"/>
      <c r="L317">
        <f t="shared" si="29"/>
        <v>8</v>
      </c>
      <c r="M317">
        <f t="shared" si="30"/>
        <v>286</v>
      </c>
      <c r="N317" s="5" t="s">
        <v>476</v>
      </c>
      <c r="O317" s="42">
        <v>1</v>
      </c>
      <c r="Y317">
        <f t="shared" si="28"/>
        <v>1388</v>
      </c>
    </row>
    <row r="318" spans="1:25" x14ac:dyDescent="0.25">
      <c r="A318" s="5" t="s">
        <v>486</v>
      </c>
      <c r="B318" s="42">
        <v>54</v>
      </c>
      <c r="C318" t="e">
        <f t="shared" si="26"/>
        <v>#N/A</v>
      </c>
      <c r="D318" s="5" t="s">
        <v>480</v>
      </c>
      <c r="E318" t="e">
        <f t="shared" si="25"/>
        <v>#N/A</v>
      </c>
      <c r="G318" s="5" t="s">
        <v>477</v>
      </c>
      <c r="H318" s="42">
        <v>162</v>
      </c>
      <c r="I318">
        <f t="shared" si="27"/>
        <v>359</v>
      </c>
      <c r="J318" s="5" t="s">
        <v>476</v>
      </c>
      <c r="K318" s="5"/>
      <c r="L318">
        <f t="shared" si="29"/>
        <v>162</v>
      </c>
      <c r="M318">
        <f t="shared" si="30"/>
        <v>286</v>
      </c>
      <c r="N318" s="5" t="s">
        <v>477</v>
      </c>
      <c r="O318" s="42">
        <v>1</v>
      </c>
      <c r="Y318">
        <f t="shared" si="28"/>
        <v>1388</v>
      </c>
    </row>
    <row r="319" spans="1:25" x14ac:dyDescent="0.25">
      <c r="A319" s="5" t="s">
        <v>487</v>
      </c>
      <c r="B319" s="42">
        <v>300</v>
      </c>
      <c r="C319" t="e">
        <f t="shared" si="26"/>
        <v>#N/A</v>
      </c>
      <c r="D319" s="5" t="s">
        <v>481</v>
      </c>
      <c r="E319" t="e">
        <f t="shared" si="25"/>
        <v>#N/A</v>
      </c>
      <c r="G319" s="5" t="s">
        <v>478</v>
      </c>
      <c r="H319" s="42">
        <v>2</v>
      </c>
      <c r="I319">
        <f t="shared" si="27"/>
        <v>725</v>
      </c>
      <c r="J319" s="5" t="s">
        <v>477</v>
      </c>
      <c r="K319" s="5"/>
      <c r="L319">
        <f t="shared" si="29"/>
        <v>2</v>
      </c>
      <c r="M319">
        <f t="shared" si="30"/>
        <v>286</v>
      </c>
      <c r="N319" s="5" t="s">
        <v>478</v>
      </c>
      <c r="O319" s="42">
        <v>1</v>
      </c>
      <c r="Y319">
        <f t="shared" si="28"/>
        <v>1388</v>
      </c>
    </row>
    <row r="320" spans="1:25" x14ac:dyDescent="0.25">
      <c r="A320" s="5" t="s">
        <v>488</v>
      </c>
      <c r="B320" s="42">
        <v>97</v>
      </c>
      <c r="C320" t="e">
        <f t="shared" si="26"/>
        <v>#N/A</v>
      </c>
      <c r="D320" s="5" t="s">
        <v>482</v>
      </c>
      <c r="E320" t="e">
        <f t="shared" si="25"/>
        <v>#N/A</v>
      </c>
      <c r="G320" s="5" t="s">
        <v>479</v>
      </c>
      <c r="H320" s="42">
        <v>92</v>
      </c>
      <c r="I320">
        <f t="shared" si="27"/>
        <v>452</v>
      </c>
      <c r="J320" s="5" t="s">
        <v>478</v>
      </c>
      <c r="K320" s="5"/>
      <c r="L320">
        <f t="shared" si="29"/>
        <v>92</v>
      </c>
      <c r="M320">
        <f t="shared" si="30"/>
        <v>286</v>
      </c>
      <c r="N320" s="5" t="s">
        <v>479</v>
      </c>
      <c r="O320" s="42">
        <v>1</v>
      </c>
      <c r="Y320">
        <f t="shared" si="28"/>
        <v>1388</v>
      </c>
    </row>
    <row r="321" spans="1:25" x14ac:dyDescent="0.25">
      <c r="A321" s="5" t="s">
        <v>489</v>
      </c>
      <c r="B321" s="42">
        <v>371</v>
      </c>
      <c r="C321" t="e">
        <f t="shared" si="26"/>
        <v>#N/A</v>
      </c>
      <c r="D321" s="5" t="s">
        <v>483</v>
      </c>
      <c r="E321" t="e">
        <f t="shared" si="25"/>
        <v>#N/A</v>
      </c>
      <c r="G321" s="5" t="s">
        <v>480</v>
      </c>
      <c r="H321" s="42">
        <v>0</v>
      </c>
      <c r="I321">
        <f t="shared" si="27"/>
        <v>742</v>
      </c>
      <c r="J321" s="5" t="s">
        <v>479</v>
      </c>
      <c r="K321" s="5"/>
      <c r="L321">
        <f t="shared" si="29"/>
        <v>0</v>
      </c>
      <c r="M321">
        <f t="shared" si="30"/>
        <v>286</v>
      </c>
      <c r="N321" s="5" t="s">
        <v>480</v>
      </c>
      <c r="O321" s="42">
        <v>1</v>
      </c>
      <c r="Y321">
        <f t="shared" si="28"/>
        <v>1388</v>
      </c>
    </row>
    <row r="322" spans="1:25" x14ac:dyDescent="0.25">
      <c r="A322" s="5" t="s">
        <v>491</v>
      </c>
      <c r="B322" s="42">
        <v>22</v>
      </c>
      <c r="C322" t="e">
        <f t="shared" si="26"/>
        <v>#N/A</v>
      </c>
      <c r="D322" s="5" t="s">
        <v>484</v>
      </c>
      <c r="E322" t="e">
        <f t="shared" si="25"/>
        <v>#N/A</v>
      </c>
      <c r="G322" s="5" t="s">
        <v>481</v>
      </c>
      <c r="H322" s="42">
        <v>1647</v>
      </c>
      <c r="I322">
        <f t="shared" si="27"/>
        <v>52</v>
      </c>
      <c r="J322" s="5" t="s">
        <v>480</v>
      </c>
      <c r="K322" s="5"/>
      <c r="L322">
        <f t="shared" si="29"/>
        <v>1647</v>
      </c>
      <c r="M322">
        <f t="shared" si="30"/>
        <v>19</v>
      </c>
      <c r="N322" s="5" t="s">
        <v>481</v>
      </c>
      <c r="O322" s="42">
        <v>3</v>
      </c>
      <c r="Y322">
        <f t="shared" si="28"/>
        <v>1388</v>
      </c>
    </row>
    <row r="323" spans="1:25" x14ac:dyDescent="0.25">
      <c r="A323" s="5" t="s">
        <v>492</v>
      </c>
      <c r="B323" s="42">
        <v>40</v>
      </c>
      <c r="C323" t="e">
        <f t="shared" si="26"/>
        <v>#N/A</v>
      </c>
      <c r="D323" s="5" t="s">
        <v>485</v>
      </c>
      <c r="E323" t="e">
        <f t="shared" si="25"/>
        <v>#N/A</v>
      </c>
      <c r="G323" s="5" t="s">
        <v>482</v>
      </c>
      <c r="H323" s="42">
        <v>244</v>
      </c>
      <c r="I323">
        <f t="shared" si="27"/>
        <v>281</v>
      </c>
      <c r="J323" s="5" t="s">
        <v>481</v>
      </c>
      <c r="K323" s="5"/>
      <c r="L323">
        <f t="shared" si="29"/>
        <v>244</v>
      </c>
      <c r="M323">
        <f t="shared" si="30"/>
        <v>286</v>
      </c>
      <c r="N323" s="5" t="s">
        <v>482</v>
      </c>
      <c r="O323" s="42">
        <v>1</v>
      </c>
      <c r="Y323">
        <f t="shared" si="28"/>
        <v>1388</v>
      </c>
    </row>
    <row r="324" spans="1:25" x14ac:dyDescent="0.25">
      <c r="A324" s="5" t="s">
        <v>493</v>
      </c>
      <c r="B324" s="42">
        <v>1096</v>
      </c>
      <c r="C324" t="e">
        <f t="shared" si="26"/>
        <v>#N/A</v>
      </c>
      <c r="D324" s="5" t="s">
        <v>486</v>
      </c>
      <c r="E324" t="e">
        <f t="shared" si="25"/>
        <v>#N/A</v>
      </c>
      <c r="G324" s="5" t="s">
        <v>483</v>
      </c>
      <c r="H324" s="42">
        <v>1</v>
      </c>
      <c r="I324">
        <f t="shared" si="27"/>
        <v>735</v>
      </c>
      <c r="J324" s="5" t="s">
        <v>482</v>
      </c>
      <c r="K324" s="5"/>
      <c r="L324">
        <f t="shared" si="29"/>
        <v>1</v>
      </c>
      <c r="M324">
        <f t="shared" si="30"/>
        <v>286</v>
      </c>
      <c r="N324" s="5" t="s">
        <v>483</v>
      </c>
      <c r="O324" s="42">
        <v>1</v>
      </c>
      <c r="Y324">
        <f t="shared" si="28"/>
        <v>1388</v>
      </c>
    </row>
    <row r="325" spans="1:25" x14ac:dyDescent="0.25">
      <c r="A325" s="5" t="s">
        <v>494</v>
      </c>
      <c r="B325" s="42">
        <v>11</v>
      </c>
      <c r="C325" t="e">
        <f t="shared" si="26"/>
        <v>#N/A</v>
      </c>
      <c r="D325" s="5" t="s">
        <v>487</v>
      </c>
      <c r="E325" t="e">
        <f t="shared" si="25"/>
        <v>#N/A</v>
      </c>
      <c r="G325" s="5" t="s">
        <v>484</v>
      </c>
      <c r="H325" s="42">
        <v>98</v>
      </c>
      <c r="I325">
        <f t="shared" si="27"/>
        <v>444</v>
      </c>
      <c r="J325" s="5" t="s">
        <v>483</v>
      </c>
      <c r="K325" s="5"/>
      <c r="L325">
        <f t="shared" si="29"/>
        <v>98</v>
      </c>
      <c r="M325">
        <f t="shared" si="30"/>
        <v>286</v>
      </c>
      <c r="N325" s="5" t="s">
        <v>484</v>
      </c>
      <c r="O325" s="42">
        <v>1</v>
      </c>
      <c r="Y325">
        <f t="shared" si="28"/>
        <v>1388</v>
      </c>
    </row>
    <row r="326" spans="1:25" x14ac:dyDescent="0.25">
      <c r="A326" s="5" t="s">
        <v>495</v>
      </c>
      <c r="B326" s="42">
        <v>221</v>
      </c>
      <c r="C326" t="e">
        <f t="shared" si="26"/>
        <v>#N/A</v>
      </c>
      <c r="D326" s="5" t="s">
        <v>488</v>
      </c>
      <c r="E326" t="e">
        <f t="shared" si="25"/>
        <v>#N/A</v>
      </c>
      <c r="G326" s="5" t="s">
        <v>485</v>
      </c>
      <c r="H326" s="42">
        <v>101</v>
      </c>
      <c r="I326">
        <f t="shared" si="27"/>
        <v>436</v>
      </c>
      <c r="J326" s="5" t="s">
        <v>484</v>
      </c>
      <c r="K326" s="5"/>
      <c r="L326">
        <f t="shared" si="29"/>
        <v>101</v>
      </c>
      <c r="M326">
        <f t="shared" si="30"/>
        <v>286</v>
      </c>
      <c r="N326" s="5" t="s">
        <v>485</v>
      </c>
      <c r="O326" s="42">
        <v>1</v>
      </c>
      <c r="Y326">
        <f t="shared" si="28"/>
        <v>1388</v>
      </c>
    </row>
    <row r="327" spans="1:25" x14ac:dyDescent="0.25">
      <c r="A327" s="5" t="s">
        <v>496</v>
      </c>
      <c r="B327" s="42">
        <v>0</v>
      </c>
      <c r="C327" t="e">
        <f t="shared" si="26"/>
        <v>#N/A</v>
      </c>
      <c r="D327" s="5" t="s">
        <v>489</v>
      </c>
      <c r="E327" t="e">
        <f t="shared" si="25"/>
        <v>#N/A</v>
      </c>
      <c r="G327" s="5" t="s">
        <v>486</v>
      </c>
      <c r="H327" s="42">
        <v>719</v>
      </c>
      <c r="I327">
        <f t="shared" si="27"/>
        <v>120</v>
      </c>
      <c r="J327" s="5" t="s">
        <v>485</v>
      </c>
      <c r="K327" s="5"/>
      <c r="L327">
        <f t="shared" si="29"/>
        <v>719</v>
      </c>
      <c r="M327">
        <f t="shared" si="30"/>
        <v>286</v>
      </c>
      <c r="N327" s="5" t="s">
        <v>486</v>
      </c>
      <c r="O327" s="42">
        <v>1</v>
      </c>
      <c r="Y327">
        <f t="shared" si="28"/>
        <v>1388</v>
      </c>
    </row>
    <row r="328" spans="1:25" x14ac:dyDescent="0.25">
      <c r="A328" s="5" t="s">
        <v>497</v>
      </c>
      <c r="B328" s="42">
        <v>17</v>
      </c>
      <c r="C328" t="e">
        <f t="shared" si="26"/>
        <v>#N/A</v>
      </c>
      <c r="D328" s="5" t="s">
        <v>491</v>
      </c>
      <c r="E328" t="e">
        <f t="shared" si="25"/>
        <v>#N/A</v>
      </c>
      <c r="G328" s="5" t="s">
        <v>487</v>
      </c>
      <c r="H328" s="42">
        <v>482</v>
      </c>
      <c r="I328">
        <f t="shared" si="27"/>
        <v>171</v>
      </c>
      <c r="J328" s="5" t="s">
        <v>486</v>
      </c>
      <c r="K328" s="5"/>
      <c r="L328">
        <f t="shared" si="29"/>
        <v>482</v>
      </c>
      <c r="M328">
        <f t="shared" si="30"/>
        <v>286</v>
      </c>
      <c r="N328" s="5" t="s">
        <v>487</v>
      </c>
      <c r="O328" s="42">
        <v>1</v>
      </c>
      <c r="Y328">
        <f t="shared" si="28"/>
        <v>1388</v>
      </c>
    </row>
    <row r="329" spans="1:25" x14ac:dyDescent="0.25">
      <c r="A329" s="5" t="s">
        <v>498</v>
      </c>
      <c r="B329" s="42">
        <v>191</v>
      </c>
      <c r="C329" t="e">
        <f t="shared" si="26"/>
        <v>#N/A</v>
      </c>
      <c r="D329" s="5" t="s">
        <v>492</v>
      </c>
      <c r="E329" t="e">
        <f t="shared" ref="E329:E392" si="31">VLOOKUP(D:D,A324:B1148,2,0)</f>
        <v>#N/A</v>
      </c>
      <c r="G329" s="5" t="s">
        <v>488</v>
      </c>
      <c r="H329" s="42">
        <v>41</v>
      </c>
      <c r="I329">
        <f t="shared" si="27"/>
        <v>567</v>
      </c>
      <c r="J329" s="5" t="s">
        <v>487</v>
      </c>
      <c r="K329" s="5"/>
      <c r="L329">
        <f t="shared" si="29"/>
        <v>41</v>
      </c>
      <c r="M329">
        <f t="shared" si="30"/>
        <v>286</v>
      </c>
      <c r="N329" s="5" t="s">
        <v>488</v>
      </c>
      <c r="O329" s="42">
        <v>1</v>
      </c>
      <c r="Y329">
        <f t="shared" si="28"/>
        <v>1388</v>
      </c>
    </row>
    <row r="330" spans="1:25" x14ac:dyDescent="0.25">
      <c r="A330" s="5" t="s">
        <v>499</v>
      </c>
      <c r="B330" s="42">
        <v>13</v>
      </c>
      <c r="C330" t="e">
        <f t="shared" ref="C330:C393" si="32">RANK(E:E,E:E)</f>
        <v>#N/A</v>
      </c>
      <c r="D330" s="5" t="s">
        <v>493</v>
      </c>
      <c r="E330" t="e">
        <f t="shared" si="31"/>
        <v>#N/A</v>
      </c>
      <c r="G330" s="5" t="s">
        <v>489</v>
      </c>
      <c r="H330" s="42">
        <v>0</v>
      </c>
      <c r="I330">
        <f t="shared" si="27"/>
        <v>742</v>
      </c>
      <c r="J330" s="5" t="s">
        <v>488</v>
      </c>
      <c r="K330" s="5"/>
      <c r="L330">
        <f t="shared" si="29"/>
        <v>0</v>
      </c>
      <c r="M330">
        <f t="shared" si="30"/>
        <v>286</v>
      </c>
      <c r="N330" s="5" t="s">
        <v>489</v>
      </c>
      <c r="O330" s="42">
        <v>1</v>
      </c>
      <c r="Y330">
        <f t="shared" si="28"/>
        <v>1388</v>
      </c>
    </row>
    <row r="331" spans="1:25" x14ac:dyDescent="0.25">
      <c r="A331" s="5" t="s">
        <v>500</v>
      </c>
      <c r="B331" s="42">
        <v>140</v>
      </c>
      <c r="C331" t="e">
        <f t="shared" si="32"/>
        <v>#N/A</v>
      </c>
      <c r="D331" s="5" t="s">
        <v>494</v>
      </c>
      <c r="E331" t="e">
        <f t="shared" si="31"/>
        <v>#N/A</v>
      </c>
      <c r="G331" s="5" t="s">
        <v>491</v>
      </c>
      <c r="H331" s="42">
        <v>255</v>
      </c>
      <c r="I331">
        <f t="shared" si="27"/>
        <v>273</v>
      </c>
      <c r="J331" s="5" t="s">
        <v>489</v>
      </c>
      <c r="K331" s="5"/>
      <c r="L331">
        <f t="shared" si="29"/>
        <v>255</v>
      </c>
      <c r="M331">
        <f t="shared" si="30"/>
        <v>60</v>
      </c>
      <c r="N331" s="5" t="s">
        <v>491</v>
      </c>
      <c r="O331" s="42">
        <v>2</v>
      </c>
      <c r="Y331">
        <f t="shared" si="28"/>
        <v>1388</v>
      </c>
    </row>
    <row r="332" spans="1:25" x14ac:dyDescent="0.25">
      <c r="A332" s="5" t="s">
        <v>502</v>
      </c>
      <c r="B332" s="42">
        <v>16</v>
      </c>
      <c r="C332" t="e">
        <f t="shared" si="32"/>
        <v>#N/A</v>
      </c>
      <c r="D332" s="5" t="s">
        <v>495</v>
      </c>
      <c r="E332" t="e">
        <f t="shared" si="31"/>
        <v>#N/A</v>
      </c>
      <c r="G332" s="5" t="s">
        <v>492</v>
      </c>
      <c r="H332" s="42">
        <v>40</v>
      </c>
      <c r="I332">
        <f t="shared" si="27"/>
        <v>574</v>
      </c>
      <c r="J332" s="5" t="s">
        <v>491</v>
      </c>
      <c r="K332" s="5"/>
      <c r="L332">
        <f t="shared" si="29"/>
        <v>40</v>
      </c>
      <c r="M332">
        <f t="shared" si="30"/>
        <v>286</v>
      </c>
      <c r="N332" s="5" t="s">
        <v>492</v>
      </c>
      <c r="O332" s="42">
        <v>1</v>
      </c>
      <c r="Y332">
        <f t="shared" si="28"/>
        <v>1388</v>
      </c>
    </row>
    <row r="333" spans="1:25" x14ac:dyDescent="0.25">
      <c r="A333" s="5" t="s">
        <v>503</v>
      </c>
      <c r="B333" s="42">
        <v>150</v>
      </c>
      <c r="C333" t="e">
        <f t="shared" si="32"/>
        <v>#N/A</v>
      </c>
      <c r="D333" s="5" t="s">
        <v>496</v>
      </c>
      <c r="E333" t="e">
        <f t="shared" si="31"/>
        <v>#N/A</v>
      </c>
      <c r="G333" s="5" t="s">
        <v>493</v>
      </c>
      <c r="H333" s="42">
        <v>4800</v>
      </c>
      <c r="I333">
        <f t="shared" ref="I333:I396" si="33">RANK(L:L,L:L)</f>
        <v>11</v>
      </c>
      <c r="J333" s="5" t="s">
        <v>492</v>
      </c>
      <c r="K333" s="5"/>
      <c r="L333">
        <f t="shared" si="29"/>
        <v>4800</v>
      </c>
      <c r="M333">
        <f t="shared" si="30"/>
        <v>19</v>
      </c>
      <c r="N333" s="5" t="s">
        <v>493</v>
      </c>
      <c r="O333" s="42">
        <v>3</v>
      </c>
      <c r="Y333">
        <f t="shared" ref="Y333:Y396" si="34">RANK(AA:AA,AA:AA)</f>
        <v>1388</v>
      </c>
    </row>
    <row r="334" spans="1:25" x14ac:dyDescent="0.25">
      <c r="A334" s="5" t="s">
        <v>504</v>
      </c>
      <c r="B334" s="42">
        <v>90</v>
      </c>
      <c r="C334" t="e">
        <f t="shared" si="32"/>
        <v>#N/A</v>
      </c>
      <c r="D334" s="5" t="s">
        <v>497</v>
      </c>
      <c r="E334" t="e">
        <f t="shared" si="31"/>
        <v>#N/A</v>
      </c>
      <c r="G334" s="5" t="s">
        <v>494</v>
      </c>
      <c r="H334" s="42">
        <v>17</v>
      </c>
      <c r="I334">
        <f t="shared" si="33"/>
        <v>653</v>
      </c>
      <c r="J334" s="5" t="s">
        <v>493</v>
      </c>
      <c r="K334" s="5"/>
      <c r="L334">
        <f t="shared" ref="L334:L397" si="35">VLOOKUP(G334,G333:H1156,2,0)</f>
        <v>17</v>
      </c>
      <c r="M334">
        <f t="shared" ref="M334:M397" si="36">RANK(O:O,O:O)</f>
        <v>286</v>
      </c>
      <c r="N334" s="5" t="s">
        <v>494</v>
      </c>
      <c r="O334" s="42">
        <v>1</v>
      </c>
      <c r="Y334">
        <f t="shared" si="34"/>
        <v>1388</v>
      </c>
    </row>
    <row r="335" spans="1:25" x14ac:dyDescent="0.25">
      <c r="A335" s="5" t="s">
        <v>505</v>
      </c>
      <c r="B335" s="42">
        <v>35</v>
      </c>
      <c r="C335" t="e">
        <f t="shared" si="32"/>
        <v>#N/A</v>
      </c>
      <c r="D335" s="5" t="s">
        <v>498</v>
      </c>
      <c r="E335" t="e">
        <f t="shared" si="31"/>
        <v>#N/A</v>
      </c>
      <c r="G335" s="5" t="s">
        <v>495</v>
      </c>
      <c r="H335" s="42">
        <v>455</v>
      </c>
      <c r="I335">
        <f t="shared" si="33"/>
        <v>181</v>
      </c>
      <c r="J335" s="5" t="s">
        <v>494</v>
      </c>
      <c r="K335" s="5"/>
      <c r="L335">
        <f t="shared" si="35"/>
        <v>455</v>
      </c>
      <c r="M335">
        <f t="shared" si="36"/>
        <v>286</v>
      </c>
      <c r="N335" s="5" t="s">
        <v>495</v>
      </c>
      <c r="O335" s="42">
        <v>1</v>
      </c>
      <c r="Y335">
        <f t="shared" si="34"/>
        <v>1388</v>
      </c>
    </row>
    <row r="336" spans="1:25" x14ac:dyDescent="0.25">
      <c r="A336" s="5" t="s">
        <v>506</v>
      </c>
      <c r="B336" s="42">
        <v>0</v>
      </c>
      <c r="C336" t="e">
        <f t="shared" si="32"/>
        <v>#N/A</v>
      </c>
      <c r="D336" s="5" t="s">
        <v>499</v>
      </c>
      <c r="E336" t="e">
        <f t="shared" si="31"/>
        <v>#N/A</v>
      </c>
      <c r="G336" s="5" t="s">
        <v>496</v>
      </c>
      <c r="H336" s="42">
        <v>117</v>
      </c>
      <c r="I336">
        <f t="shared" si="33"/>
        <v>414</v>
      </c>
      <c r="J336" s="5" t="s">
        <v>495</v>
      </c>
      <c r="K336" s="5"/>
      <c r="L336">
        <f t="shared" si="35"/>
        <v>117</v>
      </c>
      <c r="M336">
        <f t="shared" si="36"/>
        <v>286</v>
      </c>
      <c r="N336" s="5" t="s">
        <v>496</v>
      </c>
      <c r="O336" s="42">
        <v>1</v>
      </c>
      <c r="Y336">
        <f t="shared" si="34"/>
        <v>1388</v>
      </c>
    </row>
    <row r="337" spans="1:25" x14ac:dyDescent="0.25">
      <c r="A337" s="5" t="s">
        <v>507</v>
      </c>
      <c r="B337" s="42">
        <v>0</v>
      </c>
      <c r="C337" t="e">
        <f t="shared" si="32"/>
        <v>#N/A</v>
      </c>
      <c r="D337" s="5" t="s">
        <v>500</v>
      </c>
      <c r="E337" t="e">
        <f t="shared" si="31"/>
        <v>#N/A</v>
      </c>
      <c r="G337" s="5" t="s">
        <v>497</v>
      </c>
      <c r="H337" s="42">
        <v>0</v>
      </c>
      <c r="I337">
        <f t="shared" si="33"/>
        <v>742</v>
      </c>
      <c r="J337" s="5" t="s">
        <v>496</v>
      </c>
      <c r="K337" s="5"/>
      <c r="L337">
        <f t="shared" si="35"/>
        <v>0</v>
      </c>
      <c r="M337">
        <f t="shared" si="36"/>
        <v>286</v>
      </c>
      <c r="N337" s="5" t="s">
        <v>497</v>
      </c>
      <c r="O337" s="42">
        <v>1</v>
      </c>
      <c r="Y337">
        <f t="shared" si="34"/>
        <v>1388</v>
      </c>
    </row>
    <row r="338" spans="1:25" x14ac:dyDescent="0.25">
      <c r="A338" s="5" t="s">
        <v>508</v>
      </c>
      <c r="B338" s="42">
        <v>30</v>
      </c>
      <c r="C338" t="e">
        <f t="shared" si="32"/>
        <v>#N/A</v>
      </c>
      <c r="D338" s="5" t="s">
        <v>502</v>
      </c>
      <c r="E338" t="e">
        <f t="shared" si="31"/>
        <v>#N/A</v>
      </c>
      <c r="G338" s="5" t="s">
        <v>498</v>
      </c>
      <c r="H338" s="42">
        <v>736</v>
      </c>
      <c r="I338">
        <f t="shared" si="33"/>
        <v>118</v>
      </c>
      <c r="J338" s="5" t="s">
        <v>497</v>
      </c>
      <c r="K338" s="5"/>
      <c r="L338">
        <f t="shared" si="35"/>
        <v>736</v>
      </c>
      <c r="M338">
        <f t="shared" si="36"/>
        <v>60</v>
      </c>
      <c r="N338" s="5" t="s">
        <v>498</v>
      </c>
      <c r="O338" s="42">
        <v>2</v>
      </c>
      <c r="Y338">
        <f t="shared" si="34"/>
        <v>1388</v>
      </c>
    </row>
    <row r="339" spans="1:25" x14ac:dyDescent="0.25">
      <c r="A339" s="5" t="s">
        <v>509</v>
      </c>
      <c r="B339" s="42">
        <v>20</v>
      </c>
      <c r="C339" t="e">
        <f t="shared" si="32"/>
        <v>#N/A</v>
      </c>
      <c r="D339" s="5" t="s">
        <v>503</v>
      </c>
      <c r="E339" t="e">
        <f t="shared" si="31"/>
        <v>#N/A</v>
      </c>
      <c r="G339" s="5" t="s">
        <v>499</v>
      </c>
      <c r="H339" s="42">
        <v>5</v>
      </c>
      <c r="I339">
        <f t="shared" si="33"/>
        <v>711</v>
      </c>
      <c r="J339" s="5" t="s">
        <v>498</v>
      </c>
      <c r="K339" s="5"/>
      <c r="L339">
        <f t="shared" si="35"/>
        <v>5</v>
      </c>
      <c r="M339">
        <f t="shared" si="36"/>
        <v>286</v>
      </c>
      <c r="N339" s="5" t="s">
        <v>499</v>
      </c>
      <c r="O339" s="42">
        <v>1</v>
      </c>
      <c r="Y339">
        <f t="shared" si="34"/>
        <v>1388</v>
      </c>
    </row>
    <row r="340" spans="1:25" x14ac:dyDescent="0.25">
      <c r="A340" s="5" t="s">
        <v>510</v>
      </c>
      <c r="B340" s="42">
        <v>22</v>
      </c>
      <c r="C340" t="e">
        <f t="shared" si="32"/>
        <v>#N/A</v>
      </c>
      <c r="D340" s="5" t="s">
        <v>504</v>
      </c>
      <c r="E340" t="e">
        <f t="shared" si="31"/>
        <v>#N/A</v>
      </c>
      <c r="G340" s="5" t="s">
        <v>500</v>
      </c>
      <c r="H340" s="42">
        <v>37</v>
      </c>
      <c r="I340">
        <f t="shared" si="33"/>
        <v>583</v>
      </c>
      <c r="J340" s="5" t="s">
        <v>499</v>
      </c>
      <c r="K340" s="5"/>
      <c r="L340">
        <f t="shared" si="35"/>
        <v>37</v>
      </c>
      <c r="M340">
        <f t="shared" si="36"/>
        <v>286</v>
      </c>
      <c r="N340" s="5" t="s">
        <v>500</v>
      </c>
      <c r="O340" s="42">
        <v>1</v>
      </c>
      <c r="Y340">
        <f t="shared" si="34"/>
        <v>1388</v>
      </c>
    </row>
    <row r="341" spans="1:25" x14ac:dyDescent="0.25">
      <c r="A341" s="5" t="s">
        <v>511</v>
      </c>
      <c r="B341" s="42">
        <v>0</v>
      </c>
      <c r="C341" t="e">
        <f t="shared" si="32"/>
        <v>#N/A</v>
      </c>
      <c r="D341" s="5" t="s">
        <v>505</v>
      </c>
      <c r="E341" t="e">
        <f t="shared" si="31"/>
        <v>#N/A</v>
      </c>
      <c r="G341" s="5" t="s">
        <v>502</v>
      </c>
      <c r="H341" s="42">
        <v>380</v>
      </c>
      <c r="I341">
        <f t="shared" si="33"/>
        <v>203</v>
      </c>
      <c r="J341" s="5" t="s">
        <v>500</v>
      </c>
      <c r="K341" s="5"/>
      <c r="L341">
        <f t="shared" si="35"/>
        <v>380</v>
      </c>
      <c r="M341">
        <f t="shared" si="36"/>
        <v>286</v>
      </c>
      <c r="N341" s="5" t="s">
        <v>502</v>
      </c>
      <c r="O341" s="42">
        <v>1</v>
      </c>
      <c r="Y341">
        <f t="shared" si="34"/>
        <v>1388</v>
      </c>
    </row>
    <row r="342" spans="1:25" x14ac:dyDescent="0.25">
      <c r="A342" s="5" t="s">
        <v>512</v>
      </c>
      <c r="B342" s="42">
        <v>170</v>
      </c>
      <c r="C342" t="e">
        <f t="shared" si="32"/>
        <v>#N/A</v>
      </c>
      <c r="D342" s="5" t="s">
        <v>506</v>
      </c>
      <c r="E342" t="e">
        <f t="shared" si="31"/>
        <v>#N/A</v>
      </c>
      <c r="G342" s="5" t="s">
        <v>503</v>
      </c>
      <c r="H342" s="42">
        <v>280</v>
      </c>
      <c r="I342">
        <f t="shared" si="33"/>
        <v>258</v>
      </c>
      <c r="J342" s="5" t="s">
        <v>502</v>
      </c>
      <c r="K342" s="5"/>
      <c r="L342">
        <f t="shared" si="35"/>
        <v>280</v>
      </c>
      <c r="M342">
        <f t="shared" si="36"/>
        <v>286</v>
      </c>
      <c r="N342" s="5" t="s">
        <v>503</v>
      </c>
      <c r="O342" s="42">
        <v>1</v>
      </c>
      <c r="Y342">
        <f t="shared" si="34"/>
        <v>1388</v>
      </c>
    </row>
    <row r="343" spans="1:25" x14ac:dyDescent="0.25">
      <c r="A343" s="5" t="s">
        <v>513</v>
      </c>
      <c r="B343" s="42">
        <v>24</v>
      </c>
      <c r="C343" t="e">
        <f t="shared" si="32"/>
        <v>#N/A</v>
      </c>
      <c r="D343" s="5" t="s">
        <v>507</v>
      </c>
      <c r="E343" t="e">
        <f t="shared" si="31"/>
        <v>#N/A</v>
      </c>
      <c r="G343" s="5" t="s">
        <v>504</v>
      </c>
      <c r="H343" s="42">
        <v>1765</v>
      </c>
      <c r="I343">
        <f t="shared" si="33"/>
        <v>48</v>
      </c>
      <c r="J343" s="5" t="s">
        <v>503</v>
      </c>
      <c r="K343" s="5"/>
      <c r="L343">
        <f t="shared" si="35"/>
        <v>1765</v>
      </c>
      <c r="M343">
        <f t="shared" si="36"/>
        <v>60</v>
      </c>
      <c r="N343" s="5" t="s">
        <v>504</v>
      </c>
      <c r="O343" s="42">
        <v>2</v>
      </c>
      <c r="Y343">
        <f t="shared" si="34"/>
        <v>1388</v>
      </c>
    </row>
    <row r="344" spans="1:25" x14ac:dyDescent="0.25">
      <c r="A344" s="5" t="s">
        <v>514</v>
      </c>
      <c r="B344" s="42">
        <v>150</v>
      </c>
      <c r="C344" t="e">
        <f t="shared" si="32"/>
        <v>#N/A</v>
      </c>
      <c r="D344" s="5" t="s">
        <v>508</v>
      </c>
      <c r="E344" t="e">
        <f t="shared" si="31"/>
        <v>#N/A</v>
      </c>
      <c r="G344" s="5" t="s">
        <v>505</v>
      </c>
      <c r="H344" s="42">
        <v>102</v>
      </c>
      <c r="I344">
        <f t="shared" si="33"/>
        <v>431</v>
      </c>
      <c r="J344" s="5" t="s">
        <v>504</v>
      </c>
      <c r="K344" s="5"/>
      <c r="L344">
        <f t="shared" si="35"/>
        <v>102</v>
      </c>
      <c r="M344">
        <f t="shared" si="36"/>
        <v>286</v>
      </c>
      <c r="N344" s="5" t="s">
        <v>505</v>
      </c>
      <c r="O344" s="42">
        <v>1</v>
      </c>
      <c r="Y344">
        <f t="shared" si="34"/>
        <v>1388</v>
      </c>
    </row>
    <row r="345" spans="1:25" x14ac:dyDescent="0.25">
      <c r="A345" s="5" t="s">
        <v>515</v>
      </c>
      <c r="B345" s="42">
        <v>85</v>
      </c>
      <c r="C345" t="e">
        <f t="shared" si="32"/>
        <v>#N/A</v>
      </c>
      <c r="D345" s="5" t="s">
        <v>509</v>
      </c>
      <c r="E345" t="e">
        <f t="shared" si="31"/>
        <v>#N/A</v>
      </c>
      <c r="G345" s="5" t="s">
        <v>506</v>
      </c>
      <c r="H345" s="42">
        <v>169</v>
      </c>
      <c r="I345">
        <f t="shared" si="33"/>
        <v>351</v>
      </c>
      <c r="J345" s="5" t="s">
        <v>505</v>
      </c>
      <c r="K345" s="5"/>
      <c r="L345">
        <f t="shared" si="35"/>
        <v>169</v>
      </c>
      <c r="M345">
        <f t="shared" si="36"/>
        <v>286</v>
      </c>
      <c r="N345" s="5" t="s">
        <v>506</v>
      </c>
      <c r="O345" s="42">
        <v>1</v>
      </c>
      <c r="Y345">
        <f t="shared" si="34"/>
        <v>1388</v>
      </c>
    </row>
    <row r="346" spans="1:25" x14ac:dyDescent="0.25">
      <c r="A346" s="5" t="s">
        <v>518</v>
      </c>
      <c r="B346" s="42">
        <v>2260</v>
      </c>
      <c r="C346" t="e">
        <f t="shared" si="32"/>
        <v>#N/A</v>
      </c>
      <c r="D346" s="5" t="s">
        <v>510</v>
      </c>
      <c r="E346" t="e">
        <f t="shared" si="31"/>
        <v>#N/A</v>
      </c>
      <c r="G346" s="5" t="s">
        <v>507</v>
      </c>
      <c r="H346" s="42">
        <v>160</v>
      </c>
      <c r="I346">
        <f t="shared" si="33"/>
        <v>362</v>
      </c>
      <c r="J346" s="5" t="s">
        <v>506</v>
      </c>
      <c r="K346" s="5"/>
      <c r="L346">
        <f t="shared" si="35"/>
        <v>160</v>
      </c>
      <c r="M346">
        <f t="shared" si="36"/>
        <v>286</v>
      </c>
      <c r="N346" s="5" t="s">
        <v>507</v>
      </c>
      <c r="O346" s="42">
        <v>1</v>
      </c>
      <c r="Y346">
        <f t="shared" si="34"/>
        <v>1388</v>
      </c>
    </row>
    <row r="347" spans="1:25" x14ac:dyDescent="0.25">
      <c r="A347" s="5" t="s">
        <v>519</v>
      </c>
      <c r="B347" s="42">
        <v>62</v>
      </c>
      <c r="C347" t="e">
        <f t="shared" si="32"/>
        <v>#N/A</v>
      </c>
      <c r="D347" s="5" t="s">
        <v>511</v>
      </c>
      <c r="E347" t="e">
        <f t="shared" si="31"/>
        <v>#N/A</v>
      </c>
      <c r="G347" s="5" t="s">
        <v>508</v>
      </c>
      <c r="H347" s="42">
        <v>70</v>
      </c>
      <c r="I347">
        <f t="shared" si="33"/>
        <v>493</v>
      </c>
      <c r="J347" s="5" t="s">
        <v>507</v>
      </c>
      <c r="K347" s="5"/>
      <c r="L347">
        <f t="shared" si="35"/>
        <v>70</v>
      </c>
      <c r="M347">
        <f t="shared" si="36"/>
        <v>286</v>
      </c>
      <c r="N347" s="5" t="s">
        <v>508</v>
      </c>
      <c r="O347" s="42">
        <v>1</v>
      </c>
      <c r="Y347">
        <f t="shared" si="34"/>
        <v>1388</v>
      </c>
    </row>
    <row r="348" spans="1:25" x14ac:dyDescent="0.25">
      <c r="A348" s="5" t="s">
        <v>521</v>
      </c>
      <c r="B348" s="42">
        <v>30</v>
      </c>
      <c r="C348" t="e">
        <f t="shared" si="32"/>
        <v>#N/A</v>
      </c>
      <c r="D348" s="5" t="s">
        <v>512</v>
      </c>
      <c r="E348" t="e">
        <f t="shared" si="31"/>
        <v>#N/A</v>
      </c>
      <c r="G348" s="5" t="s">
        <v>509</v>
      </c>
      <c r="H348" s="42">
        <v>16</v>
      </c>
      <c r="I348">
        <f t="shared" si="33"/>
        <v>659</v>
      </c>
      <c r="J348" s="5" t="s">
        <v>508</v>
      </c>
      <c r="K348" s="5"/>
      <c r="L348">
        <f t="shared" si="35"/>
        <v>16</v>
      </c>
      <c r="M348">
        <f t="shared" si="36"/>
        <v>286</v>
      </c>
      <c r="N348" s="5" t="s">
        <v>509</v>
      </c>
      <c r="O348" s="42">
        <v>1</v>
      </c>
      <c r="Y348">
        <f t="shared" si="34"/>
        <v>1388</v>
      </c>
    </row>
    <row r="349" spans="1:25" x14ac:dyDescent="0.25">
      <c r="A349" s="5" t="s">
        <v>522</v>
      </c>
      <c r="B349" s="42">
        <v>558</v>
      </c>
      <c r="C349" t="e">
        <f t="shared" si="32"/>
        <v>#N/A</v>
      </c>
      <c r="D349" s="5" t="s">
        <v>513</v>
      </c>
      <c r="E349" t="e">
        <f t="shared" si="31"/>
        <v>#N/A</v>
      </c>
      <c r="G349" s="5" t="s">
        <v>510</v>
      </c>
      <c r="H349" s="42">
        <v>120</v>
      </c>
      <c r="I349">
        <f t="shared" si="33"/>
        <v>406</v>
      </c>
      <c r="J349" s="5" t="s">
        <v>509</v>
      </c>
      <c r="K349" s="5"/>
      <c r="L349">
        <f t="shared" si="35"/>
        <v>120</v>
      </c>
      <c r="M349">
        <f t="shared" si="36"/>
        <v>286</v>
      </c>
      <c r="N349" s="5" t="s">
        <v>510</v>
      </c>
      <c r="O349" s="42">
        <v>1</v>
      </c>
      <c r="Y349">
        <f t="shared" si="34"/>
        <v>1388</v>
      </c>
    </row>
    <row r="350" spans="1:25" x14ac:dyDescent="0.25">
      <c r="A350" s="5" t="s">
        <v>523</v>
      </c>
      <c r="B350" s="42">
        <v>36</v>
      </c>
      <c r="C350" t="e">
        <f t="shared" si="32"/>
        <v>#N/A</v>
      </c>
      <c r="D350" s="5" t="s">
        <v>514</v>
      </c>
      <c r="E350" t="e">
        <f t="shared" si="31"/>
        <v>#N/A</v>
      </c>
      <c r="G350" s="5" t="s">
        <v>511</v>
      </c>
      <c r="H350" s="42">
        <v>314</v>
      </c>
      <c r="I350">
        <f t="shared" si="33"/>
        <v>239</v>
      </c>
      <c r="J350" s="5" t="s">
        <v>510</v>
      </c>
      <c r="K350" s="5"/>
      <c r="L350">
        <f t="shared" si="35"/>
        <v>314</v>
      </c>
      <c r="M350">
        <f t="shared" si="36"/>
        <v>286</v>
      </c>
      <c r="N350" s="5" t="s">
        <v>511</v>
      </c>
      <c r="O350" s="42">
        <v>1</v>
      </c>
      <c r="Y350">
        <f t="shared" si="34"/>
        <v>1388</v>
      </c>
    </row>
    <row r="351" spans="1:25" x14ac:dyDescent="0.25">
      <c r="A351" s="5" t="s">
        <v>524</v>
      </c>
      <c r="B351" s="42">
        <v>95</v>
      </c>
      <c r="C351" t="e">
        <f t="shared" si="32"/>
        <v>#N/A</v>
      </c>
      <c r="D351" s="5" t="s">
        <v>515</v>
      </c>
      <c r="E351" t="e">
        <f t="shared" si="31"/>
        <v>#N/A</v>
      </c>
      <c r="G351" s="5" t="s">
        <v>512</v>
      </c>
      <c r="H351" s="42">
        <v>3</v>
      </c>
      <c r="I351">
        <f t="shared" si="33"/>
        <v>719</v>
      </c>
      <c r="J351" s="5" t="s">
        <v>511</v>
      </c>
      <c r="K351" s="5"/>
      <c r="L351">
        <f t="shared" si="35"/>
        <v>3</v>
      </c>
      <c r="M351">
        <f t="shared" si="36"/>
        <v>286</v>
      </c>
      <c r="N351" s="5" t="s">
        <v>512</v>
      </c>
      <c r="O351" s="42">
        <v>1</v>
      </c>
      <c r="Y351">
        <f t="shared" si="34"/>
        <v>1388</v>
      </c>
    </row>
    <row r="352" spans="1:25" x14ac:dyDescent="0.25">
      <c r="A352" s="5" t="s">
        <v>525</v>
      </c>
      <c r="B352" s="42">
        <v>109</v>
      </c>
      <c r="C352" t="e">
        <f t="shared" si="32"/>
        <v>#N/A</v>
      </c>
      <c r="D352" s="5" t="s">
        <v>518</v>
      </c>
      <c r="E352" t="e">
        <f t="shared" si="31"/>
        <v>#N/A</v>
      </c>
      <c r="G352" s="5" t="s">
        <v>513</v>
      </c>
      <c r="H352" s="42">
        <v>24</v>
      </c>
      <c r="I352">
        <f t="shared" si="33"/>
        <v>620</v>
      </c>
      <c r="J352" s="5" t="s">
        <v>512</v>
      </c>
      <c r="K352" s="5"/>
      <c r="L352">
        <f t="shared" si="35"/>
        <v>24</v>
      </c>
      <c r="M352">
        <f t="shared" si="36"/>
        <v>286</v>
      </c>
      <c r="N352" s="5" t="s">
        <v>513</v>
      </c>
      <c r="O352" s="42">
        <v>1</v>
      </c>
      <c r="Y352">
        <f t="shared" si="34"/>
        <v>1388</v>
      </c>
    </row>
    <row r="353" spans="1:25" x14ac:dyDescent="0.25">
      <c r="A353" s="5" t="s">
        <v>526</v>
      </c>
      <c r="B353" s="42">
        <v>920</v>
      </c>
      <c r="C353" t="e">
        <f t="shared" si="32"/>
        <v>#N/A</v>
      </c>
      <c r="D353" s="5" t="s">
        <v>519</v>
      </c>
      <c r="E353" t="e">
        <f t="shared" si="31"/>
        <v>#N/A</v>
      </c>
      <c r="G353" s="5" t="s">
        <v>514</v>
      </c>
      <c r="H353" s="42">
        <v>5300</v>
      </c>
      <c r="I353">
        <f t="shared" si="33"/>
        <v>9</v>
      </c>
      <c r="J353" s="5" t="s">
        <v>513</v>
      </c>
      <c r="K353" s="5"/>
      <c r="L353">
        <f t="shared" si="35"/>
        <v>5300</v>
      </c>
      <c r="M353">
        <f t="shared" si="36"/>
        <v>286</v>
      </c>
      <c r="N353" s="5" t="s">
        <v>514</v>
      </c>
      <c r="O353" s="42">
        <v>1</v>
      </c>
      <c r="Y353">
        <f t="shared" si="34"/>
        <v>1388</v>
      </c>
    </row>
    <row r="354" spans="1:25" x14ac:dyDescent="0.25">
      <c r="A354" s="5" t="s">
        <v>528</v>
      </c>
      <c r="B354" s="42">
        <v>150</v>
      </c>
      <c r="C354" t="e">
        <f t="shared" si="32"/>
        <v>#N/A</v>
      </c>
      <c r="D354" s="5" t="s">
        <v>521</v>
      </c>
      <c r="E354" t="e">
        <f t="shared" si="31"/>
        <v>#N/A</v>
      </c>
      <c r="G354" s="5" t="s">
        <v>515</v>
      </c>
      <c r="H354" s="42">
        <v>26</v>
      </c>
      <c r="I354">
        <f t="shared" si="33"/>
        <v>611</v>
      </c>
      <c r="J354" s="5" t="s">
        <v>514</v>
      </c>
      <c r="K354" s="5"/>
      <c r="L354">
        <f t="shared" si="35"/>
        <v>26</v>
      </c>
      <c r="M354">
        <f t="shared" si="36"/>
        <v>286</v>
      </c>
      <c r="N354" s="5" t="s">
        <v>515</v>
      </c>
      <c r="O354" s="42">
        <v>1</v>
      </c>
      <c r="Y354">
        <f t="shared" si="34"/>
        <v>1388</v>
      </c>
    </row>
    <row r="355" spans="1:25" x14ac:dyDescent="0.25">
      <c r="A355" s="5" t="s">
        <v>529</v>
      </c>
      <c r="B355" s="42">
        <v>65</v>
      </c>
      <c r="C355" t="e">
        <f t="shared" si="32"/>
        <v>#N/A</v>
      </c>
      <c r="D355" s="5" t="s">
        <v>522</v>
      </c>
      <c r="E355" t="e">
        <f t="shared" si="31"/>
        <v>#N/A</v>
      </c>
      <c r="G355" s="5" t="s">
        <v>518</v>
      </c>
      <c r="H355" s="42">
        <v>312</v>
      </c>
      <c r="I355">
        <f t="shared" si="33"/>
        <v>240</v>
      </c>
      <c r="J355" s="5" t="s">
        <v>515</v>
      </c>
      <c r="K355" s="5"/>
      <c r="L355">
        <f t="shared" si="35"/>
        <v>312</v>
      </c>
      <c r="M355">
        <f t="shared" si="36"/>
        <v>19</v>
      </c>
      <c r="N355" s="5" t="s">
        <v>518</v>
      </c>
      <c r="O355" s="42">
        <v>3</v>
      </c>
      <c r="Y355">
        <f t="shared" si="34"/>
        <v>1388</v>
      </c>
    </row>
    <row r="356" spans="1:25" x14ac:dyDescent="0.25">
      <c r="A356" s="5" t="s">
        <v>530</v>
      </c>
      <c r="B356" s="42">
        <v>400</v>
      </c>
      <c r="C356" t="e">
        <f t="shared" si="32"/>
        <v>#N/A</v>
      </c>
      <c r="D356" s="5" t="s">
        <v>523</v>
      </c>
      <c r="E356" t="e">
        <f t="shared" si="31"/>
        <v>#N/A</v>
      </c>
      <c r="G356" s="5" t="s">
        <v>519</v>
      </c>
      <c r="H356" s="42">
        <v>233</v>
      </c>
      <c r="I356">
        <f t="shared" si="33"/>
        <v>292</v>
      </c>
      <c r="J356" s="5" t="s">
        <v>518</v>
      </c>
      <c r="K356" s="5"/>
      <c r="L356">
        <f t="shared" si="35"/>
        <v>233</v>
      </c>
      <c r="M356">
        <f t="shared" si="36"/>
        <v>286</v>
      </c>
      <c r="N356" s="5" t="s">
        <v>519</v>
      </c>
      <c r="O356" s="42">
        <v>1</v>
      </c>
      <c r="Y356">
        <f t="shared" si="34"/>
        <v>1388</v>
      </c>
    </row>
    <row r="357" spans="1:25" x14ac:dyDescent="0.25">
      <c r="A357" s="5" t="s">
        <v>531</v>
      </c>
      <c r="B357" s="42">
        <v>300</v>
      </c>
      <c r="C357" t="e">
        <f t="shared" si="32"/>
        <v>#N/A</v>
      </c>
      <c r="D357" s="5" t="s">
        <v>524</v>
      </c>
      <c r="E357" t="e">
        <f t="shared" si="31"/>
        <v>#N/A</v>
      </c>
      <c r="G357" s="5" t="s">
        <v>521</v>
      </c>
      <c r="H357" s="42">
        <v>7</v>
      </c>
      <c r="I357">
        <f t="shared" si="33"/>
        <v>701</v>
      </c>
      <c r="J357" s="5" t="s">
        <v>519</v>
      </c>
      <c r="K357" s="5"/>
      <c r="L357">
        <f t="shared" si="35"/>
        <v>7</v>
      </c>
      <c r="M357">
        <f t="shared" si="36"/>
        <v>286</v>
      </c>
      <c r="N357" s="5" t="s">
        <v>521</v>
      </c>
      <c r="O357" s="42">
        <v>1</v>
      </c>
      <c r="Y357">
        <f t="shared" si="34"/>
        <v>1388</v>
      </c>
    </row>
    <row r="358" spans="1:25" x14ac:dyDescent="0.25">
      <c r="A358" s="5" t="s">
        <v>532</v>
      </c>
      <c r="B358" s="42">
        <v>30</v>
      </c>
      <c r="C358" t="e">
        <f t="shared" si="32"/>
        <v>#N/A</v>
      </c>
      <c r="D358" s="5" t="s">
        <v>525</v>
      </c>
      <c r="E358" t="e">
        <f t="shared" si="31"/>
        <v>#N/A</v>
      </c>
      <c r="G358" s="5" t="s">
        <v>522</v>
      </c>
      <c r="H358" s="42">
        <v>1998</v>
      </c>
      <c r="I358">
        <f t="shared" si="33"/>
        <v>42</v>
      </c>
      <c r="J358" s="5" t="s">
        <v>521</v>
      </c>
      <c r="K358" s="5"/>
      <c r="L358">
        <f t="shared" si="35"/>
        <v>1998</v>
      </c>
      <c r="M358">
        <f t="shared" si="36"/>
        <v>60</v>
      </c>
      <c r="N358" s="5" t="s">
        <v>522</v>
      </c>
      <c r="O358" s="42">
        <v>2</v>
      </c>
      <c r="Y358">
        <f t="shared" si="34"/>
        <v>1388</v>
      </c>
    </row>
    <row r="359" spans="1:25" x14ac:dyDescent="0.25">
      <c r="A359" s="5" t="s">
        <v>533</v>
      </c>
      <c r="B359" s="42">
        <v>121</v>
      </c>
      <c r="C359" t="e">
        <f t="shared" si="32"/>
        <v>#N/A</v>
      </c>
      <c r="D359" s="5" t="s">
        <v>526</v>
      </c>
      <c r="E359" t="e">
        <f t="shared" si="31"/>
        <v>#N/A</v>
      </c>
      <c r="G359" s="5" t="s">
        <v>523</v>
      </c>
      <c r="H359" s="42">
        <v>157</v>
      </c>
      <c r="I359">
        <f t="shared" si="33"/>
        <v>365</v>
      </c>
      <c r="J359" s="5" t="s">
        <v>522</v>
      </c>
      <c r="K359" s="5"/>
      <c r="L359">
        <f t="shared" si="35"/>
        <v>157</v>
      </c>
      <c r="M359">
        <f t="shared" si="36"/>
        <v>286</v>
      </c>
      <c r="N359" s="5" t="s">
        <v>523</v>
      </c>
      <c r="O359" s="42">
        <v>1</v>
      </c>
      <c r="Y359">
        <f t="shared" si="34"/>
        <v>1388</v>
      </c>
    </row>
    <row r="360" spans="1:25" x14ac:dyDescent="0.25">
      <c r="A360" s="5" t="s">
        <v>534</v>
      </c>
      <c r="B360" s="42">
        <v>0</v>
      </c>
      <c r="C360" t="e">
        <f t="shared" si="32"/>
        <v>#N/A</v>
      </c>
      <c r="D360" s="5" t="s">
        <v>528</v>
      </c>
      <c r="E360" t="e">
        <f t="shared" si="31"/>
        <v>#N/A</v>
      </c>
      <c r="G360" s="5" t="s">
        <v>524</v>
      </c>
      <c r="H360" s="42">
        <v>102</v>
      </c>
      <c r="I360">
        <f t="shared" si="33"/>
        <v>431</v>
      </c>
      <c r="J360" s="5" t="s">
        <v>523</v>
      </c>
      <c r="K360" s="5"/>
      <c r="L360">
        <f t="shared" si="35"/>
        <v>102</v>
      </c>
      <c r="M360">
        <f t="shared" si="36"/>
        <v>286</v>
      </c>
      <c r="N360" s="5" t="s">
        <v>524</v>
      </c>
      <c r="O360" s="42">
        <v>1</v>
      </c>
      <c r="Y360">
        <f t="shared" si="34"/>
        <v>1388</v>
      </c>
    </row>
    <row r="361" spans="1:25" x14ac:dyDescent="0.25">
      <c r="A361" s="5" t="s">
        <v>535</v>
      </c>
      <c r="B361" s="42">
        <v>34</v>
      </c>
      <c r="C361" t="e">
        <f t="shared" si="32"/>
        <v>#N/A</v>
      </c>
      <c r="D361" s="5" t="s">
        <v>529</v>
      </c>
      <c r="E361" t="e">
        <f t="shared" si="31"/>
        <v>#N/A</v>
      </c>
      <c r="G361" s="5" t="s">
        <v>525</v>
      </c>
      <c r="H361" s="42">
        <v>8</v>
      </c>
      <c r="I361">
        <f t="shared" si="33"/>
        <v>697</v>
      </c>
      <c r="J361" s="5" t="s">
        <v>524</v>
      </c>
      <c r="K361" s="5"/>
      <c r="L361">
        <f t="shared" si="35"/>
        <v>8</v>
      </c>
      <c r="M361">
        <f t="shared" si="36"/>
        <v>286</v>
      </c>
      <c r="N361" s="5" t="s">
        <v>525</v>
      </c>
      <c r="O361" s="42">
        <v>1</v>
      </c>
      <c r="Y361">
        <f t="shared" si="34"/>
        <v>1388</v>
      </c>
    </row>
    <row r="362" spans="1:25" x14ac:dyDescent="0.25">
      <c r="A362" s="5" t="s">
        <v>536</v>
      </c>
      <c r="B362" s="42">
        <v>0</v>
      </c>
      <c r="C362" t="e">
        <f t="shared" si="32"/>
        <v>#N/A</v>
      </c>
      <c r="D362" s="5" t="s">
        <v>530</v>
      </c>
      <c r="E362" t="e">
        <f t="shared" si="31"/>
        <v>#N/A</v>
      </c>
      <c r="G362" s="5" t="s">
        <v>526</v>
      </c>
      <c r="H362" s="42">
        <v>809</v>
      </c>
      <c r="I362">
        <f t="shared" si="33"/>
        <v>108</v>
      </c>
      <c r="J362" s="5" t="s">
        <v>525</v>
      </c>
      <c r="K362" s="5"/>
      <c r="L362">
        <f t="shared" si="35"/>
        <v>809</v>
      </c>
      <c r="M362">
        <f t="shared" si="36"/>
        <v>60</v>
      </c>
      <c r="N362" s="5" t="s">
        <v>526</v>
      </c>
      <c r="O362" s="42">
        <v>2</v>
      </c>
      <c r="Y362">
        <f t="shared" si="34"/>
        <v>1388</v>
      </c>
    </row>
    <row r="363" spans="1:25" x14ac:dyDescent="0.25">
      <c r="A363" s="5" t="s">
        <v>537</v>
      </c>
      <c r="B363" s="42">
        <v>60</v>
      </c>
      <c r="C363" t="e">
        <f t="shared" si="32"/>
        <v>#N/A</v>
      </c>
      <c r="D363" s="5" t="s">
        <v>531</v>
      </c>
      <c r="E363" t="e">
        <f t="shared" si="31"/>
        <v>#N/A</v>
      </c>
      <c r="G363" s="5" t="s">
        <v>528</v>
      </c>
      <c r="H363" s="42">
        <v>19</v>
      </c>
      <c r="I363">
        <f t="shared" si="33"/>
        <v>647</v>
      </c>
      <c r="J363" s="5" t="s">
        <v>526</v>
      </c>
      <c r="K363" s="5"/>
      <c r="L363">
        <f t="shared" si="35"/>
        <v>19</v>
      </c>
      <c r="M363">
        <f t="shared" si="36"/>
        <v>286</v>
      </c>
      <c r="N363" s="5" t="s">
        <v>528</v>
      </c>
      <c r="O363" s="42">
        <v>1</v>
      </c>
      <c r="Y363">
        <f t="shared" si="34"/>
        <v>1388</v>
      </c>
    </row>
    <row r="364" spans="1:25" x14ac:dyDescent="0.25">
      <c r="A364" s="5" t="s">
        <v>538</v>
      </c>
      <c r="B364" s="42">
        <v>0</v>
      </c>
      <c r="C364" t="e">
        <f t="shared" si="32"/>
        <v>#N/A</v>
      </c>
      <c r="D364" s="5" t="s">
        <v>532</v>
      </c>
      <c r="E364" t="e">
        <f t="shared" si="31"/>
        <v>#N/A</v>
      </c>
      <c r="G364" s="5" t="s">
        <v>529</v>
      </c>
      <c r="H364" s="42">
        <v>182</v>
      </c>
      <c r="I364">
        <f t="shared" si="33"/>
        <v>340</v>
      </c>
      <c r="J364" s="5" t="s">
        <v>528</v>
      </c>
      <c r="K364" s="5"/>
      <c r="L364">
        <f t="shared" si="35"/>
        <v>182</v>
      </c>
      <c r="M364">
        <f t="shared" si="36"/>
        <v>286</v>
      </c>
      <c r="N364" s="5" t="s">
        <v>529</v>
      </c>
      <c r="O364" s="42">
        <v>1</v>
      </c>
      <c r="Y364">
        <f t="shared" si="34"/>
        <v>1388</v>
      </c>
    </row>
    <row r="365" spans="1:25" x14ac:dyDescent="0.25">
      <c r="A365" s="5" t="s">
        <v>539</v>
      </c>
      <c r="B365" s="42">
        <v>40</v>
      </c>
      <c r="C365" t="e">
        <f t="shared" si="32"/>
        <v>#N/A</v>
      </c>
      <c r="D365" s="5" t="s">
        <v>533</v>
      </c>
      <c r="E365" t="e">
        <f t="shared" si="31"/>
        <v>#N/A</v>
      </c>
      <c r="G365" s="5" t="s">
        <v>530</v>
      </c>
      <c r="H365" s="42">
        <v>146</v>
      </c>
      <c r="I365">
        <f t="shared" si="33"/>
        <v>378</v>
      </c>
      <c r="J365" s="5" t="s">
        <v>529</v>
      </c>
      <c r="K365" s="5"/>
      <c r="L365">
        <f t="shared" si="35"/>
        <v>146</v>
      </c>
      <c r="M365">
        <f t="shared" si="36"/>
        <v>286</v>
      </c>
      <c r="N365" s="5" t="s">
        <v>530</v>
      </c>
      <c r="O365" s="42">
        <v>1</v>
      </c>
      <c r="Y365">
        <f t="shared" si="34"/>
        <v>1388</v>
      </c>
    </row>
    <row r="366" spans="1:25" x14ac:dyDescent="0.25">
      <c r="A366" s="5" t="s">
        <v>540</v>
      </c>
      <c r="B366" s="42">
        <v>0</v>
      </c>
      <c r="C366" t="e">
        <f t="shared" si="32"/>
        <v>#N/A</v>
      </c>
      <c r="D366" s="5" t="s">
        <v>534</v>
      </c>
      <c r="E366" t="e">
        <f t="shared" si="31"/>
        <v>#N/A</v>
      </c>
      <c r="G366" s="5" t="s">
        <v>531</v>
      </c>
      <c r="H366" s="42">
        <v>1500</v>
      </c>
      <c r="I366">
        <f t="shared" si="33"/>
        <v>56</v>
      </c>
      <c r="J366" s="5" t="s">
        <v>530</v>
      </c>
      <c r="K366" s="5"/>
      <c r="L366">
        <f t="shared" si="35"/>
        <v>1500</v>
      </c>
      <c r="M366">
        <f t="shared" si="36"/>
        <v>60</v>
      </c>
      <c r="N366" s="5" t="s">
        <v>531</v>
      </c>
      <c r="O366" s="42">
        <v>2</v>
      </c>
      <c r="Y366">
        <f t="shared" si="34"/>
        <v>1388</v>
      </c>
    </row>
    <row r="367" spans="1:25" x14ac:dyDescent="0.25">
      <c r="A367" s="5" t="s">
        <v>541</v>
      </c>
      <c r="B367" s="42">
        <v>200</v>
      </c>
      <c r="C367" t="e">
        <f t="shared" si="32"/>
        <v>#N/A</v>
      </c>
      <c r="D367" s="5" t="s">
        <v>535</v>
      </c>
      <c r="E367" t="e">
        <f t="shared" si="31"/>
        <v>#N/A</v>
      </c>
      <c r="G367" s="5" t="s">
        <v>532</v>
      </c>
      <c r="H367" s="42">
        <v>153</v>
      </c>
      <c r="I367">
        <f t="shared" si="33"/>
        <v>373</v>
      </c>
      <c r="J367" s="5" t="s">
        <v>531</v>
      </c>
      <c r="K367" s="5"/>
      <c r="L367">
        <f t="shared" si="35"/>
        <v>153</v>
      </c>
      <c r="M367">
        <f t="shared" si="36"/>
        <v>286</v>
      </c>
      <c r="N367" s="5" t="s">
        <v>532</v>
      </c>
      <c r="O367" s="42">
        <v>1</v>
      </c>
      <c r="Y367">
        <f t="shared" si="34"/>
        <v>1388</v>
      </c>
    </row>
    <row r="368" spans="1:25" x14ac:dyDescent="0.25">
      <c r="A368" s="5" t="s">
        <v>542</v>
      </c>
      <c r="B368" s="42">
        <v>134</v>
      </c>
      <c r="C368" t="e">
        <f t="shared" si="32"/>
        <v>#N/A</v>
      </c>
      <c r="D368" s="5" t="s">
        <v>536</v>
      </c>
      <c r="E368" t="e">
        <f t="shared" si="31"/>
        <v>#N/A</v>
      </c>
      <c r="G368" s="5" t="s">
        <v>533</v>
      </c>
      <c r="H368" s="42">
        <v>161</v>
      </c>
      <c r="I368">
        <f t="shared" si="33"/>
        <v>361</v>
      </c>
      <c r="J368" s="5" t="s">
        <v>532</v>
      </c>
      <c r="K368" s="5"/>
      <c r="L368">
        <f t="shared" si="35"/>
        <v>161</v>
      </c>
      <c r="M368">
        <f t="shared" si="36"/>
        <v>286</v>
      </c>
      <c r="N368" s="5" t="s">
        <v>533</v>
      </c>
      <c r="O368" s="42">
        <v>1</v>
      </c>
      <c r="Y368">
        <f t="shared" si="34"/>
        <v>1388</v>
      </c>
    </row>
    <row r="369" spans="1:25" x14ac:dyDescent="0.25">
      <c r="A369" s="5" t="s">
        <v>543</v>
      </c>
      <c r="B369" s="42">
        <v>0</v>
      </c>
      <c r="C369" t="e">
        <f t="shared" si="32"/>
        <v>#N/A</v>
      </c>
      <c r="D369" s="5" t="s">
        <v>537</v>
      </c>
      <c r="E369" t="e">
        <f t="shared" si="31"/>
        <v>#N/A</v>
      </c>
      <c r="G369" s="5" t="s">
        <v>534</v>
      </c>
      <c r="H369" s="42">
        <v>156</v>
      </c>
      <c r="I369">
        <f t="shared" si="33"/>
        <v>368</v>
      </c>
      <c r="J369" s="5" t="s">
        <v>533</v>
      </c>
      <c r="K369" s="5"/>
      <c r="L369">
        <f t="shared" si="35"/>
        <v>156</v>
      </c>
      <c r="M369">
        <f t="shared" si="36"/>
        <v>286</v>
      </c>
      <c r="N369" s="5" t="s">
        <v>534</v>
      </c>
      <c r="O369" s="42">
        <v>1</v>
      </c>
      <c r="Y369">
        <f t="shared" si="34"/>
        <v>1388</v>
      </c>
    </row>
    <row r="370" spans="1:25" x14ac:dyDescent="0.25">
      <c r="A370" s="5" t="s">
        <v>544</v>
      </c>
      <c r="B370" s="42">
        <v>6</v>
      </c>
      <c r="C370" t="e">
        <f t="shared" si="32"/>
        <v>#N/A</v>
      </c>
      <c r="D370" s="5" t="s">
        <v>538</v>
      </c>
      <c r="E370" t="e">
        <f t="shared" si="31"/>
        <v>#N/A</v>
      </c>
      <c r="G370" s="5" t="s">
        <v>535</v>
      </c>
      <c r="H370" s="42">
        <v>247</v>
      </c>
      <c r="I370">
        <f t="shared" si="33"/>
        <v>277</v>
      </c>
      <c r="J370" s="5" t="s">
        <v>534</v>
      </c>
      <c r="K370" s="5"/>
      <c r="L370">
        <f t="shared" si="35"/>
        <v>247</v>
      </c>
      <c r="M370">
        <f t="shared" si="36"/>
        <v>286</v>
      </c>
      <c r="N370" s="5" t="s">
        <v>535</v>
      </c>
      <c r="O370" s="42">
        <v>1</v>
      </c>
      <c r="Y370">
        <f t="shared" si="34"/>
        <v>1388</v>
      </c>
    </row>
    <row r="371" spans="1:25" x14ac:dyDescent="0.25">
      <c r="A371" s="5" t="s">
        <v>545</v>
      </c>
      <c r="B371" s="42">
        <v>30</v>
      </c>
      <c r="C371" t="e">
        <f t="shared" si="32"/>
        <v>#N/A</v>
      </c>
      <c r="D371" s="5" t="s">
        <v>539</v>
      </c>
      <c r="E371" t="e">
        <f t="shared" si="31"/>
        <v>#N/A</v>
      </c>
      <c r="G371" s="5" t="s">
        <v>536</v>
      </c>
      <c r="H371" s="42">
        <v>168</v>
      </c>
      <c r="I371">
        <f t="shared" si="33"/>
        <v>354</v>
      </c>
      <c r="J371" s="5" t="s">
        <v>535</v>
      </c>
      <c r="K371" s="5"/>
      <c r="L371">
        <f t="shared" si="35"/>
        <v>168</v>
      </c>
      <c r="M371">
        <f t="shared" si="36"/>
        <v>286</v>
      </c>
      <c r="N371" s="5" t="s">
        <v>536</v>
      </c>
      <c r="O371" s="42">
        <v>1</v>
      </c>
      <c r="Y371">
        <f t="shared" si="34"/>
        <v>1388</v>
      </c>
    </row>
    <row r="372" spans="1:25" x14ac:dyDescent="0.25">
      <c r="A372" s="5" t="s">
        <v>546</v>
      </c>
      <c r="B372" s="42">
        <v>270</v>
      </c>
      <c r="C372" t="e">
        <f t="shared" si="32"/>
        <v>#N/A</v>
      </c>
      <c r="D372" s="5" t="s">
        <v>540</v>
      </c>
      <c r="E372" t="e">
        <f t="shared" si="31"/>
        <v>#N/A</v>
      </c>
      <c r="G372" s="5" t="s">
        <v>537</v>
      </c>
      <c r="H372" s="42">
        <v>240</v>
      </c>
      <c r="I372">
        <f t="shared" si="33"/>
        <v>287</v>
      </c>
      <c r="J372" s="5" t="s">
        <v>536</v>
      </c>
      <c r="K372" s="5"/>
      <c r="L372">
        <f t="shared" si="35"/>
        <v>240</v>
      </c>
      <c r="M372">
        <f t="shared" si="36"/>
        <v>60</v>
      </c>
      <c r="N372" s="5" t="s">
        <v>537</v>
      </c>
      <c r="O372" s="42">
        <v>2</v>
      </c>
      <c r="Y372">
        <f t="shared" si="34"/>
        <v>1388</v>
      </c>
    </row>
    <row r="373" spans="1:25" x14ac:dyDescent="0.25">
      <c r="A373" s="5" t="s">
        <v>547</v>
      </c>
      <c r="B373" s="42">
        <v>15</v>
      </c>
      <c r="C373" t="e">
        <f t="shared" si="32"/>
        <v>#N/A</v>
      </c>
      <c r="D373" s="5" t="s">
        <v>541</v>
      </c>
      <c r="E373" t="e">
        <f t="shared" si="31"/>
        <v>#N/A</v>
      </c>
      <c r="G373" s="5" t="s">
        <v>538</v>
      </c>
      <c r="H373" s="42">
        <v>814</v>
      </c>
      <c r="I373">
        <f t="shared" si="33"/>
        <v>106</v>
      </c>
      <c r="J373" s="5" t="s">
        <v>537</v>
      </c>
      <c r="K373" s="5"/>
      <c r="L373">
        <f t="shared" si="35"/>
        <v>814</v>
      </c>
      <c r="M373">
        <f t="shared" si="36"/>
        <v>286</v>
      </c>
      <c r="N373" s="5" t="s">
        <v>538</v>
      </c>
      <c r="O373" s="42">
        <v>1</v>
      </c>
      <c r="Y373">
        <f t="shared" si="34"/>
        <v>1388</v>
      </c>
    </row>
    <row r="374" spans="1:25" x14ac:dyDescent="0.25">
      <c r="A374" s="5" t="s">
        <v>548</v>
      </c>
      <c r="B374" s="42">
        <v>0</v>
      </c>
      <c r="C374" t="e">
        <f t="shared" si="32"/>
        <v>#N/A</v>
      </c>
      <c r="D374" s="5" t="s">
        <v>542</v>
      </c>
      <c r="E374" t="e">
        <f t="shared" si="31"/>
        <v>#N/A</v>
      </c>
      <c r="G374" s="5" t="s">
        <v>539</v>
      </c>
      <c r="H374" s="42">
        <v>23</v>
      </c>
      <c r="I374">
        <f t="shared" si="33"/>
        <v>628</v>
      </c>
      <c r="J374" s="5" t="s">
        <v>538</v>
      </c>
      <c r="K374" s="5"/>
      <c r="L374">
        <f t="shared" si="35"/>
        <v>23</v>
      </c>
      <c r="M374">
        <f t="shared" si="36"/>
        <v>286</v>
      </c>
      <c r="N374" s="5" t="s">
        <v>539</v>
      </c>
      <c r="O374" s="42">
        <v>1</v>
      </c>
      <c r="Y374">
        <f t="shared" si="34"/>
        <v>1388</v>
      </c>
    </row>
    <row r="375" spans="1:25" x14ac:dyDescent="0.25">
      <c r="A375" s="5" t="s">
        <v>549</v>
      </c>
      <c r="B375" s="42">
        <v>50</v>
      </c>
      <c r="C375" t="e">
        <f t="shared" si="32"/>
        <v>#N/A</v>
      </c>
      <c r="D375" s="5" t="s">
        <v>543</v>
      </c>
      <c r="E375" t="e">
        <f t="shared" si="31"/>
        <v>#N/A</v>
      </c>
      <c r="G375" s="5" t="s">
        <v>540</v>
      </c>
      <c r="H375" s="42">
        <v>63</v>
      </c>
      <c r="I375">
        <f t="shared" si="33"/>
        <v>506</v>
      </c>
      <c r="J375" s="5" t="s">
        <v>539</v>
      </c>
      <c r="K375" s="5"/>
      <c r="L375">
        <f t="shared" si="35"/>
        <v>63</v>
      </c>
      <c r="M375">
        <f t="shared" si="36"/>
        <v>286</v>
      </c>
      <c r="N375" s="5" t="s">
        <v>540</v>
      </c>
      <c r="O375" s="42">
        <v>1</v>
      </c>
      <c r="Y375">
        <f t="shared" si="34"/>
        <v>1388</v>
      </c>
    </row>
    <row r="376" spans="1:25" x14ac:dyDescent="0.25">
      <c r="A376" s="5" t="s">
        <v>550</v>
      </c>
      <c r="B376" s="42">
        <v>100</v>
      </c>
      <c r="C376" t="e">
        <f t="shared" si="32"/>
        <v>#N/A</v>
      </c>
      <c r="D376" s="5" t="s">
        <v>544</v>
      </c>
      <c r="E376" t="e">
        <f t="shared" si="31"/>
        <v>#N/A</v>
      </c>
      <c r="G376" s="5" t="s">
        <v>541</v>
      </c>
      <c r="H376" s="42">
        <v>0</v>
      </c>
      <c r="I376">
        <f t="shared" si="33"/>
        <v>742</v>
      </c>
      <c r="J376" s="5" t="s">
        <v>540</v>
      </c>
      <c r="K376" s="5"/>
      <c r="L376">
        <f t="shared" si="35"/>
        <v>0</v>
      </c>
      <c r="M376">
        <f t="shared" si="36"/>
        <v>286</v>
      </c>
      <c r="N376" s="5" t="s">
        <v>541</v>
      </c>
      <c r="O376" s="42">
        <v>1</v>
      </c>
      <c r="Y376">
        <f t="shared" si="34"/>
        <v>1388</v>
      </c>
    </row>
    <row r="377" spans="1:25" x14ac:dyDescent="0.25">
      <c r="A377" s="5" t="s">
        <v>551</v>
      </c>
      <c r="B377" s="42">
        <v>0</v>
      </c>
      <c r="C377" t="e">
        <f t="shared" si="32"/>
        <v>#N/A</v>
      </c>
      <c r="D377" s="5" t="s">
        <v>545</v>
      </c>
      <c r="E377" t="e">
        <f t="shared" si="31"/>
        <v>#N/A</v>
      </c>
      <c r="G377" s="5" t="s">
        <v>542</v>
      </c>
      <c r="H377" s="42">
        <v>1214</v>
      </c>
      <c r="I377">
        <f t="shared" si="33"/>
        <v>70</v>
      </c>
      <c r="J377" s="5" t="s">
        <v>541</v>
      </c>
      <c r="K377" s="5"/>
      <c r="L377">
        <f t="shared" si="35"/>
        <v>1214</v>
      </c>
      <c r="M377">
        <f t="shared" si="36"/>
        <v>60</v>
      </c>
      <c r="N377" s="5" t="s">
        <v>542</v>
      </c>
      <c r="O377" s="42">
        <v>2</v>
      </c>
      <c r="Y377">
        <f t="shared" si="34"/>
        <v>1388</v>
      </c>
    </row>
    <row r="378" spans="1:25" x14ac:dyDescent="0.25">
      <c r="A378" s="5" t="s">
        <v>552</v>
      </c>
      <c r="B378" s="42">
        <v>55</v>
      </c>
      <c r="C378" t="e">
        <f t="shared" si="32"/>
        <v>#N/A</v>
      </c>
      <c r="D378" s="5" t="s">
        <v>546</v>
      </c>
      <c r="E378" t="e">
        <f t="shared" si="31"/>
        <v>#N/A</v>
      </c>
      <c r="G378" s="5" t="s">
        <v>543</v>
      </c>
      <c r="H378" s="42">
        <v>0</v>
      </c>
      <c r="I378">
        <f t="shared" si="33"/>
        <v>742</v>
      </c>
      <c r="J378" s="5" t="s">
        <v>542</v>
      </c>
      <c r="K378" s="5"/>
      <c r="L378">
        <f t="shared" si="35"/>
        <v>0</v>
      </c>
      <c r="M378">
        <f t="shared" si="36"/>
        <v>286</v>
      </c>
      <c r="N378" s="5" t="s">
        <v>543</v>
      </c>
      <c r="O378" s="42">
        <v>1</v>
      </c>
      <c r="Y378">
        <f t="shared" si="34"/>
        <v>1388</v>
      </c>
    </row>
    <row r="379" spans="1:25" x14ac:dyDescent="0.25">
      <c r="A379" s="5" t="s">
        <v>553</v>
      </c>
      <c r="B379" s="42">
        <v>0</v>
      </c>
      <c r="C379" t="e">
        <f t="shared" si="32"/>
        <v>#N/A</v>
      </c>
      <c r="D379" s="5" t="s">
        <v>547</v>
      </c>
      <c r="E379" t="e">
        <f t="shared" si="31"/>
        <v>#N/A</v>
      </c>
      <c r="G379" s="5" t="s">
        <v>544</v>
      </c>
      <c r="H379" s="42">
        <v>3</v>
      </c>
      <c r="I379">
        <f t="shared" si="33"/>
        <v>719</v>
      </c>
      <c r="J379" s="5" t="s">
        <v>543</v>
      </c>
      <c r="K379" s="5"/>
      <c r="L379">
        <f t="shared" si="35"/>
        <v>3</v>
      </c>
      <c r="M379">
        <f t="shared" si="36"/>
        <v>286</v>
      </c>
      <c r="N379" s="5" t="s">
        <v>544</v>
      </c>
      <c r="O379" s="42">
        <v>1</v>
      </c>
      <c r="Y379">
        <f t="shared" si="34"/>
        <v>1388</v>
      </c>
    </row>
    <row r="380" spans="1:25" x14ac:dyDescent="0.25">
      <c r="A380" s="5" t="s">
        <v>554</v>
      </c>
      <c r="B380" s="42">
        <v>0</v>
      </c>
      <c r="C380" t="e">
        <f t="shared" si="32"/>
        <v>#N/A</v>
      </c>
      <c r="D380" s="5" t="s">
        <v>548</v>
      </c>
      <c r="E380" t="e">
        <f t="shared" si="31"/>
        <v>#N/A</v>
      </c>
      <c r="G380" s="5" t="s">
        <v>545</v>
      </c>
      <c r="H380" s="42">
        <v>103</v>
      </c>
      <c r="I380">
        <f t="shared" si="33"/>
        <v>429</v>
      </c>
      <c r="J380" s="5" t="s">
        <v>544</v>
      </c>
      <c r="K380" s="5"/>
      <c r="L380">
        <f t="shared" si="35"/>
        <v>103</v>
      </c>
      <c r="M380">
        <f t="shared" si="36"/>
        <v>286</v>
      </c>
      <c r="N380" s="5" t="s">
        <v>545</v>
      </c>
      <c r="O380" s="42">
        <v>1</v>
      </c>
      <c r="Y380">
        <f t="shared" si="34"/>
        <v>1388</v>
      </c>
    </row>
    <row r="381" spans="1:25" x14ac:dyDescent="0.25">
      <c r="A381" s="5" t="s">
        <v>556</v>
      </c>
      <c r="B381" s="42">
        <v>669</v>
      </c>
      <c r="C381" t="e">
        <f t="shared" si="32"/>
        <v>#N/A</v>
      </c>
      <c r="D381" s="5" t="s">
        <v>549</v>
      </c>
      <c r="E381" t="e">
        <f t="shared" si="31"/>
        <v>#N/A</v>
      </c>
      <c r="G381" s="5" t="s">
        <v>546</v>
      </c>
      <c r="H381" s="42">
        <v>2430</v>
      </c>
      <c r="I381">
        <f t="shared" si="33"/>
        <v>29</v>
      </c>
      <c r="J381" s="5" t="s">
        <v>545</v>
      </c>
      <c r="K381" s="5"/>
      <c r="L381">
        <f t="shared" si="35"/>
        <v>2430</v>
      </c>
      <c r="M381">
        <f t="shared" si="36"/>
        <v>19</v>
      </c>
      <c r="N381" s="5" t="s">
        <v>546</v>
      </c>
      <c r="O381" s="42">
        <v>3</v>
      </c>
      <c r="Y381">
        <f t="shared" si="34"/>
        <v>1388</v>
      </c>
    </row>
    <row r="382" spans="1:25" x14ac:dyDescent="0.25">
      <c r="A382" s="5" t="s">
        <v>557</v>
      </c>
      <c r="B382" s="42">
        <v>717</v>
      </c>
      <c r="C382" t="e">
        <f t="shared" si="32"/>
        <v>#N/A</v>
      </c>
      <c r="D382" s="5" t="s">
        <v>550</v>
      </c>
      <c r="E382" t="e">
        <f t="shared" si="31"/>
        <v>#N/A</v>
      </c>
      <c r="G382" s="5" t="s">
        <v>547</v>
      </c>
      <c r="H382" s="42">
        <v>190</v>
      </c>
      <c r="I382">
        <f t="shared" si="33"/>
        <v>329</v>
      </c>
      <c r="J382" s="5" t="s">
        <v>546</v>
      </c>
      <c r="K382" s="5"/>
      <c r="L382">
        <f t="shared" si="35"/>
        <v>190</v>
      </c>
      <c r="M382">
        <f t="shared" si="36"/>
        <v>286</v>
      </c>
      <c r="N382" s="5" t="s">
        <v>547</v>
      </c>
      <c r="O382" s="42">
        <v>1</v>
      </c>
      <c r="Y382">
        <f t="shared" si="34"/>
        <v>1388</v>
      </c>
    </row>
    <row r="383" spans="1:25" x14ac:dyDescent="0.25">
      <c r="A383" s="5" t="s">
        <v>558</v>
      </c>
      <c r="B383" s="42">
        <v>120</v>
      </c>
      <c r="C383" t="e">
        <f t="shared" si="32"/>
        <v>#N/A</v>
      </c>
      <c r="D383" s="5" t="s">
        <v>551</v>
      </c>
      <c r="E383" t="e">
        <f t="shared" si="31"/>
        <v>#N/A</v>
      </c>
      <c r="G383" s="5" t="s">
        <v>548</v>
      </c>
      <c r="H383" s="42">
        <v>63</v>
      </c>
      <c r="I383">
        <f t="shared" si="33"/>
        <v>506</v>
      </c>
      <c r="J383" s="5" t="s">
        <v>547</v>
      </c>
      <c r="K383" s="5"/>
      <c r="L383">
        <f t="shared" si="35"/>
        <v>63</v>
      </c>
      <c r="M383">
        <f t="shared" si="36"/>
        <v>286</v>
      </c>
      <c r="N383" s="5" t="s">
        <v>548</v>
      </c>
      <c r="O383" s="42">
        <v>1</v>
      </c>
      <c r="Y383">
        <f t="shared" si="34"/>
        <v>1388</v>
      </c>
    </row>
    <row r="384" spans="1:25" x14ac:dyDescent="0.25">
      <c r="A384" s="5" t="s">
        <v>559</v>
      </c>
      <c r="B384" s="42">
        <v>556</v>
      </c>
      <c r="C384" t="e">
        <f t="shared" si="32"/>
        <v>#N/A</v>
      </c>
      <c r="D384" s="5" t="s">
        <v>552</v>
      </c>
      <c r="E384" t="e">
        <f t="shared" si="31"/>
        <v>#N/A</v>
      </c>
      <c r="G384" s="5" t="s">
        <v>549</v>
      </c>
      <c r="H384" s="42">
        <v>0</v>
      </c>
      <c r="I384">
        <f t="shared" si="33"/>
        <v>742</v>
      </c>
      <c r="J384" s="5" t="s">
        <v>548</v>
      </c>
      <c r="K384" s="5"/>
      <c r="L384">
        <f t="shared" si="35"/>
        <v>0</v>
      </c>
      <c r="M384">
        <f t="shared" si="36"/>
        <v>286</v>
      </c>
      <c r="N384" s="5" t="s">
        <v>549</v>
      </c>
      <c r="O384" s="42">
        <v>1</v>
      </c>
      <c r="Y384">
        <f t="shared" si="34"/>
        <v>1388</v>
      </c>
    </row>
    <row r="385" spans="1:25" x14ac:dyDescent="0.25">
      <c r="A385" s="5" t="s">
        <v>560</v>
      </c>
      <c r="B385" s="42">
        <v>6650</v>
      </c>
      <c r="C385" t="e">
        <f t="shared" si="32"/>
        <v>#N/A</v>
      </c>
      <c r="D385" s="5" t="s">
        <v>553</v>
      </c>
      <c r="E385" t="e">
        <f t="shared" si="31"/>
        <v>#N/A</v>
      </c>
      <c r="G385" s="5" t="s">
        <v>550</v>
      </c>
      <c r="H385" s="42">
        <v>390</v>
      </c>
      <c r="I385">
        <f t="shared" si="33"/>
        <v>200</v>
      </c>
      <c r="J385" s="5" t="s">
        <v>549</v>
      </c>
      <c r="K385" s="5"/>
      <c r="L385">
        <f t="shared" si="35"/>
        <v>390</v>
      </c>
      <c r="M385">
        <f t="shared" si="36"/>
        <v>286</v>
      </c>
      <c r="N385" s="5" t="s">
        <v>550</v>
      </c>
      <c r="O385" s="42">
        <v>1</v>
      </c>
      <c r="Y385">
        <f t="shared" si="34"/>
        <v>1388</v>
      </c>
    </row>
    <row r="386" spans="1:25" x14ac:dyDescent="0.25">
      <c r="A386" s="5" t="s">
        <v>561</v>
      </c>
      <c r="B386" s="42">
        <v>27</v>
      </c>
      <c r="C386" t="e">
        <f t="shared" si="32"/>
        <v>#N/A</v>
      </c>
      <c r="D386" s="5" t="s">
        <v>554</v>
      </c>
      <c r="E386" t="e">
        <f t="shared" si="31"/>
        <v>#N/A</v>
      </c>
      <c r="G386" s="5" t="s">
        <v>551</v>
      </c>
      <c r="H386" s="42">
        <v>259</v>
      </c>
      <c r="I386">
        <f t="shared" si="33"/>
        <v>270</v>
      </c>
      <c r="J386" s="5" t="s">
        <v>550</v>
      </c>
      <c r="K386" s="5"/>
      <c r="L386">
        <f t="shared" si="35"/>
        <v>259</v>
      </c>
      <c r="M386">
        <f t="shared" si="36"/>
        <v>286</v>
      </c>
      <c r="N386" s="5" t="s">
        <v>551</v>
      </c>
      <c r="O386" s="42">
        <v>1</v>
      </c>
      <c r="Y386">
        <f t="shared" si="34"/>
        <v>1388</v>
      </c>
    </row>
    <row r="387" spans="1:25" x14ac:dyDescent="0.25">
      <c r="A387" s="5" t="s">
        <v>562</v>
      </c>
      <c r="B387" s="42">
        <v>60</v>
      </c>
      <c r="C387" t="e">
        <f t="shared" si="32"/>
        <v>#N/A</v>
      </c>
      <c r="D387" s="5" t="s">
        <v>556</v>
      </c>
      <c r="E387" t="e">
        <f t="shared" si="31"/>
        <v>#N/A</v>
      </c>
      <c r="G387" s="5" t="s">
        <v>552</v>
      </c>
      <c r="H387" s="42">
        <v>0</v>
      </c>
      <c r="I387">
        <f t="shared" si="33"/>
        <v>742</v>
      </c>
      <c r="J387" s="5" t="s">
        <v>551</v>
      </c>
      <c r="K387" s="5"/>
      <c r="L387">
        <f t="shared" si="35"/>
        <v>0</v>
      </c>
      <c r="M387">
        <f t="shared" si="36"/>
        <v>286</v>
      </c>
      <c r="N387" s="5" t="s">
        <v>552</v>
      </c>
      <c r="O387" s="42">
        <v>1</v>
      </c>
      <c r="Y387">
        <f t="shared" si="34"/>
        <v>1388</v>
      </c>
    </row>
    <row r="388" spans="1:25" x14ac:dyDescent="0.25">
      <c r="A388" s="5" t="s">
        <v>563</v>
      </c>
      <c r="B388" s="42">
        <v>12</v>
      </c>
      <c r="C388" t="e">
        <f t="shared" si="32"/>
        <v>#N/A</v>
      </c>
      <c r="D388" s="5" t="s">
        <v>557</v>
      </c>
      <c r="E388" t="e">
        <f t="shared" si="31"/>
        <v>#N/A</v>
      </c>
      <c r="G388" s="5" t="s">
        <v>553</v>
      </c>
      <c r="H388" s="42">
        <v>411</v>
      </c>
      <c r="I388">
        <f t="shared" si="33"/>
        <v>191</v>
      </c>
      <c r="J388" s="5" t="s">
        <v>552</v>
      </c>
      <c r="K388" s="5"/>
      <c r="L388">
        <f t="shared" si="35"/>
        <v>411</v>
      </c>
      <c r="M388">
        <f t="shared" si="36"/>
        <v>286</v>
      </c>
      <c r="N388" s="5" t="s">
        <v>553</v>
      </c>
      <c r="O388" s="42">
        <v>1</v>
      </c>
      <c r="Y388">
        <f t="shared" si="34"/>
        <v>1388</v>
      </c>
    </row>
    <row r="389" spans="1:25" x14ac:dyDescent="0.25">
      <c r="A389" s="5" t="s">
        <v>565</v>
      </c>
      <c r="B389" s="42">
        <v>0</v>
      </c>
      <c r="C389" t="e">
        <f t="shared" si="32"/>
        <v>#N/A</v>
      </c>
      <c r="D389" s="5" t="s">
        <v>558</v>
      </c>
      <c r="E389" t="e">
        <f t="shared" si="31"/>
        <v>#N/A</v>
      </c>
      <c r="G389" s="5" t="s">
        <v>554</v>
      </c>
      <c r="H389" s="42">
        <v>254</v>
      </c>
      <c r="I389">
        <f t="shared" si="33"/>
        <v>274</v>
      </c>
      <c r="J389" s="5" t="s">
        <v>553</v>
      </c>
      <c r="K389" s="5"/>
      <c r="L389">
        <f t="shared" si="35"/>
        <v>254</v>
      </c>
      <c r="M389">
        <f t="shared" si="36"/>
        <v>286</v>
      </c>
      <c r="N389" s="5" t="s">
        <v>554</v>
      </c>
      <c r="O389" s="42">
        <v>1</v>
      </c>
      <c r="Y389">
        <f t="shared" si="34"/>
        <v>1388</v>
      </c>
    </row>
    <row r="390" spans="1:25" x14ac:dyDescent="0.25">
      <c r="A390" s="5" t="s">
        <v>566</v>
      </c>
      <c r="B390" s="42">
        <v>0</v>
      </c>
      <c r="C390" t="e">
        <f t="shared" si="32"/>
        <v>#N/A</v>
      </c>
      <c r="D390" s="5" t="s">
        <v>559</v>
      </c>
      <c r="E390" t="e">
        <f t="shared" si="31"/>
        <v>#N/A</v>
      </c>
      <c r="G390" s="5" t="s">
        <v>556</v>
      </c>
      <c r="H390" s="42">
        <v>80</v>
      </c>
      <c r="I390">
        <f t="shared" si="33"/>
        <v>473</v>
      </c>
      <c r="J390" s="5" t="s">
        <v>554</v>
      </c>
      <c r="K390" s="5"/>
      <c r="L390">
        <f t="shared" si="35"/>
        <v>80</v>
      </c>
      <c r="M390">
        <f t="shared" si="36"/>
        <v>286</v>
      </c>
      <c r="N390" s="5" t="s">
        <v>556</v>
      </c>
      <c r="O390" s="42">
        <v>1</v>
      </c>
      <c r="Y390">
        <f t="shared" si="34"/>
        <v>1388</v>
      </c>
    </row>
    <row r="391" spans="1:25" x14ac:dyDescent="0.25">
      <c r="A391" s="5" t="s">
        <v>567</v>
      </c>
      <c r="B391" s="42">
        <v>5</v>
      </c>
      <c r="C391" t="e">
        <f t="shared" si="32"/>
        <v>#N/A</v>
      </c>
      <c r="D391" s="5" t="s">
        <v>560</v>
      </c>
      <c r="E391" t="e">
        <f t="shared" si="31"/>
        <v>#N/A</v>
      </c>
      <c r="G391" s="5" t="s">
        <v>557</v>
      </c>
      <c r="H391" s="42">
        <v>3200</v>
      </c>
      <c r="I391">
        <f t="shared" si="33"/>
        <v>19</v>
      </c>
      <c r="J391" s="5" t="s">
        <v>556</v>
      </c>
      <c r="K391" s="5"/>
      <c r="L391">
        <f t="shared" si="35"/>
        <v>3200</v>
      </c>
      <c r="M391">
        <f t="shared" si="36"/>
        <v>60</v>
      </c>
      <c r="N391" s="5" t="s">
        <v>557</v>
      </c>
      <c r="O391" s="42">
        <v>2</v>
      </c>
      <c r="Y391">
        <f t="shared" si="34"/>
        <v>1388</v>
      </c>
    </row>
    <row r="392" spans="1:25" x14ac:dyDescent="0.25">
      <c r="A392" s="5" t="s">
        <v>569</v>
      </c>
      <c r="B392" s="42">
        <v>10</v>
      </c>
      <c r="C392" t="e">
        <f t="shared" si="32"/>
        <v>#N/A</v>
      </c>
      <c r="D392" s="5" t="s">
        <v>561</v>
      </c>
      <c r="E392" t="e">
        <f t="shared" si="31"/>
        <v>#N/A</v>
      </c>
      <c r="G392" s="5" t="s">
        <v>558</v>
      </c>
      <c r="H392" s="42">
        <v>1700</v>
      </c>
      <c r="I392">
        <f t="shared" si="33"/>
        <v>49</v>
      </c>
      <c r="J392" s="5" t="s">
        <v>557</v>
      </c>
      <c r="K392" s="5"/>
      <c r="L392">
        <f t="shared" si="35"/>
        <v>1700</v>
      </c>
      <c r="M392">
        <f t="shared" si="36"/>
        <v>286</v>
      </c>
      <c r="N392" s="5" t="s">
        <v>558</v>
      </c>
      <c r="O392" s="42">
        <v>1</v>
      </c>
      <c r="Y392">
        <f t="shared" si="34"/>
        <v>1388</v>
      </c>
    </row>
    <row r="393" spans="1:25" x14ac:dyDescent="0.25">
      <c r="A393" s="5" t="s">
        <v>571</v>
      </c>
      <c r="B393" s="42">
        <v>0</v>
      </c>
      <c r="C393" t="e">
        <f t="shared" si="32"/>
        <v>#N/A</v>
      </c>
      <c r="D393" s="5" t="s">
        <v>562</v>
      </c>
      <c r="E393" t="e">
        <f t="shared" ref="E393:E456" si="37">VLOOKUP(D:D,A388:B1212,2,0)</f>
        <v>#N/A</v>
      </c>
      <c r="G393" s="5" t="s">
        <v>559</v>
      </c>
      <c r="H393" s="42">
        <v>26500</v>
      </c>
      <c r="I393">
        <f t="shared" si="33"/>
        <v>2</v>
      </c>
      <c r="J393" s="5" t="s">
        <v>558</v>
      </c>
      <c r="K393" s="5"/>
      <c r="L393">
        <f t="shared" si="35"/>
        <v>26500</v>
      </c>
      <c r="M393">
        <f t="shared" si="36"/>
        <v>19</v>
      </c>
      <c r="N393" s="5" t="s">
        <v>559</v>
      </c>
      <c r="O393" s="42">
        <v>3</v>
      </c>
      <c r="Y393">
        <f t="shared" si="34"/>
        <v>1388</v>
      </c>
    </row>
    <row r="394" spans="1:25" x14ac:dyDescent="0.25">
      <c r="A394" s="5" t="s">
        <v>572</v>
      </c>
      <c r="B394" s="42">
        <v>200</v>
      </c>
      <c r="C394" t="e">
        <f t="shared" ref="C394:C457" si="38">RANK(E:E,E:E)</f>
        <v>#N/A</v>
      </c>
      <c r="D394" s="5" t="s">
        <v>563</v>
      </c>
      <c r="E394" t="e">
        <f t="shared" si="37"/>
        <v>#N/A</v>
      </c>
      <c r="G394" s="5" t="s">
        <v>560</v>
      </c>
      <c r="H394" s="42">
        <v>0</v>
      </c>
      <c r="I394">
        <f t="shared" si="33"/>
        <v>742</v>
      </c>
      <c r="J394" s="5" t="s">
        <v>559</v>
      </c>
      <c r="K394" s="5"/>
      <c r="L394">
        <f t="shared" si="35"/>
        <v>0</v>
      </c>
      <c r="M394">
        <f t="shared" si="36"/>
        <v>286</v>
      </c>
      <c r="N394" s="5" t="s">
        <v>560</v>
      </c>
      <c r="O394" s="42">
        <v>1</v>
      </c>
      <c r="Y394">
        <f t="shared" si="34"/>
        <v>1388</v>
      </c>
    </row>
    <row r="395" spans="1:25" x14ac:dyDescent="0.25">
      <c r="A395" s="5" t="s">
        <v>573</v>
      </c>
      <c r="B395" s="42">
        <v>75</v>
      </c>
      <c r="C395" t="e">
        <f t="shared" si="38"/>
        <v>#N/A</v>
      </c>
      <c r="D395" s="5" t="s">
        <v>565</v>
      </c>
      <c r="E395" t="e">
        <f t="shared" si="37"/>
        <v>#N/A</v>
      </c>
      <c r="G395" s="5" t="s">
        <v>561</v>
      </c>
      <c r="H395" s="42">
        <v>143</v>
      </c>
      <c r="I395">
        <f t="shared" si="33"/>
        <v>381</v>
      </c>
      <c r="J395" s="5" t="s">
        <v>560</v>
      </c>
      <c r="K395" s="5"/>
      <c r="L395">
        <f t="shared" si="35"/>
        <v>143</v>
      </c>
      <c r="M395">
        <f t="shared" si="36"/>
        <v>286</v>
      </c>
      <c r="N395" s="5" t="s">
        <v>561</v>
      </c>
      <c r="O395" s="42">
        <v>1</v>
      </c>
      <c r="Y395">
        <f t="shared" si="34"/>
        <v>1388</v>
      </c>
    </row>
    <row r="396" spans="1:25" x14ac:dyDescent="0.25">
      <c r="A396" s="5" t="s">
        <v>574</v>
      </c>
      <c r="B396" s="42">
        <v>0</v>
      </c>
      <c r="C396" t="e">
        <f t="shared" si="38"/>
        <v>#N/A</v>
      </c>
      <c r="D396" s="5" t="s">
        <v>566</v>
      </c>
      <c r="E396" t="e">
        <f t="shared" si="37"/>
        <v>#N/A</v>
      </c>
      <c r="G396" s="5" t="s">
        <v>562</v>
      </c>
      <c r="H396" s="42">
        <v>106</v>
      </c>
      <c r="I396">
        <f t="shared" si="33"/>
        <v>427</v>
      </c>
      <c r="J396" s="5" t="s">
        <v>561</v>
      </c>
      <c r="K396" s="5"/>
      <c r="L396">
        <f t="shared" si="35"/>
        <v>106</v>
      </c>
      <c r="M396">
        <f t="shared" si="36"/>
        <v>286</v>
      </c>
      <c r="N396" s="5" t="s">
        <v>562</v>
      </c>
      <c r="O396" s="42">
        <v>1</v>
      </c>
      <c r="Y396">
        <f t="shared" si="34"/>
        <v>1388</v>
      </c>
    </row>
    <row r="397" spans="1:25" x14ac:dyDescent="0.25">
      <c r="A397" s="5" t="s">
        <v>575</v>
      </c>
      <c r="B397" s="42">
        <v>57</v>
      </c>
      <c r="C397" t="e">
        <f t="shared" si="38"/>
        <v>#N/A</v>
      </c>
      <c r="D397" s="5" t="s">
        <v>567</v>
      </c>
      <c r="E397" t="e">
        <f t="shared" si="37"/>
        <v>#N/A</v>
      </c>
      <c r="G397" s="5" t="s">
        <v>563</v>
      </c>
      <c r="H397" s="42">
        <v>58</v>
      </c>
      <c r="I397">
        <f t="shared" ref="I397:I460" si="39">RANK(L:L,L:L)</f>
        <v>520</v>
      </c>
      <c r="J397" s="5" t="s">
        <v>562</v>
      </c>
      <c r="K397" s="5"/>
      <c r="L397">
        <f t="shared" si="35"/>
        <v>58</v>
      </c>
      <c r="M397">
        <f t="shared" si="36"/>
        <v>286</v>
      </c>
      <c r="N397" s="5" t="s">
        <v>563</v>
      </c>
      <c r="O397" s="42">
        <v>1</v>
      </c>
      <c r="Y397">
        <f t="shared" ref="Y397:Y460" si="40">RANK(AA:AA,AA:AA)</f>
        <v>1388</v>
      </c>
    </row>
    <row r="398" spans="1:25" x14ac:dyDescent="0.25">
      <c r="A398" s="5" t="s">
        <v>576</v>
      </c>
      <c r="B398" s="42">
        <v>40</v>
      </c>
      <c r="C398" t="e">
        <f t="shared" si="38"/>
        <v>#N/A</v>
      </c>
      <c r="D398" s="5" t="s">
        <v>569</v>
      </c>
      <c r="E398" t="e">
        <f t="shared" si="37"/>
        <v>#N/A</v>
      </c>
      <c r="G398" s="5" t="s">
        <v>565</v>
      </c>
      <c r="H398" s="42">
        <v>811</v>
      </c>
      <c r="I398">
        <f t="shared" si="39"/>
        <v>107</v>
      </c>
      <c r="J398" s="5" t="s">
        <v>563</v>
      </c>
      <c r="K398" s="5"/>
      <c r="L398">
        <f t="shared" ref="L398:L461" si="41">VLOOKUP(G398,G397:H1220,2,0)</f>
        <v>811</v>
      </c>
      <c r="M398">
        <f t="shared" ref="M398:M461" si="42">RANK(O:O,O:O)</f>
        <v>286</v>
      </c>
      <c r="N398" s="5" t="s">
        <v>565</v>
      </c>
      <c r="O398" s="42">
        <v>1</v>
      </c>
      <c r="Y398">
        <f t="shared" si="40"/>
        <v>1388</v>
      </c>
    </row>
    <row r="399" spans="1:25" x14ac:dyDescent="0.25">
      <c r="A399" s="5" t="s">
        <v>577</v>
      </c>
      <c r="B399" s="42">
        <v>62</v>
      </c>
      <c r="C399" t="e">
        <f t="shared" si="38"/>
        <v>#N/A</v>
      </c>
      <c r="D399" s="5" t="s">
        <v>571</v>
      </c>
      <c r="E399" t="e">
        <f t="shared" si="37"/>
        <v>#N/A</v>
      </c>
      <c r="G399" s="5" t="s">
        <v>566</v>
      </c>
      <c r="H399" s="42">
        <v>481</v>
      </c>
      <c r="I399">
        <f t="shared" si="39"/>
        <v>172</v>
      </c>
      <c r="J399" s="5" t="s">
        <v>565</v>
      </c>
      <c r="K399" s="5"/>
      <c r="L399">
        <f t="shared" si="41"/>
        <v>481</v>
      </c>
      <c r="M399">
        <f t="shared" si="42"/>
        <v>286</v>
      </c>
      <c r="N399" s="5" t="s">
        <v>566</v>
      </c>
      <c r="O399" s="42">
        <v>1</v>
      </c>
      <c r="Y399">
        <f t="shared" si="40"/>
        <v>1388</v>
      </c>
    </row>
    <row r="400" spans="1:25" x14ac:dyDescent="0.25">
      <c r="A400" s="5" t="s">
        <v>579</v>
      </c>
      <c r="B400" s="42">
        <v>190</v>
      </c>
      <c r="C400" t="e">
        <f t="shared" si="38"/>
        <v>#N/A</v>
      </c>
      <c r="D400" s="5" t="s">
        <v>572</v>
      </c>
      <c r="E400" t="e">
        <f t="shared" si="37"/>
        <v>#N/A</v>
      </c>
      <c r="G400" s="5" t="s">
        <v>567</v>
      </c>
      <c r="H400" s="42">
        <v>26</v>
      </c>
      <c r="I400">
        <f t="shared" si="39"/>
        <v>611</v>
      </c>
      <c r="J400" s="5" t="s">
        <v>566</v>
      </c>
      <c r="K400" s="5"/>
      <c r="L400">
        <f t="shared" si="41"/>
        <v>26</v>
      </c>
      <c r="M400">
        <f t="shared" si="42"/>
        <v>286</v>
      </c>
      <c r="N400" s="5" t="s">
        <v>567</v>
      </c>
      <c r="O400" s="42">
        <v>1</v>
      </c>
      <c r="Y400">
        <f t="shared" si="40"/>
        <v>1388</v>
      </c>
    </row>
    <row r="401" spans="1:25" x14ac:dyDescent="0.25">
      <c r="A401" s="5" t="s">
        <v>580</v>
      </c>
      <c r="B401" s="42">
        <v>8</v>
      </c>
      <c r="C401" t="e">
        <f t="shared" si="38"/>
        <v>#N/A</v>
      </c>
      <c r="D401" s="5" t="s">
        <v>573</v>
      </c>
      <c r="E401" t="e">
        <f t="shared" si="37"/>
        <v>#N/A</v>
      </c>
      <c r="G401" s="5" t="s">
        <v>569</v>
      </c>
      <c r="H401" s="42">
        <v>0</v>
      </c>
      <c r="I401">
        <f t="shared" si="39"/>
        <v>742</v>
      </c>
      <c r="J401" s="5" t="s">
        <v>567</v>
      </c>
      <c r="K401" s="5"/>
      <c r="L401">
        <f t="shared" si="41"/>
        <v>0</v>
      </c>
      <c r="M401">
        <f t="shared" si="42"/>
        <v>286</v>
      </c>
      <c r="N401" s="5" t="s">
        <v>569</v>
      </c>
      <c r="O401" s="42">
        <v>1</v>
      </c>
      <c r="Y401">
        <f t="shared" si="40"/>
        <v>1388</v>
      </c>
    </row>
    <row r="402" spans="1:25" x14ac:dyDescent="0.25">
      <c r="A402" s="5" t="s">
        <v>581</v>
      </c>
      <c r="B402" s="42">
        <v>1351</v>
      </c>
      <c r="C402" t="e">
        <f t="shared" si="38"/>
        <v>#N/A</v>
      </c>
      <c r="D402" s="5" t="s">
        <v>574</v>
      </c>
      <c r="E402" t="e">
        <f t="shared" si="37"/>
        <v>#N/A</v>
      </c>
      <c r="G402" s="5" t="s">
        <v>571</v>
      </c>
      <c r="H402" s="42">
        <v>0</v>
      </c>
      <c r="I402">
        <f t="shared" si="39"/>
        <v>742</v>
      </c>
      <c r="J402" s="5" t="s">
        <v>569</v>
      </c>
      <c r="K402" s="5"/>
      <c r="L402">
        <f t="shared" si="41"/>
        <v>0</v>
      </c>
      <c r="M402">
        <f t="shared" si="42"/>
        <v>286</v>
      </c>
      <c r="N402" s="5" t="s">
        <v>571</v>
      </c>
      <c r="O402" s="42">
        <v>1</v>
      </c>
      <c r="Y402">
        <f t="shared" si="40"/>
        <v>1388</v>
      </c>
    </row>
    <row r="403" spans="1:25" x14ac:dyDescent="0.25">
      <c r="A403" s="5" t="s">
        <v>582</v>
      </c>
      <c r="B403" s="42">
        <v>1075</v>
      </c>
      <c r="C403" t="e">
        <f t="shared" si="38"/>
        <v>#N/A</v>
      </c>
      <c r="D403" s="5" t="s">
        <v>575</v>
      </c>
      <c r="E403" t="e">
        <f t="shared" si="37"/>
        <v>#N/A</v>
      </c>
      <c r="G403" s="5" t="s">
        <v>572</v>
      </c>
      <c r="H403" s="42">
        <v>491</v>
      </c>
      <c r="I403">
        <f t="shared" si="39"/>
        <v>166</v>
      </c>
      <c r="J403" s="5" t="s">
        <v>571</v>
      </c>
      <c r="K403" s="5"/>
      <c r="L403">
        <f t="shared" si="41"/>
        <v>491</v>
      </c>
      <c r="M403">
        <f t="shared" si="42"/>
        <v>286</v>
      </c>
      <c r="N403" s="5" t="s">
        <v>572</v>
      </c>
      <c r="O403" s="42">
        <v>1</v>
      </c>
      <c r="Y403">
        <f t="shared" si="40"/>
        <v>1388</v>
      </c>
    </row>
    <row r="404" spans="1:25" x14ac:dyDescent="0.25">
      <c r="A404" s="5" t="s">
        <v>583</v>
      </c>
      <c r="B404" s="42">
        <v>150</v>
      </c>
      <c r="C404" t="e">
        <f t="shared" si="38"/>
        <v>#N/A</v>
      </c>
      <c r="D404" s="5" t="s">
        <v>576</v>
      </c>
      <c r="E404" t="e">
        <f t="shared" si="37"/>
        <v>#N/A</v>
      </c>
      <c r="G404" s="5" t="s">
        <v>573</v>
      </c>
      <c r="H404" s="42">
        <v>133</v>
      </c>
      <c r="I404">
        <f t="shared" si="39"/>
        <v>390</v>
      </c>
      <c r="J404" s="5" t="s">
        <v>572</v>
      </c>
      <c r="K404" s="5"/>
      <c r="L404">
        <f t="shared" si="41"/>
        <v>133</v>
      </c>
      <c r="M404">
        <f t="shared" si="42"/>
        <v>286</v>
      </c>
      <c r="N404" s="5" t="s">
        <v>573</v>
      </c>
      <c r="O404" s="42">
        <v>1</v>
      </c>
      <c r="Y404">
        <f t="shared" si="40"/>
        <v>1388</v>
      </c>
    </row>
    <row r="405" spans="1:25" x14ac:dyDescent="0.25">
      <c r="A405" s="5" t="s">
        <v>584</v>
      </c>
      <c r="B405" s="42">
        <v>0</v>
      </c>
      <c r="C405" t="e">
        <f t="shared" si="38"/>
        <v>#N/A</v>
      </c>
      <c r="D405" s="5" t="s">
        <v>577</v>
      </c>
      <c r="E405" t="e">
        <f t="shared" si="37"/>
        <v>#N/A</v>
      </c>
      <c r="G405" s="5" t="s">
        <v>574</v>
      </c>
      <c r="H405" s="42">
        <v>18</v>
      </c>
      <c r="I405">
        <f t="shared" si="39"/>
        <v>649</v>
      </c>
      <c r="J405" s="5" t="s">
        <v>573</v>
      </c>
      <c r="K405" s="5"/>
      <c r="L405">
        <f t="shared" si="41"/>
        <v>18</v>
      </c>
      <c r="M405">
        <f t="shared" si="42"/>
        <v>286</v>
      </c>
      <c r="N405" s="5" t="s">
        <v>574</v>
      </c>
      <c r="O405" s="42">
        <v>1</v>
      </c>
      <c r="Y405">
        <f t="shared" si="40"/>
        <v>1388</v>
      </c>
    </row>
    <row r="406" spans="1:25" x14ac:dyDescent="0.25">
      <c r="A406" s="5" t="s">
        <v>585</v>
      </c>
      <c r="B406" s="42">
        <v>0</v>
      </c>
      <c r="C406" t="e">
        <f t="shared" si="38"/>
        <v>#N/A</v>
      </c>
      <c r="D406" s="5" t="s">
        <v>579</v>
      </c>
      <c r="E406" t="e">
        <f t="shared" si="37"/>
        <v>#N/A</v>
      </c>
      <c r="G406" s="5" t="s">
        <v>575</v>
      </c>
      <c r="H406" s="42">
        <v>88</v>
      </c>
      <c r="I406">
        <f t="shared" si="39"/>
        <v>460</v>
      </c>
      <c r="J406" s="5" t="s">
        <v>574</v>
      </c>
      <c r="K406" s="5"/>
      <c r="L406">
        <f t="shared" si="41"/>
        <v>88</v>
      </c>
      <c r="M406">
        <f t="shared" si="42"/>
        <v>286</v>
      </c>
      <c r="N406" s="5" t="s">
        <v>575</v>
      </c>
      <c r="O406" s="42">
        <v>1</v>
      </c>
      <c r="Y406">
        <f t="shared" si="40"/>
        <v>1388</v>
      </c>
    </row>
    <row r="407" spans="1:25" x14ac:dyDescent="0.25">
      <c r="A407" s="5" t="s">
        <v>586</v>
      </c>
      <c r="B407" s="42">
        <v>90</v>
      </c>
      <c r="C407" t="e">
        <f t="shared" si="38"/>
        <v>#N/A</v>
      </c>
      <c r="D407" s="5" t="s">
        <v>580</v>
      </c>
      <c r="E407" t="e">
        <f t="shared" si="37"/>
        <v>#N/A</v>
      </c>
      <c r="G407" s="5" t="s">
        <v>576</v>
      </c>
      <c r="H407" s="42">
        <v>360</v>
      </c>
      <c r="I407">
        <f t="shared" si="39"/>
        <v>211</v>
      </c>
      <c r="J407" s="5" t="s">
        <v>575</v>
      </c>
      <c r="K407" s="5"/>
      <c r="L407">
        <f t="shared" si="41"/>
        <v>360</v>
      </c>
      <c r="M407">
        <f t="shared" si="42"/>
        <v>60</v>
      </c>
      <c r="N407" s="5" t="s">
        <v>576</v>
      </c>
      <c r="O407" s="42">
        <v>2</v>
      </c>
      <c r="Y407">
        <f t="shared" si="40"/>
        <v>1388</v>
      </c>
    </row>
    <row r="408" spans="1:25" x14ac:dyDescent="0.25">
      <c r="A408" s="5" t="s">
        <v>587</v>
      </c>
      <c r="B408" s="42">
        <v>12</v>
      </c>
      <c r="C408" t="e">
        <f t="shared" si="38"/>
        <v>#N/A</v>
      </c>
      <c r="D408" s="5" t="s">
        <v>581</v>
      </c>
      <c r="E408" t="e">
        <f t="shared" si="37"/>
        <v>#N/A</v>
      </c>
      <c r="G408" s="5" t="s">
        <v>577</v>
      </c>
      <c r="H408" s="42">
        <v>0</v>
      </c>
      <c r="I408">
        <f t="shared" si="39"/>
        <v>742</v>
      </c>
      <c r="J408" s="5" t="s">
        <v>576</v>
      </c>
      <c r="K408" s="5"/>
      <c r="L408">
        <f t="shared" si="41"/>
        <v>0</v>
      </c>
      <c r="M408">
        <f t="shared" si="42"/>
        <v>286</v>
      </c>
      <c r="N408" s="5" t="s">
        <v>577</v>
      </c>
      <c r="O408" s="42">
        <v>1</v>
      </c>
      <c r="Y408">
        <f t="shared" si="40"/>
        <v>1388</v>
      </c>
    </row>
    <row r="409" spans="1:25" x14ac:dyDescent="0.25">
      <c r="A409" s="5" t="s">
        <v>588</v>
      </c>
      <c r="B409" s="42">
        <v>1250</v>
      </c>
      <c r="C409" t="e">
        <f t="shared" si="38"/>
        <v>#N/A</v>
      </c>
      <c r="D409" s="5" t="s">
        <v>582</v>
      </c>
      <c r="E409" t="e">
        <f t="shared" si="37"/>
        <v>#N/A</v>
      </c>
      <c r="G409" s="5" t="s">
        <v>579</v>
      </c>
      <c r="H409" s="42">
        <v>280</v>
      </c>
      <c r="I409">
        <f t="shared" si="39"/>
        <v>258</v>
      </c>
      <c r="J409" s="5" t="s">
        <v>577</v>
      </c>
      <c r="K409" s="5"/>
      <c r="L409">
        <f t="shared" si="41"/>
        <v>280</v>
      </c>
      <c r="M409">
        <f t="shared" si="42"/>
        <v>286</v>
      </c>
      <c r="N409" s="5" t="s">
        <v>579</v>
      </c>
      <c r="O409" s="42">
        <v>1</v>
      </c>
      <c r="Y409">
        <f t="shared" si="40"/>
        <v>1388</v>
      </c>
    </row>
    <row r="410" spans="1:25" x14ac:dyDescent="0.25">
      <c r="A410" s="5" t="s">
        <v>589</v>
      </c>
      <c r="B410" s="42">
        <v>10</v>
      </c>
      <c r="C410" t="e">
        <f t="shared" si="38"/>
        <v>#N/A</v>
      </c>
      <c r="D410" s="5" t="s">
        <v>583</v>
      </c>
      <c r="E410" t="e">
        <f t="shared" si="37"/>
        <v>#N/A</v>
      </c>
      <c r="G410" s="5" t="s">
        <v>580</v>
      </c>
      <c r="H410" s="42">
        <v>16</v>
      </c>
      <c r="I410">
        <f t="shared" si="39"/>
        <v>659</v>
      </c>
      <c r="J410" s="5" t="s">
        <v>579</v>
      </c>
      <c r="K410" s="5"/>
      <c r="L410">
        <f t="shared" si="41"/>
        <v>16</v>
      </c>
      <c r="M410">
        <f t="shared" si="42"/>
        <v>286</v>
      </c>
      <c r="N410" s="5" t="s">
        <v>580</v>
      </c>
      <c r="O410" s="42">
        <v>1</v>
      </c>
      <c r="Y410">
        <f t="shared" si="40"/>
        <v>1388</v>
      </c>
    </row>
    <row r="411" spans="1:25" x14ac:dyDescent="0.25">
      <c r="A411" s="5" t="s">
        <v>590</v>
      </c>
      <c r="B411" s="42">
        <v>23</v>
      </c>
      <c r="C411" t="e">
        <f t="shared" si="38"/>
        <v>#N/A</v>
      </c>
      <c r="D411" s="5" t="s">
        <v>584</v>
      </c>
      <c r="E411" t="e">
        <f t="shared" si="37"/>
        <v>#N/A</v>
      </c>
      <c r="G411" s="5" t="s">
        <v>581</v>
      </c>
      <c r="H411" s="42">
        <v>1072</v>
      </c>
      <c r="I411">
        <f t="shared" si="39"/>
        <v>83</v>
      </c>
      <c r="J411" s="5" t="s">
        <v>580</v>
      </c>
      <c r="K411" s="5"/>
      <c r="L411">
        <f t="shared" si="41"/>
        <v>1072</v>
      </c>
      <c r="M411">
        <f t="shared" si="42"/>
        <v>60</v>
      </c>
      <c r="N411" s="5" t="s">
        <v>581</v>
      </c>
      <c r="O411" s="42">
        <v>2</v>
      </c>
      <c r="Y411">
        <f t="shared" si="40"/>
        <v>1388</v>
      </c>
    </row>
    <row r="412" spans="1:25" x14ac:dyDescent="0.25">
      <c r="A412" s="5" t="s">
        <v>591</v>
      </c>
      <c r="B412" s="42">
        <v>140</v>
      </c>
      <c r="C412" t="e">
        <f t="shared" si="38"/>
        <v>#N/A</v>
      </c>
      <c r="D412" s="5" t="s">
        <v>585</v>
      </c>
      <c r="E412" t="e">
        <f t="shared" si="37"/>
        <v>#N/A</v>
      </c>
      <c r="G412" s="5" t="s">
        <v>582</v>
      </c>
      <c r="H412" s="42">
        <v>2037</v>
      </c>
      <c r="I412">
        <f t="shared" si="39"/>
        <v>38</v>
      </c>
      <c r="J412" s="5" t="s">
        <v>581</v>
      </c>
      <c r="K412" s="5"/>
      <c r="L412">
        <f t="shared" si="41"/>
        <v>2037</v>
      </c>
      <c r="M412">
        <f t="shared" si="42"/>
        <v>19</v>
      </c>
      <c r="N412" s="5" t="s">
        <v>582</v>
      </c>
      <c r="O412" s="42">
        <v>3</v>
      </c>
      <c r="Y412">
        <f t="shared" si="40"/>
        <v>1388</v>
      </c>
    </row>
    <row r="413" spans="1:25" x14ac:dyDescent="0.25">
      <c r="A413" s="5" t="s">
        <v>592</v>
      </c>
      <c r="B413" s="42">
        <v>59</v>
      </c>
      <c r="C413" t="e">
        <f t="shared" si="38"/>
        <v>#N/A</v>
      </c>
      <c r="D413" s="5" t="s">
        <v>586</v>
      </c>
      <c r="E413" t="e">
        <f t="shared" si="37"/>
        <v>#N/A</v>
      </c>
      <c r="G413" s="5" t="s">
        <v>583</v>
      </c>
      <c r="H413" s="42">
        <v>130</v>
      </c>
      <c r="I413">
        <f t="shared" si="39"/>
        <v>395</v>
      </c>
      <c r="J413" s="5" t="s">
        <v>582</v>
      </c>
      <c r="K413" s="5"/>
      <c r="L413">
        <f t="shared" si="41"/>
        <v>130</v>
      </c>
      <c r="M413">
        <f t="shared" si="42"/>
        <v>286</v>
      </c>
      <c r="N413" s="5" t="s">
        <v>583</v>
      </c>
      <c r="O413" s="42">
        <v>1</v>
      </c>
      <c r="Y413">
        <f t="shared" si="40"/>
        <v>1388</v>
      </c>
    </row>
    <row r="414" spans="1:25" x14ac:dyDescent="0.25">
      <c r="A414" s="5" t="s">
        <v>593</v>
      </c>
      <c r="B414" s="42">
        <v>20</v>
      </c>
      <c r="C414" t="e">
        <f t="shared" si="38"/>
        <v>#N/A</v>
      </c>
      <c r="D414" s="5" t="s">
        <v>587</v>
      </c>
      <c r="E414" t="e">
        <f t="shared" si="37"/>
        <v>#N/A</v>
      </c>
      <c r="G414" s="5" t="s">
        <v>584</v>
      </c>
      <c r="H414" s="42">
        <v>223</v>
      </c>
      <c r="I414">
        <f t="shared" si="39"/>
        <v>302</v>
      </c>
      <c r="J414" s="5" t="s">
        <v>583</v>
      </c>
      <c r="K414" s="5"/>
      <c r="L414">
        <f t="shared" si="41"/>
        <v>223</v>
      </c>
      <c r="M414">
        <f t="shared" si="42"/>
        <v>286</v>
      </c>
      <c r="N414" s="5" t="s">
        <v>584</v>
      </c>
      <c r="O414" s="42">
        <v>1</v>
      </c>
      <c r="Y414">
        <f t="shared" si="40"/>
        <v>1388</v>
      </c>
    </row>
    <row r="415" spans="1:25" x14ac:dyDescent="0.25">
      <c r="A415" s="5" t="s">
        <v>594</v>
      </c>
      <c r="B415" s="42">
        <v>0</v>
      </c>
      <c r="C415" t="e">
        <f t="shared" si="38"/>
        <v>#N/A</v>
      </c>
      <c r="D415" s="5" t="s">
        <v>588</v>
      </c>
      <c r="E415" t="e">
        <f t="shared" si="37"/>
        <v>#N/A</v>
      </c>
      <c r="G415" s="5" t="s">
        <v>585</v>
      </c>
      <c r="H415" s="42">
        <v>232</v>
      </c>
      <c r="I415">
        <f t="shared" si="39"/>
        <v>294</v>
      </c>
      <c r="J415" s="5" t="s">
        <v>584</v>
      </c>
      <c r="K415" s="5"/>
      <c r="L415">
        <f t="shared" si="41"/>
        <v>232</v>
      </c>
      <c r="M415">
        <f t="shared" si="42"/>
        <v>60</v>
      </c>
      <c r="N415" s="5" t="s">
        <v>585</v>
      </c>
      <c r="O415" s="42">
        <v>2</v>
      </c>
      <c r="Y415">
        <f t="shared" si="40"/>
        <v>1388</v>
      </c>
    </row>
    <row r="416" spans="1:25" x14ac:dyDescent="0.25">
      <c r="A416" s="5" t="s">
        <v>596</v>
      </c>
      <c r="B416" s="42">
        <v>24</v>
      </c>
      <c r="C416" t="e">
        <f t="shared" si="38"/>
        <v>#N/A</v>
      </c>
      <c r="D416" s="5" t="s">
        <v>589</v>
      </c>
      <c r="E416" t="e">
        <f t="shared" si="37"/>
        <v>#N/A</v>
      </c>
      <c r="G416" s="5" t="s">
        <v>586</v>
      </c>
      <c r="H416" s="42">
        <v>689</v>
      </c>
      <c r="I416">
        <f t="shared" si="39"/>
        <v>129</v>
      </c>
      <c r="J416" s="5" t="s">
        <v>585</v>
      </c>
      <c r="K416" s="5"/>
      <c r="L416">
        <f t="shared" si="41"/>
        <v>689</v>
      </c>
      <c r="M416">
        <f t="shared" si="42"/>
        <v>286</v>
      </c>
      <c r="N416" s="5" t="s">
        <v>586</v>
      </c>
      <c r="O416" s="42">
        <v>1</v>
      </c>
      <c r="Y416">
        <f t="shared" si="40"/>
        <v>1388</v>
      </c>
    </row>
    <row r="417" spans="1:25" x14ac:dyDescent="0.25">
      <c r="A417" s="5" t="s">
        <v>597</v>
      </c>
      <c r="B417" s="42">
        <v>315</v>
      </c>
      <c r="C417" t="e">
        <f t="shared" si="38"/>
        <v>#N/A</v>
      </c>
      <c r="D417" s="5" t="s">
        <v>590</v>
      </c>
      <c r="E417" t="e">
        <f t="shared" si="37"/>
        <v>#N/A</v>
      </c>
      <c r="G417" s="5" t="s">
        <v>587</v>
      </c>
      <c r="H417" s="42">
        <v>102</v>
      </c>
      <c r="I417">
        <f t="shared" si="39"/>
        <v>431</v>
      </c>
      <c r="J417" s="5" t="s">
        <v>586</v>
      </c>
      <c r="K417" s="5"/>
      <c r="L417">
        <f t="shared" si="41"/>
        <v>102</v>
      </c>
      <c r="M417">
        <f t="shared" si="42"/>
        <v>286</v>
      </c>
      <c r="N417" s="5" t="s">
        <v>587</v>
      </c>
      <c r="O417" s="42">
        <v>1</v>
      </c>
      <c r="Y417">
        <f t="shared" si="40"/>
        <v>1388</v>
      </c>
    </row>
    <row r="418" spans="1:25" x14ac:dyDescent="0.25">
      <c r="A418" s="5" t="s">
        <v>598</v>
      </c>
      <c r="B418" s="42">
        <v>12</v>
      </c>
      <c r="C418" t="e">
        <f t="shared" si="38"/>
        <v>#N/A</v>
      </c>
      <c r="D418" s="5" t="s">
        <v>591</v>
      </c>
      <c r="E418" t="e">
        <f t="shared" si="37"/>
        <v>#N/A</v>
      </c>
      <c r="G418" s="5" t="s">
        <v>588</v>
      </c>
      <c r="H418" s="42">
        <v>2500</v>
      </c>
      <c r="I418">
        <f t="shared" si="39"/>
        <v>28</v>
      </c>
      <c r="J418" s="5" t="s">
        <v>587</v>
      </c>
      <c r="K418" s="5"/>
      <c r="L418">
        <f t="shared" si="41"/>
        <v>2500</v>
      </c>
      <c r="M418">
        <f t="shared" si="42"/>
        <v>286</v>
      </c>
      <c r="N418" s="5" t="s">
        <v>588</v>
      </c>
      <c r="O418" s="42">
        <v>1</v>
      </c>
      <c r="Y418">
        <f t="shared" si="40"/>
        <v>1388</v>
      </c>
    </row>
    <row r="419" spans="1:25" x14ac:dyDescent="0.25">
      <c r="A419" s="5" t="s">
        <v>599</v>
      </c>
      <c r="B419" s="42">
        <v>0</v>
      </c>
      <c r="C419" t="e">
        <f t="shared" si="38"/>
        <v>#N/A</v>
      </c>
      <c r="D419" s="5" t="s">
        <v>592</v>
      </c>
      <c r="E419" t="e">
        <f t="shared" si="37"/>
        <v>#N/A</v>
      </c>
      <c r="G419" s="5" t="s">
        <v>589</v>
      </c>
      <c r="H419" s="42">
        <v>0</v>
      </c>
      <c r="I419">
        <f t="shared" si="39"/>
        <v>742</v>
      </c>
      <c r="J419" s="5" t="s">
        <v>588</v>
      </c>
      <c r="K419" s="5"/>
      <c r="L419">
        <f t="shared" si="41"/>
        <v>0</v>
      </c>
      <c r="M419">
        <f t="shared" si="42"/>
        <v>286</v>
      </c>
      <c r="N419" s="5" t="s">
        <v>589</v>
      </c>
      <c r="O419" s="42">
        <v>1</v>
      </c>
      <c r="Y419">
        <f t="shared" si="40"/>
        <v>1388</v>
      </c>
    </row>
    <row r="420" spans="1:25" x14ac:dyDescent="0.25">
      <c r="A420" s="5" t="s">
        <v>601</v>
      </c>
      <c r="B420" s="42">
        <v>23</v>
      </c>
      <c r="C420" t="e">
        <f t="shared" si="38"/>
        <v>#N/A</v>
      </c>
      <c r="D420" s="5" t="s">
        <v>593</v>
      </c>
      <c r="E420" t="e">
        <f t="shared" si="37"/>
        <v>#N/A</v>
      </c>
      <c r="G420" s="5" t="s">
        <v>590</v>
      </c>
      <c r="H420" s="42">
        <v>22</v>
      </c>
      <c r="I420">
        <f t="shared" si="39"/>
        <v>632</v>
      </c>
      <c r="J420" s="5" t="s">
        <v>589</v>
      </c>
      <c r="K420" s="5"/>
      <c r="L420">
        <f t="shared" si="41"/>
        <v>22</v>
      </c>
      <c r="M420">
        <f t="shared" si="42"/>
        <v>286</v>
      </c>
      <c r="N420" s="5" t="s">
        <v>590</v>
      </c>
      <c r="O420" s="42">
        <v>1</v>
      </c>
      <c r="Y420">
        <f t="shared" si="40"/>
        <v>1388</v>
      </c>
    </row>
    <row r="421" spans="1:25" x14ac:dyDescent="0.25">
      <c r="A421" s="5" t="s">
        <v>602</v>
      </c>
      <c r="B421" s="42">
        <v>0</v>
      </c>
      <c r="C421" t="e">
        <f t="shared" si="38"/>
        <v>#N/A</v>
      </c>
      <c r="D421" s="5" t="s">
        <v>594</v>
      </c>
      <c r="E421" t="e">
        <f t="shared" si="37"/>
        <v>#N/A</v>
      </c>
      <c r="G421" s="5" t="s">
        <v>591</v>
      </c>
      <c r="H421" s="42">
        <v>719</v>
      </c>
      <c r="I421">
        <f t="shared" si="39"/>
        <v>120</v>
      </c>
      <c r="J421" s="5" t="s">
        <v>590</v>
      </c>
      <c r="K421" s="5"/>
      <c r="L421">
        <f t="shared" si="41"/>
        <v>719</v>
      </c>
      <c r="M421">
        <f t="shared" si="42"/>
        <v>286</v>
      </c>
      <c r="N421" s="5" t="s">
        <v>591</v>
      </c>
      <c r="O421" s="42">
        <v>1</v>
      </c>
      <c r="Y421">
        <f t="shared" si="40"/>
        <v>1388</v>
      </c>
    </row>
    <row r="422" spans="1:25" x14ac:dyDescent="0.25">
      <c r="A422" s="5" t="s">
        <v>603</v>
      </c>
      <c r="B422" s="42">
        <v>50</v>
      </c>
      <c r="C422" t="e">
        <f t="shared" si="38"/>
        <v>#N/A</v>
      </c>
      <c r="D422" s="5" t="s">
        <v>596</v>
      </c>
      <c r="E422" t="e">
        <f t="shared" si="37"/>
        <v>#N/A</v>
      </c>
      <c r="G422" s="5" t="s">
        <v>592</v>
      </c>
      <c r="H422" s="42">
        <v>107</v>
      </c>
      <c r="I422">
        <f t="shared" si="39"/>
        <v>426</v>
      </c>
      <c r="J422" s="5" t="s">
        <v>591</v>
      </c>
      <c r="K422" s="5"/>
      <c r="L422">
        <f t="shared" si="41"/>
        <v>107</v>
      </c>
      <c r="M422">
        <f t="shared" si="42"/>
        <v>286</v>
      </c>
      <c r="N422" s="5" t="s">
        <v>592</v>
      </c>
      <c r="O422" s="42">
        <v>1</v>
      </c>
      <c r="Y422">
        <f t="shared" si="40"/>
        <v>1388</v>
      </c>
    </row>
    <row r="423" spans="1:25" x14ac:dyDescent="0.25">
      <c r="A423" s="5" t="s">
        <v>605</v>
      </c>
      <c r="B423" s="42">
        <v>0</v>
      </c>
      <c r="C423" t="e">
        <f t="shared" si="38"/>
        <v>#N/A</v>
      </c>
      <c r="D423" s="5" t="s">
        <v>597</v>
      </c>
      <c r="E423" t="e">
        <f t="shared" si="37"/>
        <v>#N/A</v>
      </c>
      <c r="G423" s="5" t="s">
        <v>593</v>
      </c>
      <c r="H423" s="42">
        <v>0</v>
      </c>
      <c r="I423">
        <f t="shared" si="39"/>
        <v>742</v>
      </c>
      <c r="J423" s="5" t="s">
        <v>592</v>
      </c>
      <c r="K423" s="5"/>
      <c r="L423">
        <f t="shared" si="41"/>
        <v>0</v>
      </c>
      <c r="M423">
        <f t="shared" si="42"/>
        <v>286</v>
      </c>
      <c r="N423" s="5" t="s">
        <v>593</v>
      </c>
      <c r="O423" s="42">
        <v>1</v>
      </c>
      <c r="Y423">
        <f t="shared" si="40"/>
        <v>1388</v>
      </c>
    </row>
    <row r="424" spans="1:25" x14ac:dyDescent="0.25">
      <c r="A424" s="5" t="s">
        <v>606</v>
      </c>
      <c r="B424" s="42">
        <v>35</v>
      </c>
      <c r="C424" t="e">
        <f t="shared" si="38"/>
        <v>#N/A</v>
      </c>
      <c r="D424" s="5" t="s">
        <v>598</v>
      </c>
      <c r="E424" t="e">
        <f t="shared" si="37"/>
        <v>#N/A</v>
      </c>
      <c r="G424" s="5" t="s">
        <v>594</v>
      </c>
      <c r="H424" s="42">
        <v>550</v>
      </c>
      <c r="I424">
        <f t="shared" si="39"/>
        <v>152</v>
      </c>
      <c r="J424" s="5" t="s">
        <v>593</v>
      </c>
      <c r="K424" s="5"/>
      <c r="L424">
        <f t="shared" si="41"/>
        <v>550</v>
      </c>
      <c r="M424">
        <f t="shared" si="42"/>
        <v>286</v>
      </c>
      <c r="N424" s="5" t="s">
        <v>594</v>
      </c>
      <c r="O424" s="42">
        <v>1</v>
      </c>
      <c r="Y424">
        <f t="shared" si="40"/>
        <v>1388</v>
      </c>
    </row>
    <row r="425" spans="1:25" x14ac:dyDescent="0.25">
      <c r="A425" s="5" t="s">
        <v>607</v>
      </c>
      <c r="B425" s="42">
        <v>50</v>
      </c>
      <c r="C425" t="e">
        <f t="shared" si="38"/>
        <v>#N/A</v>
      </c>
      <c r="D425" s="5" t="s">
        <v>599</v>
      </c>
      <c r="E425" t="e">
        <f t="shared" si="37"/>
        <v>#N/A</v>
      </c>
      <c r="G425" s="5" t="s">
        <v>596</v>
      </c>
      <c r="H425" s="42">
        <v>56</v>
      </c>
      <c r="I425">
        <f t="shared" si="39"/>
        <v>529</v>
      </c>
      <c r="J425" s="5" t="s">
        <v>594</v>
      </c>
      <c r="K425" s="5"/>
      <c r="L425">
        <f t="shared" si="41"/>
        <v>56</v>
      </c>
      <c r="M425">
        <f t="shared" si="42"/>
        <v>286</v>
      </c>
      <c r="N425" s="5" t="s">
        <v>596</v>
      </c>
      <c r="O425" s="42">
        <v>1</v>
      </c>
      <c r="Y425">
        <f t="shared" si="40"/>
        <v>1388</v>
      </c>
    </row>
    <row r="426" spans="1:25" x14ac:dyDescent="0.25">
      <c r="A426" s="5" t="s">
        <v>608</v>
      </c>
      <c r="B426" s="42">
        <v>0</v>
      </c>
      <c r="C426" t="e">
        <f t="shared" si="38"/>
        <v>#N/A</v>
      </c>
      <c r="D426" s="5" t="s">
        <v>601</v>
      </c>
      <c r="E426" t="e">
        <f t="shared" si="37"/>
        <v>#N/A</v>
      </c>
      <c r="G426" s="5" t="s">
        <v>597</v>
      </c>
      <c r="H426" s="42">
        <v>1700</v>
      </c>
      <c r="I426">
        <f t="shared" si="39"/>
        <v>49</v>
      </c>
      <c r="J426" s="5" t="s">
        <v>596</v>
      </c>
      <c r="K426" s="5"/>
      <c r="L426">
        <f t="shared" si="41"/>
        <v>1700</v>
      </c>
      <c r="M426">
        <f t="shared" si="42"/>
        <v>286</v>
      </c>
      <c r="N426" s="5" t="s">
        <v>597</v>
      </c>
      <c r="O426" s="42">
        <v>1</v>
      </c>
      <c r="Y426">
        <f t="shared" si="40"/>
        <v>1388</v>
      </c>
    </row>
    <row r="427" spans="1:25" x14ac:dyDescent="0.25">
      <c r="A427" s="5" t="s">
        <v>609</v>
      </c>
      <c r="B427" s="42">
        <v>125</v>
      </c>
      <c r="C427" t="e">
        <f t="shared" si="38"/>
        <v>#N/A</v>
      </c>
      <c r="D427" s="5" t="s">
        <v>602</v>
      </c>
      <c r="E427" t="e">
        <f t="shared" si="37"/>
        <v>#N/A</v>
      </c>
      <c r="G427" s="5" t="s">
        <v>598</v>
      </c>
      <c r="H427" s="42">
        <v>4</v>
      </c>
      <c r="I427">
        <f t="shared" si="39"/>
        <v>713</v>
      </c>
      <c r="J427" s="5" t="s">
        <v>597</v>
      </c>
      <c r="K427" s="5"/>
      <c r="L427">
        <f t="shared" si="41"/>
        <v>4</v>
      </c>
      <c r="M427">
        <f t="shared" si="42"/>
        <v>286</v>
      </c>
      <c r="N427" s="5" t="s">
        <v>598</v>
      </c>
      <c r="O427" s="42">
        <v>1</v>
      </c>
      <c r="Y427">
        <f t="shared" si="40"/>
        <v>1388</v>
      </c>
    </row>
    <row r="428" spans="1:25" x14ac:dyDescent="0.25">
      <c r="A428" s="5" t="s">
        <v>610</v>
      </c>
      <c r="B428" s="42">
        <v>40</v>
      </c>
      <c r="C428" t="e">
        <f t="shared" si="38"/>
        <v>#N/A</v>
      </c>
      <c r="D428" s="5" t="s">
        <v>603</v>
      </c>
      <c r="E428" t="e">
        <f t="shared" si="37"/>
        <v>#N/A</v>
      </c>
      <c r="G428" s="5" t="s">
        <v>599</v>
      </c>
      <c r="H428" s="42">
        <v>100</v>
      </c>
      <c r="I428">
        <f t="shared" si="39"/>
        <v>438</v>
      </c>
      <c r="J428" s="5" t="s">
        <v>598</v>
      </c>
      <c r="K428" s="5"/>
      <c r="L428">
        <f t="shared" si="41"/>
        <v>100</v>
      </c>
      <c r="M428">
        <f t="shared" si="42"/>
        <v>286</v>
      </c>
      <c r="N428" s="5" t="s">
        <v>599</v>
      </c>
      <c r="O428" s="42">
        <v>1</v>
      </c>
      <c r="Y428">
        <f t="shared" si="40"/>
        <v>1388</v>
      </c>
    </row>
    <row r="429" spans="1:25" x14ac:dyDescent="0.25">
      <c r="A429" s="5" t="s">
        <v>611</v>
      </c>
      <c r="B429" s="42">
        <v>20</v>
      </c>
      <c r="C429" t="e">
        <f t="shared" si="38"/>
        <v>#N/A</v>
      </c>
      <c r="D429" s="5" t="s">
        <v>605</v>
      </c>
      <c r="E429" t="e">
        <f t="shared" si="37"/>
        <v>#N/A</v>
      </c>
      <c r="G429" s="5" t="s">
        <v>601</v>
      </c>
      <c r="H429" s="42">
        <v>17</v>
      </c>
      <c r="I429">
        <f t="shared" si="39"/>
        <v>653</v>
      </c>
      <c r="J429" s="5" t="s">
        <v>599</v>
      </c>
      <c r="K429" s="5"/>
      <c r="L429">
        <f t="shared" si="41"/>
        <v>17</v>
      </c>
      <c r="M429">
        <f t="shared" si="42"/>
        <v>286</v>
      </c>
      <c r="N429" s="5" t="s">
        <v>601</v>
      </c>
      <c r="O429" s="42">
        <v>1</v>
      </c>
      <c r="Y429">
        <f t="shared" si="40"/>
        <v>1388</v>
      </c>
    </row>
    <row r="430" spans="1:25" x14ac:dyDescent="0.25">
      <c r="A430" s="5" t="s">
        <v>612</v>
      </c>
      <c r="B430" s="42">
        <v>25</v>
      </c>
      <c r="C430" t="e">
        <f t="shared" si="38"/>
        <v>#N/A</v>
      </c>
      <c r="D430" s="5" t="s">
        <v>606</v>
      </c>
      <c r="E430" t="e">
        <f t="shared" si="37"/>
        <v>#N/A</v>
      </c>
      <c r="G430" s="5" t="s">
        <v>602</v>
      </c>
      <c r="H430" s="42">
        <v>382</v>
      </c>
      <c r="I430">
        <f t="shared" si="39"/>
        <v>202</v>
      </c>
      <c r="J430" s="5" t="s">
        <v>601</v>
      </c>
      <c r="K430" s="5"/>
      <c r="L430">
        <f t="shared" si="41"/>
        <v>382</v>
      </c>
      <c r="M430">
        <f t="shared" si="42"/>
        <v>286</v>
      </c>
      <c r="N430" s="5" t="s">
        <v>602</v>
      </c>
      <c r="O430" s="42">
        <v>1</v>
      </c>
      <c r="Y430">
        <f t="shared" si="40"/>
        <v>1388</v>
      </c>
    </row>
    <row r="431" spans="1:25" x14ac:dyDescent="0.25">
      <c r="A431" s="5" t="s">
        <v>613</v>
      </c>
      <c r="B431" s="42">
        <v>402</v>
      </c>
      <c r="C431" t="e">
        <f t="shared" si="38"/>
        <v>#N/A</v>
      </c>
      <c r="D431" s="5" t="s">
        <v>607</v>
      </c>
      <c r="E431" t="e">
        <f t="shared" si="37"/>
        <v>#N/A</v>
      </c>
      <c r="G431" s="5" t="s">
        <v>603</v>
      </c>
      <c r="H431" s="42">
        <v>603</v>
      </c>
      <c r="I431">
        <f t="shared" si="39"/>
        <v>140</v>
      </c>
      <c r="J431" s="5" t="s">
        <v>602</v>
      </c>
      <c r="K431" s="5"/>
      <c r="L431">
        <f t="shared" si="41"/>
        <v>603</v>
      </c>
      <c r="M431">
        <f t="shared" si="42"/>
        <v>286</v>
      </c>
      <c r="N431" s="5" t="s">
        <v>603</v>
      </c>
      <c r="O431" s="42">
        <v>1</v>
      </c>
      <c r="Y431">
        <f t="shared" si="40"/>
        <v>1388</v>
      </c>
    </row>
    <row r="432" spans="1:25" x14ac:dyDescent="0.25">
      <c r="A432" s="5" t="s">
        <v>615</v>
      </c>
      <c r="B432" s="42">
        <v>500</v>
      </c>
      <c r="C432" t="e">
        <f t="shared" si="38"/>
        <v>#N/A</v>
      </c>
      <c r="D432" s="5" t="s">
        <v>608</v>
      </c>
      <c r="E432" t="e">
        <f t="shared" si="37"/>
        <v>#N/A</v>
      </c>
      <c r="G432" s="5" t="s">
        <v>605</v>
      </c>
      <c r="H432" s="42">
        <v>0</v>
      </c>
      <c r="I432">
        <f t="shared" si="39"/>
        <v>742</v>
      </c>
      <c r="J432" s="5" t="s">
        <v>603</v>
      </c>
      <c r="K432" s="5"/>
      <c r="L432">
        <f t="shared" si="41"/>
        <v>0</v>
      </c>
      <c r="M432">
        <f t="shared" si="42"/>
        <v>286</v>
      </c>
      <c r="N432" s="5" t="s">
        <v>605</v>
      </c>
      <c r="O432" s="42">
        <v>1</v>
      </c>
      <c r="Y432">
        <f t="shared" si="40"/>
        <v>1388</v>
      </c>
    </row>
    <row r="433" spans="1:25" x14ac:dyDescent="0.25">
      <c r="A433" s="5" t="s">
        <v>616</v>
      </c>
      <c r="B433" s="42">
        <v>47</v>
      </c>
      <c r="C433" t="e">
        <f t="shared" si="38"/>
        <v>#N/A</v>
      </c>
      <c r="D433" s="5" t="s">
        <v>609</v>
      </c>
      <c r="E433" t="e">
        <f t="shared" si="37"/>
        <v>#N/A</v>
      </c>
      <c r="G433" s="5" t="s">
        <v>606</v>
      </c>
      <c r="H433" s="42">
        <v>114</v>
      </c>
      <c r="I433">
        <f t="shared" si="39"/>
        <v>416</v>
      </c>
      <c r="J433" s="5" t="s">
        <v>605</v>
      </c>
      <c r="K433" s="5"/>
      <c r="L433">
        <f t="shared" si="41"/>
        <v>114</v>
      </c>
      <c r="M433">
        <f t="shared" si="42"/>
        <v>286</v>
      </c>
      <c r="N433" s="5" t="s">
        <v>606</v>
      </c>
      <c r="O433" s="42">
        <v>1</v>
      </c>
      <c r="Y433">
        <f t="shared" si="40"/>
        <v>1388</v>
      </c>
    </row>
    <row r="434" spans="1:25" x14ac:dyDescent="0.25">
      <c r="A434" s="5" t="s">
        <v>617</v>
      </c>
      <c r="B434" s="42">
        <v>40</v>
      </c>
      <c r="C434" t="e">
        <f t="shared" si="38"/>
        <v>#N/A</v>
      </c>
      <c r="D434" s="5" t="s">
        <v>610</v>
      </c>
      <c r="E434" t="e">
        <f t="shared" si="37"/>
        <v>#N/A</v>
      </c>
      <c r="G434" s="5" t="s">
        <v>607</v>
      </c>
      <c r="H434" s="42">
        <v>190</v>
      </c>
      <c r="I434">
        <f t="shared" si="39"/>
        <v>329</v>
      </c>
      <c r="J434" s="5" t="s">
        <v>606</v>
      </c>
      <c r="K434" s="5"/>
      <c r="L434">
        <f t="shared" si="41"/>
        <v>190</v>
      </c>
      <c r="M434">
        <f t="shared" si="42"/>
        <v>286</v>
      </c>
      <c r="N434" s="5" t="s">
        <v>607</v>
      </c>
      <c r="O434" s="42">
        <v>1</v>
      </c>
      <c r="Y434">
        <f t="shared" si="40"/>
        <v>1388</v>
      </c>
    </row>
    <row r="435" spans="1:25" x14ac:dyDescent="0.25">
      <c r="A435" s="5" t="s">
        <v>618</v>
      </c>
      <c r="B435" s="42">
        <v>95</v>
      </c>
      <c r="C435" t="e">
        <f t="shared" si="38"/>
        <v>#N/A</v>
      </c>
      <c r="D435" s="5" t="s">
        <v>611</v>
      </c>
      <c r="E435" t="e">
        <f t="shared" si="37"/>
        <v>#N/A</v>
      </c>
      <c r="G435" s="5" t="s">
        <v>608</v>
      </c>
      <c r="H435" s="42">
        <v>2</v>
      </c>
      <c r="I435">
        <f t="shared" si="39"/>
        <v>725</v>
      </c>
      <c r="J435" s="5" t="s">
        <v>607</v>
      </c>
      <c r="K435" s="5"/>
      <c r="L435">
        <f t="shared" si="41"/>
        <v>2</v>
      </c>
      <c r="M435">
        <f t="shared" si="42"/>
        <v>286</v>
      </c>
      <c r="N435" s="5" t="s">
        <v>608</v>
      </c>
      <c r="O435" s="42">
        <v>1</v>
      </c>
      <c r="Y435">
        <f t="shared" si="40"/>
        <v>1388</v>
      </c>
    </row>
    <row r="436" spans="1:25" x14ac:dyDescent="0.25">
      <c r="A436" s="5" t="s">
        <v>619</v>
      </c>
      <c r="B436" s="42">
        <v>30</v>
      </c>
      <c r="C436" t="e">
        <f t="shared" si="38"/>
        <v>#N/A</v>
      </c>
      <c r="D436" s="5" t="s">
        <v>612</v>
      </c>
      <c r="E436" t="e">
        <f t="shared" si="37"/>
        <v>#N/A</v>
      </c>
      <c r="G436" s="5" t="s">
        <v>609</v>
      </c>
      <c r="H436" s="42">
        <v>24</v>
      </c>
      <c r="I436">
        <f t="shared" si="39"/>
        <v>620</v>
      </c>
      <c r="J436" s="5" t="s">
        <v>608</v>
      </c>
      <c r="K436" s="5"/>
      <c r="L436">
        <f t="shared" si="41"/>
        <v>24</v>
      </c>
      <c r="M436">
        <f t="shared" si="42"/>
        <v>60</v>
      </c>
      <c r="N436" s="5" t="s">
        <v>609</v>
      </c>
      <c r="O436" s="42">
        <v>2</v>
      </c>
      <c r="Y436">
        <f t="shared" si="40"/>
        <v>1388</v>
      </c>
    </row>
    <row r="437" spans="1:25" x14ac:dyDescent="0.25">
      <c r="A437" s="5" t="s">
        <v>620</v>
      </c>
      <c r="B437" s="42">
        <v>0</v>
      </c>
      <c r="C437" t="e">
        <f t="shared" si="38"/>
        <v>#N/A</v>
      </c>
      <c r="D437" s="5" t="s">
        <v>613</v>
      </c>
      <c r="E437" t="e">
        <f t="shared" si="37"/>
        <v>#N/A</v>
      </c>
      <c r="G437" s="5" t="s">
        <v>610</v>
      </c>
      <c r="H437" s="42">
        <v>465</v>
      </c>
      <c r="I437">
        <f t="shared" si="39"/>
        <v>178</v>
      </c>
      <c r="J437" s="5" t="s">
        <v>609</v>
      </c>
      <c r="K437" s="5"/>
      <c r="L437">
        <f t="shared" si="41"/>
        <v>465</v>
      </c>
      <c r="M437">
        <f t="shared" si="42"/>
        <v>286</v>
      </c>
      <c r="N437" s="5" t="s">
        <v>610</v>
      </c>
      <c r="O437" s="42">
        <v>1</v>
      </c>
      <c r="Y437">
        <f t="shared" si="40"/>
        <v>1388</v>
      </c>
    </row>
    <row r="438" spans="1:25" x14ac:dyDescent="0.25">
      <c r="A438" s="5" t="s">
        <v>621</v>
      </c>
      <c r="B438" s="42">
        <v>0</v>
      </c>
      <c r="C438" t="e">
        <f t="shared" si="38"/>
        <v>#N/A</v>
      </c>
      <c r="D438" s="5" t="s">
        <v>615</v>
      </c>
      <c r="E438" t="e">
        <f t="shared" si="37"/>
        <v>#N/A</v>
      </c>
      <c r="G438" s="5" t="s">
        <v>611</v>
      </c>
      <c r="H438" s="42">
        <v>1</v>
      </c>
      <c r="I438">
        <f t="shared" si="39"/>
        <v>735</v>
      </c>
      <c r="J438" s="5" t="s">
        <v>610</v>
      </c>
      <c r="K438" s="5"/>
      <c r="L438">
        <f t="shared" si="41"/>
        <v>1</v>
      </c>
      <c r="M438">
        <f t="shared" si="42"/>
        <v>286</v>
      </c>
      <c r="N438" s="5" t="s">
        <v>611</v>
      </c>
      <c r="O438" s="42">
        <v>1</v>
      </c>
      <c r="Y438">
        <f t="shared" si="40"/>
        <v>1388</v>
      </c>
    </row>
    <row r="439" spans="1:25" x14ac:dyDescent="0.25">
      <c r="A439" s="5" t="s">
        <v>622</v>
      </c>
      <c r="B439" s="42">
        <v>100</v>
      </c>
      <c r="C439" t="e">
        <f t="shared" si="38"/>
        <v>#N/A</v>
      </c>
      <c r="D439" s="5" t="s">
        <v>616</v>
      </c>
      <c r="E439" t="e">
        <f t="shared" si="37"/>
        <v>#N/A</v>
      </c>
      <c r="G439" s="5" t="s">
        <v>612</v>
      </c>
      <c r="H439" s="42">
        <v>202</v>
      </c>
      <c r="I439">
        <f t="shared" si="39"/>
        <v>317</v>
      </c>
      <c r="J439" s="5" t="s">
        <v>611</v>
      </c>
      <c r="K439" s="5"/>
      <c r="L439">
        <f t="shared" si="41"/>
        <v>202</v>
      </c>
      <c r="M439">
        <f t="shared" si="42"/>
        <v>286</v>
      </c>
      <c r="N439" s="5" t="s">
        <v>612</v>
      </c>
      <c r="O439" s="42">
        <v>1</v>
      </c>
      <c r="Y439">
        <f t="shared" si="40"/>
        <v>1388</v>
      </c>
    </row>
    <row r="440" spans="1:25" x14ac:dyDescent="0.25">
      <c r="A440" s="5" t="s">
        <v>623</v>
      </c>
      <c r="B440" s="42">
        <v>0</v>
      </c>
      <c r="C440" t="e">
        <f t="shared" si="38"/>
        <v>#N/A</v>
      </c>
      <c r="D440" s="5" t="s">
        <v>617</v>
      </c>
      <c r="E440" t="e">
        <f t="shared" si="37"/>
        <v>#N/A</v>
      </c>
      <c r="G440" s="5" t="s">
        <v>613</v>
      </c>
      <c r="H440" s="42">
        <v>490</v>
      </c>
      <c r="I440">
        <f t="shared" si="39"/>
        <v>168</v>
      </c>
      <c r="J440" s="5" t="s">
        <v>612</v>
      </c>
      <c r="K440" s="5"/>
      <c r="L440">
        <f t="shared" si="41"/>
        <v>490</v>
      </c>
      <c r="M440">
        <f t="shared" si="42"/>
        <v>60</v>
      </c>
      <c r="N440" s="5" t="s">
        <v>613</v>
      </c>
      <c r="O440" s="42">
        <v>2</v>
      </c>
      <c r="Y440">
        <f t="shared" si="40"/>
        <v>1388</v>
      </c>
    </row>
    <row r="441" spans="1:25" x14ac:dyDescent="0.25">
      <c r="A441" s="5" t="s">
        <v>624</v>
      </c>
      <c r="B441" s="42">
        <v>84</v>
      </c>
      <c r="C441" t="e">
        <f t="shared" si="38"/>
        <v>#N/A</v>
      </c>
      <c r="D441" s="5" t="s">
        <v>618</v>
      </c>
      <c r="E441" t="e">
        <f t="shared" si="37"/>
        <v>#N/A</v>
      </c>
      <c r="G441" s="5" t="s">
        <v>615</v>
      </c>
      <c r="H441" s="42">
        <v>1200</v>
      </c>
      <c r="I441">
        <f t="shared" si="39"/>
        <v>72</v>
      </c>
      <c r="J441" s="5" t="s">
        <v>613</v>
      </c>
      <c r="K441" s="5"/>
      <c r="L441">
        <f t="shared" si="41"/>
        <v>1200</v>
      </c>
      <c r="M441">
        <f t="shared" si="42"/>
        <v>286</v>
      </c>
      <c r="N441" s="5" t="s">
        <v>615</v>
      </c>
      <c r="O441" s="42">
        <v>1</v>
      </c>
      <c r="Y441">
        <f t="shared" si="40"/>
        <v>1388</v>
      </c>
    </row>
    <row r="442" spans="1:25" x14ac:dyDescent="0.25">
      <c r="A442" s="5" t="s">
        <v>625</v>
      </c>
      <c r="B442" s="42">
        <v>0</v>
      </c>
      <c r="C442" t="e">
        <f t="shared" si="38"/>
        <v>#N/A</v>
      </c>
      <c r="D442" s="5" t="s">
        <v>619</v>
      </c>
      <c r="E442" t="e">
        <f t="shared" si="37"/>
        <v>#N/A</v>
      </c>
      <c r="G442" s="5" t="s">
        <v>616</v>
      </c>
      <c r="H442" s="42">
        <v>149</v>
      </c>
      <c r="I442">
        <f t="shared" si="39"/>
        <v>375</v>
      </c>
      <c r="J442" s="5" t="s">
        <v>615</v>
      </c>
      <c r="K442" s="5"/>
      <c r="L442">
        <f t="shared" si="41"/>
        <v>149</v>
      </c>
      <c r="M442">
        <f t="shared" si="42"/>
        <v>286</v>
      </c>
      <c r="N442" s="5" t="s">
        <v>616</v>
      </c>
      <c r="O442" s="42">
        <v>1</v>
      </c>
      <c r="Y442">
        <f t="shared" si="40"/>
        <v>1388</v>
      </c>
    </row>
    <row r="443" spans="1:25" x14ac:dyDescent="0.25">
      <c r="A443" s="5" t="s">
        <v>626</v>
      </c>
      <c r="B443" s="42">
        <v>222</v>
      </c>
      <c r="C443" t="e">
        <f t="shared" si="38"/>
        <v>#N/A</v>
      </c>
      <c r="D443" s="5" t="s">
        <v>620</v>
      </c>
      <c r="E443" t="e">
        <f t="shared" si="37"/>
        <v>#N/A</v>
      </c>
      <c r="G443" s="5" t="s">
        <v>617</v>
      </c>
      <c r="H443" s="42">
        <v>40</v>
      </c>
      <c r="I443">
        <f t="shared" si="39"/>
        <v>574</v>
      </c>
      <c r="J443" s="5" t="s">
        <v>616</v>
      </c>
      <c r="K443" s="5"/>
      <c r="L443">
        <f t="shared" si="41"/>
        <v>40</v>
      </c>
      <c r="M443">
        <f t="shared" si="42"/>
        <v>286</v>
      </c>
      <c r="N443" s="5" t="s">
        <v>617</v>
      </c>
      <c r="O443" s="42">
        <v>1</v>
      </c>
      <c r="Y443">
        <f t="shared" si="40"/>
        <v>1388</v>
      </c>
    </row>
    <row r="444" spans="1:25" x14ac:dyDescent="0.25">
      <c r="A444" s="5" t="s">
        <v>627</v>
      </c>
      <c r="B444" s="42">
        <v>200</v>
      </c>
      <c r="C444" t="e">
        <f t="shared" si="38"/>
        <v>#N/A</v>
      </c>
      <c r="D444" s="5" t="s">
        <v>621</v>
      </c>
      <c r="E444" t="e">
        <f t="shared" si="37"/>
        <v>#N/A</v>
      </c>
      <c r="G444" s="5" t="s">
        <v>618</v>
      </c>
      <c r="H444" s="42">
        <v>462</v>
      </c>
      <c r="I444">
        <f t="shared" si="39"/>
        <v>179</v>
      </c>
      <c r="J444" s="5" t="s">
        <v>617</v>
      </c>
      <c r="K444" s="5"/>
      <c r="L444">
        <f t="shared" si="41"/>
        <v>462</v>
      </c>
      <c r="M444">
        <f t="shared" si="42"/>
        <v>286</v>
      </c>
      <c r="N444" s="5" t="s">
        <v>618</v>
      </c>
      <c r="O444" s="42">
        <v>1</v>
      </c>
      <c r="Y444">
        <f t="shared" si="40"/>
        <v>1388</v>
      </c>
    </row>
    <row r="445" spans="1:25" x14ac:dyDescent="0.25">
      <c r="A445" s="5" t="s">
        <v>629</v>
      </c>
      <c r="B445" s="42">
        <v>0</v>
      </c>
      <c r="C445" t="e">
        <f t="shared" si="38"/>
        <v>#N/A</v>
      </c>
      <c r="D445" s="5" t="s">
        <v>622</v>
      </c>
      <c r="E445" t="e">
        <f t="shared" si="37"/>
        <v>#N/A</v>
      </c>
      <c r="G445" s="5" t="s">
        <v>619</v>
      </c>
      <c r="H445" s="42">
        <v>1</v>
      </c>
      <c r="I445">
        <f t="shared" si="39"/>
        <v>735</v>
      </c>
      <c r="J445" s="5" t="s">
        <v>618</v>
      </c>
      <c r="K445" s="5"/>
      <c r="L445">
        <f t="shared" si="41"/>
        <v>1</v>
      </c>
      <c r="M445">
        <f t="shared" si="42"/>
        <v>286</v>
      </c>
      <c r="N445" s="5" t="s">
        <v>619</v>
      </c>
      <c r="O445" s="42">
        <v>1</v>
      </c>
      <c r="Y445">
        <f t="shared" si="40"/>
        <v>1388</v>
      </c>
    </row>
    <row r="446" spans="1:25" x14ac:dyDescent="0.25">
      <c r="A446" s="5" t="s">
        <v>630</v>
      </c>
      <c r="B446" s="42">
        <v>62</v>
      </c>
      <c r="C446" t="e">
        <f t="shared" si="38"/>
        <v>#N/A</v>
      </c>
      <c r="D446" s="5" t="s">
        <v>623</v>
      </c>
      <c r="E446" t="e">
        <f t="shared" si="37"/>
        <v>#N/A</v>
      </c>
      <c r="G446" s="5" t="s">
        <v>620</v>
      </c>
      <c r="H446" s="42">
        <v>656</v>
      </c>
      <c r="I446">
        <f t="shared" si="39"/>
        <v>132</v>
      </c>
      <c r="J446" s="5" t="s">
        <v>619</v>
      </c>
      <c r="K446" s="5"/>
      <c r="L446">
        <f t="shared" si="41"/>
        <v>656</v>
      </c>
      <c r="M446">
        <f t="shared" si="42"/>
        <v>286</v>
      </c>
      <c r="N446" s="5" t="s">
        <v>620</v>
      </c>
      <c r="O446" s="42">
        <v>1</v>
      </c>
      <c r="Y446">
        <f t="shared" si="40"/>
        <v>1388</v>
      </c>
    </row>
    <row r="447" spans="1:25" x14ac:dyDescent="0.25">
      <c r="A447" s="5" t="s">
        <v>631</v>
      </c>
      <c r="B447" s="42">
        <v>10</v>
      </c>
      <c r="C447" t="e">
        <f t="shared" si="38"/>
        <v>#N/A</v>
      </c>
      <c r="D447" s="5" t="s">
        <v>624</v>
      </c>
      <c r="E447" t="e">
        <f t="shared" si="37"/>
        <v>#N/A</v>
      </c>
      <c r="G447" s="5" t="s">
        <v>621</v>
      </c>
      <c r="H447" s="42">
        <v>77</v>
      </c>
      <c r="I447">
        <f t="shared" si="39"/>
        <v>479</v>
      </c>
      <c r="J447" s="5" t="s">
        <v>620</v>
      </c>
      <c r="K447" s="5"/>
      <c r="L447">
        <f t="shared" si="41"/>
        <v>77</v>
      </c>
      <c r="M447">
        <f t="shared" si="42"/>
        <v>286</v>
      </c>
      <c r="N447" s="5" t="s">
        <v>621</v>
      </c>
      <c r="O447" s="42">
        <v>1</v>
      </c>
      <c r="Y447">
        <f t="shared" si="40"/>
        <v>1388</v>
      </c>
    </row>
    <row r="448" spans="1:25" x14ac:dyDescent="0.25">
      <c r="A448" s="5" t="s">
        <v>632</v>
      </c>
      <c r="B448" s="42">
        <v>60</v>
      </c>
      <c r="C448" t="e">
        <f t="shared" si="38"/>
        <v>#N/A</v>
      </c>
      <c r="D448" s="5" t="s">
        <v>625</v>
      </c>
      <c r="E448" t="e">
        <f t="shared" si="37"/>
        <v>#N/A</v>
      </c>
      <c r="G448" s="5" t="s">
        <v>622</v>
      </c>
      <c r="H448" s="42">
        <v>109</v>
      </c>
      <c r="I448">
        <f t="shared" si="39"/>
        <v>423</v>
      </c>
      <c r="J448" s="5" t="s">
        <v>621</v>
      </c>
      <c r="K448" s="5"/>
      <c r="L448">
        <f t="shared" si="41"/>
        <v>109</v>
      </c>
      <c r="M448">
        <f t="shared" si="42"/>
        <v>286</v>
      </c>
      <c r="N448" s="5" t="s">
        <v>622</v>
      </c>
      <c r="O448" s="42">
        <v>1</v>
      </c>
      <c r="Y448">
        <f t="shared" si="40"/>
        <v>1388</v>
      </c>
    </row>
    <row r="449" spans="1:25" x14ac:dyDescent="0.25">
      <c r="A449" s="5" t="s">
        <v>633</v>
      </c>
      <c r="B449" s="42">
        <v>43</v>
      </c>
      <c r="C449" t="e">
        <f t="shared" si="38"/>
        <v>#N/A</v>
      </c>
      <c r="D449" s="5" t="s">
        <v>626</v>
      </c>
      <c r="E449" t="e">
        <f t="shared" si="37"/>
        <v>#N/A</v>
      </c>
      <c r="G449" s="5" t="s">
        <v>623</v>
      </c>
      <c r="H449" s="42">
        <v>70</v>
      </c>
      <c r="I449">
        <f t="shared" si="39"/>
        <v>493</v>
      </c>
      <c r="J449" s="5" t="s">
        <v>622</v>
      </c>
      <c r="K449" s="5"/>
      <c r="L449">
        <f t="shared" si="41"/>
        <v>70</v>
      </c>
      <c r="M449">
        <f t="shared" si="42"/>
        <v>286</v>
      </c>
      <c r="N449" s="5" t="s">
        <v>623</v>
      </c>
      <c r="O449" s="42">
        <v>1</v>
      </c>
      <c r="Y449">
        <f t="shared" si="40"/>
        <v>1388</v>
      </c>
    </row>
    <row r="450" spans="1:25" x14ac:dyDescent="0.25">
      <c r="A450" s="5" t="s">
        <v>634</v>
      </c>
      <c r="B450" s="42">
        <v>0</v>
      </c>
      <c r="C450" t="e">
        <f t="shared" si="38"/>
        <v>#N/A</v>
      </c>
      <c r="D450" s="5" t="s">
        <v>627</v>
      </c>
      <c r="E450" t="e">
        <f t="shared" si="37"/>
        <v>#N/A</v>
      </c>
      <c r="G450" s="5" t="s">
        <v>624</v>
      </c>
      <c r="H450" s="42">
        <v>0</v>
      </c>
      <c r="I450">
        <f t="shared" si="39"/>
        <v>742</v>
      </c>
      <c r="J450" s="5" t="s">
        <v>623</v>
      </c>
      <c r="K450" s="5"/>
      <c r="L450">
        <f t="shared" si="41"/>
        <v>0</v>
      </c>
      <c r="M450">
        <f t="shared" si="42"/>
        <v>286</v>
      </c>
      <c r="N450" s="5" t="s">
        <v>624</v>
      </c>
      <c r="O450" s="42">
        <v>1</v>
      </c>
      <c r="Y450">
        <f t="shared" si="40"/>
        <v>1388</v>
      </c>
    </row>
    <row r="451" spans="1:25" x14ac:dyDescent="0.25">
      <c r="A451" s="5" t="s">
        <v>635</v>
      </c>
      <c r="B451" s="42">
        <v>41</v>
      </c>
      <c r="C451" t="e">
        <f t="shared" si="38"/>
        <v>#N/A</v>
      </c>
      <c r="D451" s="5" t="s">
        <v>629</v>
      </c>
      <c r="E451" t="e">
        <f t="shared" si="37"/>
        <v>#N/A</v>
      </c>
      <c r="G451" s="5" t="s">
        <v>625</v>
      </c>
      <c r="H451" s="42">
        <v>162</v>
      </c>
      <c r="I451">
        <f t="shared" si="39"/>
        <v>359</v>
      </c>
      <c r="J451" s="5" t="s">
        <v>624</v>
      </c>
      <c r="K451" s="5"/>
      <c r="L451">
        <f t="shared" si="41"/>
        <v>162</v>
      </c>
      <c r="M451">
        <f t="shared" si="42"/>
        <v>286</v>
      </c>
      <c r="N451" s="5" t="s">
        <v>625</v>
      </c>
      <c r="O451" s="42">
        <v>1</v>
      </c>
      <c r="Y451">
        <f t="shared" si="40"/>
        <v>1388</v>
      </c>
    </row>
    <row r="452" spans="1:25" x14ac:dyDescent="0.25">
      <c r="A452" s="5" t="s">
        <v>636</v>
      </c>
      <c r="B452" s="42">
        <v>230</v>
      </c>
      <c r="C452" t="e">
        <f t="shared" si="38"/>
        <v>#N/A</v>
      </c>
      <c r="D452" s="5" t="s">
        <v>630</v>
      </c>
      <c r="E452" t="e">
        <f t="shared" si="37"/>
        <v>#N/A</v>
      </c>
      <c r="G452" s="5" t="s">
        <v>626</v>
      </c>
      <c r="H452" s="42">
        <v>424</v>
      </c>
      <c r="I452">
        <f t="shared" si="39"/>
        <v>187</v>
      </c>
      <c r="J452" s="5" t="s">
        <v>625</v>
      </c>
      <c r="K452" s="5"/>
      <c r="L452">
        <f t="shared" si="41"/>
        <v>424</v>
      </c>
      <c r="M452">
        <f t="shared" si="42"/>
        <v>60</v>
      </c>
      <c r="N452" s="5" t="s">
        <v>626</v>
      </c>
      <c r="O452" s="42">
        <v>2</v>
      </c>
      <c r="Y452">
        <f t="shared" si="40"/>
        <v>1388</v>
      </c>
    </row>
    <row r="453" spans="1:25" x14ac:dyDescent="0.25">
      <c r="A453" s="5" t="s">
        <v>637</v>
      </c>
      <c r="B453" s="42">
        <v>30</v>
      </c>
      <c r="C453" t="e">
        <f t="shared" si="38"/>
        <v>#N/A</v>
      </c>
      <c r="D453" s="5" t="s">
        <v>631</v>
      </c>
      <c r="E453" t="e">
        <f t="shared" si="37"/>
        <v>#N/A</v>
      </c>
      <c r="G453" s="5" t="s">
        <v>627</v>
      </c>
      <c r="H453" s="42">
        <v>2</v>
      </c>
      <c r="I453">
        <f t="shared" si="39"/>
        <v>725</v>
      </c>
      <c r="J453" s="5" t="s">
        <v>626</v>
      </c>
      <c r="K453" s="5"/>
      <c r="L453">
        <f t="shared" si="41"/>
        <v>2</v>
      </c>
      <c r="M453">
        <f t="shared" si="42"/>
        <v>286</v>
      </c>
      <c r="N453" s="5" t="s">
        <v>627</v>
      </c>
      <c r="O453" s="42">
        <v>1</v>
      </c>
      <c r="Y453">
        <f t="shared" si="40"/>
        <v>1388</v>
      </c>
    </row>
    <row r="454" spans="1:25" x14ac:dyDescent="0.25">
      <c r="A454" s="5" t="s">
        <v>638</v>
      </c>
      <c r="B454" s="42">
        <v>30</v>
      </c>
      <c r="C454" t="e">
        <f t="shared" si="38"/>
        <v>#N/A</v>
      </c>
      <c r="D454" s="5" t="s">
        <v>632</v>
      </c>
      <c r="E454" t="e">
        <f t="shared" si="37"/>
        <v>#N/A</v>
      </c>
      <c r="G454" s="5" t="s">
        <v>629</v>
      </c>
      <c r="H454" s="42">
        <v>96</v>
      </c>
      <c r="I454">
        <f t="shared" si="39"/>
        <v>447</v>
      </c>
      <c r="J454" s="5" t="s">
        <v>627</v>
      </c>
      <c r="K454" s="5"/>
      <c r="L454">
        <f t="shared" si="41"/>
        <v>96</v>
      </c>
      <c r="M454">
        <f t="shared" si="42"/>
        <v>286</v>
      </c>
      <c r="N454" s="5" t="s">
        <v>629</v>
      </c>
      <c r="O454" s="42">
        <v>1</v>
      </c>
      <c r="Y454">
        <f t="shared" si="40"/>
        <v>1388</v>
      </c>
    </row>
    <row r="455" spans="1:25" x14ac:dyDescent="0.25">
      <c r="A455" s="5" t="s">
        <v>639</v>
      </c>
      <c r="B455" s="42">
        <v>100</v>
      </c>
      <c r="C455" t="e">
        <f t="shared" si="38"/>
        <v>#N/A</v>
      </c>
      <c r="D455" s="5" t="s">
        <v>633</v>
      </c>
      <c r="E455" t="e">
        <f t="shared" si="37"/>
        <v>#N/A</v>
      </c>
      <c r="G455" s="5" t="s">
        <v>630</v>
      </c>
      <c r="H455" s="42">
        <v>257</v>
      </c>
      <c r="I455">
        <f t="shared" si="39"/>
        <v>272</v>
      </c>
      <c r="J455" s="5" t="s">
        <v>629</v>
      </c>
      <c r="K455" s="5"/>
      <c r="L455">
        <f t="shared" si="41"/>
        <v>257</v>
      </c>
      <c r="M455">
        <f t="shared" si="42"/>
        <v>286</v>
      </c>
      <c r="N455" s="5" t="s">
        <v>630</v>
      </c>
      <c r="O455" s="42">
        <v>1</v>
      </c>
      <c r="Y455">
        <f t="shared" si="40"/>
        <v>1388</v>
      </c>
    </row>
    <row r="456" spans="1:25" x14ac:dyDescent="0.25">
      <c r="A456" s="5" t="s">
        <v>640</v>
      </c>
      <c r="B456" s="42">
        <v>0</v>
      </c>
      <c r="C456" t="e">
        <f t="shared" si="38"/>
        <v>#N/A</v>
      </c>
      <c r="D456" s="5" t="s">
        <v>634</v>
      </c>
      <c r="E456" t="e">
        <f t="shared" si="37"/>
        <v>#N/A</v>
      </c>
      <c r="G456" s="5" t="s">
        <v>631</v>
      </c>
      <c r="H456" s="42">
        <v>22</v>
      </c>
      <c r="I456">
        <f t="shared" si="39"/>
        <v>632</v>
      </c>
      <c r="J456" s="5" t="s">
        <v>630</v>
      </c>
      <c r="K456" s="5"/>
      <c r="L456">
        <f t="shared" si="41"/>
        <v>22</v>
      </c>
      <c r="M456">
        <f t="shared" si="42"/>
        <v>286</v>
      </c>
      <c r="N456" s="5" t="s">
        <v>631</v>
      </c>
      <c r="O456" s="42">
        <v>1</v>
      </c>
      <c r="Y456">
        <f t="shared" si="40"/>
        <v>1388</v>
      </c>
    </row>
    <row r="457" spans="1:25" x14ac:dyDescent="0.25">
      <c r="A457" s="5" t="s">
        <v>642</v>
      </c>
      <c r="B457" s="42">
        <v>31</v>
      </c>
      <c r="C457" t="e">
        <f t="shared" si="38"/>
        <v>#N/A</v>
      </c>
      <c r="D457" s="5" t="s">
        <v>635</v>
      </c>
      <c r="E457" t="e">
        <f t="shared" ref="E457:E520" si="43">VLOOKUP(D:D,A452:B1276,2,0)</f>
        <v>#N/A</v>
      </c>
      <c r="G457" s="5" t="s">
        <v>632</v>
      </c>
      <c r="H457" s="42">
        <v>65</v>
      </c>
      <c r="I457">
        <f t="shared" si="39"/>
        <v>502</v>
      </c>
      <c r="J457" s="5" t="s">
        <v>631</v>
      </c>
      <c r="K457" s="5"/>
      <c r="L457">
        <f t="shared" si="41"/>
        <v>65</v>
      </c>
      <c r="M457">
        <f t="shared" si="42"/>
        <v>286</v>
      </c>
      <c r="N457" s="5" t="s">
        <v>632</v>
      </c>
      <c r="O457" s="42">
        <v>1</v>
      </c>
      <c r="Y457">
        <f t="shared" si="40"/>
        <v>1388</v>
      </c>
    </row>
    <row r="458" spans="1:25" x14ac:dyDescent="0.25">
      <c r="A458" s="5" t="s">
        <v>643</v>
      </c>
      <c r="B458" s="42">
        <v>400</v>
      </c>
      <c r="C458" t="e">
        <f t="shared" ref="C458:C521" si="44">RANK(E:E,E:E)</f>
        <v>#N/A</v>
      </c>
      <c r="D458" s="5" t="s">
        <v>636</v>
      </c>
      <c r="E458" t="e">
        <f t="shared" si="43"/>
        <v>#N/A</v>
      </c>
      <c r="G458" s="5" t="s">
        <v>633</v>
      </c>
      <c r="H458" s="42">
        <v>30</v>
      </c>
      <c r="I458">
        <f t="shared" si="39"/>
        <v>600</v>
      </c>
      <c r="J458" s="5" t="s">
        <v>632</v>
      </c>
      <c r="K458" s="5"/>
      <c r="L458">
        <f t="shared" si="41"/>
        <v>30</v>
      </c>
      <c r="M458">
        <f t="shared" si="42"/>
        <v>286</v>
      </c>
      <c r="N458" s="5" t="s">
        <v>633</v>
      </c>
      <c r="O458" s="42">
        <v>1</v>
      </c>
      <c r="Y458">
        <f t="shared" si="40"/>
        <v>1388</v>
      </c>
    </row>
    <row r="459" spans="1:25" x14ac:dyDescent="0.25">
      <c r="A459" s="5" t="s">
        <v>644</v>
      </c>
      <c r="B459" s="42">
        <v>100</v>
      </c>
      <c r="C459" t="e">
        <f t="shared" si="44"/>
        <v>#N/A</v>
      </c>
      <c r="D459" s="5" t="s">
        <v>637</v>
      </c>
      <c r="E459" t="e">
        <f t="shared" si="43"/>
        <v>#N/A</v>
      </c>
      <c r="G459" s="5" t="s">
        <v>634</v>
      </c>
      <c r="H459" s="42">
        <v>40</v>
      </c>
      <c r="I459">
        <f t="shared" si="39"/>
        <v>574</v>
      </c>
      <c r="J459" s="5" t="s">
        <v>633</v>
      </c>
      <c r="K459" s="5"/>
      <c r="L459">
        <f t="shared" si="41"/>
        <v>40</v>
      </c>
      <c r="M459">
        <f t="shared" si="42"/>
        <v>286</v>
      </c>
      <c r="N459" s="5" t="s">
        <v>634</v>
      </c>
      <c r="O459" s="42">
        <v>1</v>
      </c>
      <c r="Y459">
        <f t="shared" si="40"/>
        <v>1388</v>
      </c>
    </row>
    <row r="460" spans="1:25" x14ac:dyDescent="0.25">
      <c r="A460" s="5" t="s">
        <v>645</v>
      </c>
      <c r="B460" s="42">
        <v>58</v>
      </c>
      <c r="C460" t="e">
        <f t="shared" si="44"/>
        <v>#N/A</v>
      </c>
      <c r="D460" s="5" t="s">
        <v>638</v>
      </c>
      <c r="E460" t="e">
        <f t="shared" si="43"/>
        <v>#N/A</v>
      </c>
      <c r="G460" s="5" t="s">
        <v>635</v>
      </c>
      <c r="H460" s="42">
        <v>94</v>
      </c>
      <c r="I460">
        <f t="shared" si="39"/>
        <v>450</v>
      </c>
      <c r="J460" s="5" t="s">
        <v>634</v>
      </c>
      <c r="K460" s="5"/>
      <c r="L460">
        <f t="shared" si="41"/>
        <v>94</v>
      </c>
      <c r="M460">
        <f t="shared" si="42"/>
        <v>286</v>
      </c>
      <c r="N460" s="5" t="s">
        <v>635</v>
      </c>
      <c r="O460" s="42">
        <v>1</v>
      </c>
      <c r="Y460">
        <f t="shared" si="40"/>
        <v>1388</v>
      </c>
    </row>
    <row r="461" spans="1:25" x14ac:dyDescent="0.25">
      <c r="A461" s="5" t="s">
        <v>646</v>
      </c>
      <c r="B461" s="42">
        <v>49</v>
      </c>
      <c r="C461" t="e">
        <f t="shared" si="44"/>
        <v>#N/A</v>
      </c>
      <c r="D461" s="5" t="s">
        <v>639</v>
      </c>
      <c r="E461" t="e">
        <f t="shared" si="43"/>
        <v>#N/A</v>
      </c>
      <c r="G461" s="5" t="s">
        <v>636</v>
      </c>
      <c r="H461" s="42">
        <v>317</v>
      </c>
      <c r="I461">
        <f t="shared" ref="I461:I524" si="45">RANK(L:L,L:L)</f>
        <v>237</v>
      </c>
      <c r="J461" s="5" t="s">
        <v>635</v>
      </c>
      <c r="K461" s="5"/>
      <c r="L461">
        <f t="shared" si="41"/>
        <v>317</v>
      </c>
      <c r="M461">
        <f t="shared" si="42"/>
        <v>286</v>
      </c>
      <c r="N461" s="5" t="s">
        <v>636</v>
      </c>
      <c r="O461" s="42">
        <v>1</v>
      </c>
      <c r="Y461">
        <f t="shared" ref="Y461:Y524" si="46">RANK(AA:AA,AA:AA)</f>
        <v>1388</v>
      </c>
    </row>
    <row r="462" spans="1:25" x14ac:dyDescent="0.25">
      <c r="A462" s="5" t="s">
        <v>647</v>
      </c>
      <c r="B462" s="42">
        <v>30</v>
      </c>
      <c r="C462" t="e">
        <f t="shared" si="44"/>
        <v>#N/A</v>
      </c>
      <c r="D462" s="5" t="s">
        <v>640</v>
      </c>
      <c r="E462" t="e">
        <f t="shared" si="43"/>
        <v>#N/A</v>
      </c>
      <c r="G462" s="5" t="s">
        <v>637</v>
      </c>
      <c r="H462" s="42">
        <v>142</v>
      </c>
      <c r="I462">
        <f t="shared" si="45"/>
        <v>383</v>
      </c>
      <c r="J462" s="5" t="s">
        <v>636</v>
      </c>
      <c r="K462" s="5"/>
      <c r="L462">
        <f t="shared" ref="L462:L525" si="47">VLOOKUP(G462,G461:H1284,2,0)</f>
        <v>142</v>
      </c>
      <c r="M462">
        <f t="shared" ref="M462:M525" si="48">RANK(O:O,O:O)</f>
        <v>286</v>
      </c>
      <c r="N462" s="5" t="s">
        <v>637</v>
      </c>
      <c r="O462" s="42">
        <v>1</v>
      </c>
      <c r="Y462">
        <f t="shared" si="46"/>
        <v>1388</v>
      </c>
    </row>
    <row r="463" spans="1:25" x14ac:dyDescent="0.25">
      <c r="A463" s="5" t="s">
        <v>648</v>
      </c>
      <c r="B463" s="42">
        <v>8500</v>
      </c>
      <c r="C463" t="e">
        <f t="shared" si="44"/>
        <v>#N/A</v>
      </c>
      <c r="D463" s="5" t="s">
        <v>642</v>
      </c>
      <c r="E463" t="e">
        <f t="shared" si="43"/>
        <v>#N/A</v>
      </c>
      <c r="G463" s="5" t="s">
        <v>638</v>
      </c>
      <c r="H463" s="42">
        <v>78</v>
      </c>
      <c r="I463">
        <f t="shared" si="45"/>
        <v>476</v>
      </c>
      <c r="J463" s="5" t="s">
        <v>637</v>
      </c>
      <c r="K463" s="5"/>
      <c r="L463">
        <f t="shared" si="47"/>
        <v>78</v>
      </c>
      <c r="M463">
        <f t="shared" si="48"/>
        <v>286</v>
      </c>
      <c r="N463" s="5" t="s">
        <v>638</v>
      </c>
      <c r="O463" s="42">
        <v>1</v>
      </c>
      <c r="Y463">
        <f t="shared" si="46"/>
        <v>1388</v>
      </c>
    </row>
    <row r="464" spans="1:25" x14ac:dyDescent="0.25">
      <c r="A464" s="5" t="s">
        <v>649</v>
      </c>
      <c r="B464" s="42">
        <v>30</v>
      </c>
      <c r="C464" t="e">
        <f t="shared" si="44"/>
        <v>#N/A</v>
      </c>
      <c r="D464" s="5" t="s">
        <v>643</v>
      </c>
      <c r="E464" t="e">
        <f t="shared" si="43"/>
        <v>#N/A</v>
      </c>
      <c r="G464" s="5" t="s">
        <v>639</v>
      </c>
      <c r="H464" s="42">
        <v>0</v>
      </c>
      <c r="I464">
        <f t="shared" si="45"/>
        <v>742</v>
      </c>
      <c r="J464" s="5" t="s">
        <v>638</v>
      </c>
      <c r="K464" s="5"/>
      <c r="L464">
        <f t="shared" si="47"/>
        <v>0</v>
      </c>
      <c r="M464">
        <f t="shared" si="48"/>
        <v>286</v>
      </c>
      <c r="N464" s="5" t="s">
        <v>639</v>
      </c>
      <c r="O464" s="42">
        <v>1</v>
      </c>
      <c r="Y464">
        <f t="shared" si="46"/>
        <v>1388</v>
      </c>
    </row>
    <row r="465" spans="1:25" x14ac:dyDescent="0.25">
      <c r="A465" s="5" t="s">
        <v>650</v>
      </c>
      <c r="B465" s="42">
        <v>40</v>
      </c>
      <c r="C465" t="e">
        <f t="shared" si="44"/>
        <v>#N/A</v>
      </c>
      <c r="D465" s="5" t="s">
        <v>644</v>
      </c>
      <c r="E465" t="e">
        <f t="shared" si="43"/>
        <v>#N/A</v>
      </c>
      <c r="G465" s="5" t="s">
        <v>640</v>
      </c>
      <c r="H465" s="42">
        <v>4</v>
      </c>
      <c r="I465">
        <f t="shared" si="45"/>
        <v>713</v>
      </c>
      <c r="J465" s="5" t="s">
        <v>639</v>
      </c>
      <c r="K465" s="5"/>
      <c r="L465">
        <f t="shared" si="47"/>
        <v>4</v>
      </c>
      <c r="M465">
        <f t="shared" si="48"/>
        <v>286</v>
      </c>
      <c r="N465" s="5" t="s">
        <v>640</v>
      </c>
      <c r="O465" s="42">
        <v>1</v>
      </c>
      <c r="Y465">
        <f t="shared" si="46"/>
        <v>1388</v>
      </c>
    </row>
    <row r="466" spans="1:25" x14ac:dyDescent="0.25">
      <c r="A466" s="5" t="s">
        <v>651</v>
      </c>
      <c r="B466" s="42">
        <v>0</v>
      </c>
      <c r="C466" t="e">
        <f t="shared" si="44"/>
        <v>#N/A</v>
      </c>
      <c r="D466" s="5" t="s">
        <v>645</v>
      </c>
      <c r="E466" t="e">
        <f t="shared" si="43"/>
        <v>#N/A</v>
      </c>
      <c r="G466" s="5" t="s">
        <v>642</v>
      </c>
      <c r="H466" s="42">
        <v>14</v>
      </c>
      <c r="I466">
        <f t="shared" si="45"/>
        <v>671</v>
      </c>
      <c r="J466" s="5" t="s">
        <v>640</v>
      </c>
      <c r="K466" s="5"/>
      <c r="L466">
        <f t="shared" si="47"/>
        <v>14</v>
      </c>
      <c r="M466">
        <f t="shared" si="48"/>
        <v>286</v>
      </c>
      <c r="N466" s="5" t="s">
        <v>642</v>
      </c>
      <c r="O466" s="42">
        <v>1</v>
      </c>
      <c r="Y466">
        <f t="shared" si="46"/>
        <v>1388</v>
      </c>
    </row>
    <row r="467" spans="1:25" x14ac:dyDescent="0.25">
      <c r="A467" s="5" t="s">
        <v>652</v>
      </c>
      <c r="B467" s="42">
        <v>40</v>
      </c>
      <c r="C467" t="e">
        <f t="shared" si="44"/>
        <v>#N/A</v>
      </c>
      <c r="D467" s="5" t="s">
        <v>646</v>
      </c>
      <c r="E467" t="e">
        <f t="shared" si="43"/>
        <v>#N/A</v>
      </c>
      <c r="G467" s="5" t="s">
        <v>643</v>
      </c>
      <c r="H467" s="42">
        <v>310</v>
      </c>
      <c r="I467">
        <f t="shared" si="45"/>
        <v>241</v>
      </c>
      <c r="J467" s="5" t="s">
        <v>642</v>
      </c>
      <c r="K467" s="5"/>
      <c r="L467">
        <f t="shared" si="47"/>
        <v>310</v>
      </c>
      <c r="M467">
        <f t="shared" si="48"/>
        <v>286</v>
      </c>
      <c r="N467" s="5" t="s">
        <v>643</v>
      </c>
      <c r="O467" s="42">
        <v>1</v>
      </c>
      <c r="Y467">
        <f t="shared" si="46"/>
        <v>1388</v>
      </c>
    </row>
    <row r="468" spans="1:25" x14ac:dyDescent="0.25">
      <c r="A468" s="5" t="s">
        <v>653</v>
      </c>
      <c r="B468" s="42">
        <v>108</v>
      </c>
      <c r="C468" t="e">
        <f t="shared" si="44"/>
        <v>#N/A</v>
      </c>
      <c r="D468" s="5" t="s">
        <v>647</v>
      </c>
      <c r="E468" t="e">
        <f t="shared" si="43"/>
        <v>#N/A</v>
      </c>
      <c r="G468" s="5" t="s">
        <v>644</v>
      </c>
      <c r="H468" s="42">
        <v>0</v>
      </c>
      <c r="I468">
        <f t="shared" si="45"/>
        <v>742</v>
      </c>
      <c r="J468" s="5" t="s">
        <v>643</v>
      </c>
      <c r="K468" s="5"/>
      <c r="L468">
        <f t="shared" si="47"/>
        <v>0</v>
      </c>
      <c r="M468">
        <f t="shared" si="48"/>
        <v>286</v>
      </c>
      <c r="N468" s="5" t="s">
        <v>644</v>
      </c>
      <c r="O468" s="42">
        <v>1</v>
      </c>
      <c r="Y468">
        <f t="shared" si="46"/>
        <v>1388</v>
      </c>
    </row>
    <row r="469" spans="1:25" x14ac:dyDescent="0.25">
      <c r="A469" s="5" t="s">
        <v>654</v>
      </c>
      <c r="B469" s="42">
        <v>100</v>
      </c>
      <c r="C469" t="e">
        <f t="shared" si="44"/>
        <v>#N/A</v>
      </c>
      <c r="D469" s="5" t="s">
        <v>648</v>
      </c>
      <c r="E469" t="e">
        <f t="shared" si="43"/>
        <v>#N/A</v>
      </c>
      <c r="G469" s="5" t="s">
        <v>645</v>
      </c>
      <c r="H469" s="42">
        <v>59</v>
      </c>
      <c r="I469">
        <f t="shared" si="45"/>
        <v>517</v>
      </c>
      <c r="J469" s="5" t="s">
        <v>644</v>
      </c>
      <c r="K469" s="5"/>
      <c r="L469">
        <f t="shared" si="47"/>
        <v>59</v>
      </c>
      <c r="M469">
        <f t="shared" si="48"/>
        <v>286</v>
      </c>
      <c r="N469" s="5" t="s">
        <v>645</v>
      </c>
      <c r="O469" s="42">
        <v>1</v>
      </c>
      <c r="Y469">
        <f t="shared" si="46"/>
        <v>1388</v>
      </c>
    </row>
    <row r="470" spans="1:25" x14ac:dyDescent="0.25">
      <c r="A470" s="5" t="s">
        <v>655</v>
      </c>
      <c r="B470" s="42">
        <v>50</v>
      </c>
      <c r="C470" t="e">
        <f t="shared" si="44"/>
        <v>#N/A</v>
      </c>
      <c r="D470" s="5" t="s">
        <v>649</v>
      </c>
      <c r="E470" t="e">
        <f t="shared" si="43"/>
        <v>#N/A</v>
      </c>
      <c r="G470" s="5" t="s">
        <v>646</v>
      </c>
      <c r="H470" s="42">
        <v>170</v>
      </c>
      <c r="I470">
        <f t="shared" si="45"/>
        <v>349</v>
      </c>
      <c r="J470" s="5" t="s">
        <v>645</v>
      </c>
      <c r="K470" s="5"/>
      <c r="L470">
        <f t="shared" si="47"/>
        <v>170</v>
      </c>
      <c r="M470">
        <f t="shared" si="48"/>
        <v>60</v>
      </c>
      <c r="N470" s="5" t="s">
        <v>646</v>
      </c>
      <c r="O470" s="42">
        <v>2</v>
      </c>
      <c r="Y470">
        <f t="shared" si="46"/>
        <v>1388</v>
      </c>
    </row>
    <row r="471" spans="1:25" x14ac:dyDescent="0.25">
      <c r="A471" s="5" t="s">
        <v>656</v>
      </c>
      <c r="B471" s="42">
        <v>580</v>
      </c>
      <c r="C471" t="e">
        <f t="shared" si="44"/>
        <v>#N/A</v>
      </c>
      <c r="D471" s="5" t="s">
        <v>650</v>
      </c>
      <c r="E471" t="e">
        <f t="shared" si="43"/>
        <v>#N/A</v>
      </c>
      <c r="G471" s="5" t="s">
        <v>647</v>
      </c>
      <c r="H471" s="42">
        <v>11</v>
      </c>
      <c r="I471">
        <f t="shared" si="45"/>
        <v>683</v>
      </c>
      <c r="J471" s="5" t="s">
        <v>646</v>
      </c>
      <c r="K471" s="5"/>
      <c r="L471">
        <f t="shared" si="47"/>
        <v>11</v>
      </c>
      <c r="M471">
        <f t="shared" si="48"/>
        <v>286</v>
      </c>
      <c r="N471" s="5" t="s">
        <v>647</v>
      </c>
      <c r="O471" s="42">
        <v>1</v>
      </c>
      <c r="Y471">
        <f t="shared" si="46"/>
        <v>1388</v>
      </c>
    </row>
    <row r="472" spans="1:25" x14ac:dyDescent="0.25">
      <c r="A472" s="5" t="s">
        <v>657</v>
      </c>
      <c r="B472" s="42">
        <v>200</v>
      </c>
      <c r="C472" t="e">
        <f t="shared" si="44"/>
        <v>#N/A</v>
      </c>
      <c r="D472" s="5" t="s">
        <v>651</v>
      </c>
      <c r="E472" t="e">
        <f t="shared" si="43"/>
        <v>#N/A</v>
      </c>
      <c r="G472" s="5" t="s">
        <v>648</v>
      </c>
      <c r="H472" s="42">
        <v>663</v>
      </c>
      <c r="I472">
        <f t="shared" si="45"/>
        <v>130</v>
      </c>
      <c r="J472" s="5" t="s">
        <v>647</v>
      </c>
      <c r="K472" s="5"/>
      <c r="L472">
        <f t="shared" si="47"/>
        <v>663</v>
      </c>
      <c r="M472">
        <f t="shared" si="48"/>
        <v>286</v>
      </c>
      <c r="N472" s="5" t="s">
        <v>648</v>
      </c>
      <c r="O472" s="42">
        <v>1</v>
      </c>
      <c r="Y472">
        <f t="shared" si="46"/>
        <v>1388</v>
      </c>
    </row>
    <row r="473" spans="1:25" x14ac:dyDescent="0.25">
      <c r="A473" s="5" t="s">
        <v>658</v>
      </c>
      <c r="B473" s="42">
        <v>257</v>
      </c>
      <c r="C473" t="e">
        <f t="shared" si="44"/>
        <v>#N/A</v>
      </c>
      <c r="D473" s="5" t="s">
        <v>652</v>
      </c>
      <c r="E473" t="e">
        <f t="shared" si="43"/>
        <v>#N/A</v>
      </c>
      <c r="G473" s="5" t="s">
        <v>649</v>
      </c>
      <c r="H473" s="42">
        <v>97</v>
      </c>
      <c r="I473">
        <f t="shared" si="45"/>
        <v>445</v>
      </c>
      <c r="J473" s="5" t="s">
        <v>648</v>
      </c>
      <c r="K473" s="5"/>
      <c r="L473">
        <f t="shared" si="47"/>
        <v>97</v>
      </c>
      <c r="M473">
        <f t="shared" si="48"/>
        <v>286</v>
      </c>
      <c r="N473" s="5" t="s">
        <v>649</v>
      </c>
      <c r="O473" s="42">
        <v>1</v>
      </c>
      <c r="Y473">
        <f t="shared" si="46"/>
        <v>1388</v>
      </c>
    </row>
    <row r="474" spans="1:25" x14ac:dyDescent="0.25">
      <c r="A474" s="5" t="s">
        <v>659</v>
      </c>
      <c r="B474" s="42">
        <v>129</v>
      </c>
      <c r="C474" t="e">
        <f t="shared" si="44"/>
        <v>#N/A</v>
      </c>
      <c r="D474" s="5" t="s">
        <v>653</v>
      </c>
      <c r="E474" t="e">
        <f t="shared" si="43"/>
        <v>#N/A</v>
      </c>
      <c r="G474" s="5" t="s">
        <v>650</v>
      </c>
      <c r="H474" s="42">
        <v>1200</v>
      </c>
      <c r="I474">
        <f t="shared" si="45"/>
        <v>72</v>
      </c>
      <c r="J474" s="5" t="s">
        <v>649</v>
      </c>
      <c r="K474" s="5"/>
      <c r="L474">
        <f t="shared" si="47"/>
        <v>1200</v>
      </c>
      <c r="M474">
        <f t="shared" si="48"/>
        <v>286</v>
      </c>
      <c r="N474" s="5" t="s">
        <v>650</v>
      </c>
      <c r="O474" s="42">
        <v>1</v>
      </c>
      <c r="Y474">
        <f t="shared" si="46"/>
        <v>1388</v>
      </c>
    </row>
    <row r="475" spans="1:25" x14ac:dyDescent="0.25">
      <c r="A475" s="5" t="s">
        <v>660</v>
      </c>
      <c r="B475" s="42">
        <v>40</v>
      </c>
      <c r="C475" t="e">
        <f t="shared" si="44"/>
        <v>#N/A</v>
      </c>
      <c r="D475" s="5" t="s">
        <v>654</v>
      </c>
      <c r="E475" t="e">
        <f t="shared" si="43"/>
        <v>#N/A</v>
      </c>
      <c r="G475" s="5" t="s">
        <v>651</v>
      </c>
      <c r="H475" s="42">
        <v>20</v>
      </c>
      <c r="I475">
        <f t="shared" si="45"/>
        <v>640</v>
      </c>
      <c r="J475" s="5" t="s">
        <v>650</v>
      </c>
      <c r="K475" s="5"/>
      <c r="L475">
        <f t="shared" si="47"/>
        <v>20</v>
      </c>
      <c r="M475">
        <f t="shared" si="48"/>
        <v>60</v>
      </c>
      <c r="N475" s="5" t="s">
        <v>651</v>
      </c>
      <c r="O475" s="42">
        <v>2</v>
      </c>
      <c r="Y475">
        <f t="shared" si="46"/>
        <v>1388</v>
      </c>
    </row>
    <row r="476" spans="1:25" x14ac:dyDescent="0.25">
      <c r="A476" s="5" t="s">
        <v>661</v>
      </c>
      <c r="B476" s="42">
        <v>59</v>
      </c>
      <c r="C476" t="e">
        <f t="shared" si="44"/>
        <v>#N/A</v>
      </c>
      <c r="D476" s="5" t="s">
        <v>655</v>
      </c>
      <c r="E476" t="e">
        <f t="shared" si="43"/>
        <v>#N/A</v>
      </c>
      <c r="G476" s="5" t="s">
        <v>652</v>
      </c>
      <c r="H476" s="42">
        <v>0</v>
      </c>
      <c r="I476">
        <f t="shared" si="45"/>
        <v>742</v>
      </c>
      <c r="J476" s="5" t="s">
        <v>651</v>
      </c>
      <c r="K476" s="5"/>
      <c r="L476">
        <f t="shared" si="47"/>
        <v>0</v>
      </c>
      <c r="M476">
        <f t="shared" si="48"/>
        <v>286</v>
      </c>
      <c r="N476" s="5" t="s">
        <v>652</v>
      </c>
      <c r="O476" s="42">
        <v>1</v>
      </c>
      <c r="Y476">
        <f t="shared" si="46"/>
        <v>1388</v>
      </c>
    </row>
    <row r="477" spans="1:25" x14ac:dyDescent="0.25">
      <c r="A477" s="5" t="s">
        <v>663</v>
      </c>
      <c r="B477" s="42">
        <v>142</v>
      </c>
      <c r="C477" t="e">
        <f t="shared" si="44"/>
        <v>#N/A</v>
      </c>
      <c r="D477" s="5" t="s">
        <v>656</v>
      </c>
      <c r="E477" t="e">
        <f t="shared" si="43"/>
        <v>#N/A</v>
      </c>
      <c r="G477" s="5" t="s">
        <v>653</v>
      </c>
      <c r="H477" s="42">
        <v>918</v>
      </c>
      <c r="I477">
        <f t="shared" si="45"/>
        <v>96</v>
      </c>
      <c r="J477" s="5" t="s">
        <v>652</v>
      </c>
      <c r="K477" s="5"/>
      <c r="L477">
        <f t="shared" si="47"/>
        <v>918</v>
      </c>
      <c r="M477">
        <f t="shared" si="48"/>
        <v>19</v>
      </c>
      <c r="N477" s="5" t="s">
        <v>653</v>
      </c>
      <c r="O477" s="42">
        <v>3</v>
      </c>
      <c r="Y477">
        <f t="shared" si="46"/>
        <v>1388</v>
      </c>
    </row>
    <row r="478" spans="1:25" x14ac:dyDescent="0.25">
      <c r="A478" s="5" t="s">
        <v>664</v>
      </c>
      <c r="B478" s="42">
        <v>7</v>
      </c>
      <c r="C478" t="e">
        <f t="shared" si="44"/>
        <v>#N/A</v>
      </c>
      <c r="D478" s="5" t="s">
        <v>657</v>
      </c>
      <c r="E478" t="e">
        <f t="shared" si="43"/>
        <v>#N/A</v>
      </c>
      <c r="G478" s="5" t="s">
        <v>654</v>
      </c>
      <c r="H478" s="42">
        <v>322</v>
      </c>
      <c r="I478">
        <f t="shared" si="45"/>
        <v>234</v>
      </c>
      <c r="J478" s="5" t="s">
        <v>653</v>
      </c>
      <c r="K478" s="5"/>
      <c r="L478">
        <f t="shared" si="47"/>
        <v>322</v>
      </c>
      <c r="M478">
        <f t="shared" si="48"/>
        <v>286</v>
      </c>
      <c r="N478" s="5" t="s">
        <v>654</v>
      </c>
      <c r="O478" s="42">
        <v>1</v>
      </c>
      <c r="Y478">
        <f t="shared" si="46"/>
        <v>1388</v>
      </c>
    </row>
    <row r="479" spans="1:25" x14ac:dyDescent="0.25">
      <c r="A479" s="5" t="s">
        <v>665</v>
      </c>
      <c r="B479" s="42">
        <v>24</v>
      </c>
      <c r="C479" t="e">
        <f t="shared" si="44"/>
        <v>#N/A</v>
      </c>
      <c r="D479" s="5" t="s">
        <v>658</v>
      </c>
      <c r="E479" t="e">
        <f t="shared" si="43"/>
        <v>#N/A</v>
      </c>
      <c r="G479" s="5" t="s">
        <v>655</v>
      </c>
      <c r="H479" s="42">
        <v>69</v>
      </c>
      <c r="I479">
        <f t="shared" si="45"/>
        <v>497</v>
      </c>
      <c r="J479" s="5" t="s">
        <v>654</v>
      </c>
      <c r="K479" s="5"/>
      <c r="L479">
        <f t="shared" si="47"/>
        <v>69</v>
      </c>
      <c r="M479">
        <f t="shared" si="48"/>
        <v>286</v>
      </c>
      <c r="N479" s="5" t="s">
        <v>655</v>
      </c>
      <c r="O479" s="42">
        <v>1</v>
      </c>
      <c r="Y479">
        <f t="shared" si="46"/>
        <v>1388</v>
      </c>
    </row>
    <row r="480" spans="1:25" x14ac:dyDescent="0.25">
      <c r="A480" s="5" t="s">
        <v>666</v>
      </c>
      <c r="B480" s="42">
        <v>400</v>
      </c>
      <c r="C480" t="e">
        <f t="shared" si="44"/>
        <v>#N/A</v>
      </c>
      <c r="D480" s="5" t="s">
        <v>659</v>
      </c>
      <c r="E480" t="e">
        <f t="shared" si="43"/>
        <v>#N/A</v>
      </c>
      <c r="G480" s="5" t="s">
        <v>656</v>
      </c>
      <c r="H480" s="42">
        <v>889</v>
      </c>
      <c r="I480">
        <f t="shared" si="45"/>
        <v>100</v>
      </c>
      <c r="J480" s="5" t="s">
        <v>655</v>
      </c>
      <c r="K480" s="5"/>
      <c r="L480">
        <f t="shared" si="47"/>
        <v>889</v>
      </c>
      <c r="M480">
        <f t="shared" si="48"/>
        <v>60</v>
      </c>
      <c r="N480" s="5" t="s">
        <v>656</v>
      </c>
      <c r="O480" s="42">
        <v>2</v>
      </c>
      <c r="Y480">
        <f t="shared" si="46"/>
        <v>1388</v>
      </c>
    </row>
    <row r="481" spans="1:25" x14ac:dyDescent="0.25">
      <c r="A481" s="5" t="s">
        <v>667</v>
      </c>
      <c r="B481" s="42">
        <v>100</v>
      </c>
      <c r="C481" t="e">
        <f t="shared" si="44"/>
        <v>#N/A</v>
      </c>
      <c r="D481" s="5" t="s">
        <v>660</v>
      </c>
      <c r="E481" t="e">
        <f t="shared" si="43"/>
        <v>#N/A</v>
      </c>
      <c r="G481" s="5" t="s">
        <v>657</v>
      </c>
      <c r="H481" s="42">
        <v>476</v>
      </c>
      <c r="I481">
        <f t="shared" si="45"/>
        <v>174</v>
      </c>
      <c r="J481" s="5" t="s">
        <v>656</v>
      </c>
      <c r="K481" s="5"/>
      <c r="L481">
        <f t="shared" si="47"/>
        <v>476</v>
      </c>
      <c r="M481">
        <f t="shared" si="48"/>
        <v>286</v>
      </c>
      <c r="N481" s="5" t="s">
        <v>657</v>
      </c>
      <c r="O481" s="42">
        <v>1</v>
      </c>
      <c r="Y481">
        <f t="shared" si="46"/>
        <v>1388</v>
      </c>
    </row>
    <row r="482" spans="1:25" x14ac:dyDescent="0.25">
      <c r="A482" s="5" t="s">
        <v>668</v>
      </c>
      <c r="B482" s="42">
        <v>80</v>
      </c>
      <c r="C482" t="e">
        <f t="shared" si="44"/>
        <v>#N/A</v>
      </c>
      <c r="D482" s="5" t="s">
        <v>661</v>
      </c>
      <c r="E482" t="e">
        <f t="shared" si="43"/>
        <v>#N/A</v>
      </c>
      <c r="G482" s="5" t="s">
        <v>658</v>
      </c>
      <c r="H482" s="42">
        <v>194</v>
      </c>
      <c r="I482">
        <f t="shared" si="45"/>
        <v>326</v>
      </c>
      <c r="J482" s="5" t="s">
        <v>657</v>
      </c>
      <c r="K482" s="5"/>
      <c r="L482">
        <f t="shared" si="47"/>
        <v>194</v>
      </c>
      <c r="M482">
        <f t="shared" si="48"/>
        <v>60</v>
      </c>
      <c r="N482" s="5" t="s">
        <v>658</v>
      </c>
      <c r="O482" s="42">
        <v>2</v>
      </c>
      <c r="Y482">
        <f t="shared" si="46"/>
        <v>1388</v>
      </c>
    </row>
    <row r="483" spans="1:25" x14ac:dyDescent="0.25">
      <c r="A483" s="5" t="s">
        <v>669</v>
      </c>
      <c r="B483" s="42">
        <v>120</v>
      </c>
      <c r="C483" t="e">
        <f t="shared" si="44"/>
        <v>#N/A</v>
      </c>
      <c r="D483" s="5" t="s">
        <v>663</v>
      </c>
      <c r="E483" t="e">
        <f t="shared" si="43"/>
        <v>#N/A</v>
      </c>
      <c r="G483" s="5" t="s">
        <v>659</v>
      </c>
      <c r="H483" s="42">
        <v>290</v>
      </c>
      <c r="I483">
        <f t="shared" si="45"/>
        <v>252</v>
      </c>
      <c r="J483" s="5" t="s">
        <v>658</v>
      </c>
      <c r="K483" s="5"/>
      <c r="L483">
        <f t="shared" si="47"/>
        <v>290</v>
      </c>
      <c r="M483">
        <f t="shared" si="48"/>
        <v>286</v>
      </c>
      <c r="N483" s="5" t="s">
        <v>659</v>
      </c>
      <c r="O483" s="42">
        <v>1</v>
      </c>
      <c r="Y483">
        <f t="shared" si="46"/>
        <v>1388</v>
      </c>
    </row>
    <row r="484" spans="1:25" x14ac:dyDescent="0.25">
      <c r="A484" s="5" t="s">
        <v>670</v>
      </c>
      <c r="B484" s="42">
        <v>260</v>
      </c>
      <c r="C484" t="e">
        <f t="shared" si="44"/>
        <v>#N/A</v>
      </c>
      <c r="D484" s="5" t="s">
        <v>664</v>
      </c>
      <c r="E484" t="e">
        <f t="shared" si="43"/>
        <v>#N/A</v>
      </c>
      <c r="G484" s="5" t="s">
        <v>660</v>
      </c>
      <c r="H484" s="42">
        <v>400</v>
      </c>
      <c r="I484">
        <f t="shared" si="45"/>
        <v>198</v>
      </c>
      <c r="J484" s="5" t="s">
        <v>659</v>
      </c>
      <c r="K484" s="5"/>
      <c r="L484">
        <f t="shared" si="47"/>
        <v>400</v>
      </c>
      <c r="M484">
        <f t="shared" si="48"/>
        <v>286</v>
      </c>
      <c r="N484" s="5" t="s">
        <v>660</v>
      </c>
      <c r="O484" s="42">
        <v>1</v>
      </c>
      <c r="Y484">
        <f t="shared" si="46"/>
        <v>1388</v>
      </c>
    </row>
    <row r="485" spans="1:25" x14ac:dyDescent="0.25">
      <c r="A485" s="5" t="s">
        <v>671</v>
      </c>
      <c r="B485" s="42">
        <v>84</v>
      </c>
      <c r="C485" t="e">
        <f t="shared" si="44"/>
        <v>#N/A</v>
      </c>
      <c r="D485" s="5" t="s">
        <v>665</v>
      </c>
      <c r="E485" t="e">
        <f t="shared" si="43"/>
        <v>#N/A</v>
      </c>
      <c r="G485" s="5" t="s">
        <v>661</v>
      </c>
      <c r="H485" s="42">
        <v>60</v>
      </c>
      <c r="I485">
        <f t="shared" si="45"/>
        <v>512</v>
      </c>
      <c r="J485" s="5" t="s">
        <v>660</v>
      </c>
      <c r="K485" s="5"/>
      <c r="L485">
        <f t="shared" si="47"/>
        <v>60</v>
      </c>
      <c r="M485">
        <f t="shared" si="48"/>
        <v>286</v>
      </c>
      <c r="N485" s="5" t="s">
        <v>661</v>
      </c>
      <c r="O485" s="42">
        <v>1</v>
      </c>
      <c r="Y485">
        <f t="shared" si="46"/>
        <v>1388</v>
      </c>
    </row>
    <row r="486" spans="1:25" x14ac:dyDescent="0.25">
      <c r="A486" s="5" t="s">
        <v>672</v>
      </c>
      <c r="B486" s="42">
        <v>0</v>
      </c>
      <c r="C486" t="e">
        <f t="shared" si="44"/>
        <v>#N/A</v>
      </c>
      <c r="D486" s="5" t="s">
        <v>666</v>
      </c>
      <c r="E486" t="e">
        <f t="shared" si="43"/>
        <v>#N/A</v>
      </c>
      <c r="G486" s="5" t="s">
        <v>663</v>
      </c>
      <c r="H486" s="42">
        <v>87</v>
      </c>
      <c r="I486">
        <f t="shared" si="45"/>
        <v>463</v>
      </c>
      <c r="J486" s="5" t="s">
        <v>661</v>
      </c>
      <c r="K486" s="5"/>
      <c r="L486">
        <f t="shared" si="47"/>
        <v>87</v>
      </c>
      <c r="M486">
        <f t="shared" si="48"/>
        <v>286</v>
      </c>
      <c r="N486" s="5" t="s">
        <v>663</v>
      </c>
      <c r="O486" s="42">
        <v>1</v>
      </c>
      <c r="Y486">
        <f t="shared" si="46"/>
        <v>1388</v>
      </c>
    </row>
    <row r="487" spans="1:25" x14ac:dyDescent="0.25">
      <c r="A487" s="5" t="s">
        <v>673</v>
      </c>
      <c r="B487" s="42">
        <v>200</v>
      </c>
      <c r="C487" t="e">
        <f t="shared" si="44"/>
        <v>#N/A</v>
      </c>
      <c r="D487" s="5" t="s">
        <v>667</v>
      </c>
      <c r="E487" t="e">
        <f t="shared" si="43"/>
        <v>#N/A</v>
      </c>
      <c r="G487" s="5" t="s">
        <v>664</v>
      </c>
      <c r="H487" s="42">
        <v>26</v>
      </c>
      <c r="I487">
        <f t="shared" si="45"/>
        <v>611</v>
      </c>
      <c r="J487" s="5" t="s">
        <v>663</v>
      </c>
      <c r="K487" s="5"/>
      <c r="L487">
        <f t="shared" si="47"/>
        <v>26</v>
      </c>
      <c r="M487">
        <f t="shared" si="48"/>
        <v>286</v>
      </c>
      <c r="N487" s="5" t="s">
        <v>664</v>
      </c>
      <c r="O487" s="42">
        <v>1</v>
      </c>
      <c r="Y487">
        <f t="shared" si="46"/>
        <v>1388</v>
      </c>
    </row>
    <row r="488" spans="1:25" x14ac:dyDescent="0.25">
      <c r="A488" s="5" t="s">
        <v>674</v>
      </c>
      <c r="B488" s="42">
        <v>340</v>
      </c>
      <c r="C488" t="e">
        <f t="shared" si="44"/>
        <v>#N/A</v>
      </c>
      <c r="D488" s="5" t="s">
        <v>668</v>
      </c>
      <c r="E488" t="e">
        <f t="shared" si="43"/>
        <v>#N/A</v>
      </c>
      <c r="G488" s="5" t="s">
        <v>665</v>
      </c>
      <c r="H488" s="42">
        <v>100</v>
      </c>
      <c r="I488">
        <f t="shared" si="45"/>
        <v>438</v>
      </c>
      <c r="J488" s="5" t="s">
        <v>664</v>
      </c>
      <c r="K488" s="5"/>
      <c r="L488">
        <f t="shared" si="47"/>
        <v>100</v>
      </c>
      <c r="M488">
        <f t="shared" si="48"/>
        <v>286</v>
      </c>
      <c r="N488" s="5" t="s">
        <v>665</v>
      </c>
      <c r="O488" s="42">
        <v>1</v>
      </c>
      <c r="Y488">
        <f t="shared" si="46"/>
        <v>1388</v>
      </c>
    </row>
    <row r="489" spans="1:25" x14ac:dyDescent="0.25">
      <c r="A489" s="5" t="s">
        <v>675</v>
      </c>
      <c r="B489" s="42">
        <v>0</v>
      </c>
      <c r="C489" t="e">
        <f t="shared" si="44"/>
        <v>#N/A</v>
      </c>
      <c r="D489" s="5" t="s">
        <v>669</v>
      </c>
      <c r="E489" t="e">
        <f t="shared" si="43"/>
        <v>#N/A</v>
      </c>
      <c r="G489" s="5" t="s">
        <v>666</v>
      </c>
      <c r="H489" s="42">
        <v>319</v>
      </c>
      <c r="I489">
        <f t="shared" si="45"/>
        <v>236</v>
      </c>
      <c r="J489" s="5" t="s">
        <v>665</v>
      </c>
      <c r="K489" s="5"/>
      <c r="L489">
        <f t="shared" si="47"/>
        <v>319</v>
      </c>
      <c r="M489">
        <f t="shared" si="48"/>
        <v>286</v>
      </c>
      <c r="N489" s="5" t="s">
        <v>666</v>
      </c>
      <c r="O489" s="42">
        <v>1</v>
      </c>
      <c r="Y489">
        <f t="shared" si="46"/>
        <v>1388</v>
      </c>
    </row>
    <row r="490" spans="1:25" x14ac:dyDescent="0.25">
      <c r="A490" s="5" t="s">
        <v>676</v>
      </c>
      <c r="B490" s="42">
        <v>315</v>
      </c>
      <c r="C490" t="e">
        <f t="shared" si="44"/>
        <v>#N/A</v>
      </c>
      <c r="D490" s="5" t="s">
        <v>670</v>
      </c>
      <c r="E490" t="e">
        <f t="shared" si="43"/>
        <v>#N/A</v>
      </c>
      <c r="G490" s="5" t="s">
        <v>667</v>
      </c>
      <c r="H490" s="42">
        <v>0</v>
      </c>
      <c r="I490">
        <f t="shared" si="45"/>
        <v>742</v>
      </c>
      <c r="J490" s="5" t="s">
        <v>666</v>
      </c>
      <c r="K490" s="5"/>
      <c r="L490">
        <f t="shared" si="47"/>
        <v>0</v>
      </c>
      <c r="M490">
        <f t="shared" si="48"/>
        <v>286</v>
      </c>
      <c r="N490" s="5" t="s">
        <v>667</v>
      </c>
      <c r="O490" s="42">
        <v>1</v>
      </c>
      <c r="Y490">
        <f t="shared" si="46"/>
        <v>1388</v>
      </c>
    </row>
    <row r="491" spans="1:25" x14ac:dyDescent="0.25">
      <c r="A491" s="5" t="s">
        <v>677</v>
      </c>
      <c r="B491" s="42">
        <v>170</v>
      </c>
      <c r="C491" t="e">
        <f t="shared" si="44"/>
        <v>#N/A</v>
      </c>
      <c r="D491" s="5" t="s">
        <v>671</v>
      </c>
      <c r="E491" t="e">
        <f t="shared" si="43"/>
        <v>#N/A</v>
      </c>
      <c r="G491" s="5" t="s">
        <v>668</v>
      </c>
      <c r="H491" s="42">
        <v>48</v>
      </c>
      <c r="I491">
        <f t="shared" si="45"/>
        <v>548</v>
      </c>
      <c r="J491" s="5" t="s">
        <v>667</v>
      </c>
      <c r="K491" s="5"/>
      <c r="L491">
        <f t="shared" si="47"/>
        <v>48</v>
      </c>
      <c r="M491">
        <f t="shared" si="48"/>
        <v>286</v>
      </c>
      <c r="N491" s="5" t="s">
        <v>668</v>
      </c>
      <c r="O491" s="42">
        <v>1</v>
      </c>
      <c r="Y491">
        <f t="shared" si="46"/>
        <v>1388</v>
      </c>
    </row>
    <row r="492" spans="1:25" x14ac:dyDescent="0.25">
      <c r="A492" s="5" t="s">
        <v>678</v>
      </c>
      <c r="B492" s="42">
        <v>0</v>
      </c>
      <c r="C492" t="e">
        <f t="shared" si="44"/>
        <v>#N/A</v>
      </c>
      <c r="D492" s="5" t="s">
        <v>672</v>
      </c>
      <c r="E492" t="e">
        <f t="shared" si="43"/>
        <v>#N/A</v>
      </c>
      <c r="G492" s="5" t="s">
        <v>669</v>
      </c>
      <c r="H492" s="42">
        <v>336</v>
      </c>
      <c r="I492">
        <f t="shared" si="45"/>
        <v>225</v>
      </c>
      <c r="J492" s="5" t="s">
        <v>668</v>
      </c>
      <c r="K492" s="5"/>
      <c r="L492">
        <f t="shared" si="47"/>
        <v>336</v>
      </c>
      <c r="M492">
        <f t="shared" si="48"/>
        <v>286</v>
      </c>
      <c r="N492" s="5" t="s">
        <v>669</v>
      </c>
      <c r="O492" s="42">
        <v>1</v>
      </c>
      <c r="Y492">
        <f t="shared" si="46"/>
        <v>1388</v>
      </c>
    </row>
    <row r="493" spans="1:25" x14ac:dyDescent="0.25">
      <c r="A493" s="5" t="s">
        <v>679</v>
      </c>
      <c r="B493" s="42">
        <v>100</v>
      </c>
      <c r="C493" t="e">
        <f t="shared" si="44"/>
        <v>#N/A</v>
      </c>
      <c r="D493" s="5" t="s">
        <v>673</v>
      </c>
      <c r="E493" t="e">
        <f t="shared" si="43"/>
        <v>#N/A</v>
      </c>
      <c r="G493" s="5" t="s">
        <v>670</v>
      </c>
      <c r="H493" s="42">
        <v>502</v>
      </c>
      <c r="I493">
        <f t="shared" si="45"/>
        <v>163</v>
      </c>
      <c r="J493" s="5" t="s">
        <v>669</v>
      </c>
      <c r="K493" s="5"/>
      <c r="L493">
        <f t="shared" si="47"/>
        <v>502</v>
      </c>
      <c r="M493">
        <f t="shared" si="48"/>
        <v>286</v>
      </c>
      <c r="N493" s="5" t="s">
        <v>670</v>
      </c>
      <c r="O493" s="42">
        <v>1</v>
      </c>
      <c r="Y493">
        <f t="shared" si="46"/>
        <v>1388</v>
      </c>
    </row>
    <row r="494" spans="1:25" x14ac:dyDescent="0.25">
      <c r="A494" s="5" t="s">
        <v>680</v>
      </c>
      <c r="B494" s="42">
        <v>0</v>
      </c>
      <c r="C494" t="e">
        <f t="shared" si="44"/>
        <v>#N/A</v>
      </c>
      <c r="D494" s="5" t="s">
        <v>674</v>
      </c>
      <c r="E494" t="e">
        <f t="shared" si="43"/>
        <v>#N/A</v>
      </c>
      <c r="G494" s="5" t="s">
        <v>671</v>
      </c>
      <c r="H494" s="42">
        <v>1700</v>
      </c>
      <c r="I494">
        <f t="shared" si="45"/>
        <v>49</v>
      </c>
      <c r="J494" s="5" t="s">
        <v>670</v>
      </c>
      <c r="K494" s="5"/>
      <c r="L494">
        <f t="shared" si="47"/>
        <v>1700</v>
      </c>
      <c r="M494">
        <f t="shared" si="48"/>
        <v>286</v>
      </c>
      <c r="N494" s="5" t="s">
        <v>671</v>
      </c>
      <c r="O494" s="42">
        <v>1</v>
      </c>
      <c r="Y494">
        <f t="shared" si="46"/>
        <v>1388</v>
      </c>
    </row>
    <row r="495" spans="1:25" x14ac:dyDescent="0.25">
      <c r="A495" s="5" t="s">
        <v>681</v>
      </c>
      <c r="B495" s="42">
        <v>16</v>
      </c>
      <c r="C495" t="e">
        <f t="shared" si="44"/>
        <v>#N/A</v>
      </c>
      <c r="D495" s="5" t="s">
        <v>675</v>
      </c>
      <c r="E495" t="e">
        <f t="shared" si="43"/>
        <v>#N/A</v>
      </c>
      <c r="G495" s="5" t="s">
        <v>672</v>
      </c>
      <c r="H495" s="42">
        <v>145</v>
      </c>
      <c r="I495">
        <f t="shared" si="45"/>
        <v>379</v>
      </c>
      <c r="J495" s="5" t="s">
        <v>671</v>
      </c>
      <c r="K495" s="5"/>
      <c r="L495">
        <f t="shared" si="47"/>
        <v>145</v>
      </c>
      <c r="M495">
        <f t="shared" si="48"/>
        <v>286</v>
      </c>
      <c r="N495" s="5" t="s">
        <v>672</v>
      </c>
      <c r="O495" s="42">
        <v>1</v>
      </c>
      <c r="Y495">
        <f t="shared" si="46"/>
        <v>1388</v>
      </c>
    </row>
    <row r="496" spans="1:25" x14ac:dyDescent="0.25">
      <c r="A496" s="5" t="s">
        <v>682</v>
      </c>
      <c r="B496" s="42">
        <v>14</v>
      </c>
      <c r="C496" t="e">
        <f t="shared" si="44"/>
        <v>#N/A</v>
      </c>
      <c r="D496" s="5" t="s">
        <v>676</v>
      </c>
      <c r="E496" t="e">
        <f t="shared" si="43"/>
        <v>#N/A</v>
      </c>
      <c r="G496" s="5" t="s">
        <v>673</v>
      </c>
      <c r="H496" s="42">
        <v>0</v>
      </c>
      <c r="I496">
        <f t="shared" si="45"/>
        <v>742</v>
      </c>
      <c r="J496" s="5" t="s">
        <v>672</v>
      </c>
      <c r="K496" s="5"/>
      <c r="L496">
        <f t="shared" si="47"/>
        <v>0</v>
      </c>
      <c r="M496">
        <f t="shared" si="48"/>
        <v>286</v>
      </c>
      <c r="N496" s="5" t="s">
        <v>673</v>
      </c>
      <c r="O496" s="42">
        <v>1</v>
      </c>
      <c r="Y496">
        <f t="shared" si="46"/>
        <v>1388</v>
      </c>
    </row>
    <row r="497" spans="1:25" x14ac:dyDescent="0.25">
      <c r="A497" s="5" t="s">
        <v>684</v>
      </c>
      <c r="B497" s="42">
        <v>0</v>
      </c>
      <c r="C497" t="e">
        <f t="shared" si="44"/>
        <v>#N/A</v>
      </c>
      <c r="D497" s="5" t="s">
        <v>677</v>
      </c>
      <c r="E497" t="e">
        <f t="shared" si="43"/>
        <v>#N/A</v>
      </c>
      <c r="G497" s="5" t="s">
        <v>674</v>
      </c>
      <c r="H497" s="42">
        <v>300</v>
      </c>
      <c r="I497">
        <f t="shared" si="45"/>
        <v>244</v>
      </c>
      <c r="J497" s="5" t="s">
        <v>673</v>
      </c>
      <c r="K497" s="5"/>
      <c r="L497">
        <f t="shared" si="47"/>
        <v>300</v>
      </c>
      <c r="M497">
        <f t="shared" si="48"/>
        <v>60</v>
      </c>
      <c r="N497" s="5" t="s">
        <v>674</v>
      </c>
      <c r="O497" s="42">
        <v>2</v>
      </c>
      <c r="Y497">
        <f t="shared" si="46"/>
        <v>1388</v>
      </c>
    </row>
    <row r="498" spans="1:25" x14ac:dyDescent="0.25">
      <c r="A498" s="5" t="s">
        <v>685</v>
      </c>
      <c r="B498" s="42">
        <v>30</v>
      </c>
      <c r="C498" t="e">
        <f t="shared" si="44"/>
        <v>#N/A</v>
      </c>
      <c r="D498" s="5" t="s">
        <v>678</v>
      </c>
      <c r="E498" t="e">
        <f t="shared" si="43"/>
        <v>#N/A</v>
      </c>
      <c r="G498" s="5" t="s">
        <v>675</v>
      </c>
      <c r="H498" s="42">
        <v>124</v>
      </c>
      <c r="I498">
        <f t="shared" si="45"/>
        <v>404</v>
      </c>
      <c r="J498" s="5" t="s">
        <v>674</v>
      </c>
      <c r="K498" s="5"/>
      <c r="L498">
        <f t="shared" si="47"/>
        <v>124</v>
      </c>
      <c r="M498">
        <f t="shared" si="48"/>
        <v>286</v>
      </c>
      <c r="N498" s="5" t="s">
        <v>675</v>
      </c>
      <c r="O498" s="42">
        <v>1</v>
      </c>
      <c r="Y498">
        <f t="shared" si="46"/>
        <v>1388</v>
      </c>
    </row>
    <row r="499" spans="1:25" x14ac:dyDescent="0.25">
      <c r="A499" s="5" t="s">
        <v>686</v>
      </c>
      <c r="B499" s="42">
        <v>0</v>
      </c>
      <c r="C499" t="e">
        <f t="shared" si="44"/>
        <v>#N/A</v>
      </c>
      <c r="D499" s="5" t="s">
        <v>679</v>
      </c>
      <c r="E499" t="e">
        <f t="shared" si="43"/>
        <v>#N/A</v>
      </c>
      <c r="G499" s="5" t="s">
        <v>676</v>
      </c>
      <c r="H499" s="42">
        <v>1200</v>
      </c>
      <c r="I499">
        <f t="shared" si="45"/>
        <v>72</v>
      </c>
      <c r="J499" s="5" t="s">
        <v>675</v>
      </c>
      <c r="K499" s="5"/>
      <c r="L499">
        <f t="shared" si="47"/>
        <v>1200</v>
      </c>
      <c r="M499">
        <f t="shared" si="48"/>
        <v>286</v>
      </c>
      <c r="N499" s="5" t="s">
        <v>676</v>
      </c>
      <c r="O499" s="42">
        <v>1</v>
      </c>
      <c r="Y499">
        <f t="shared" si="46"/>
        <v>1388</v>
      </c>
    </row>
    <row r="500" spans="1:25" x14ac:dyDescent="0.25">
      <c r="A500" s="5" t="s">
        <v>687</v>
      </c>
      <c r="B500" s="42">
        <v>30</v>
      </c>
      <c r="C500" t="e">
        <f t="shared" si="44"/>
        <v>#N/A</v>
      </c>
      <c r="D500" s="5" t="s">
        <v>680</v>
      </c>
      <c r="E500" t="e">
        <f t="shared" si="43"/>
        <v>#N/A</v>
      </c>
      <c r="G500" s="5" t="s">
        <v>677</v>
      </c>
      <c r="H500" s="42">
        <v>31</v>
      </c>
      <c r="I500">
        <f t="shared" si="45"/>
        <v>598</v>
      </c>
      <c r="J500" s="5" t="s">
        <v>676</v>
      </c>
      <c r="K500" s="5"/>
      <c r="L500">
        <f t="shared" si="47"/>
        <v>31</v>
      </c>
      <c r="M500">
        <f t="shared" si="48"/>
        <v>286</v>
      </c>
      <c r="N500" s="5" t="s">
        <v>677</v>
      </c>
      <c r="O500" s="42">
        <v>1</v>
      </c>
      <c r="Y500">
        <f t="shared" si="46"/>
        <v>1388</v>
      </c>
    </row>
    <row r="501" spans="1:25" x14ac:dyDescent="0.25">
      <c r="A501" s="5" t="s">
        <v>688</v>
      </c>
      <c r="B501" s="42">
        <v>30</v>
      </c>
      <c r="C501" t="e">
        <f t="shared" si="44"/>
        <v>#N/A</v>
      </c>
      <c r="D501" s="5" t="s">
        <v>681</v>
      </c>
      <c r="E501" t="e">
        <f t="shared" si="43"/>
        <v>#N/A</v>
      </c>
      <c r="G501" s="5" t="s">
        <v>678</v>
      </c>
      <c r="H501" s="42">
        <v>81</v>
      </c>
      <c r="I501">
        <f t="shared" si="45"/>
        <v>471</v>
      </c>
      <c r="J501" s="5" t="s">
        <v>677</v>
      </c>
      <c r="K501" s="5"/>
      <c r="L501">
        <f t="shared" si="47"/>
        <v>81</v>
      </c>
      <c r="M501">
        <f t="shared" si="48"/>
        <v>286</v>
      </c>
      <c r="N501" s="5" t="s">
        <v>678</v>
      </c>
      <c r="O501" s="42">
        <v>1</v>
      </c>
      <c r="Y501">
        <f t="shared" si="46"/>
        <v>1388</v>
      </c>
    </row>
    <row r="502" spans="1:25" x14ac:dyDescent="0.25">
      <c r="A502" s="5" t="s">
        <v>690</v>
      </c>
      <c r="B502" s="42">
        <v>60</v>
      </c>
      <c r="C502" t="e">
        <f t="shared" si="44"/>
        <v>#N/A</v>
      </c>
      <c r="D502" s="5" t="s">
        <v>682</v>
      </c>
      <c r="E502" t="e">
        <f t="shared" si="43"/>
        <v>#N/A</v>
      </c>
      <c r="G502" s="5" t="s">
        <v>679</v>
      </c>
      <c r="H502" s="42">
        <v>35</v>
      </c>
      <c r="I502">
        <f t="shared" si="45"/>
        <v>587</v>
      </c>
      <c r="J502" s="5" t="s">
        <v>678</v>
      </c>
      <c r="K502" s="5"/>
      <c r="L502">
        <f t="shared" si="47"/>
        <v>35</v>
      </c>
      <c r="M502">
        <f t="shared" si="48"/>
        <v>286</v>
      </c>
      <c r="N502" s="5" t="s">
        <v>679</v>
      </c>
      <c r="O502" s="42">
        <v>1</v>
      </c>
      <c r="Y502">
        <f t="shared" si="46"/>
        <v>1388</v>
      </c>
    </row>
    <row r="503" spans="1:25" x14ac:dyDescent="0.25">
      <c r="A503" s="5" t="s">
        <v>691</v>
      </c>
      <c r="B503" s="42">
        <v>0</v>
      </c>
      <c r="C503" t="e">
        <f t="shared" si="44"/>
        <v>#N/A</v>
      </c>
      <c r="D503" s="5" t="s">
        <v>684</v>
      </c>
      <c r="E503" t="e">
        <f t="shared" si="43"/>
        <v>#N/A</v>
      </c>
      <c r="G503" s="5" t="s">
        <v>680</v>
      </c>
      <c r="H503" s="42">
        <v>30</v>
      </c>
      <c r="I503">
        <f t="shared" si="45"/>
        <v>600</v>
      </c>
      <c r="J503" s="5" t="s">
        <v>679</v>
      </c>
      <c r="K503" s="5"/>
      <c r="L503">
        <f t="shared" si="47"/>
        <v>30</v>
      </c>
      <c r="M503">
        <f t="shared" si="48"/>
        <v>286</v>
      </c>
      <c r="N503" s="5" t="s">
        <v>680</v>
      </c>
      <c r="O503" s="42">
        <v>1</v>
      </c>
      <c r="Y503">
        <f t="shared" si="46"/>
        <v>1388</v>
      </c>
    </row>
    <row r="504" spans="1:25" x14ac:dyDescent="0.25">
      <c r="A504" s="5" t="s">
        <v>692</v>
      </c>
      <c r="B504" s="42">
        <v>100</v>
      </c>
      <c r="C504" t="e">
        <f t="shared" si="44"/>
        <v>#N/A</v>
      </c>
      <c r="D504" s="5" t="s">
        <v>685</v>
      </c>
      <c r="E504" t="e">
        <f t="shared" si="43"/>
        <v>#N/A</v>
      </c>
      <c r="G504" s="5" t="s">
        <v>681</v>
      </c>
      <c r="H504" s="42">
        <v>49</v>
      </c>
      <c r="I504">
        <f t="shared" si="45"/>
        <v>545</v>
      </c>
      <c r="J504" s="5" t="s">
        <v>680</v>
      </c>
      <c r="K504" s="5"/>
      <c r="L504">
        <f t="shared" si="47"/>
        <v>49</v>
      </c>
      <c r="M504">
        <f t="shared" si="48"/>
        <v>286</v>
      </c>
      <c r="N504" s="5" t="s">
        <v>681</v>
      </c>
      <c r="O504" s="42">
        <v>1</v>
      </c>
      <c r="Y504">
        <f t="shared" si="46"/>
        <v>1388</v>
      </c>
    </row>
    <row r="505" spans="1:25" x14ac:dyDescent="0.25">
      <c r="A505" s="5" t="s">
        <v>693</v>
      </c>
      <c r="B505" s="42">
        <v>640</v>
      </c>
      <c r="C505" t="e">
        <f t="shared" si="44"/>
        <v>#N/A</v>
      </c>
      <c r="D505" s="5" t="s">
        <v>686</v>
      </c>
      <c r="E505" t="e">
        <f t="shared" si="43"/>
        <v>#N/A</v>
      </c>
      <c r="G505" s="5" t="s">
        <v>682</v>
      </c>
      <c r="H505" s="42">
        <v>22</v>
      </c>
      <c r="I505">
        <f t="shared" si="45"/>
        <v>632</v>
      </c>
      <c r="J505" s="5" t="s">
        <v>681</v>
      </c>
      <c r="K505" s="5"/>
      <c r="L505">
        <f t="shared" si="47"/>
        <v>22</v>
      </c>
      <c r="M505">
        <f t="shared" si="48"/>
        <v>286</v>
      </c>
      <c r="N505" s="5" t="s">
        <v>682</v>
      </c>
      <c r="O505" s="42">
        <v>1</v>
      </c>
      <c r="Y505">
        <f t="shared" si="46"/>
        <v>1388</v>
      </c>
    </row>
    <row r="506" spans="1:25" x14ac:dyDescent="0.25">
      <c r="A506" s="5" t="s">
        <v>694</v>
      </c>
      <c r="B506" s="42">
        <v>24</v>
      </c>
      <c r="C506" t="e">
        <f t="shared" si="44"/>
        <v>#N/A</v>
      </c>
      <c r="D506" s="5" t="s">
        <v>687</v>
      </c>
      <c r="E506" t="e">
        <f t="shared" si="43"/>
        <v>#N/A</v>
      </c>
      <c r="G506" s="5" t="s">
        <v>684</v>
      </c>
      <c r="H506" s="42">
        <v>9</v>
      </c>
      <c r="I506">
        <f t="shared" si="45"/>
        <v>692</v>
      </c>
      <c r="J506" s="5" t="s">
        <v>682</v>
      </c>
      <c r="K506" s="5"/>
      <c r="L506">
        <f t="shared" si="47"/>
        <v>9</v>
      </c>
      <c r="M506">
        <f t="shared" si="48"/>
        <v>286</v>
      </c>
      <c r="N506" s="5" t="s">
        <v>684</v>
      </c>
      <c r="O506" s="42">
        <v>1</v>
      </c>
      <c r="Y506">
        <f t="shared" si="46"/>
        <v>1388</v>
      </c>
    </row>
    <row r="507" spans="1:25" x14ac:dyDescent="0.25">
      <c r="A507" s="5" t="s">
        <v>695</v>
      </c>
      <c r="B507" s="42">
        <v>37</v>
      </c>
      <c r="C507" t="e">
        <f t="shared" si="44"/>
        <v>#N/A</v>
      </c>
      <c r="D507" s="5" t="s">
        <v>688</v>
      </c>
      <c r="E507" t="e">
        <f t="shared" si="43"/>
        <v>#N/A</v>
      </c>
      <c r="G507" s="5" t="s">
        <v>685</v>
      </c>
      <c r="H507" s="42">
        <v>1000</v>
      </c>
      <c r="I507">
        <f t="shared" si="45"/>
        <v>88</v>
      </c>
      <c r="J507" s="5" t="s">
        <v>684</v>
      </c>
      <c r="K507" s="5"/>
      <c r="L507">
        <f t="shared" si="47"/>
        <v>1000</v>
      </c>
      <c r="M507">
        <f t="shared" si="48"/>
        <v>286</v>
      </c>
      <c r="N507" s="5" t="s">
        <v>685</v>
      </c>
      <c r="O507" s="42">
        <v>1</v>
      </c>
      <c r="Y507">
        <f t="shared" si="46"/>
        <v>1388</v>
      </c>
    </row>
    <row r="508" spans="1:25" x14ac:dyDescent="0.25">
      <c r="A508" s="5" t="s">
        <v>696</v>
      </c>
      <c r="B508" s="42">
        <v>0</v>
      </c>
      <c r="C508" t="e">
        <f t="shared" si="44"/>
        <v>#N/A</v>
      </c>
      <c r="D508" s="5" t="s">
        <v>690</v>
      </c>
      <c r="E508" t="e">
        <f t="shared" si="43"/>
        <v>#N/A</v>
      </c>
      <c r="G508" s="5" t="s">
        <v>686</v>
      </c>
      <c r="H508" s="42">
        <v>269</v>
      </c>
      <c r="I508">
        <f t="shared" si="45"/>
        <v>267</v>
      </c>
      <c r="J508" s="5" t="s">
        <v>685</v>
      </c>
      <c r="K508" s="5"/>
      <c r="L508">
        <f t="shared" si="47"/>
        <v>269</v>
      </c>
      <c r="M508">
        <f t="shared" si="48"/>
        <v>286</v>
      </c>
      <c r="N508" s="5" t="s">
        <v>686</v>
      </c>
      <c r="O508" s="42">
        <v>1</v>
      </c>
      <c r="Y508">
        <f t="shared" si="46"/>
        <v>1388</v>
      </c>
    </row>
    <row r="509" spans="1:25" x14ac:dyDescent="0.25">
      <c r="A509" s="5" t="s">
        <v>697</v>
      </c>
      <c r="B509" s="42">
        <v>0</v>
      </c>
      <c r="C509" t="e">
        <f t="shared" si="44"/>
        <v>#N/A</v>
      </c>
      <c r="D509" s="5" t="s">
        <v>691</v>
      </c>
      <c r="E509" t="e">
        <f t="shared" si="43"/>
        <v>#N/A</v>
      </c>
      <c r="G509" s="5" t="s">
        <v>687</v>
      </c>
      <c r="H509" s="42">
        <v>50</v>
      </c>
      <c r="I509">
        <f t="shared" si="45"/>
        <v>541</v>
      </c>
      <c r="J509" s="5" t="s">
        <v>686</v>
      </c>
      <c r="K509" s="5"/>
      <c r="L509">
        <f t="shared" si="47"/>
        <v>50</v>
      </c>
      <c r="M509">
        <f t="shared" si="48"/>
        <v>286</v>
      </c>
      <c r="N509" s="5" t="s">
        <v>687</v>
      </c>
      <c r="O509" s="42">
        <v>1</v>
      </c>
      <c r="Y509">
        <f t="shared" si="46"/>
        <v>1388</v>
      </c>
    </row>
    <row r="510" spans="1:25" x14ac:dyDescent="0.25">
      <c r="A510" s="5" t="s">
        <v>698</v>
      </c>
      <c r="B510" s="42">
        <v>83</v>
      </c>
      <c r="C510" t="e">
        <f t="shared" si="44"/>
        <v>#N/A</v>
      </c>
      <c r="D510" s="5" t="s">
        <v>692</v>
      </c>
      <c r="E510" t="e">
        <f t="shared" si="43"/>
        <v>#N/A</v>
      </c>
      <c r="G510" s="5" t="s">
        <v>688</v>
      </c>
      <c r="H510" s="42">
        <v>13</v>
      </c>
      <c r="I510">
        <f t="shared" si="45"/>
        <v>675</v>
      </c>
      <c r="J510" s="5" t="s">
        <v>687</v>
      </c>
      <c r="K510" s="5"/>
      <c r="L510">
        <f t="shared" si="47"/>
        <v>13</v>
      </c>
      <c r="M510">
        <f t="shared" si="48"/>
        <v>286</v>
      </c>
      <c r="N510" s="5" t="s">
        <v>688</v>
      </c>
      <c r="O510" s="42">
        <v>1</v>
      </c>
      <c r="Y510">
        <f t="shared" si="46"/>
        <v>1388</v>
      </c>
    </row>
    <row r="511" spans="1:25" x14ac:dyDescent="0.25">
      <c r="A511" s="5" t="s">
        <v>699</v>
      </c>
      <c r="B511" s="42">
        <v>0</v>
      </c>
      <c r="C511" t="e">
        <f t="shared" si="44"/>
        <v>#N/A</v>
      </c>
      <c r="D511" s="5" t="s">
        <v>693</v>
      </c>
      <c r="E511" t="e">
        <f t="shared" si="43"/>
        <v>#N/A</v>
      </c>
      <c r="G511" s="5" t="s">
        <v>690</v>
      </c>
      <c r="H511" s="42">
        <v>111</v>
      </c>
      <c r="I511">
        <f t="shared" si="45"/>
        <v>420</v>
      </c>
      <c r="J511" s="5" t="s">
        <v>688</v>
      </c>
      <c r="K511" s="5"/>
      <c r="L511">
        <f t="shared" si="47"/>
        <v>111</v>
      </c>
      <c r="M511">
        <f t="shared" si="48"/>
        <v>286</v>
      </c>
      <c r="N511" s="5" t="s">
        <v>690</v>
      </c>
      <c r="O511" s="42">
        <v>1</v>
      </c>
      <c r="Y511">
        <f t="shared" si="46"/>
        <v>1388</v>
      </c>
    </row>
    <row r="512" spans="1:25" x14ac:dyDescent="0.25">
      <c r="A512" s="5" t="s">
        <v>700</v>
      </c>
      <c r="B512" s="42">
        <v>500</v>
      </c>
      <c r="C512" t="e">
        <f t="shared" si="44"/>
        <v>#N/A</v>
      </c>
      <c r="D512" s="5" t="s">
        <v>694</v>
      </c>
      <c r="E512" t="e">
        <f t="shared" si="43"/>
        <v>#N/A</v>
      </c>
      <c r="G512" s="5" t="s">
        <v>691</v>
      </c>
      <c r="H512" s="42">
        <v>0</v>
      </c>
      <c r="I512">
        <f t="shared" si="45"/>
        <v>742</v>
      </c>
      <c r="J512" s="5" t="s">
        <v>690</v>
      </c>
      <c r="K512" s="5"/>
      <c r="L512">
        <f t="shared" si="47"/>
        <v>0</v>
      </c>
      <c r="M512">
        <f t="shared" si="48"/>
        <v>286</v>
      </c>
      <c r="N512" s="5" t="s">
        <v>691</v>
      </c>
      <c r="O512" s="42">
        <v>1</v>
      </c>
      <c r="Y512">
        <f t="shared" si="46"/>
        <v>1388</v>
      </c>
    </row>
    <row r="513" spans="1:25" x14ac:dyDescent="0.25">
      <c r="A513" s="5" t="s">
        <v>701</v>
      </c>
      <c r="B513" s="42">
        <v>200</v>
      </c>
      <c r="C513" t="e">
        <f t="shared" si="44"/>
        <v>#N/A</v>
      </c>
      <c r="D513" s="5" t="s">
        <v>695</v>
      </c>
      <c r="E513" t="e">
        <f t="shared" si="43"/>
        <v>#N/A</v>
      </c>
      <c r="G513" s="5" t="s">
        <v>692</v>
      </c>
      <c r="H513" s="42">
        <v>15</v>
      </c>
      <c r="I513">
        <f t="shared" si="45"/>
        <v>667</v>
      </c>
      <c r="J513" s="5" t="s">
        <v>691</v>
      </c>
      <c r="K513" s="5"/>
      <c r="L513">
        <f t="shared" si="47"/>
        <v>15</v>
      </c>
      <c r="M513">
        <f t="shared" si="48"/>
        <v>286</v>
      </c>
      <c r="N513" s="5" t="s">
        <v>692</v>
      </c>
      <c r="O513" s="42">
        <v>1</v>
      </c>
      <c r="Y513">
        <f t="shared" si="46"/>
        <v>1388</v>
      </c>
    </row>
    <row r="514" spans="1:25" x14ac:dyDescent="0.25">
      <c r="A514" s="5" t="s">
        <v>704</v>
      </c>
      <c r="B514" s="42">
        <v>4</v>
      </c>
      <c r="C514" t="e">
        <f t="shared" si="44"/>
        <v>#N/A</v>
      </c>
      <c r="D514" s="5" t="s">
        <v>696</v>
      </c>
      <c r="E514" t="e">
        <f t="shared" si="43"/>
        <v>#N/A</v>
      </c>
      <c r="G514" s="5" t="s">
        <v>693</v>
      </c>
      <c r="H514" s="42">
        <v>2400</v>
      </c>
      <c r="I514">
        <f t="shared" si="45"/>
        <v>30</v>
      </c>
      <c r="J514" s="5" t="s">
        <v>692</v>
      </c>
      <c r="K514" s="5"/>
      <c r="L514">
        <f t="shared" si="47"/>
        <v>2400</v>
      </c>
      <c r="M514">
        <f t="shared" si="48"/>
        <v>286</v>
      </c>
      <c r="N514" s="5" t="s">
        <v>693</v>
      </c>
      <c r="O514" s="42">
        <v>1</v>
      </c>
      <c r="Y514">
        <f t="shared" si="46"/>
        <v>1388</v>
      </c>
    </row>
    <row r="515" spans="1:25" x14ac:dyDescent="0.25">
      <c r="A515" s="5" t="s">
        <v>705</v>
      </c>
      <c r="B515" s="42">
        <v>784</v>
      </c>
      <c r="C515" t="e">
        <f t="shared" si="44"/>
        <v>#N/A</v>
      </c>
      <c r="D515" s="5" t="s">
        <v>697</v>
      </c>
      <c r="E515" t="e">
        <f t="shared" si="43"/>
        <v>#N/A</v>
      </c>
      <c r="G515" s="5" t="s">
        <v>694</v>
      </c>
      <c r="H515" s="42">
        <v>235</v>
      </c>
      <c r="I515">
        <f t="shared" si="45"/>
        <v>291</v>
      </c>
      <c r="J515" s="5" t="s">
        <v>693</v>
      </c>
      <c r="K515" s="5"/>
      <c r="L515">
        <f t="shared" si="47"/>
        <v>235</v>
      </c>
      <c r="M515">
        <f t="shared" si="48"/>
        <v>286</v>
      </c>
      <c r="N515" s="5" t="s">
        <v>694</v>
      </c>
      <c r="O515" s="42">
        <v>1</v>
      </c>
      <c r="Y515">
        <f t="shared" si="46"/>
        <v>1388</v>
      </c>
    </row>
    <row r="516" spans="1:25" x14ac:dyDescent="0.25">
      <c r="A516" s="5" t="s">
        <v>706</v>
      </c>
      <c r="B516" s="42">
        <v>60</v>
      </c>
      <c r="C516" t="e">
        <f t="shared" si="44"/>
        <v>#N/A</v>
      </c>
      <c r="D516" s="5" t="s">
        <v>698</v>
      </c>
      <c r="E516" t="e">
        <f t="shared" si="43"/>
        <v>#N/A</v>
      </c>
      <c r="G516" s="5" t="s">
        <v>695</v>
      </c>
      <c r="H516" s="42">
        <v>14</v>
      </c>
      <c r="I516">
        <f t="shared" si="45"/>
        <v>671</v>
      </c>
      <c r="J516" s="5" t="s">
        <v>694</v>
      </c>
      <c r="K516" s="5"/>
      <c r="L516">
        <f t="shared" si="47"/>
        <v>14</v>
      </c>
      <c r="M516">
        <f t="shared" si="48"/>
        <v>286</v>
      </c>
      <c r="N516" s="5" t="s">
        <v>695</v>
      </c>
      <c r="O516" s="42">
        <v>1</v>
      </c>
      <c r="Y516">
        <f t="shared" si="46"/>
        <v>1388</v>
      </c>
    </row>
    <row r="517" spans="1:25" x14ac:dyDescent="0.25">
      <c r="A517" s="5" t="s">
        <v>707</v>
      </c>
      <c r="B517" s="42">
        <v>41</v>
      </c>
      <c r="C517" t="e">
        <f t="shared" si="44"/>
        <v>#N/A</v>
      </c>
      <c r="D517" s="5" t="s">
        <v>699</v>
      </c>
      <c r="E517" t="e">
        <f t="shared" si="43"/>
        <v>#N/A</v>
      </c>
      <c r="G517" s="5" t="s">
        <v>696</v>
      </c>
      <c r="H517" s="42">
        <v>45</v>
      </c>
      <c r="I517">
        <f t="shared" si="45"/>
        <v>555</v>
      </c>
      <c r="J517" s="5" t="s">
        <v>695</v>
      </c>
      <c r="K517" s="5"/>
      <c r="L517">
        <f t="shared" si="47"/>
        <v>45</v>
      </c>
      <c r="M517">
        <f t="shared" si="48"/>
        <v>286</v>
      </c>
      <c r="N517" s="5" t="s">
        <v>696</v>
      </c>
      <c r="O517" s="42">
        <v>1</v>
      </c>
      <c r="Y517">
        <f t="shared" si="46"/>
        <v>1388</v>
      </c>
    </row>
    <row r="518" spans="1:25" x14ac:dyDescent="0.25">
      <c r="A518" s="5" t="s">
        <v>708</v>
      </c>
      <c r="B518" s="42">
        <v>140</v>
      </c>
      <c r="C518" t="e">
        <f t="shared" si="44"/>
        <v>#N/A</v>
      </c>
      <c r="D518" s="5" t="s">
        <v>700</v>
      </c>
      <c r="E518" t="e">
        <f t="shared" si="43"/>
        <v>#N/A</v>
      </c>
      <c r="G518" s="5" t="s">
        <v>697</v>
      </c>
      <c r="H518" s="42">
        <v>0</v>
      </c>
      <c r="I518">
        <f t="shared" si="45"/>
        <v>742</v>
      </c>
      <c r="J518" s="5" t="s">
        <v>696</v>
      </c>
      <c r="K518" s="5"/>
      <c r="L518">
        <f t="shared" si="47"/>
        <v>0</v>
      </c>
      <c r="M518">
        <f t="shared" si="48"/>
        <v>286</v>
      </c>
      <c r="N518" s="5" t="s">
        <v>697</v>
      </c>
      <c r="O518" s="42">
        <v>1</v>
      </c>
      <c r="Y518">
        <f t="shared" si="46"/>
        <v>1388</v>
      </c>
    </row>
    <row r="519" spans="1:25" x14ac:dyDescent="0.25">
      <c r="A519" s="5" t="s">
        <v>711</v>
      </c>
      <c r="B519" s="42">
        <v>87</v>
      </c>
      <c r="C519" t="e">
        <f t="shared" si="44"/>
        <v>#N/A</v>
      </c>
      <c r="D519" s="5" t="s">
        <v>701</v>
      </c>
      <c r="E519" t="e">
        <f t="shared" si="43"/>
        <v>#N/A</v>
      </c>
      <c r="G519" s="5" t="s">
        <v>698</v>
      </c>
      <c r="H519" s="42">
        <v>0</v>
      </c>
      <c r="I519">
        <f t="shared" si="45"/>
        <v>742</v>
      </c>
      <c r="J519" s="5" t="s">
        <v>697</v>
      </c>
      <c r="K519" s="5"/>
      <c r="L519">
        <f t="shared" si="47"/>
        <v>0</v>
      </c>
      <c r="M519">
        <f t="shared" si="48"/>
        <v>286</v>
      </c>
      <c r="N519" s="5" t="s">
        <v>698</v>
      </c>
      <c r="O519" s="42">
        <v>1</v>
      </c>
      <c r="Y519">
        <f t="shared" si="46"/>
        <v>1388</v>
      </c>
    </row>
    <row r="520" spans="1:25" x14ac:dyDescent="0.25">
      <c r="A520" s="5" t="s">
        <v>712</v>
      </c>
      <c r="B520" s="42">
        <v>100</v>
      </c>
      <c r="C520" t="e">
        <f t="shared" si="44"/>
        <v>#N/A</v>
      </c>
      <c r="D520" s="5" t="s">
        <v>704</v>
      </c>
      <c r="E520" t="e">
        <f t="shared" si="43"/>
        <v>#N/A</v>
      </c>
      <c r="G520" s="5" t="s">
        <v>699</v>
      </c>
      <c r="H520" s="42">
        <v>9</v>
      </c>
      <c r="I520">
        <f t="shared" si="45"/>
        <v>692</v>
      </c>
      <c r="J520" s="5" t="s">
        <v>698</v>
      </c>
      <c r="K520" s="5"/>
      <c r="L520">
        <f t="shared" si="47"/>
        <v>9</v>
      </c>
      <c r="M520">
        <f t="shared" si="48"/>
        <v>286</v>
      </c>
      <c r="N520" s="5" t="s">
        <v>699</v>
      </c>
      <c r="O520" s="42">
        <v>1</v>
      </c>
      <c r="Y520">
        <f t="shared" si="46"/>
        <v>1388</v>
      </c>
    </row>
    <row r="521" spans="1:25" x14ac:dyDescent="0.25">
      <c r="A521" s="5" t="s">
        <v>713</v>
      </c>
      <c r="B521" s="42">
        <v>0</v>
      </c>
      <c r="C521" t="e">
        <f t="shared" si="44"/>
        <v>#N/A</v>
      </c>
      <c r="D521" s="5" t="s">
        <v>705</v>
      </c>
      <c r="E521" t="e">
        <f t="shared" ref="E521:E584" si="49">VLOOKUP(D:D,A516:B1340,2,0)</f>
        <v>#N/A</v>
      </c>
      <c r="G521" s="5" t="s">
        <v>700</v>
      </c>
      <c r="H521" s="42">
        <v>620</v>
      </c>
      <c r="I521">
        <f t="shared" si="45"/>
        <v>137</v>
      </c>
      <c r="J521" s="5" t="s">
        <v>699</v>
      </c>
      <c r="K521" s="5"/>
      <c r="L521">
        <f t="shared" si="47"/>
        <v>620</v>
      </c>
      <c r="M521">
        <f t="shared" si="48"/>
        <v>60</v>
      </c>
      <c r="N521" s="5" t="s">
        <v>700</v>
      </c>
      <c r="O521" s="42">
        <v>2</v>
      </c>
      <c r="Y521">
        <f t="shared" si="46"/>
        <v>1388</v>
      </c>
    </row>
    <row r="522" spans="1:25" x14ac:dyDescent="0.25">
      <c r="A522" s="5" t="s">
        <v>714</v>
      </c>
      <c r="B522" s="42">
        <v>15</v>
      </c>
      <c r="C522" t="e">
        <f t="shared" ref="C522:C585" si="50">RANK(E:E,E:E)</f>
        <v>#N/A</v>
      </c>
      <c r="D522" s="5" t="s">
        <v>706</v>
      </c>
      <c r="E522" t="e">
        <f t="shared" si="49"/>
        <v>#N/A</v>
      </c>
      <c r="G522" s="5" t="s">
        <v>701</v>
      </c>
      <c r="H522" s="42">
        <v>0</v>
      </c>
      <c r="I522">
        <f t="shared" si="45"/>
        <v>742</v>
      </c>
      <c r="J522" s="5" t="s">
        <v>700</v>
      </c>
      <c r="K522" s="5"/>
      <c r="L522">
        <f t="shared" si="47"/>
        <v>0</v>
      </c>
      <c r="M522">
        <f t="shared" si="48"/>
        <v>286</v>
      </c>
      <c r="N522" s="5" t="s">
        <v>701</v>
      </c>
      <c r="O522" s="42">
        <v>1</v>
      </c>
      <c r="Y522">
        <f t="shared" si="46"/>
        <v>1388</v>
      </c>
    </row>
    <row r="523" spans="1:25" x14ac:dyDescent="0.25">
      <c r="A523" s="5" t="s">
        <v>715</v>
      </c>
      <c r="B523" s="42">
        <v>60</v>
      </c>
      <c r="C523" t="e">
        <f t="shared" si="50"/>
        <v>#N/A</v>
      </c>
      <c r="D523" s="5" t="s">
        <v>707</v>
      </c>
      <c r="E523" t="e">
        <f t="shared" si="49"/>
        <v>#N/A</v>
      </c>
      <c r="G523" s="5" t="s">
        <v>704</v>
      </c>
      <c r="H523" s="42">
        <v>4</v>
      </c>
      <c r="I523">
        <f t="shared" si="45"/>
        <v>713</v>
      </c>
      <c r="J523" s="5" t="s">
        <v>701</v>
      </c>
      <c r="K523" s="5"/>
      <c r="L523">
        <f t="shared" si="47"/>
        <v>4</v>
      </c>
      <c r="M523">
        <f t="shared" si="48"/>
        <v>286</v>
      </c>
      <c r="N523" s="5" t="s">
        <v>704</v>
      </c>
      <c r="O523" s="42">
        <v>1</v>
      </c>
      <c r="Y523">
        <f t="shared" si="46"/>
        <v>1388</v>
      </c>
    </row>
    <row r="524" spans="1:25" x14ac:dyDescent="0.25">
      <c r="A524" s="5" t="s">
        <v>716</v>
      </c>
      <c r="B524" s="42">
        <v>10</v>
      </c>
      <c r="C524" t="e">
        <f t="shared" si="50"/>
        <v>#N/A</v>
      </c>
      <c r="D524" s="5" t="s">
        <v>708</v>
      </c>
      <c r="E524" t="e">
        <f t="shared" si="49"/>
        <v>#N/A</v>
      </c>
      <c r="G524" s="5" t="s">
        <v>705</v>
      </c>
      <c r="H524" s="42">
        <v>120</v>
      </c>
      <c r="I524">
        <f t="shared" si="45"/>
        <v>406</v>
      </c>
      <c r="J524" s="5" t="s">
        <v>704</v>
      </c>
      <c r="K524" s="5"/>
      <c r="L524">
        <f t="shared" si="47"/>
        <v>120</v>
      </c>
      <c r="M524">
        <f t="shared" si="48"/>
        <v>286</v>
      </c>
      <c r="N524" s="5" t="s">
        <v>705</v>
      </c>
      <c r="O524" s="42">
        <v>1</v>
      </c>
      <c r="Y524">
        <f t="shared" si="46"/>
        <v>1388</v>
      </c>
    </row>
    <row r="525" spans="1:25" x14ac:dyDescent="0.25">
      <c r="A525" s="5" t="s">
        <v>717</v>
      </c>
      <c r="B525" s="42">
        <v>60</v>
      </c>
      <c r="C525" t="e">
        <f t="shared" si="50"/>
        <v>#N/A</v>
      </c>
      <c r="D525" s="5" t="s">
        <v>711</v>
      </c>
      <c r="E525" t="e">
        <f t="shared" si="49"/>
        <v>#N/A</v>
      </c>
      <c r="G525" s="5" t="s">
        <v>706</v>
      </c>
      <c r="H525" s="42">
        <v>263</v>
      </c>
      <c r="I525">
        <f t="shared" ref="I525:I588" si="51">RANK(L:L,L:L)</f>
        <v>269</v>
      </c>
      <c r="J525" s="5" t="s">
        <v>705</v>
      </c>
      <c r="K525" s="5"/>
      <c r="L525">
        <f t="shared" si="47"/>
        <v>263</v>
      </c>
      <c r="M525">
        <f t="shared" si="48"/>
        <v>286</v>
      </c>
      <c r="N525" s="5" t="s">
        <v>706</v>
      </c>
      <c r="O525" s="42">
        <v>1</v>
      </c>
      <c r="Y525">
        <f t="shared" ref="Y525:Y588" si="52">RANK(AA:AA,AA:AA)</f>
        <v>1388</v>
      </c>
    </row>
    <row r="526" spans="1:25" x14ac:dyDescent="0.25">
      <c r="A526" s="5" t="s">
        <v>718</v>
      </c>
      <c r="B526" s="42">
        <v>26</v>
      </c>
      <c r="C526" t="e">
        <f t="shared" si="50"/>
        <v>#N/A</v>
      </c>
      <c r="D526" s="5" t="s">
        <v>712</v>
      </c>
      <c r="E526" t="e">
        <f t="shared" si="49"/>
        <v>#N/A</v>
      </c>
      <c r="G526" s="5" t="s">
        <v>707</v>
      </c>
      <c r="H526" s="42">
        <v>352</v>
      </c>
      <c r="I526">
        <f t="shared" si="51"/>
        <v>215</v>
      </c>
      <c r="J526" s="5" t="s">
        <v>706</v>
      </c>
      <c r="K526" s="5"/>
      <c r="L526">
        <f t="shared" ref="L526:L589" si="53">VLOOKUP(G526,G525:H1348,2,0)</f>
        <v>352</v>
      </c>
      <c r="M526">
        <f t="shared" ref="M526:M589" si="54">RANK(O:O,O:O)</f>
        <v>60</v>
      </c>
      <c r="N526" s="5" t="s">
        <v>707</v>
      </c>
      <c r="O526" s="42">
        <v>2</v>
      </c>
      <c r="Y526">
        <f t="shared" si="52"/>
        <v>1388</v>
      </c>
    </row>
    <row r="527" spans="1:25" x14ac:dyDescent="0.25">
      <c r="A527" s="5" t="s">
        <v>719</v>
      </c>
      <c r="B527" s="42">
        <v>150</v>
      </c>
      <c r="C527" t="e">
        <f t="shared" si="50"/>
        <v>#N/A</v>
      </c>
      <c r="D527" s="5" t="s">
        <v>713</v>
      </c>
      <c r="E527" t="e">
        <f t="shared" si="49"/>
        <v>#N/A</v>
      </c>
      <c r="G527" s="5" t="s">
        <v>708</v>
      </c>
      <c r="H527" s="42">
        <v>1498</v>
      </c>
      <c r="I527">
        <f t="shared" si="51"/>
        <v>58</v>
      </c>
      <c r="J527" s="5" t="s">
        <v>707</v>
      </c>
      <c r="K527" s="5"/>
      <c r="L527">
        <f t="shared" si="53"/>
        <v>1498</v>
      </c>
      <c r="M527">
        <f t="shared" si="54"/>
        <v>60</v>
      </c>
      <c r="N527" s="5" t="s">
        <v>708</v>
      </c>
      <c r="O527" s="42">
        <v>2</v>
      </c>
      <c r="Y527">
        <f t="shared" si="52"/>
        <v>1388</v>
      </c>
    </row>
    <row r="528" spans="1:25" x14ac:dyDescent="0.25">
      <c r="A528" s="5" t="s">
        <v>720</v>
      </c>
      <c r="B528" s="42">
        <v>45</v>
      </c>
      <c r="C528" t="e">
        <f t="shared" si="50"/>
        <v>#N/A</v>
      </c>
      <c r="D528" s="5" t="s">
        <v>714</v>
      </c>
      <c r="E528" t="e">
        <f t="shared" si="49"/>
        <v>#N/A</v>
      </c>
      <c r="G528" s="5" t="s">
        <v>711</v>
      </c>
      <c r="H528" s="42">
        <v>20</v>
      </c>
      <c r="I528">
        <f t="shared" si="51"/>
        <v>640</v>
      </c>
      <c r="J528" s="5" t="s">
        <v>708</v>
      </c>
      <c r="K528" s="5"/>
      <c r="L528">
        <f t="shared" si="53"/>
        <v>20</v>
      </c>
      <c r="M528">
        <f t="shared" si="54"/>
        <v>286</v>
      </c>
      <c r="N528" s="5" t="s">
        <v>711</v>
      </c>
      <c r="O528" s="42">
        <v>1</v>
      </c>
      <c r="Y528">
        <f t="shared" si="52"/>
        <v>1388</v>
      </c>
    </row>
    <row r="529" spans="1:25" x14ac:dyDescent="0.25">
      <c r="A529" s="5" t="s">
        <v>721</v>
      </c>
      <c r="B529" s="42">
        <v>0</v>
      </c>
      <c r="C529" t="e">
        <f t="shared" si="50"/>
        <v>#N/A</v>
      </c>
      <c r="D529" s="5" t="s">
        <v>715</v>
      </c>
      <c r="E529" t="e">
        <f t="shared" si="49"/>
        <v>#N/A</v>
      </c>
      <c r="G529" s="5" t="s">
        <v>712</v>
      </c>
      <c r="H529" s="42">
        <v>125</v>
      </c>
      <c r="I529">
        <f t="shared" si="51"/>
        <v>402</v>
      </c>
      <c r="J529" s="5" t="s">
        <v>711</v>
      </c>
      <c r="K529" s="5"/>
      <c r="L529">
        <f t="shared" si="53"/>
        <v>125</v>
      </c>
      <c r="M529">
        <f t="shared" si="54"/>
        <v>286</v>
      </c>
      <c r="N529" s="5" t="s">
        <v>712</v>
      </c>
      <c r="O529" s="42">
        <v>1</v>
      </c>
      <c r="Y529">
        <f t="shared" si="52"/>
        <v>1388</v>
      </c>
    </row>
    <row r="530" spans="1:25" x14ac:dyDescent="0.25">
      <c r="A530" s="5" t="s">
        <v>722</v>
      </c>
      <c r="B530" s="42">
        <v>38</v>
      </c>
      <c r="C530" t="e">
        <f t="shared" si="50"/>
        <v>#N/A</v>
      </c>
      <c r="D530" s="5" t="s">
        <v>716</v>
      </c>
      <c r="E530" t="e">
        <f t="shared" si="49"/>
        <v>#N/A</v>
      </c>
      <c r="G530" s="5" t="s">
        <v>713</v>
      </c>
      <c r="H530" s="42">
        <v>58</v>
      </c>
      <c r="I530">
        <f t="shared" si="51"/>
        <v>520</v>
      </c>
      <c r="J530" s="5" t="s">
        <v>712</v>
      </c>
      <c r="K530" s="5"/>
      <c r="L530">
        <f t="shared" si="53"/>
        <v>58</v>
      </c>
      <c r="M530">
        <f t="shared" si="54"/>
        <v>286</v>
      </c>
      <c r="N530" s="5" t="s">
        <v>713</v>
      </c>
      <c r="O530" s="42">
        <v>1</v>
      </c>
      <c r="Y530">
        <f t="shared" si="52"/>
        <v>1388</v>
      </c>
    </row>
    <row r="531" spans="1:25" x14ac:dyDescent="0.25">
      <c r="A531" s="5" t="s">
        <v>723</v>
      </c>
      <c r="B531" s="42">
        <v>40</v>
      </c>
      <c r="C531" t="e">
        <f t="shared" si="50"/>
        <v>#N/A</v>
      </c>
      <c r="D531" s="5" t="s">
        <v>717</v>
      </c>
      <c r="E531" t="e">
        <f t="shared" si="49"/>
        <v>#N/A</v>
      </c>
      <c r="G531" s="5" t="s">
        <v>714</v>
      </c>
      <c r="H531" s="42">
        <v>58</v>
      </c>
      <c r="I531">
        <f t="shared" si="51"/>
        <v>520</v>
      </c>
      <c r="J531" s="5" t="s">
        <v>713</v>
      </c>
      <c r="K531" s="5"/>
      <c r="L531">
        <f t="shared" si="53"/>
        <v>58</v>
      </c>
      <c r="M531">
        <f t="shared" si="54"/>
        <v>286</v>
      </c>
      <c r="N531" s="5" t="s">
        <v>714</v>
      </c>
      <c r="O531" s="42">
        <v>1</v>
      </c>
      <c r="Y531">
        <f t="shared" si="52"/>
        <v>1388</v>
      </c>
    </row>
    <row r="532" spans="1:25" x14ac:dyDescent="0.25">
      <c r="A532" s="5" t="s">
        <v>724</v>
      </c>
      <c r="B532" s="42">
        <v>329</v>
      </c>
      <c r="C532" t="e">
        <f t="shared" si="50"/>
        <v>#N/A</v>
      </c>
      <c r="D532" s="5" t="s">
        <v>718</v>
      </c>
      <c r="E532" t="e">
        <f t="shared" si="49"/>
        <v>#N/A</v>
      </c>
      <c r="G532" s="5" t="s">
        <v>715</v>
      </c>
      <c r="H532" s="42">
        <v>593</v>
      </c>
      <c r="I532">
        <f t="shared" si="51"/>
        <v>141</v>
      </c>
      <c r="J532" s="5" t="s">
        <v>714</v>
      </c>
      <c r="K532" s="5"/>
      <c r="L532">
        <f t="shared" si="53"/>
        <v>593</v>
      </c>
      <c r="M532">
        <f t="shared" si="54"/>
        <v>286</v>
      </c>
      <c r="N532" s="5" t="s">
        <v>715</v>
      </c>
      <c r="O532" s="42">
        <v>1</v>
      </c>
      <c r="Y532">
        <f t="shared" si="52"/>
        <v>1388</v>
      </c>
    </row>
    <row r="533" spans="1:25" x14ac:dyDescent="0.25">
      <c r="A533" s="5" t="s">
        <v>725</v>
      </c>
      <c r="B533" s="42">
        <v>90</v>
      </c>
      <c r="C533" t="e">
        <f t="shared" si="50"/>
        <v>#N/A</v>
      </c>
      <c r="D533" s="5" t="s">
        <v>719</v>
      </c>
      <c r="E533" t="e">
        <f t="shared" si="49"/>
        <v>#N/A</v>
      </c>
      <c r="G533" s="5" t="s">
        <v>716</v>
      </c>
      <c r="H533" s="42">
        <v>325</v>
      </c>
      <c r="I533">
        <f t="shared" si="51"/>
        <v>232</v>
      </c>
      <c r="J533" s="5" t="s">
        <v>715</v>
      </c>
      <c r="K533" s="5"/>
      <c r="L533">
        <f t="shared" si="53"/>
        <v>325</v>
      </c>
      <c r="M533">
        <f t="shared" si="54"/>
        <v>60</v>
      </c>
      <c r="N533" s="5" t="s">
        <v>716</v>
      </c>
      <c r="O533" s="42">
        <v>2</v>
      </c>
      <c r="Y533">
        <f t="shared" si="52"/>
        <v>1388</v>
      </c>
    </row>
    <row r="534" spans="1:25" x14ac:dyDescent="0.25">
      <c r="A534" s="5" t="s">
        <v>726</v>
      </c>
      <c r="B534" s="42">
        <v>35</v>
      </c>
      <c r="C534" t="e">
        <f t="shared" si="50"/>
        <v>#N/A</v>
      </c>
      <c r="D534" s="5" t="s">
        <v>720</v>
      </c>
      <c r="E534" t="e">
        <f t="shared" si="49"/>
        <v>#N/A</v>
      </c>
      <c r="G534" s="5" t="s">
        <v>717</v>
      </c>
      <c r="H534" s="42">
        <v>201</v>
      </c>
      <c r="I534">
        <f t="shared" si="51"/>
        <v>320</v>
      </c>
      <c r="J534" s="5" t="s">
        <v>716</v>
      </c>
      <c r="K534" s="5"/>
      <c r="L534">
        <f t="shared" si="53"/>
        <v>201</v>
      </c>
      <c r="M534">
        <f t="shared" si="54"/>
        <v>286</v>
      </c>
      <c r="N534" s="5" t="s">
        <v>717</v>
      </c>
      <c r="O534" s="42">
        <v>1</v>
      </c>
      <c r="Y534">
        <f t="shared" si="52"/>
        <v>1388</v>
      </c>
    </row>
    <row r="535" spans="1:25" x14ac:dyDescent="0.25">
      <c r="A535" s="5" t="s">
        <v>728</v>
      </c>
      <c r="B535" s="42">
        <v>275</v>
      </c>
      <c r="C535" t="e">
        <f t="shared" si="50"/>
        <v>#N/A</v>
      </c>
      <c r="D535" s="5" t="s">
        <v>721</v>
      </c>
      <c r="E535" t="e">
        <f t="shared" si="49"/>
        <v>#N/A</v>
      </c>
      <c r="G535" s="5" t="s">
        <v>718</v>
      </c>
      <c r="H535" s="42">
        <v>166</v>
      </c>
      <c r="I535">
        <f t="shared" si="51"/>
        <v>356</v>
      </c>
      <c r="J535" s="5" t="s">
        <v>717</v>
      </c>
      <c r="K535" s="5"/>
      <c r="L535">
        <f t="shared" si="53"/>
        <v>166</v>
      </c>
      <c r="M535">
        <f t="shared" si="54"/>
        <v>286</v>
      </c>
      <c r="N535" s="5" t="s">
        <v>718</v>
      </c>
      <c r="O535" s="42">
        <v>1</v>
      </c>
      <c r="Y535">
        <f t="shared" si="52"/>
        <v>1388</v>
      </c>
    </row>
    <row r="536" spans="1:25" x14ac:dyDescent="0.25">
      <c r="A536" s="5" t="s">
        <v>729</v>
      </c>
      <c r="B536" s="42">
        <v>0</v>
      </c>
      <c r="C536" t="e">
        <f t="shared" si="50"/>
        <v>#N/A</v>
      </c>
      <c r="D536" s="5" t="s">
        <v>722</v>
      </c>
      <c r="E536" t="e">
        <f t="shared" si="49"/>
        <v>#N/A</v>
      </c>
      <c r="G536" s="5" t="s">
        <v>719</v>
      </c>
      <c r="H536" s="42">
        <v>63</v>
      </c>
      <c r="I536">
        <f t="shared" si="51"/>
        <v>506</v>
      </c>
      <c r="J536" s="5" t="s">
        <v>718</v>
      </c>
      <c r="K536" s="5"/>
      <c r="L536">
        <f t="shared" si="53"/>
        <v>63</v>
      </c>
      <c r="M536">
        <f t="shared" si="54"/>
        <v>286</v>
      </c>
      <c r="N536" s="5" t="s">
        <v>719</v>
      </c>
      <c r="O536" s="42">
        <v>1</v>
      </c>
      <c r="Y536">
        <f t="shared" si="52"/>
        <v>1388</v>
      </c>
    </row>
    <row r="537" spans="1:25" x14ac:dyDescent="0.25">
      <c r="A537" s="5" t="s">
        <v>732</v>
      </c>
      <c r="B537" s="42">
        <v>0</v>
      </c>
      <c r="C537" t="e">
        <f t="shared" si="50"/>
        <v>#N/A</v>
      </c>
      <c r="D537" s="5" t="s">
        <v>723</v>
      </c>
      <c r="E537" t="e">
        <f t="shared" si="49"/>
        <v>#N/A</v>
      </c>
      <c r="G537" s="5" t="s">
        <v>720</v>
      </c>
      <c r="H537" s="42">
        <v>133</v>
      </c>
      <c r="I537">
        <f t="shared" si="51"/>
        <v>390</v>
      </c>
      <c r="J537" s="5" t="s">
        <v>719</v>
      </c>
      <c r="K537" s="5"/>
      <c r="L537">
        <f t="shared" si="53"/>
        <v>133</v>
      </c>
      <c r="M537">
        <f t="shared" si="54"/>
        <v>286</v>
      </c>
      <c r="N537" s="5" t="s">
        <v>720</v>
      </c>
      <c r="O537" s="42">
        <v>1</v>
      </c>
      <c r="Y537">
        <f t="shared" si="52"/>
        <v>1388</v>
      </c>
    </row>
    <row r="538" spans="1:25" x14ac:dyDescent="0.25">
      <c r="A538" s="5" t="s">
        <v>733</v>
      </c>
      <c r="B538" s="42">
        <v>164</v>
      </c>
      <c r="C538" t="e">
        <f t="shared" si="50"/>
        <v>#N/A</v>
      </c>
      <c r="D538" s="5" t="s">
        <v>724</v>
      </c>
      <c r="E538" t="e">
        <f t="shared" si="49"/>
        <v>#N/A</v>
      </c>
      <c r="G538" s="5" t="s">
        <v>721</v>
      </c>
      <c r="H538" s="42">
        <v>76</v>
      </c>
      <c r="I538">
        <f t="shared" si="51"/>
        <v>481</v>
      </c>
      <c r="J538" s="5" t="s">
        <v>720</v>
      </c>
      <c r="K538" s="5"/>
      <c r="L538">
        <f t="shared" si="53"/>
        <v>76</v>
      </c>
      <c r="M538">
        <f t="shared" si="54"/>
        <v>286</v>
      </c>
      <c r="N538" s="5" t="s">
        <v>721</v>
      </c>
      <c r="O538" s="42">
        <v>1</v>
      </c>
      <c r="Y538">
        <f t="shared" si="52"/>
        <v>1388</v>
      </c>
    </row>
    <row r="539" spans="1:25" x14ac:dyDescent="0.25">
      <c r="A539" s="5" t="s">
        <v>734</v>
      </c>
      <c r="B539" s="42">
        <v>85</v>
      </c>
      <c r="C539" t="e">
        <f t="shared" si="50"/>
        <v>#N/A</v>
      </c>
      <c r="D539" s="5" t="s">
        <v>725</v>
      </c>
      <c r="E539" t="e">
        <f t="shared" si="49"/>
        <v>#N/A</v>
      </c>
      <c r="G539" s="5" t="s">
        <v>722</v>
      </c>
      <c r="H539" s="42">
        <v>75</v>
      </c>
      <c r="I539">
        <f t="shared" si="51"/>
        <v>484</v>
      </c>
      <c r="J539" s="5" t="s">
        <v>721</v>
      </c>
      <c r="K539" s="5"/>
      <c r="L539">
        <f t="shared" si="53"/>
        <v>75</v>
      </c>
      <c r="M539">
        <f t="shared" si="54"/>
        <v>286</v>
      </c>
      <c r="N539" s="5" t="s">
        <v>722</v>
      </c>
      <c r="O539" s="42">
        <v>1</v>
      </c>
      <c r="Y539">
        <f t="shared" si="52"/>
        <v>1388</v>
      </c>
    </row>
    <row r="540" spans="1:25" x14ac:dyDescent="0.25">
      <c r="A540" s="5" t="s">
        <v>735</v>
      </c>
      <c r="B540" s="42">
        <v>65</v>
      </c>
      <c r="C540" t="e">
        <f t="shared" si="50"/>
        <v>#N/A</v>
      </c>
      <c r="D540" s="5" t="s">
        <v>726</v>
      </c>
      <c r="E540" t="e">
        <f t="shared" si="49"/>
        <v>#N/A</v>
      </c>
      <c r="G540" s="5" t="s">
        <v>723</v>
      </c>
      <c r="H540" s="42">
        <v>280</v>
      </c>
      <c r="I540">
        <f t="shared" si="51"/>
        <v>258</v>
      </c>
      <c r="J540" s="5" t="s">
        <v>722</v>
      </c>
      <c r="K540" s="5"/>
      <c r="L540">
        <f t="shared" si="53"/>
        <v>280</v>
      </c>
      <c r="M540">
        <f t="shared" si="54"/>
        <v>286</v>
      </c>
      <c r="N540" s="5" t="s">
        <v>723</v>
      </c>
      <c r="O540" s="42">
        <v>1</v>
      </c>
      <c r="Y540">
        <f t="shared" si="52"/>
        <v>1388</v>
      </c>
    </row>
    <row r="541" spans="1:25" x14ac:dyDescent="0.25">
      <c r="A541" s="5" t="s">
        <v>736</v>
      </c>
      <c r="B541" s="42">
        <v>180</v>
      </c>
      <c r="C541" t="e">
        <f t="shared" si="50"/>
        <v>#N/A</v>
      </c>
      <c r="D541" s="5" t="s">
        <v>728</v>
      </c>
      <c r="E541" t="e">
        <f t="shared" si="49"/>
        <v>#N/A</v>
      </c>
      <c r="G541" s="5" t="s">
        <v>724</v>
      </c>
      <c r="H541" s="42">
        <v>214</v>
      </c>
      <c r="I541">
        <f t="shared" si="51"/>
        <v>309</v>
      </c>
      <c r="J541" s="5" t="s">
        <v>723</v>
      </c>
      <c r="K541" s="5"/>
      <c r="L541">
        <f t="shared" si="53"/>
        <v>214</v>
      </c>
      <c r="M541">
        <f t="shared" si="54"/>
        <v>60</v>
      </c>
      <c r="N541" s="5" t="s">
        <v>724</v>
      </c>
      <c r="O541" s="42">
        <v>2</v>
      </c>
      <c r="Y541">
        <f t="shared" si="52"/>
        <v>1388</v>
      </c>
    </row>
    <row r="542" spans="1:25" x14ac:dyDescent="0.25">
      <c r="A542" s="5" t="s">
        <v>737</v>
      </c>
      <c r="B542" s="42">
        <v>14</v>
      </c>
      <c r="C542" t="e">
        <f t="shared" si="50"/>
        <v>#N/A</v>
      </c>
      <c r="D542" s="5" t="s">
        <v>729</v>
      </c>
      <c r="E542" t="e">
        <f t="shared" si="49"/>
        <v>#N/A</v>
      </c>
      <c r="G542" s="5" t="s">
        <v>725</v>
      </c>
      <c r="H542" s="42">
        <v>484</v>
      </c>
      <c r="I542">
        <f t="shared" si="51"/>
        <v>169</v>
      </c>
      <c r="J542" s="5" t="s">
        <v>724</v>
      </c>
      <c r="K542" s="5"/>
      <c r="L542">
        <f t="shared" si="53"/>
        <v>484</v>
      </c>
      <c r="M542">
        <f t="shared" si="54"/>
        <v>286</v>
      </c>
      <c r="N542" s="5" t="s">
        <v>725</v>
      </c>
      <c r="O542" s="42">
        <v>1</v>
      </c>
      <c r="Y542">
        <f t="shared" si="52"/>
        <v>1388</v>
      </c>
    </row>
    <row r="543" spans="1:25" x14ac:dyDescent="0.25">
      <c r="A543" s="5" t="s">
        <v>738</v>
      </c>
      <c r="B543" s="42">
        <v>17</v>
      </c>
      <c r="C543" t="e">
        <f t="shared" si="50"/>
        <v>#N/A</v>
      </c>
      <c r="D543" s="5" t="s">
        <v>732</v>
      </c>
      <c r="E543" t="e">
        <f t="shared" si="49"/>
        <v>#N/A</v>
      </c>
      <c r="G543" s="5" t="s">
        <v>726</v>
      </c>
      <c r="H543" s="42">
        <v>3</v>
      </c>
      <c r="I543">
        <f t="shared" si="51"/>
        <v>719</v>
      </c>
      <c r="J543" s="5" t="s">
        <v>725</v>
      </c>
      <c r="K543" s="5"/>
      <c r="L543">
        <f t="shared" si="53"/>
        <v>3</v>
      </c>
      <c r="M543">
        <f t="shared" si="54"/>
        <v>286</v>
      </c>
      <c r="N543" s="5" t="s">
        <v>726</v>
      </c>
      <c r="O543" s="42">
        <v>1</v>
      </c>
      <c r="Y543">
        <f t="shared" si="52"/>
        <v>1388</v>
      </c>
    </row>
    <row r="544" spans="1:25" x14ac:dyDescent="0.25">
      <c r="A544" s="5" t="s">
        <v>739</v>
      </c>
      <c r="B544" s="42">
        <v>30</v>
      </c>
      <c r="C544" t="e">
        <f t="shared" si="50"/>
        <v>#N/A</v>
      </c>
      <c r="D544" s="5" t="s">
        <v>733</v>
      </c>
      <c r="E544" t="e">
        <f t="shared" si="49"/>
        <v>#N/A</v>
      </c>
      <c r="G544" s="5" t="s">
        <v>728</v>
      </c>
      <c r="H544" s="42">
        <v>34</v>
      </c>
      <c r="I544">
        <f t="shared" si="51"/>
        <v>590</v>
      </c>
      <c r="J544" s="5" t="s">
        <v>726</v>
      </c>
      <c r="K544" s="5"/>
      <c r="L544">
        <f t="shared" si="53"/>
        <v>34</v>
      </c>
      <c r="M544">
        <f t="shared" si="54"/>
        <v>60</v>
      </c>
      <c r="N544" s="5" t="s">
        <v>728</v>
      </c>
      <c r="O544" s="42">
        <v>2</v>
      </c>
      <c r="Y544">
        <f t="shared" si="52"/>
        <v>1388</v>
      </c>
    </row>
    <row r="545" spans="1:25" x14ac:dyDescent="0.25">
      <c r="A545" s="5" t="s">
        <v>740</v>
      </c>
      <c r="B545" s="42">
        <v>0</v>
      </c>
      <c r="C545" t="e">
        <f t="shared" si="50"/>
        <v>#N/A</v>
      </c>
      <c r="D545" s="5" t="s">
        <v>734</v>
      </c>
      <c r="E545" t="e">
        <f t="shared" si="49"/>
        <v>#N/A</v>
      </c>
      <c r="G545" s="5" t="s">
        <v>729</v>
      </c>
      <c r="H545" s="42">
        <v>202</v>
      </c>
      <c r="I545">
        <f t="shared" si="51"/>
        <v>317</v>
      </c>
      <c r="J545" s="5" t="s">
        <v>728</v>
      </c>
      <c r="K545" s="5"/>
      <c r="L545">
        <f t="shared" si="53"/>
        <v>202</v>
      </c>
      <c r="M545">
        <f t="shared" si="54"/>
        <v>286</v>
      </c>
      <c r="N545" s="5" t="s">
        <v>729</v>
      </c>
      <c r="O545" s="42">
        <v>1</v>
      </c>
      <c r="Y545">
        <f t="shared" si="52"/>
        <v>1388</v>
      </c>
    </row>
    <row r="546" spans="1:25" x14ac:dyDescent="0.25">
      <c r="A546" s="5" t="s">
        <v>741</v>
      </c>
      <c r="B546" s="42">
        <v>0</v>
      </c>
      <c r="C546" t="e">
        <f t="shared" si="50"/>
        <v>#N/A</v>
      </c>
      <c r="D546" s="5" t="s">
        <v>735</v>
      </c>
      <c r="E546" t="e">
        <f t="shared" si="49"/>
        <v>#N/A</v>
      </c>
      <c r="G546" s="5" t="s">
        <v>732</v>
      </c>
      <c r="H546" s="42">
        <v>197</v>
      </c>
      <c r="I546">
        <f t="shared" si="51"/>
        <v>324</v>
      </c>
      <c r="J546" s="5" t="s">
        <v>729</v>
      </c>
      <c r="K546" s="5"/>
      <c r="L546">
        <f t="shared" si="53"/>
        <v>197</v>
      </c>
      <c r="M546">
        <f t="shared" si="54"/>
        <v>286</v>
      </c>
      <c r="N546" s="5" t="s">
        <v>732</v>
      </c>
      <c r="O546" s="42">
        <v>1</v>
      </c>
      <c r="Y546">
        <f t="shared" si="52"/>
        <v>1388</v>
      </c>
    </row>
    <row r="547" spans="1:25" x14ac:dyDescent="0.25">
      <c r="A547" s="5" t="s">
        <v>742</v>
      </c>
      <c r="B547" s="42">
        <v>5</v>
      </c>
      <c r="C547" t="e">
        <f t="shared" si="50"/>
        <v>#N/A</v>
      </c>
      <c r="D547" s="5" t="s">
        <v>736</v>
      </c>
      <c r="E547" t="e">
        <f t="shared" si="49"/>
        <v>#N/A</v>
      </c>
      <c r="G547" s="5" t="s">
        <v>733</v>
      </c>
      <c r="H547" s="42">
        <v>1006</v>
      </c>
      <c r="I547">
        <f t="shared" si="51"/>
        <v>87</v>
      </c>
      <c r="J547" s="5" t="s">
        <v>732</v>
      </c>
      <c r="K547" s="5"/>
      <c r="L547">
        <f t="shared" si="53"/>
        <v>1006</v>
      </c>
      <c r="M547">
        <f t="shared" si="54"/>
        <v>60</v>
      </c>
      <c r="N547" s="5" t="s">
        <v>733</v>
      </c>
      <c r="O547" s="42">
        <v>2</v>
      </c>
      <c r="Y547">
        <f t="shared" si="52"/>
        <v>1388</v>
      </c>
    </row>
    <row r="548" spans="1:25" x14ac:dyDescent="0.25">
      <c r="A548" s="5" t="s">
        <v>743</v>
      </c>
      <c r="B548" s="42">
        <v>100</v>
      </c>
      <c r="C548" t="e">
        <f t="shared" si="50"/>
        <v>#N/A</v>
      </c>
      <c r="D548" s="5" t="s">
        <v>737</v>
      </c>
      <c r="E548" t="e">
        <f t="shared" si="49"/>
        <v>#N/A</v>
      </c>
      <c r="G548" s="5" t="s">
        <v>734</v>
      </c>
      <c r="H548" s="42">
        <v>746</v>
      </c>
      <c r="I548">
        <f t="shared" si="51"/>
        <v>115</v>
      </c>
      <c r="J548" s="5" t="s">
        <v>733</v>
      </c>
      <c r="K548" s="5"/>
      <c r="L548">
        <f t="shared" si="53"/>
        <v>746</v>
      </c>
      <c r="M548">
        <f t="shared" si="54"/>
        <v>286</v>
      </c>
      <c r="N548" s="5" t="s">
        <v>734</v>
      </c>
      <c r="O548" s="42">
        <v>1</v>
      </c>
      <c r="Y548">
        <f t="shared" si="52"/>
        <v>1388</v>
      </c>
    </row>
    <row r="549" spans="1:25" x14ac:dyDescent="0.25">
      <c r="A549" s="5" t="s">
        <v>744</v>
      </c>
      <c r="B549" s="42">
        <v>168</v>
      </c>
      <c r="C549" t="e">
        <f t="shared" si="50"/>
        <v>#N/A</v>
      </c>
      <c r="D549" s="5" t="s">
        <v>738</v>
      </c>
      <c r="E549" t="e">
        <f t="shared" si="49"/>
        <v>#N/A</v>
      </c>
      <c r="G549" s="5" t="s">
        <v>735</v>
      </c>
      <c r="H549" s="42">
        <v>42</v>
      </c>
      <c r="I549">
        <f t="shared" si="51"/>
        <v>564</v>
      </c>
      <c r="J549" s="5" t="s">
        <v>734</v>
      </c>
      <c r="K549" s="5"/>
      <c r="L549">
        <f t="shared" si="53"/>
        <v>42</v>
      </c>
      <c r="M549">
        <f t="shared" si="54"/>
        <v>286</v>
      </c>
      <c r="N549" s="5" t="s">
        <v>735</v>
      </c>
      <c r="O549" s="42">
        <v>1</v>
      </c>
      <c r="Y549">
        <f t="shared" si="52"/>
        <v>1388</v>
      </c>
    </row>
    <row r="550" spans="1:25" x14ac:dyDescent="0.25">
      <c r="A550" s="5" t="s">
        <v>745</v>
      </c>
      <c r="B550" s="42">
        <v>112</v>
      </c>
      <c r="C550" t="e">
        <f t="shared" si="50"/>
        <v>#N/A</v>
      </c>
      <c r="D550" s="5" t="s">
        <v>739</v>
      </c>
      <c r="E550" t="e">
        <f t="shared" si="49"/>
        <v>#N/A</v>
      </c>
      <c r="G550" s="5" t="s">
        <v>736</v>
      </c>
      <c r="H550" s="42">
        <v>228</v>
      </c>
      <c r="I550">
        <f t="shared" si="51"/>
        <v>298</v>
      </c>
      <c r="J550" s="5" t="s">
        <v>735</v>
      </c>
      <c r="K550" s="5"/>
      <c r="L550">
        <f t="shared" si="53"/>
        <v>228</v>
      </c>
      <c r="M550">
        <f t="shared" si="54"/>
        <v>286</v>
      </c>
      <c r="N550" s="5" t="s">
        <v>736</v>
      </c>
      <c r="O550" s="42">
        <v>1</v>
      </c>
      <c r="Y550">
        <f t="shared" si="52"/>
        <v>1388</v>
      </c>
    </row>
    <row r="551" spans="1:25" x14ac:dyDescent="0.25">
      <c r="A551" s="5" t="s">
        <v>746</v>
      </c>
      <c r="B551" s="42">
        <v>23</v>
      </c>
      <c r="C551" t="e">
        <f t="shared" si="50"/>
        <v>#N/A</v>
      </c>
      <c r="D551" s="5" t="s">
        <v>740</v>
      </c>
      <c r="E551" t="e">
        <f t="shared" si="49"/>
        <v>#N/A</v>
      </c>
      <c r="G551" s="5" t="s">
        <v>737</v>
      </c>
      <c r="H551" s="42">
        <v>0</v>
      </c>
      <c r="I551">
        <f t="shared" si="51"/>
        <v>742</v>
      </c>
      <c r="J551" s="5" t="s">
        <v>736</v>
      </c>
      <c r="K551" s="5"/>
      <c r="L551">
        <f t="shared" si="53"/>
        <v>0</v>
      </c>
      <c r="M551">
        <f t="shared" si="54"/>
        <v>286</v>
      </c>
      <c r="N551" s="5" t="s">
        <v>737</v>
      </c>
      <c r="O551" s="42">
        <v>1</v>
      </c>
      <c r="Y551">
        <f t="shared" si="52"/>
        <v>1388</v>
      </c>
    </row>
    <row r="552" spans="1:25" x14ac:dyDescent="0.25">
      <c r="A552" s="5" t="s">
        <v>747</v>
      </c>
      <c r="B552" s="42">
        <v>100</v>
      </c>
      <c r="C552" t="e">
        <f t="shared" si="50"/>
        <v>#N/A</v>
      </c>
      <c r="D552" s="5" t="s">
        <v>741</v>
      </c>
      <c r="E552" t="e">
        <f t="shared" si="49"/>
        <v>#N/A</v>
      </c>
      <c r="G552" s="5" t="s">
        <v>738</v>
      </c>
      <c r="H552" s="42">
        <v>101</v>
      </c>
      <c r="I552">
        <f t="shared" si="51"/>
        <v>436</v>
      </c>
      <c r="J552" s="5" t="s">
        <v>737</v>
      </c>
      <c r="K552" s="5"/>
      <c r="L552">
        <f t="shared" si="53"/>
        <v>101</v>
      </c>
      <c r="M552">
        <f t="shared" si="54"/>
        <v>286</v>
      </c>
      <c r="N552" s="5" t="s">
        <v>738</v>
      </c>
      <c r="O552" s="42">
        <v>1</v>
      </c>
      <c r="Y552">
        <f t="shared" si="52"/>
        <v>1388</v>
      </c>
    </row>
    <row r="553" spans="1:25" x14ac:dyDescent="0.25">
      <c r="A553" s="5" t="s">
        <v>748</v>
      </c>
      <c r="B553" s="42">
        <v>100</v>
      </c>
      <c r="C553" t="e">
        <f t="shared" si="50"/>
        <v>#N/A</v>
      </c>
      <c r="D553" s="5" t="s">
        <v>742</v>
      </c>
      <c r="E553" t="e">
        <f t="shared" si="49"/>
        <v>#N/A</v>
      </c>
      <c r="G553" s="5" t="s">
        <v>739</v>
      </c>
      <c r="H553" s="42">
        <v>76</v>
      </c>
      <c r="I553">
        <f t="shared" si="51"/>
        <v>481</v>
      </c>
      <c r="J553" s="5" t="s">
        <v>738</v>
      </c>
      <c r="K553" s="5"/>
      <c r="L553">
        <f t="shared" si="53"/>
        <v>76</v>
      </c>
      <c r="M553">
        <f t="shared" si="54"/>
        <v>286</v>
      </c>
      <c r="N553" s="5" t="s">
        <v>739</v>
      </c>
      <c r="O553" s="42">
        <v>1</v>
      </c>
      <c r="Y553">
        <f t="shared" si="52"/>
        <v>1388</v>
      </c>
    </row>
    <row r="554" spans="1:25" x14ac:dyDescent="0.25">
      <c r="A554" s="5" t="s">
        <v>751</v>
      </c>
      <c r="B554" s="42">
        <v>11</v>
      </c>
      <c r="C554" t="e">
        <f t="shared" si="50"/>
        <v>#N/A</v>
      </c>
      <c r="D554" s="5" t="s">
        <v>743</v>
      </c>
      <c r="E554" t="e">
        <f t="shared" si="49"/>
        <v>#N/A</v>
      </c>
      <c r="G554" s="5" t="s">
        <v>740</v>
      </c>
      <c r="H554" s="42">
        <v>0</v>
      </c>
      <c r="I554">
        <f t="shared" si="51"/>
        <v>742</v>
      </c>
      <c r="J554" s="5" t="s">
        <v>739</v>
      </c>
      <c r="K554" s="5"/>
      <c r="L554">
        <f t="shared" si="53"/>
        <v>0</v>
      </c>
      <c r="M554">
        <f t="shared" si="54"/>
        <v>286</v>
      </c>
      <c r="N554" s="5" t="s">
        <v>740</v>
      </c>
      <c r="O554" s="42">
        <v>1</v>
      </c>
      <c r="Y554">
        <f t="shared" si="52"/>
        <v>1388</v>
      </c>
    </row>
    <row r="555" spans="1:25" x14ac:dyDescent="0.25">
      <c r="A555" s="5" t="s">
        <v>752</v>
      </c>
      <c r="B555" s="42">
        <v>30</v>
      </c>
      <c r="C555" t="e">
        <f t="shared" si="50"/>
        <v>#N/A</v>
      </c>
      <c r="D555" s="5" t="s">
        <v>744</v>
      </c>
      <c r="E555" t="e">
        <f t="shared" si="49"/>
        <v>#N/A</v>
      </c>
      <c r="G555" s="5" t="s">
        <v>741</v>
      </c>
      <c r="H555" s="42">
        <v>5</v>
      </c>
      <c r="I555">
        <f t="shared" si="51"/>
        <v>711</v>
      </c>
      <c r="J555" s="5" t="s">
        <v>740</v>
      </c>
      <c r="K555" s="5"/>
      <c r="L555">
        <f t="shared" si="53"/>
        <v>5</v>
      </c>
      <c r="M555">
        <f t="shared" si="54"/>
        <v>286</v>
      </c>
      <c r="N555" s="5" t="s">
        <v>741</v>
      </c>
      <c r="O555" s="42">
        <v>1</v>
      </c>
      <c r="Y555">
        <f t="shared" si="52"/>
        <v>1388</v>
      </c>
    </row>
    <row r="556" spans="1:25" x14ac:dyDescent="0.25">
      <c r="A556" s="5" t="s">
        <v>753</v>
      </c>
      <c r="B556" s="42">
        <v>90</v>
      </c>
      <c r="C556" t="e">
        <f t="shared" si="50"/>
        <v>#N/A</v>
      </c>
      <c r="D556" s="5" t="s">
        <v>745</v>
      </c>
      <c r="E556" t="e">
        <f t="shared" si="49"/>
        <v>#N/A</v>
      </c>
      <c r="G556" s="5" t="s">
        <v>742</v>
      </c>
      <c r="H556" s="42">
        <v>0</v>
      </c>
      <c r="I556">
        <f t="shared" si="51"/>
        <v>742</v>
      </c>
      <c r="J556" s="5" t="s">
        <v>741</v>
      </c>
      <c r="K556" s="5"/>
      <c r="L556">
        <f t="shared" si="53"/>
        <v>0</v>
      </c>
      <c r="M556">
        <f t="shared" si="54"/>
        <v>286</v>
      </c>
      <c r="N556" s="5" t="s">
        <v>742</v>
      </c>
      <c r="O556" s="42">
        <v>1</v>
      </c>
      <c r="Y556">
        <f t="shared" si="52"/>
        <v>1388</v>
      </c>
    </row>
    <row r="557" spans="1:25" x14ac:dyDescent="0.25">
      <c r="A557" s="5" t="s">
        <v>754</v>
      </c>
      <c r="B557" s="42">
        <v>0</v>
      </c>
      <c r="C557" t="e">
        <f t="shared" si="50"/>
        <v>#N/A</v>
      </c>
      <c r="D557" s="5" t="s">
        <v>746</v>
      </c>
      <c r="E557" t="e">
        <f t="shared" si="49"/>
        <v>#N/A</v>
      </c>
      <c r="G557" s="5" t="s">
        <v>743</v>
      </c>
      <c r="H557" s="42">
        <v>148</v>
      </c>
      <c r="I557">
        <f t="shared" si="51"/>
        <v>376</v>
      </c>
      <c r="J557" s="5" t="s">
        <v>742</v>
      </c>
      <c r="K557" s="5"/>
      <c r="L557">
        <f t="shared" si="53"/>
        <v>148</v>
      </c>
      <c r="M557">
        <f t="shared" si="54"/>
        <v>286</v>
      </c>
      <c r="N557" s="5" t="s">
        <v>743</v>
      </c>
      <c r="O557" s="42">
        <v>1</v>
      </c>
      <c r="Y557">
        <f t="shared" si="52"/>
        <v>1388</v>
      </c>
    </row>
    <row r="558" spans="1:25" x14ac:dyDescent="0.25">
      <c r="A558" s="5" t="s">
        <v>755</v>
      </c>
      <c r="B558" s="42">
        <v>130</v>
      </c>
      <c r="C558" t="e">
        <f t="shared" si="50"/>
        <v>#N/A</v>
      </c>
      <c r="D558" s="5" t="s">
        <v>747</v>
      </c>
      <c r="E558" t="e">
        <f t="shared" si="49"/>
        <v>#N/A</v>
      </c>
      <c r="G558" s="5" t="s">
        <v>744</v>
      </c>
      <c r="H558" s="42">
        <v>1269</v>
      </c>
      <c r="I558">
        <f t="shared" si="51"/>
        <v>67</v>
      </c>
      <c r="J558" s="5" t="s">
        <v>743</v>
      </c>
      <c r="K558" s="5"/>
      <c r="L558">
        <f t="shared" si="53"/>
        <v>1269</v>
      </c>
      <c r="M558">
        <f t="shared" si="54"/>
        <v>19</v>
      </c>
      <c r="N558" s="5" t="s">
        <v>744</v>
      </c>
      <c r="O558" s="42">
        <v>3</v>
      </c>
      <c r="Y558">
        <f t="shared" si="52"/>
        <v>1388</v>
      </c>
    </row>
    <row r="559" spans="1:25" x14ac:dyDescent="0.25">
      <c r="A559" s="5" t="s">
        <v>756</v>
      </c>
      <c r="B559" s="42">
        <v>21</v>
      </c>
      <c r="C559" t="e">
        <f t="shared" si="50"/>
        <v>#N/A</v>
      </c>
      <c r="D559" s="5" t="s">
        <v>748</v>
      </c>
      <c r="E559" t="e">
        <f t="shared" si="49"/>
        <v>#N/A</v>
      </c>
      <c r="G559" s="5" t="s">
        <v>745</v>
      </c>
      <c r="H559" s="42">
        <v>0</v>
      </c>
      <c r="I559">
        <f t="shared" si="51"/>
        <v>742</v>
      </c>
      <c r="J559" s="5" t="s">
        <v>744</v>
      </c>
      <c r="K559" s="5"/>
      <c r="L559">
        <f t="shared" si="53"/>
        <v>0</v>
      </c>
      <c r="M559">
        <f t="shared" si="54"/>
        <v>60</v>
      </c>
      <c r="N559" s="5" t="s">
        <v>745</v>
      </c>
      <c r="O559" s="42">
        <v>2</v>
      </c>
      <c r="Y559">
        <f t="shared" si="52"/>
        <v>1388</v>
      </c>
    </row>
    <row r="560" spans="1:25" x14ac:dyDescent="0.25">
      <c r="A560" s="5" t="s">
        <v>758</v>
      </c>
      <c r="B560" s="42">
        <v>300</v>
      </c>
      <c r="C560" t="e">
        <f t="shared" si="50"/>
        <v>#N/A</v>
      </c>
      <c r="D560" s="5" t="s">
        <v>751</v>
      </c>
      <c r="E560" t="e">
        <f t="shared" si="49"/>
        <v>#N/A</v>
      </c>
      <c r="G560" s="5" t="s">
        <v>746</v>
      </c>
      <c r="H560" s="42">
        <v>120</v>
      </c>
      <c r="I560">
        <f t="shared" si="51"/>
        <v>406</v>
      </c>
      <c r="J560" s="5" t="s">
        <v>745</v>
      </c>
      <c r="K560" s="5"/>
      <c r="L560">
        <f t="shared" si="53"/>
        <v>120</v>
      </c>
      <c r="M560">
        <f t="shared" si="54"/>
        <v>286</v>
      </c>
      <c r="N560" s="5" t="s">
        <v>746</v>
      </c>
      <c r="O560" s="42">
        <v>1</v>
      </c>
      <c r="Y560">
        <f t="shared" si="52"/>
        <v>1388</v>
      </c>
    </row>
    <row r="561" spans="1:25" x14ac:dyDescent="0.25">
      <c r="A561" s="5" t="s">
        <v>759</v>
      </c>
      <c r="B561" s="42">
        <v>198</v>
      </c>
      <c r="C561" t="e">
        <f t="shared" si="50"/>
        <v>#N/A</v>
      </c>
      <c r="D561" s="5" t="s">
        <v>752</v>
      </c>
      <c r="E561" t="e">
        <f t="shared" si="49"/>
        <v>#N/A</v>
      </c>
      <c r="G561" s="5" t="s">
        <v>747</v>
      </c>
      <c r="H561" s="42">
        <v>1351</v>
      </c>
      <c r="I561">
        <f t="shared" si="51"/>
        <v>63</v>
      </c>
      <c r="J561" s="5" t="s">
        <v>746</v>
      </c>
      <c r="K561" s="5"/>
      <c r="L561">
        <f t="shared" si="53"/>
        <v>1351</v>
      </c>
      <c r="M561">
        <f t="shared" si="54"/>
        <v>60</v>
      </c>
      <c r="N561" s="5" t="s">
        <v>747</v>
      </c>
      <c r="O561" s="42">
        <v>2</v>
      </c>
      <c r="Y561">
        <f t="shared" si="52"/>
        <v>1388</v>
      </c>
    </row>
    <row r="562" spans="1:25" x14ac:dyDescent="0.25">
      <c r="A562" s="5" t="s">
        <v>760</v>
      </c>
      <c r="B562" s="42">
        <v>18</v>
      </c>
      <c r="C562" t="e">
        <f t="shared" si="50"/>
        <v>#N/A</v>
      </c>
      <c r="D562" s="5" t="s">
        <v>753</v>
      </c>
      <c r="E562" t="e">
        <f t="shared" si="49"/>
        <v>#N/A</v>
      </c>
      <c r="G562" s="5" t="s">
        <v>748</v>
      </c>
      <c r="H562" s="42">
        <v>3600</v>
      </c>
      <c r="I562">
        <f t="shared" si="51"/>
        <v>18</v>
      </c>
      <c r="J562" s="5" t="s">
        <v>747</v>
      </c>
      <c r="K562" s="5"/>
      <c r="L562">
        <f t="shared" si="53"/>
        <v>3600</v>
      </c>
      <c r="M562">
        <f t="shared" si="54"/>
        <v>60</v>
      </c>
      <c r="N562" s="5" t="s">
        <v>748</v>
      </c>
      <c r="O562" s="42">
        <v>2</v>
      </c>
      <c r="Y562">
        <f t="shared" si="52"/>
        <v>1388</v>
      </c>
    </row>
    <row r="563" spans="1:25" x14ac:dyDescent="0.25">
      <c r="A563" s="5" t="s">
        <v>761</v>
      </c>
      <c r="B563" s="42">
        <v>0</v>
      </c>
      <c r="C563" t="e">
        <f t="shared" si="50"/>
        <v>#N/A</v>
      </c>
      <c r="D563" s="5" t="s">
        <v>754</v>
      </c>
      <c r="E563" t="e">
        <f t="shared" si="49"/>
        <v>#N/A</v>
      </c>
      <c r="G563" s="5" t="s">
        <v>751</v>
      </c>
      <c r="H563" s="42">
        <v>16</v>
      </c>
      <c r="I563">
        <f t="shared" si="51"/>
        <v>659</v>
      </c>
      <c r="J563" s="5" t="s">
        <v>748</v>
      </c>
      <c r="K563" s="5"/>
      <c r="L563">
        <f t="shared" si="53"/>
        <v>16</v>
      </c>
      <c r="M563">
        <f t="shared" si="54"/>
        <v>286</v>
      </c>
      <c r="N563" s="5" t="s">
        <v>751</v>
      </c>
      <c r="O563" s="42">
        <v>1</v>
      </c>
      <c r="Y563">
        <f t="shared" si="52"/>
        <v>1388</v>
      </c>
    </row>
    <row r="564" spans="1:25" x14ac:dyDescent="0.25">
      <c r="A564" s="5" t="s">
        <v>762</v>
      </c>
      <c r="B564" s="42">
        <v>249</v>
      </c>
      <c r="C564" t="e">
        <f t="shared" si="50"/>
        <v>#N/A</v>
      </c>
      <c r="D564" s="5" t="s">
        <v>755</v>
      </c>
      <c r="E564" t="e">
        <f t="shared" si="49"/>
        <v>#N/A</v>
      </c>
      <c r="G564" s="5" t="s">
        <v>752</v>
      </c>
      <c r="H564" s="42">
        <v>49</v>
      </c>
      <c r="I564">
        <f t="shared" si="51"/>
        <v>545</v>
      </c>
      <c r="J564" s="5" t="s">
        <v>751</v>
      </c>
      <c r="K564" s="5"/>
      <c r="L564">
        <f t="shared" si="53"/>
        <v>49</v>
      </c>
      <c r="M564">
        <f t="shared" si="54"/>
        <v>286</v>
      </c>
      <c r="N564" s="5" t="s">
        <v>752</v>
      </c>
      <c r="O564" s="42">
        <v>1</v>
      </c>
      <c r="Y564">
        <f t="shared" si="52"/>
        <v>1388</v>
      </c>
    </row>
    <row r="565" spans="1:25" x14ac:dyDescent="0.25">
      <c r="A565" s="5" t="s">
        <v>763</v>
      </c>
      <c r="B565" s="42">
        <v>250</v>
      </c>
      <c r="C565" t="e">
        <f t="shared" si="50"/>
        <v>#N/A</v>
      </c>
      <c r="D565" s="5" t="s">
        <v>756</v>
      </c>
      <c r="E565" t="e">
        <f t="shared" si="49"/>
        <v>#N/A</v>
      </c>
      <c r="G565" s="5" t="s">
        <v>753</v>
      </c>
      <c r="H565" s="42">
        <v>656</v>
      </c>
      <c r="I565">
        <f t="shared" si="51"/>
        <v>132</v>
      </c>
      <c r="J565" s="5" t="s">
        <v>752</v>
      </c>
      <c r="K565" s="5"/>
      <c r="L565">
        <f t="shared" si="53"/>
        <v>656</v>
      </c>
      <c r="M565">
        <f t="shared" si="54"/>
        <v>286</v>
      </c>
      <c r="N565" s="5" t="s">
        <v>753</v>
      </c>
      <c r="O565" s="42">
        <v>1</v>
      </c>
      <c r="Y565">
        <f t="shared" si="52"/>
        <v>1388</v>
      </c>
    </row>
    <row r="566" spans="1:25" x14ac:dyDescent="0.25">
      <c r="A566" s="5" t="s">
        <v>766</v>
      </c>
      <c r="B566" s="42">
        <v>22</v>
      </c>
      <c r="C566" t="e">
        <f t="shared" si="50"/>
        <v>#N/A</v>
      </c>
      <c r="D566" s="5" t="s">
        <v>758</v>
      </c>
      <c r="E566" t="e">
        <f t="shared" si="49"/>
        <v>#N/A</v>
      </c>
      <c r="G566" s="5" t="s">
        <v>754</v>
      </c>
      <c r="H566" s="42">
        <v>350</v>
      </c>
      <c r="I566">
        <f t="shared" si="51"/>
        <v>219</v>
      </c>
      <c r="J566" s="5" t="s">
        <v>753</v>
      </c>
      <c r="K566" s="5"/>
      <c r="L566">
        <f t="shared" si="53"/>
        <v>350</v>
      </c>
      <c r="M566">
        <f t="shared" si="54"/>
        <v>286</v>
      </c>
      <c r="N566" s="5" t="s">
        <v>754</v>
      </c>
      <c r="O566" s="42">
        <v>1</v>
      </c>
      <c r="Y566">
        <f t="shared" si="52"/>
        <v>1388</v>
      </c>
    </row>
    <row r="567" spans="1:25" x14ac:dyDescent="0.25">
      <c r="A567" s="5" t="s">
        <v>767</v>
      </c>
      <c r="B567" s="42">
        <v>55</v>
      </c>
      <c r="C567" t="e">
        <f t="shared" si="50"/>
        <v>#N/A</v>
      </c>
      <c r="D567" s="5" t="s">
        <v>759</v>
      </c>
      <c r="E567" t="e">
        <f t="shared" si="49"/>
        <v>#N/A</v>
      </c>
      <c r="G567" s="5" t="s">
        <v>755</v>
      </c>
      <c r="H567" s="42">
        <v>413</v>
      </c>
      <c r="I567">
        <f t="shared" si="51"/>
        <v>190</v>
      </c>
      <c r="J567" s="5" t="s">
        <v>754</v>
      </c>
      <c r="K567" s="5"/>
      <c r="L567">
        <f t="shared" si="53"/>
        <v>413</v>
      </c>
      <c r="M567">
        <f t="shared" si="54"/>
        <v>286</v>
      </c>
      <c r="N567" s="5" t="s">
        <v>755</v>
      </c>
      <c r="O567" s="42">
        <v>1</v>
      </c>
      <c r="Y567">
        <f t="shared" si="52"/>
        <v>1388</v>
      </c>
    </row>
    <row r="568" spans="1:25" x14ac:dyDescent="0.25">
      <c r="A568" s="5" t="s">
        <v>768</v>
      </c>
      <c r="B568" s="42">
        <v>981</v>
      </c>
      <c r="C568" t="e">
        <f t="shared" si="50"/>
        <v>#N/A</v>
      </c>
      <c r="D568" s="5" t="s">
        <v>760</v>
      </c>
      <c r="E568" t="e">
        <f t="shared" si="49"/>
        <v>#N/A</v>
      </c>
      <c r="G568" s="5" t="s">
        <v>756</v>
      </c>
      <c r="H568" s="42">
        <v>41</v>
      </c>
      <c r="I568">
        <f t="shared" si="51"/>
        <v>567</v>
      </c>
      <c r="J568" s="5" t="s">
        <v>755</v>
      </c>
      <c r="K568" s="5"/>
      <c r="L568">
        <f t="shared" si="53"/>
        <v>41</v>
      </c>
      <c r="M568">
        <f t="shared" si="54"/>
        <v>286</v>
      </c>
      <c r="N568" s="5" t="s">
        <v>756</v>
      </c>
      <c r="O568" s="42">
        <v>1</v>
      </c>
      <c r="Y568">
        <f t="shared" si="52"/>
        <v>1388</v>
      </c>
    </row>
    <row r="569" spans="1:25" x14ac:dyDescent="0.25">
      <c r="A569" s="5" t="s">
        <v>769</v>
      </c>
      <c r="B569" s="42">
        <v>94</v>
      </c>
      <c r="C569" t="e">
        <f t="shared" si="50"/>
        <v>#N/A</v>
      </c>
      <c r="D569" s="5" t="s">
        <v>761</v>
      </c>
      <c r="E569" t="e">
        <f t="shared" si="49"/>
        <v>#N/A</v>
      </c>
      <c r="G569" s="5" t="s">
        <v>758</v>
      </c>
      <c r="H569" s="42">
        <v>204</v>
      </c>
      <c r="I569">
        <f t="shared" si="51"/>
        <v>315</v>
      </c>
      <c r="J569" s="5" t="s">
        <v>756</v>
      </c>
      <c r="K569" s="5"/>
      <c r="L569">
        <f t="shared" si="53"/>
        <v>204</v>
      </c>
      <c r="M569">
        <f t="shared" si="54"/>
        <v>286</v>
      </c>
      <c r="N569" s="5" t="s">
        <v>758</v>
      </c>
      <c r="O569" s="42">
        <v>1</v>
      </c>
      <c r="Y569">
        <f t="shared" si="52"/>
        <v>1388</v>
      </c>
    </row>
    <row r="570" spans="1:25" x14ac:dyDescent="0.25">
      <c r="A570" s="5" t="s">
        <v>770</v>
      </c>
      <c r="B570" s="42">
        <v>800</v>
      </c>
      <c r="C570" t="e">
        <f t="shared" si="50"/>
        <v>#N/A</v>
      </c>
      <c r="D570" s="5" t="s">
        <v>762</v>
      </c>
      <c r="E570" t="e">
        <f t="shared" si="49"/>
        <v>#N/A</v>
      </c>
      <c r="G570" s="5" t="s">
        <v>759</v>
      </c>
      <c r="H570" s="42">
        <v>82</v>
      </c>
      <c r="I570">
        <f t="shared" si="51"/>
        <v>469</v>
      </c>
      <c r="J570" s="5" t="s">
        <v>758</v>
      </c>
      <c r="K570" s="5"/>
      <c r="L570">
        <f t="shared" si="53"/>
        <v>82</v>
      </c>
      <c r="M570">
        <f t="shared" si="54"/>
        <v>286</v>
      </c>
      <c r="N570" s="5" t="s">
        <v>759</v>
      </c>
      <c r="O570" s="42">
        <v>1</v>
      </c>
      <c r="Y570">
        <f t="shared" si="52"/>
        <v>1388</v>
      </c>
    </row>
    <row r="571" spans="1:25" x14ac:dyDescent="0.25">
      <c r="A571" s="5" t="s">
        <v>771</v>
      </c>
      <c r="B571" s="42">
        <v>430</v>
      </c>
      <c r="C571" t="e">
        <f t="shared" si="50"/>
        <v>#N/A</v>
      </c>
      <c r="D571" s="5" t="s">
        <v>763</v>
      </c>
      <c r="E571" t="e">
        <f t="shared" si="49"/>
        <v>#N/A</v>
      </c>
      <c r="G571" s="5" t="s">
        <v>760</v>
      </c>
      <c r="H571" s="42">
        <v>30</v>
      </c>
      <c r="I571">
        <f t="shared" si="51"/>
        <v>600</v>
      </c>
      <c r="J571" s="5" t="s">
        <v>759</v>
      </c>
      <c r="K571" s="5"/>
      <c r="L571">
        <f t="shared" si="53"/>
        <v>30</v>
      </c>
      <c r="M571">
        <f t="shared" si="54"/>
        <v>286</v>
      </c>
      <c r="N571" s="5" t="s">
        <v>760</v>
      </c>
      <c r="O571" s="42">
        <v>1</v>
      </c>
      <c r="Y571">
        <f t="shared" si="52"/>
        <v>1388</v>
      </c>
    </row>
    <row r="572" spans="1:25" x14ac:dyDescent="0.25">
      <c r="A572" s="5" t="s">
        <v>772</v>
      </c>
      <c r="B572" s="42">
        <v>74</v>
      </c>
      <c r="C572" t="e">
        <f t="shared" si="50"/>
        <v>#N/A</v>
      </c>
      <c r="D572" s="5" t="s">
        <v>766</v>
      </c>
      <c r="E572" t="e">
        <f t="shared" si="49"/>
        <v>#N/A</v>
      </c>
      <c r="G572" s="5" t="s">
        <v>761</v>
      </c>
      <c r="H572" s="42">
        <v>0</v>
      </c>
      <c r="I572">
        <f t="shared" si="51"/>
        <v>742</v>
      </c>
      <c r="J572" s="5" t="s">
        <v>760</v>
      </c>
      <c r="K572" s="5"/>
      <c r="L572">
        <f t="shared" si="53"/>
        <v>0</v>
      </c>
      <c r="M572">
        <f t="shared" si="54"/>
        <v>286</v>
      </c>
      <c r="N572" s="5" t="s">
        <v>761</v>
      </c>
      <c r="O572" s="42">
        <v>1</v>
      </c>
      <c r="Y572">
        <f t="shared" si="52"/>
        <v>1388</v>
      </c>
    </row>
    <row r="573" spans="1:25" x14ac:dyDescent="0.25">
      <c r="A573" s="5" t="s">
        <v>773</v>
      </c>
      <c r="B573" s="42">
        <v>0</v>
      </c>
      <c r="C573" t="e">
        <f t="shared" si="50"/>
        <v>#N/A</v>
      </c>
      <c r="D573" s="5" t="s">
        <v>767</v>
      </c>
      <c r="E573" t="e">
        <f t="shared" si="49"/>
        <v>#N/A</v>
      </c>
      <c r="G573" s="5" t="s">
        <v>762</v>
      </c>
      <c r="H573" s="42">
        <v>718</v>
      </c>
      <c r="I573">
        <f t="shared" si="51"/>
        <v>122</v>
      </c>
      <c r="J573" s="5" t="s">
        <v>761</v>
      </c>
      <c r="K573" s="5"/>
      <c r="L573">
        <f t="shared" si="53"/>
        <v>718</v>
      </c>
      <c r="M573">
        <f t="shared" si="54"/>
        <v>19</v>
      </c>
      <c r="N573" s="5" t="s">
        <v>762</v>
      </c>
      <c r="O573" s="42">
        <v>3</v>
      </c>
      <c r="Y573">
        <f t="shared" si="52"/>
        <v>1388</v>
      </c>
    </row>
    <row r="574" spans="1:25" x14ac:dyDescent="0.25">
      <c r="A574" s="5" t="s">
        <v>774</v>
      </c>
      <c r="B574" s="42">
        <v>80</v>
      </c>
      <c r="C574" t="e">
        <f t="shared" si="50"/>
        <v>#N/A</v>
      </c>
      <c r="D574" s="5" t="s">
        <v>768</v>
      </c>
      <c r="E574" t="e">
        <f t="shared" si="49"/>
        <v>#N/A</v>
      </c>
      <c r="G574" s="5" t="s">
        <v>763</v>
      </c>
      <c r="H574" s="42">
        <v>1200</v>
      </c>
      <c r="I574">
        <f t="shared" si="51"/>
        <v>72</v>
      </c>
      <c r="J574" s="5" t="s">
        <v>762</v>
      </c>
      <c r="K574" s="5"/>
      <c r="L574">
        <f t="shared" si="53"/>
        <v>1200</v>
      </c>
      <c r="M574">
        <f t="shared" si="54"/>
        <v>286</v>
      </c>
      <c r="N574" s="5" t="s">
        <v>763</v>
      </c>
      <c r="O574" s="42">
        <v>1</v>
      </c>
      <c r="Y574">
        <f t="shared" si="52"/>
        <v>1388</v>
      </c>
    </row>
    <row r="575" spans="1:25" x14ac:dyDescent="0.25">
      <c r="A575" s="5" t="s">
        <v>775</v>
      </c>
      <c r="B575" s="42">
        <v>0</v>
      </c>
      <c r="C575" t="e">
        <f t="shared" si="50"/>
        <v>#N/A</v>
      </c>
      <c r="D575" s="5" t="s">
        <v>769</v>
      </c>
      <c r="E575" t="e">
        <f t="shared" si="49"/>
        <v>#N/A</v>
      </c>
      <c r="G575" s="5" t="s">
        <v>766</v>
      </c>
      <c r="H575" s="42">
        <v>97</v>
      </c>
      <c r="I575">
        <f t="shared" si="51"/>
        <v>445</v>
      </c>
      <c r="J575" s="5" t="s">
        <v>763</v>
      </c>
      <c r="K575" s="5"/>
      <c r="L575">
        <f t="shared" si="53"/>
        <v>97</v>
      </c>
      <c r="M575">
        <f t="shared" si="54"/>
        <v>286</v>
      </c>
      <c r="N575" s="5" t="s">
        <v>766</v>
      </c>
      <c r="O575" s="42">
        <v>1</v>
      </c>
      <c r="Y575">
        <f t="shared" si="52"/>
        <v>1388</v>
      </c>
    </row>
    <row r="576" spans="1:25" x14ac:dyDescent="0.25">
      <c r="A576" s="5" t="s">
        <v>776</v>
      </c>
      <c r="B576" s="42">
        <v>70</v>
      </c>
      <c r="C576" t="e">
        <f t="shared" si="50"/>
        <v>#N/A</v>
      </c>
      <c r="D576" s="5" t="s">
        <v>770</v>
      </c>
      <c r="E576" t="e">
        <f t="shared" si="49"/>
        <v>#N/A</v>
      </c>
      <c r="G576" s="5" t="s">
        <v>767</v>
      </c>
      <c r="H576" s="42">
        <v>178</v>
      </c>
      <c r="I576">
        <f t="shared" si="51"/>
        <v>345</v>
      </c>
      <c r="J576" s="5" t="s">
        <v>766</v>
      </c>
      <c r="K576" s="5"/>
      <c r="L576">
        <f t="shared" si="53"/>
        <v>178</v>
      </c>
      <c r="M576">
        <f t="shared" si="54"/>
        <v>286</v>
      </c>
      <c r="N576" s="5" t="s">
        <v>767</v>
      </c>
      <c r="O576" s="42">
        <v>1</v>
      </c>
      <c r="Y576">
        <f t="shared" si="52"/>
        <v>1388</v>
      </c>
    </row>
    <row r="577" spans="1:25" x14ac:dyDescent="0.25">
      <c r="A577" s="5" t="s">
        <v>777</v>
      </c>
      <c r="B577" s="42">
        <v>0</v>
      </c>
      <c r="C577" t="e">
        <f t="shared" si="50"/>
        <v>#N/A</v>
      </c>
      <c r="D577" s="5" t="s">
        <v>771</v>
      </c>
      <c r="E577" t="e">
        <f t="shared" si="49"/>
        <v>#N/A</v>
      </c>
      <c r="G577" s="5" t="s">
        <v>768</v>
      </c>
      <c r="H577" s="42">
        <v>800</v>
      </c>
      <c r="I577">
        <f t="shared" si="51"/>
        <v>109</v>
      </c>
      <c r="J577" s="5" t="s">
        <v>767</v>
      </c>
      <c r="K577" s="5"/>
      <c r="L577">
        <f t="shared" si="53"/>
        <v>800</v>
      </c>
      <c r="M577">
        <f t="shared" si="54"/>
        <v>60</v>
      </c>
      <c r="N577" s="5" t="s">
        <v>768</v>
      </c>
      <c r="O577" s="42">
        <v>2</v>
      </c>
      <c r="Y577">
        <f t="shared" si="52"/>
        <v>1388</v>
      </c>
    </row>
    <row r="578" spans="1:25" x14ac:dyDescent="0.25">
      <c r="A578" s="5" t="s">
        <v>778</v>
      </c>
      <c r="B578" s="42">
        <v>140</v>
      </c>
      <c r="C578" t="e">
        <f t="shared" si="50"/>
        <v>#N/A</v>
      </c>
      <c r="D578" s="5" t="s">
        <v>772</v>
      </c>
      <c r="E578" t="e">
        <f t="shared" si="49"/>
        <v>#N/A</v>
      </c>
      <c r="G578" s="5" t="s">
        <v>769</v>
      </c>
      <c r="H578" s="42">
        <v>0</v>
      </c>
      <c r="I578">
        <f t="shared" si="51"/>
        <v>742</v>
      </c>
      <c r="J578" s="5" t="s">
        <v>768</v>
      </c>
      <c r="K578" s="5"/>
      <c r="L578">
        <f t="shared" si="53"/>
        <v>0</v>
      </c>
      <c r="M578">
        <f t="shared" si="54"/>
        <v>286</v>
      </c>
      <c r="N578" s="5" t="s">
        <v>769</v>
      </c>
      <c r="O578" s="42">
        <v>1</v>
      </c>
      <c r="Y578">
        <f t="shared" si="52"/>
        <v>1388</v>
      </c>
    </row>
    <row r="579" spans="1:25" x14ac:dyDescent="0.25">
      <c r="A579" s="5" t="s">
        <v>779</v>
      </c>
      <c r="B579" s="42">
        <v>12000</v>
      </c>
      <c r="C579" t="e">
        <f t="shared" si="50"/>
        <v>#N/A</v>
      </c>
      <c r="D579" s="5" t="s">
        <v>773</v>
      </c>
      <c r="E579" t="e">
        <f t="shared" si="49"/>
        <v>#N/A</v>
      </c>
      <c r="G579" s="5" t="s">
        <v>770</v>
      </c>
      <c r="H579" s="42">
        <v>75</v>
      </c>
      <c r="I579">
        <f t="shared" si="51"/>
        <v>484</v>
      </c>
      <c r="J579" s="5" t="s">
        <v>769</v>
      </c>
      <c r="K579" s="5"/>
      <c r="L579">
        <f t="shared" si="53"/>
        <v>75</v>
      </c>
      <c r="M579">
        <f t="shared" si="54"/>
        <v>286</v>
      </c>
      <c r="N579" s="5" t="s">
        <v>770</v>
      </c>
      <c r="O579" s="42">
        <v>1</v>
      </c>
      <c r="Y579">
        <f t="shared" si="52"/>
        <v>1388</v>
      </c>
    </row>
    <row r="580" spans="1:25" x14ac:dyDescent="0.25">
      <c r="A580" s="5" t="s">
        <v>780</v>
      </c>
      <c r="B580" s="42">
        <v>200</v>
      </c>
      <c r="C580" t="e">
        <f t="shared" si="50"/>
        <v>#N/A</v>
      </c>
      <c r="D580" s="5" t="s">
        <v>774</v>
      </c>
      <c r="E580" t="e">
        <f t="shared" si="49"/>
        <v>#N/A</v>
      </c>
      <c r="G580" s="5" t="s">
        <v>771</v>
      </c>
      <c r="H580" s="42">
        <v>4800</v>
      </c>
      <c r="I580">
        <f t="shared" si="51"/>
        <v>11</v>
      </c>
      <c r="J580" s="5" t="s">
        <v>770</v>
      </c>
      <c r="K580" s="5"/>
      <c r="L580">
        <f t="shared" si="53"/>
        <v>4800</v>
      </c>
      <c r="M580">
        <f t="shared" si="54"/>
        <v>286</v>
      </c>
      <c r="N580" s="5" t="s">
        <v>771</v>
      </c>
      <c r="O580" s="42">
        <v>1</v>
      </c>
      <c r="Y580">
        <f t="shared" si="52"/>
        <v>1388</v>
      </c>
    </row>
    <row r="581" spans="1:25" x14ac:dyDescent="0.25">
      <c r="A581" s="5" t="s">
        <v>781</v>
      </c>
      <c r="B581" s="42">
        <v>2300</v>
      </c>
      <c r="C581" t="e">
        <f t="shared" si="50"/>
        <v>#N/A</v>
      </c>
      <c r="D581" s="5" t="s">
        <v>775</v>
      </c>
      <c r="E581" t="e">
        <f t="shared" si="49"/>
        <v>#N/A</v>
      </c>
      <c r="G581" s="5" t="s">
        <v>772</v>
      </c>
      <c r="H581" s="42">
        <v>24</v>
      </c>
      <c r="I581">
        <f t="shared" si="51"/>
        <v>620</v>
      </c>
      <c r="J581" s="5" t="s">
        <v>771</v>
      </c>
      <c r="K581" s="5"/>
      <c r="L581">
        <f t="shared" si="53"/>
        <v>24</v>
      </c>
      <c r="M581">
        <f t="shared" si="54"/>
        <v>60</v>
      </c>
      <c r="N581" s="5" t="s">
        <v>772</v>
      </c>
      <c r="O581" s="42">
        <v>2</v>
      </c>
      <c r="Y581">
        <f t="shared" si="52"/>
        <v>1388</v>
      </c>
    </row>
    <row r="582" spans="1:25" x14ac:dyDescent="0.25">
      <c r="A582" s="5" t="s">
        <v>782</v>
      </c>
      <c r="B582" s="42">
        <v>840</v>
      </c>
      <c r="C582" t="e">
        <f t="shared" si="50"/>
        <v>#N/A</v>
      </c>
      <c r="D582" s="5" t="s">
        <v>776</v>
      </c>
      <c r="E582" t="e">
        <f t="shared" si="49"/>
        <v>#N/A</v>
      </c>
      <c r="G582" s="5" t="s">
        <v>773</v>
      </c>
      <c r="H582" s="42">
        <v>54</v>
      </c>
      <c r="I582">
        <f t="shared" si="51"/>
        <v>534</v>
      </c>
      <c r="J582" s="5" t="s">
        <v>772</v>
      </c>
      <c r="K582" s="5"/>
      <c r="L582">
        <f t="shared" si="53"/>
        <v>54</v>
      </c>
      <c r="M582">
        <f t="shared" si="54"/>
        <v>286</v>
      </c>
      <c r="N582" s="5" t="s">
        <v>773</v>
      </c>
      <c r="O582" s="42">
        <v>1</v>
      </c>
      <c r="Y582">
        <f t="shared" si="52"/>
        <v>1388</v>
      </c>
    </row>
    <row r="583" spans="1:25" x14ac:dyDescent="0.25">
      <c r="A583" s="5" t="s">
        <v>783</v>
      </c>
      <c r="B583" s="42">
        <v>23</v>
      </c>
      <c r="C583" t="e">
        <f t="shared" si="50"/>
        <v>#N/A</v>
      </c>
      <c r="D583" s="5" t="s">
        <v>777</v>
      </c>
      <c r="E583" t="e">
        <f t="shared" si="49"/>
        <v>#N/A</v>
      </c>
      <c r="G583" s="5" t="s">
        <v>774</v>
      </c>
      <c r="H583" s="42">
        <v>583</v>
      </c>
      <c r="I583">
        <f t="shared" si="51"/>
        <v>144</v>
      </c>
      <c r="J583" s="5" t="s">
        <v>773</v>
      </c>
      <c r="K583" s="5"/>
      <c r="L583">
        <f t="shared" si="53"/>
        <v>583</v>
      </c>
      <c r="M583">
        <f t="shared" si="54"/>
        <v>286</v>
      </c>
      <c r="N583" s="5" t="s">
        <v>774</v>
      </c>
      <c r="O583" s="42">
        <v>1</v>
      </c>
      <c r="Y583">
        <f t="shared" si="52"/>
        <v>1388</v>
      </c>
    </row>
    <row r="584" spans="1:25" x14ac:dyDescent="0.25">
      <c r="A584" s="5" t="s">
        <v>784</v>
      </c>
      <c r="B584" s="42">
        <v>300</v>
      </c>
      <c r="C584" t="e">
        <f t="shared" si="50"/>
        <v>#N/A</v>
      </c>
      <c r="D584" s="5" t="s">
        <v>778</v>
      </c>
      <c r="E584" t="e">
        <f t="shared" si="49"/>
        <v>#N/A</v>
      </c>
      <c r="G584" s="5" t="s">
        <v>775</v>
      </c>
      <c r="H584" s="42">
        <v>0</v>
      </c>
      <c r="I584">
        <f t="shared" si="51"/>
        <v>742</v>
      </c>
      <c r="J584" s="5" t="s">
        <v>774</v>
      </c>
      <c r="K584" s="5"/>
      <c r="L584">
        <f t="shared" si="53"/>
        <v>0</v>
      </c>
      <c r="M584">
        <f t="shared" si="54"/>
        <v>286</v>
      </c>
      <c r="N584" s="5" t="s">
        <v>775</v>
      </c>
      <c r="O584" s="42">
        <v>1</v>
      </c>
      <c r="Y584">
        <f t="shared" si="52"/>
        <v>1388</v>
      </c>
    </row>
    <row r="585" spans="1:25" x14ac:dyDescent="0.25">
      <c r="A585" s="5" t="s">
        <v>785</v>
      </c>
      <c r="B585" s="42">
        <v>1300</v>
      </c>
      <c r="C585" t="e">
        <f t="shared" si="50"/>
        <v>#N/A</v>
      </c>
      <c r="D585" s="5" t="s">
        <v>779</v>
      </c>
      <c r="E585" t="e">
        <f t="shared" ref="E585:E648" si="55">VLOOKUP(D:D,A580:B1404,2,0)</f>
        <v>#N/A</v>
      </c>
      <c r="G585" s="5" t="s">
        <v>776</v>
      </c>
      <c r="H585" s="42">
        <v>16</v>
      </c>
      <c r="I585">
        <f t="shared" si="51"/>
        <v>659</v>
      </c>
      <c r="J585" s="5" t="s">
        <v>775</v>
      </c>
      <c r="K585" s="5"/>
      <c r="L585">
        <f t="shared" si="53"/>
        <v>16</v>
      </c>
      <c r="M585">
        <f t="shared" si="54"/>
        <v>286</v>
      </c>
      <c r="N585" s="5" t="s">
        <v>776</v>
      </c>
      <c r="O585" s="42">
        <v>1</v>
      </c>
      <c r="Y585">
        <f t="shared" si="52"/>
        <v>1388</v>
      </c>
    </row>
    <row r="586" spans="1:25" x14ac:dyDescent="0.25">
      <c r="A586" s="5" t="s">
        <v>786</v>
      </c>
      <c r="B586" s="42">
        <v>360</v>
      </c>
      <c r="C586" t="e">
        <f t="shared" ref="C586:C649" si="56">RANK(E:E,E:E)</f>
        <v>#N/A</v>
      </c>
      <c r="D586" s="5" t="s">
        <v>780</v>
      </c>
      <c r="E586" t="e">
        <f t="shared" si="55"/>
        <v>#N/A</v>
      </c>
      <c r="G586" s="5" t="s">
        <v>777</v>
      </c>
      <c r="H586" s="42">
        <v>6</v>
      </c>
      <c r="I586">
        <f t="shared" si="51"/>
        <v>706</v>
      </c>
      <c r="J586" s="5" t="s">
        <v>776</v>
      </c>
      <c r="K586" s="5"/>
      <c r="L586">
        <f t="shared" si="53"/>
        <v>6</v>
      </c>
      <c r="M586">
        <f t="shared" si="54"/>
        <v>286</v>
      </c>
      <c r="N586" s="5" t="s">
        <v>777</v>
      </c>
      <c r="O586" s="42">
        <v>1</v>
      </c>
      <c r="Y586">
        <f t="shared" si="52"/>
        <v>1388</v>
      </c>
    </row>
    <row r="587" spans="1:25" x14ac:dyDescent="0.25">
      <c r="A587" s="5" t="s">
        <v>788</v>
      </c>
      <c r="B587" s="42">
        <v>75</v>
      </c>
      <c r="C587" t="e">
        <f t="shared" si="56"/>
        <v>#N/A</v>
      </c>
      <c r="D587" s="5" t="s">
        <v>781</v>
      </c>
      <c r="E587" t="e">
        <f t="shared" si="55"/>
        <v>#N/A</v>
      </c>
      <c r="G587" s="5" t="s">
        <v>778</v>
      </c>
      <c r="H587" s="42">
        <v>910</v>
      </c>
      <c r="I587">
        <f t="shared" si="51"/>
        <v>97</v>
      </c>
      <c r="J587" s="5" t="s">
        <v>777</v>
      </c>
      <c r="K587" s="5"/>
      <c r="L587">
        <f t="shared" si="53"/>
        <v>910</v>
      </c>
      <c r="M587">
        <f t="shared" si="54"/>
        <v>286</v>
      </c>
      <c r="N587" s="5" t="s">
        <v>778</v>
      </c>
      <c r="O587" s="42">
        <v>1</v>
      </c>
      <c r="Y587">
        <f t="shared" si="52"/>
        <v>1388</v>
      </c>
    </row>
    <row r="588" spans="1:25" x14ac:dyDescent="0.25">
      <c r="A588" s="5" t="s">
        <v>790</v>
      </c>
      <c r="B588" s="42">
        <v>20</v>
      </c>
      <c r="C588" t="e">
        <f t="shared" si="56"/>
        <v>#N/A</v>
      </c>
      <c r="D588" s="5" t="s">
        <v>782</v>
      </c>
      <c r="E588" t="e">
        <f t="shared" si="55"/>
        <v>#N/A</v>
      </c>
      <c r="G588" s="5" t="s">
        <v>779</v>
      </c>
      <c r="H588" s="42">
        <v>26</v>
      </c>
      <c r="I588">
        <f t="shared" si="51"/>
        <v>611</v>
      </c>
      <c r="J588" s="5" t="s">
        <v>778</v>
      </c>
      <c r="K588" s="5"/>
      <c r="L588">
        <f t="shared" si="53"/>
        <v>26</v>
      </c>
      <c r="M588">
        <f t="shared" si="54"/>
        <v>286</v>
      </c>
      <c r="N588" s="5" t="s">
        <v>779</v>
      </c>
      <c r="O588" s="42">
        <v>1</v>
      </c>
      <c r="Y588">
        <f t="shared" si="52"/>
        <v>1388</v>
      </c>
    </row>
    <row r="589" spans="1:25" x14ac:dyDescent="0.25">
      <c r="A589" s="5" t="s">
        <v>791</v>
      </c>
      <c r="B589" s="42">
        <v>120</v>
      </c>
      <c r="C589" t="e">
        <f t="shared" si="56"/>
        <v>#N/A</v>
      </c>
      <c r="D589" s="5" t="s">
        <v>783</v>
      </c>
      <c r="E589" t="e">
        <f t="shared" si="55"/>
        <v>#N/A</v>
      </c>
      <c r="G589" s="5" t="s">
        <v>780</v>
      </c>
      <c r="H589" s="42">
        <v>288</v>
      </c>
      <c r="I589">
        <f t="shared" ref="I589:I652" si="57">RANK(L:L,L:L)</f>
        <v>255</v>
      </c>
      <c r="J589" s="5" t="s">
        <v>779</v>
      </c>
      <c r="K589" s="5"/>
      <c r="L589">
        <f t="shared" si="53"/>
        <v>288</v>
      </c>
      <c r="M589">
        <f t="shared" si="54"/>
        <v>286</v>
      </c>
      <c r="N589" s="5" t="s">
        <v>780</v>
      </c>
      <c r="O589" s="42">
        <v>1</v>
      </c>
      <c r="Y589">
        <f t="shared" ref="Y589:Y652" si="58">RANK(AA:AA,AA:AA)</f>
        <v>1388</v>
      </c>
    </row>
    <row r="590" spans="1:25" x14ac:dyDescent="0.25">
      <c r="A590" s="5" t="s">
        <v>792</v>
      </c>
      <c r="B590" s="42">
        <v>104</v>
      </c>
      <c r="C590" t="e">
        <f t="shared" si="56"/>
        <v>#N/A</v>
      </c>
      <c r="D590" s="5" t="s">
        <v>784</v>
      </c>
      <c r="E590" t="e">
        <f t="shared" si="55"/>
        <v>#N/A</v>
      </c>
      <c r="G590" s="5" t="s">
        <v>781</v>
      </c>
      <c r="H590" s="42">
        <v>13600</v>
      </c>
      <c r="I590">
        <f t="shared" si="57"/>
        <v>4</v>
      </c>
      <c r="J590" s="5" t="s">
        <v>780</v>
      </c>
      <c r="K590" s="5"/>
      <c r="L590">
        <f t="shared" ref="L590:L653" si="59">VLOOKUP(G590,G589:H1412,2,0)</f>
        <v>13600</v>
      </c>
      <c r="M590">
        <f t="shared" ref="M590:M653" si="60">RANK(O:O,O:O)</f>
        <v>5</v>
      </c>
      <c r="N590" s="5" t="s">
        <v>781</v>
      </c>
      <c r="O590" s="42">
        <v>4</v>
      </c>
      <c r="Y590">
        <f t="shared" si="58"/>
        <v>1388</v>
      </c>
    </row>
    <row r="591" spans="1:25" x14ac:dyDescent="0.25">
      <c r="A591" s="5" t="s">
        <v>793</v>
      </c>
      <c r="B591" s="42">
        <v>60</v>
      </c>
      <c r="C591" t="e">
        <f t="shared" si="56"/>
        <v>#N/A</v>
      </c>
      <c r="D591" s="5" t="s">
        <v>785</v>
      </c>
      <c r="E591" t="e">
        <f t="shared" si="55"/>
        <v>#N/A</v>
      </c>
      <c r="G591" s="5" t="s">
        <v>782</v>
      </c>
      <c r="H591" s="42">
        <v>2600</v>
      </c>
      <c r="I591">
        <f t="shared" si="57"/>
        <v>26</v>
      </c>
      <c r="J591" s="5" t="s">
        <v>781</v>
      </c>
      <c r="K591" s="5"/>
      <c r="L591">
        <f t="shared" si="59"/>
        <v>2600</v>
      </c>
      <c r="M591">
        <f t="shared" si="60"/>
        <v>60</v>
      </c>
      <c r="N591" s="5" t="s">
        <v>782</v>
      </c>
      <c r="O591" s="42">
        <v>2</v>
      </c>
      <c r="Y591">
        <f t="shared" si="58"/>
        <v>1388</v>
      </c>
    </row>
    <row r="592" spans="1:25" x14ac:dyDescent="0.25">
      <c r="A592" s="5" t="s">
        <v>794</v>
      </c>
      <c r="B592" s="42">
        <v>50</v>
      </c>
      <c r="C592" t="e">
        <f t="shared" si="56"/>
        <v>#N/A</v>
      </c>
      <c r="D592" s="5" t="s">
        <v>786</v>
      </c>
      <c r="E592" t="e">
        <f t="shared" si="55"/>
        <v>#N/A</v>
      </c>
      <c r="G592" s="5" t="s">
        <v>783</v>
      </c>
      <c r="H592" s="42">
        <v>47</v>
      </c>
      <c r="I592">
        <f t="shared" si="57"/>
        <v>551</v>
      </c>
      <c r="J592" s="5" t="s">
        <v>782</v>
      </c>
      <c r="K592" s="5"/>
      <c r="L592">
        <f t="shared" si="59"/>
        <v>47</v>
      </c>
      <c r="M592">
        <f t="shared" si="60"/>
        <v>286</v>
      </c>
      <c r="N592" s="5" t="s">
        <v>783</v>
      </c>
      <c r="O592" s="42">
        <v>1</v>
      </c>
      <c r="Y592">
        <f t="shared" si="58"/>
        <v>1388</v>
      </c>
    </row>
    <row r="593" spans="1:25" x14ac:dyDescent="0.25">
      <c r="A593" s="5" t="s">
        <v>795</v>
      </c>
      <c r="B593" s="42">
        <v>3800</v>
      </c>
      <c r="C593" t="e">
        <f t="shared" si="56"/>
        <v>#N/A</v>
      </c>
      <c r="D593" s="5" t="s">
        <v>788</v>
      </c>
      <c r="E593" t="e">
        <f t="shared" si="55"/>
        <v>#N/A</v>
      </c>
      <c r="G593" s="5" t="s">
        <v>784</v>
      </c>
      <c r="H593" s="42">
        <v>1372</v>
      </c>
      <c r="I593">
        <f t="shared" si="57"/>
        <v>62</v>
      </c>
      <c r="J593" s="5" t="s">
        <v>783</v>
      </c>
      <c r="K593" s="5"/>
      <c r="L593">
        <f t="shared" si="59"/>
        <v>1372</v>
      </c>
      <c r="M593">
        <f t="shared" si="60"/>
        <v>60</v>
      </c>
      <c r="N593" s="5" t="s">
        <v>784</v>
      </c>
      <c r="O593" s="42">
        <v>2</v>
      </c>
      <c r="Y593">
        <f t="shared" si="58"/>
        <v>1388</v>
      </c>
    </row>
    <row r="594" spans="1:25" x14ac:dyDescent="0.25">
      <c r="A594" s="5" t="s">
        <v>796</v>
      </c>
      <c r="B594" s="42">
        <v>0</v>
      </c>
      <c r="C594" t="e">
        <f t="shared" si="56"/>
        <v>#N/A</v>
      </c>
      <c r="D594" s="5" t="s">
        <v>790</v>
      </c>
      <c r="E594" t="e">
        <f t="shared" si="55"/>
        <v>#N/A</v>
      </c>
      <c r="G594" s="5" t="s">
        <v>785</v>
      </c>
      <c r="H594" s="42">
        <v>1300</v>
      </c>
      <c r="I594">
        <f t="shared" si="57"/>
        <v>64</v>
      </c>
      <c r="J594" s="5" t="s">
        <v>784</v>
      </c>
      <c r="K594" s="5"/>
      <c r="L594">
        <f t="shared" si="59"/>
        <v>1300</v>
      </c>
      <c r="M594">
        <f t="shared" si="60"/>
        <v>286</v>
      </c>
      <c r="N594" s="5" t="s">
        <v>785</v>
      </c>
      <c r="O594" s="42">
        <v>1</v>
      </c>
      <c r="Y594">
        <f t="shared" si="58"/>
        <v>1388</v>
      </c>
    </row>
    <row r="595" spans="1:25" x14ac:dyDescent="0.25">
      <c r="A595" s="5" t="s">
        <v>797</v>
      </c>
      <c r="B595" s="42">
        <v>40</v>
      </c>
      <c r="C595" t="e">
        <f t="shared" si="56"/>
        <v>#N/A</v>
      </c>
      <c r="D595" s="5" t="s">
        <v>791</v>
      </c>
      <c r="E595" t="e">
        <f t="shared" si="55"/>
        <v>#N/A</v>
      </c>
      <c r="G595" s="5" t="s">
        <v>786</v>
      </c>
      <c r="H595" s="42">
        <v>9900</v>
      </c>
      <c r="I595">
        <f t="shared" si="57"/>
        <v>7</v>
      </c>
      <c r="J595" s="5" t="s">
        <v>785</v>
      </c>
      <c r="K595" s="5"/>
      <c r="L595">
        <f t="shared" si="59"/>
        <v>9900</v>
      </c>
      <c r="M595">
        <f t="shared" si="60"/>
        <v>286</v>
      </c>
      <c r="N595" s="5" t="s">
        <v>786</v>
      </c>
      <c r="O595" s="42">
        <v>1</v>
      </c>
      <c r="Y595">
        <f t="shared" si="58"/>
        <v>1388</v>
      </c>
    </row>
    <row r="596" spans="1:25" x14ac:dyDescent="0.25">
      <c r="A596" s="5" t="s">
        <v>798</v>
      </c>
      <c r="B596" s="42">
        <v>130</v>
      </c>
      <c r="C596" t="e">
        <f t="shared" si="56"/>
        <v>#N/A</v>
      </c>
      <c r="D596" s="5" t="s">
        <v>792</v>
      </c>
      <c r="E596" t="e">
        <f t="shared" si="55"/>
        <v>#N/A</v>
      </c>
      <c r="G596" s="5" t="s">
        <v>788</v>
      </c>
      <c r="H596" s="42">
        <v>17</v>
      </c>
      <c r="I596">
        <f t="shared" si="57"/>
        <v>653</v>
      </c>
      <c r="J596" s="5" t="s">
        <v>786</v>
      </c>
      <c r="K596" s="5"/>
      <c r="L596">
        <f t="shared" si="59"/>
        <v>17</v>
      </c>
      <c r="M596">
        <f t="shared" si="60"/>
        <v>286</v>
      </c>
      <c r="N596" s="5" t="s">
        <v>788</v>
      </c>
      <c r="O596" s="42">
        <v>1</v>
      </c>
      <c r="Y596">
        <f t="shared" si="58"/>
        <v>1388</v>
      </c>
    </row>
    <row r="597" spans="1:25" x14ac:dyDescent="0.25">
      <c r="A597" s="5" t="s">
        <v>799</v>
      </c>
      <c r="B597" s="42">
        <v>0</v>
      </c>
      <c r="C597" t="e">
        <f t="shared" si="56"/>
        <v>#N/A</v>
      </c>
      <c r="D597" s="5" t="s">
        <v>793</v>
      </c>
      <c r="E597" t="e">
        <f t="shared" si="55"/>
        <v>#N/A</v>
      </c>
      <c r="G597" s="5" t="s">
        <v>790</v>
      </c>
      <c r="H597" s="42">
        <v>7</v>
      </c>
      <c r="I597">
        <f t="shared" si="57"/>
        <v>701</v>
      </c>
      <c r="J597" s="5" t="s">
        <v>788</v>
      </c>
      <c r="K597" s="5"/>
      <c r="L597">
        <f t="shared" si="59"/>
        <v>7</v>
      </c>
      <c r="M597">
        <f t="shared" si="60"/>
        <v>286</v>
      </c>
      <c r="N597" s="5" t="s">
        <v>790</v>
      </c>
      <c r="O597" s="42">
        <v>1</v>
      </c>
      <c r="Y597">
        <f t="shared" si="58"/>
        <v>1388</v>
      </c>
    </row>
    <row r="598" spans="1:25" x14ac:dyDescent="0.25">
      <c r="A598" s="5" t="s">
        <v>800</v>
      </c>
      <c r="B598" s="42">
        <v>90</v>
      </c>
      <c r="C598" t="e">
        <f t="shared" si="56"/>
        <v>#N/A</v>
      </c>
      <c r="D598" s="5" t="s">
        <v>794</v>
      </c>
      <c r="E598" t="e">
        <f t="shared" si="55"/>
        <v>#N/A</v>
      </c>
      <c r="G598" s="5" t="s">
        <v>791</v>
      </c>
      <c r="H598" s="42">
        <v>110</v>
      </c>
      <c r="I598">
        <f t="shared" si="57"/>
        <v>421</v>
      </c>
      <c r="J598" s="5" t="s">
        <v>790</v>
      </c>
      <c r="K598" s="5"/>
      <c r="L598">
        <f t="shared" si="59"/>
        <v>110</v>
      </c>
      <c r="M598">
        <f t="shared" si="60"/>
        <v>286</v>
      </c>
      <c r="N598" s="5" t="s">
        <v>791</v>
      </c>
      <c r="O598" s="42">
        <v>1</v>
      </c>
      <c r="Y598">
        <f t="shared" si="58"/>
        <v>1388</v>
      </c>
    </row>
    <row r="599" spans="1:25" x14ac:dyDescent="0.25">
      <c r="A599" s="5" t="s">
        <v>801</v>
      </c>
      <c r="B599" s="42">
        <v>126</v>
      </c>
      <c r="C599" t="e">
        <f t="shared" si="56"/>
        <v>#N/A</v>
      </c>
      <c r="D599" s="5" t="s">
        <v>795</v>
      </c>
      <c r="E599" t="e">
        <f t="shared" si="55"/>
        <v>#N/A</v>
      </c>
      <c r="G599" s="5" t="s">
        <v>792</v>
      </c>
      <c r="H599" s="42">
        <v>556</v>
      </c>
      <c r="I599">
        <f t="shared" si="57"/>
        <v>150</v>
      </c>
      <c r="J599" s="5" t="s">
        <v>791</v>
      </c>
      <c r="K599" s="5"/>
      <c r="L599">
        <f t="shared" si="59"/>
        <v>556</v>
      </c>
      <c r="M599">
        <f t="shared" si="60"/>
        <v>286</v>
      </c>
      <c r="N599" s="5" t="s">
        <v>792</v>
      </c>
      <c r="O599" s="42">
        <v>1</v>
      </c>
      <c r="Y599">
        <f t="shared" si="58"/>
        <v>1388</v>
      </c>
    </row>
    <row r="600" spans="1:25" x14ac:dyDescent="0.25">
      <c r="A600" s="5" t="s">
        <v>802</v>
      </c>
      <c r="B600" s="42">
        <v>467</v>
      </c>
      <c r="C600" t="e">
        <f t="shared" si="56"/>
        <v>#N/A</v>
      </c>
      <c r="D600" s="5" t="s">
        <v>796</v>
      </c>
      <c r="E600" t="e">
        <f t="shared" si="55"/>
        <v>#N/A</v>
      </c>
      <c r="G600" s="5" t="s">
        <v>793</v>
      </c>
      <c r="H600" s="42">
        <v>145</v>
      </c>
      <c r="I600">
        <f t="shared" si="57"/>
        <v>379</v>
      </c>
      <c r="J600" s="5" t="s">
        <v>792</v>
      </c>
      <c r="K600" s="5"/>
      <c r="L600">
        <f t="shared" si="59"/>
        <v>145</v>
      </c>
      <c r="M600">
        <f t="shared" si="60"/>
        <v>286</v>
      </c>
      <c r="N600" s="5" t="s">
        <v>793</v>
      </c>
      <c r="O600" s="42">
        <v>1</v>
      </c>
      <c r="Y600">
        <f t="shared" si="58"/>
        <v>1388</v>
      </c>
    </row>
    <row r="601" spans="1:25" x14ac:dyDescent="0.25">
      <c r="A601" s="5" t="s">
        <v>803</v>
      </c>
      <c r="B601" s="42">
        <v>0</v>
      </c>
      <c r="C601" t="e">
        <f t="shared" si="56"/>
        <v>#N/A</v>
      </c>
      <c r="D601" s="5" t="s">
        <v>797</v>
      </c>
      <c r="E601" t="e">
        <f t="shared" si="55"/>
        <v>#N/A</v>
      </c>
      <c r="G601" s="5" t="s">
        <v>794</v>
      </c>
      <c r="H601" s="42">
        <v>190</v>
      </c>
      <c r="I601">
        <f t="shared" si="57"/>
        <v>329</v>
      </c>
      <c r="J601" s="5" t="s">
        <v>793</v>
      </c>
      <c r="K601" s="5"/>
      <c r="L601">
        <f t="shared" si="59"/>
        <v>190</v>
      </c>
      <c r="M601">
        <f t="shared" si="60"/>
        <v>286</v>
      </c>
      <c r="N601" s="5" t="s">
        <v>794</v>
      </c>
      <c r="O601" s="42">
        <v>1</v>
      </c>
      <c r="Y601">
        <f t="shared" si="58"/>
        <v>1388</v>
      </c>
    </row>
    <row r="602" spans="1:25" x14ac:dyDescent="0.25">
      <c r="A602" s="5" t="s">
        <v>804</v>
      </c>
      <c r="B602" s="42">
        <v>0</v>
      </c>
      <c r="C602" t="e">
        <f t="shared" si="56"/>
        <v>#N/A</v>
      </c>
      <c r="D602" s="5" t="s">
        <v>798</v>
      </c>
      <c r="E602" t="e">
        <f t="shared" si="55"/>
        <v>#N/A</v>
      </c>
      <c r="G602" s="5" t="s">
        <v>795</v>
      </c>
      <c r="H602" s="42">
        <v>4200</v>
      </c>
      <c r="I602">
        <f t="shared" si="57"/>
        <v>13</v>
      </c>
      <c r="J602" s="5" t="s">
        <v>794</v>
      </c>
      <c r="K602" s="5"/>
      <c r="L602">
        <f t="shared" si="59"/>
        <v>4200</v>
      </c>
      <c r="M602">
        <f t="shared" si="60"/>
        <v>19</v>
      </c>
      <c r="N602" s="5" t="s">
        <v>795</v>
      </c>
      <c r="O602" s="42">
        <v>3</v>
      </c>
      <c r="Y602">
        <f t="shared" si="58"/>
        <v>1388</v>
      </c>
    </row>
    <row r="603" spans="1:25" x14ac:dyDescent="0.25">
      <c r="A603" s="5" t="s">
        <v>805</v>
      </c>
      <c r="B603" s="42">
        <v>158</v>
      </c>
      <c r="C603" t="e">
        <f t="shared" si="56"/>
        <v>#N/A</v>
      </c>
      <c r="D603" s="5" t="s">
        <v>799</v>
      </c>
      <c r="E603" t="e">
        <f t="shared" si="55"/>
        <v>#N/A</v>
      </c>
      <c r="G603" s="5" t="s">
        <v>796</v>
      </c>
      <c r="H603" s="42">
        <v>474</v>
      </c>
      <c r="I603">
        <f t="shared" si="57"/>
        <v>176</v>
      </c>
      <c r="J603" s="5" t="s">
        <v>795</v>
      </c>
      <c r="K603" s="5"/>
      <c r="L603">
        <f t="shared" si="59"/>
        <v>474</v>
      </c>
      <c r="M603">
        <f t="shared" si="60"/>
        <v>286</v>
      </c>
      <c r="N603" s="5" t="s">
        <v>796</v>
      </c>
      <c r="O603" s="42">
        <v>1</v>
      </c>
      <c r="Y603">
        <f t="shared" si="58"/>
        <v>1388</v>
      </c>
    </row>
    <row r="604" spans="1:25" x14ac:dyDescent="0.25">
      <c r="A604" s="5" t="s">
        <v>806</v>
      </c>
      <c r="B604" s="42">
        <v>60</v>
      </c>
      <c r="C604" t="e">
        <f t="shared" si="56"/>
        <v>#N/A</v>
      </c>
      <c r="D604" s="5" t="s">
        <v>800</v>
      </c>
      <c r="E604" t="e">
        <f t="shared" si="55"/>
        <v>#N/A</v>
      </c>
      <c r="G604" s="5" t="s">
        <v>797</v>
      </c>
      <c r="H604" s="42">
        <v>2300</v>
      </c>
      <c r="I604">
        <f t="shared" si="57"/>
        <v>33</v>
      </c>
      <c r="J604" s="5" t="s">
        <v>796</v>
      </c>
      <c r="K604" s="5"/>
      <c r="L604">
        <f t="shared" si="59"/>
        <v>2300</v>
      </c>
      <c r="M604">
        <f t="shared" si="60"/>
        <v>286</v>
      </c>
      <c r="N604" s="5" t="s">
        <v>797</v>
      </c>
      <c r="O604" s="42">
        <v>1</v>
      </c>
      <c r="Y604">
        <f t="shared" si="58"/>
        <v>1388</v>
      </c>
    </row>
    <row r="605" spans="1:25" x14ac:dyDescent="0.25">
      <c r="A605" s="5" t="s">
        <v>807</v>
      </c>
      <c r="B605" s="42">
        <v>58</v>
      </c>
      <c r="C605" t="e">
        <f t="shared" si="56"/>
        <v>#N/A</v>
      </c>
      <c r="D605" s="5" t="s">
        <v>801</v>
      </c>
      <c r="E605" t="e">
        <f t="shared" si="55"/>
        <v>#N/A</v>
      </c>
      <c r="G605" s="5" t="s">
        <v>798</v>
      </c>
      <c r="H605" s="42">
        <v>550</v>
      </c>
      <c r="I605">
        <f t="shared" si="57"/>
        <v>152</v>
      </c>
      <c r="J605" s="5" t="s">
        <v>797</v>
      </c>
      <c r="K605" s="5"/>
      <c r="L605">
        <f t="shared" si="59"/>
        <v>550</v>
      </c>
      <c r="M605">
        <f t="shared" si="60"/>
        <v>286</v>
      </c>
      <c r="N605" s="5" t="s">
        <v>798</v>
      </c>
      <c r="O605" s="42">
        <v>1</v>
      </c>
      <c r="Y605">
        <f t="shared" si="58"/>
        <v>1388</v>
      </c>
    </row>
    <row r="606" spans="1:25" x14ac:dyDescent="0.25">
      <c r="A606" s="5" t="s">
        <v>808</v>
      </c>
      <c r="B606" s="42">
        <v>69</v>
      </c>
      <c r="C606" t="e">
        <f t="shared" si="56"/>
        <v>#N/A</v>
      </c>
      <c r="D606" s="5" t="s">
        <v>802</v>
      </c>
      <c r="E606" t="e">
        <f t="shared" si="55"/>
        <v>#N/A</v>
      </c>
      <c r="G606" s="5" t="s">
        <v>799</v>
      </c>
      <c r="H606" s="42">
        <v>24</v>
      </c>
      <c r="I606">
        <f t="shared" si="57"/>
        <v>620</v>
      </c>
      <c r="J606" s="5" t="s">
        <v>798</v>
      </c>
      <c r="K606" s="5"/>
      <c r="L606">
        <f t="shared" si="59"/>
        <v>24</v>
      </c>
      <c r="M606">
        <f t="shared" si="60"/>
        <v>286</v>
      </c>
      <c r="N606" s="5" t="s">
        <v>799</v>
      </c>
      <c r="O606" s="42">
        <v>1</v>
      </c>
      <c r="Y606">
        <f t="shared" si="58"/>
        <v>1388</v>
      </c>
    </row>
    <row r="607" spans="1:25" x14ac:dyDescent="0.25">
      <c r="A607" s="5" t="s">
        <v>809</v>
      </c>
      <c r="B607" s="42">
        <v>0</v>
      </c>
      <c r="C607" t="e">
        <f t="shared" si="56"/>
        <v>#N/A</v>
      </c>
      <c r="D607" s="5" t="s">
        <v>803</v>
      </c>
      <c r="E607" t="e">
        <f t="shared" si="55"/>
        <v>#N/A</v>
      </c>
      <c r="G607" s="5" t="s">
        <v>800</v>
      </c>
      <c r="H607" s="42">
        <v>58</v>
      </c>
      <c r="I607">
        <f t="shared" si="57"/>
        <v>520</v>
      </c>
      <c r="J607" s="5" t="s">
        <v>799</v>
      </c>
      <c r="K607" s="5"/>
      <c r="L607">
        <f t="shared" si="59"/>
        <v>58</v>
      </c>
      <c r="M607">
        <f t="shared" si="60"/>
        <v>286</v>
      </c>
      <c r="N607" s="5" t="s">
        <v>800</v>
      </c>
      <c r="O607" s="42">
        <v>1</v>
      </c>
      <c r="Y607">
        <f t="shared" si="58"/>
        <v>1388</v>
      </c>
    </row>
    <row r="608" spans="1:25" x14ac:dyDescent="0.25">
      <c r="A608" s="5" t="s">
        <v>810</v>
      </c>
      <c r="B608" s="42">
        <v>5</v>
      </c>
      <c r="C608" t="e">
        <f t="shared" si="56"/>
        <v>#N/A</v>
      </c>
      <c r="D608" s="5" t="s">
        <v>804</v>
      </c>
      <c r="E608" t="e">
        <f t="shared" si="55"/>
        <v>#N/A</v>
      </c>
      <c r="G608" s="5" t="s">
        <v>801</v>
      </c>
      <c r="H608" s="42">
        <v>746</v>
      </c>
      <c r="I608">
        <f t="shared" si="57"/>
        <v>115</v>
      </c>
      <c r="J608" s="5" t="s">
        <v>800</v>
      </c>
      <c r="K608" s="5"/>
      <c r="L608">
        <f t="shared" si="59"/>
        <v>746</v>
      </c>
      <c r="M608">
        <f t="shared" si="60"/>
        <v>286</v>
      </c>
      <c r="N608" s="5" t="s">
        <v>801</v>
      </c>
      <c r="O608" s="42">
        <v>1</v>
      </c>
      <c r="Y608">
        <f t="shared" si="58"/>
        <v>1388</v>
      </c>
    </row>
    <row r="609" spans="1:25" x14ac:dyDescent="0.25">
      <c r="A609" s="5" t="s">
        <v>811</v>
      </c>
      <c r="B609" s="42">
        <v>50</v>
      </c>
      <c r="C609" t="e">
        <f t="shared" si="56"/>
        <v>#N/A</v>
      </c>
      <c r="D609" s="5" t="s">
        <v>805</v>
      </c>
      <c r="E609" t="e">
        <f t="shared" si="55"/>
        <v>#N/A</v>
      </c>
      <c r="G609" s="5" t="s">
        <v>802</v>
      </c>
      <c r="H609" s="42">
        <v>300</v>
      </c>
      <c r="I609">
        <f t="shared" si="57"/>
        <v>244</v>
      </c>
      <c r="J609" s="5" t="s">
        <v>801</v>
      </c>
      <c r="K609" s="5"/>
      <c r="L609">
        <f t="shared" si="59"/>
        <v>300</v>
      </c>
      <c r="M609">
        <f t="shared" si="60"/>
        <v>286</v>
      </c>
      <c r="N609" s="5" t="s">
        <v>802</v>
      </c>
      <c r="O609" s="42">
        <v>1</v>
      </c>
      <c r="Y609">
        <f t="shared" si="58"/>
        <v>1388</v>
      </c>
    </row>
    <row r="610" spans="1:25" x14ac:dyDescent="0.25">
      <c r="A610" s="5" t="s">
        <v>812</v>
      </c>
      <c r="B610" s="42">
        <v>149</v>
      </c>
      <c r="C610" t="e">
        <f t="shared" si="56"/>
        <v>#N/A</v>
      </c>
      <c r="D610" s="5" t="s">
        <v>806</v>
      </c>
      <c r="E610" t="e">
        <f t="shared" si="55"/>
        <v>#N/A</v>
      </c>
      <c r="G610" s="5" t="s">
        <v>803</v>
      </c>
      <c r="H610" s="42">
        <v>11</v>
      </c>
      <c r="I610">
        <f t="shared" si="57"/>
        <v>683</v>
      </c>
      <c r="J610" s="5" t="s">
        <v>802</v>
      </c>
      <c r="K610" s="5"/>
      <c r="L610">
        <f t="shared" si="59"/>
        <v>11</v>
      </c>
      <c r="M610">
        <f t="shared" si="60"/>
        <v>286</v>
      </c>
      <c r="N610" s="5" t="s">
        <v>803</v>
      </c>
      <c r="O610" s="42">
        <v>1</v>
      </c>
      <c r="Y610">
        <f t="shared" si="58"/>
        <v>1388</v>
      </c>
    </row>
    <row r="611" spans="1:25" x14ac:dyDescent="0.25">
      <c r="A611" s="5" t="s">
        <v>813</v>
      </c>
      <c r="B611" s="42">
        <v>150</v>
      </c>
      <c r="C611" t="e">
        <f t="shared" si="56"/>
        <v>#N/A</v>
      </c>
      <c r="D611" s="5" t="s">
        <v>807</v>
      </c>
      <c r="E611" t="e">
        <f t="shared" si="55"/>
        <v>#N/A</v>
      </c>
      <c r="G611" s="5" t="s">
        <v>804</v>
      </c>
      <c r="H611" s="42">
        <v>2</v>
      </c>
      <c r="I611">
        <f t="shared" si="57"/>
        <v>725</v>
      </c>
      <c r="J611" s="5" t="s">
        <v>803</v>
      </c>
      <c r="K611" s="5"/>
      <c r="L611">
        <f t="shared" si="59"/>
        <v>2</v>
      </c>
      <c r="M611">
        <f t="shared" si="60"/>
        <v>286</v>
      </c>
      <c r="N611" s="5" t="s">
        <v>804</v>
      </c>
      <c r="O611" s="42">
        <v>1</v>
      </c>
      <c r="Y611">
        <f t="shared" si="58"/>
        <v>1388</v>
      </c>
    </row>
    <row r="612" spans="1:25" x14ac:dyDescent="0.25">
      <c r="A612" s="5" t="s">
        <v>814</v>
      </c>
      <c r="B612" s="42">
        <v>18</v>
      </c>
      <c r="C612" t="e">
        <f t="shared" si="56"/>
        <v>#N/A</v>
      </c>
      <c r="D612" s="5" t="s">
        <v>808</v>
      </c>
      <c r="E612" t="e">
        <f t="shared" si="55"/>
        <v>#N/A</v>
      </c>
      <c r="G612" s="5" t="s">
        <v>805</v>
      </c>
      <c r="H612" s="42">
        <v>191</v>
      </c>
      <c r="I612">
        <f t="shared" si="57"/>
        <v>328</v>
      </c>
      <c r="J612" s="5" t="s">
        <v>804</v>
      </c>
      <c r="K612" s="5"/>
      <c r="L612">
        <f t="shared" si="59"/>
        <v>191</v>
      </c>
      <c r="M612">
        <f t="shared" si="60"/>
        <v>286</v>
      </c>
      <c r="N612" s="5" t="s">
        <v>805</v>
      </c>
      <c r="O612" s="42">
        <v>1</v>
      </c>
      <c r="Y612">
        <f t="shared" si="58"/>
        <v>1388</v>
      </c>
    </row>
    <row r="613" spans="1:25" x14ac:dyDescent="0.25">
      <c r="A613" s="5" t="s">
        <v>815</v>
      </c>
      <c r="B613" s="42">
        <v>12</v>
      </c>
      <c r="C613" t="e">
        <f t="shared" si="56"/>
        <v>#N/A</v>
      </c>
      <c r="D613" s="5" t="s">
        <v>809</v>
      </c>
      <c r="E613" t="e">
        <f t="shared" si="55"/>
        <v>#N/A</v>
      </c>
      <c r="G613" s="5" t="s">
        <v>806</v>
      </c>
      <c r="H613" s="42">
        <v>0</v>
      </c>
      <c r="I613">
        <f t="shared" si="57"/>
        <v>742</v>
      </c>
      <c r="J613" s="5" t="s">
        <v>805</v>
      </c>
      <c r="K613" s="5"/>
      <c r="L613">
        <f t="shared" si="59"/>
        <v>0</v>
      </c>
      <c r="M613">
        <f t="shared" si="60"/>
        <v>286</v>
      </c>
      <c r="N613" s="5" t="s">
        <v>806</v>
      </c>
      <c r="O613" s="42">
        <v>1</v>
      </c>
      <c r="Y613">
        <f t="shared" si="58"/>
        <v>1388</v>
      </c>
    </row>
    <row r="614" spans="1:25" x14ac:dyDescent="0.25">
      <c r="A614" s="5" t="s">
        <v>816</v>
      </c>
      <c r="B614" s="42">
        <v>611</v>
      </c>
      <c r="C614" t="e">
        <f t="shared" si="56"/>
        <v>#N/A</v>
      </c>
      <c r="D614" s="5" t="s">
        <v>810</v>
      </c>
      <c r="E614" t="e">
        <f t="shared" si="55"/>
        <v>#N/A</v>
      </c>
      <c r="G614" s="5" t="s">
        <v>807</v>
      </c>
      <c r="H614" s="42">
        <v>58</v>
      </c>
      <c r="I614">
        <f t="shared" si="57"/>
        <v>520</v>
      </c>
      <c r="J614" s="5" t="s">
        <v>806</v>
      </c>
      <c r="K614" s="5"/>
      <c r="L614">
        <f t="shared" si="59"/>
        <v>58</v>
      </c>
      <c r="M614">
        <f t="shared" si="60"/>
        <v>286</v>
      </c>
      <c r="N614" s="5" t="s">
        <v>807</v>
      </c>
      <c r="O614" s="42">
        <v>1</v>
      </c>
      <c r="Y614">
        <f t="shared" si="58"/>
        <v>1388</v>
      </c>
    </row>
    <row r="615" spans="1:25" x14ac:dyDescent="0.25">
      <c r="A615" s="5" t="s">
        <v>817</v>
      </c>
      <c r="B615" s="42">
        <v>16</v>
      </c>
      <c r="C615" t="e">
        <f t="shared" si="56"/>
        <v>#N/A</v>
      </c>
      <c r="D615" s="5" t="s">
        <v>811</v>
      </c>
      <c r="E615" t="e">
        <f t="shared" si="55"/>
        <v>#N/A</v>
      </c>
      <c r="G615" s="5" t="s">
        <v>808</v>
      </c>
      <c r="H615" s="42">
        <v>349</v>
      </c>
      <c r="I615">
        <f t="shared" si="57"/>
        <v>220</v>
      </c>
      <c r="J615" s="5" t="s">
        <v>807</v>
      </c>
      <c r="K615" s="5"/>
      <c r="L615">
        <f t="shared" si="59"/>
        <v>349</v>
      </c>
      <c r="M615">
        <f t="shared" si="60"/>
        <v>286</v>
      </c>
      <c r="N615" s="5" t="s">
        <v>808</v>
      </c>
      <c r="O615" s="42">
        <v>1</v>
      </c>
      <c r="Y615">
        <f t="shared" si="58"/>
        <v>1388</v>
      </c>
    </row>
    <row r="616" spans="1:25" x14ac:dyDescent="0.25">
      <c r="A616" s="5" t="s">
        <v>818</v>
      </c>
      <c r="B616" s="42">
        <v>10</v>
      </c>
      <c r="C616" t="e">
        <f t="shared" si="56"/>
        <v>#N/A</v>
      </c>
      <c r="D616" s="5" t="s">
        <v>812</v>
      </c>
      <c r="E616" t="e">
        <f t="shared" si="55"/>
        <v>#N/A</v>
      </c>
      <c r="G616" s="5" t="s">
        <v>809</v>
      </c>
      <c r="H616" s="42">
        <v>7</v>
      </c>
      <c r="I616">
        <f t="shared" si="57"/>
        <v>701</v>
      </c>
      <c r="J616" s="5" t="s">
        <v>808</v>
      </c>
      <c r="K616" s="5"/>
      <c r="L616">
        <f t="shared" si="59"/>
        <v>7</v>
      </c>
      <c r="M616">
        <f t="shared" si="60"/>
        <v>286</v>
      </c>
      <c r="N616" s="5" t="s">
        <v>809</v>
      </c>
      <c r="O616" s="42">
        <v>1</v>
      </c>
      <c r="Y616">
        <f t="shared" si="58"/>
        <v>1388</v>
      </c>
    </row>
    <row r="617" spans="1:25" x14ac:dyDescent="0.25">
      <c r="A617" s="5" t="s">
        <v>819</v>
      </c>
      <c r="B617" s="42">
        <v>24</v>
      </c>
      <c r="C617" t="e">
        <f t="shared" si="56"/>
        <v>#N/A</v>
      </c>
      <c r="D617" s="5" t="s">
        <v>813</v>
      </c>
      <c r="E617" t="e">
        <f t="shared" si="55"/>
        <v>#N/A</v>
      </c>
      <c r="G617" s="5" t="s">
        <v>810</v>
      </c>
      <c r="H617" s="42">
        <v>58</v>
      </c>
      <c r="I617">
        <f t="shared" si="57"/>
        <v>520</v>
      </c>
      <c r="J617" s="5" t="s">
        <v>809</v>
      </c>
      <c r="K617" s="5"/>
      <c r="L617">
        <f t="shared" si="59"/>
        <v>58</v>
      </c>
      <c r="M617">
        <f t="shared" si="60"/>
        <v>286</v>
      </c>
      <c r="N617" s="5" t="s">
        <v>810</v>
      </c>
      <c r="O617" s="42">
        <v>1</v>
      </c>
      <c r="Y617">
        <f t="shared" si="58"/>
        <v>1388</v>
      </c>
    </row>
    <row r="618" spans="1:25" x14ac:dyDescent="0.25">
      <c r="A618" s="5" t="s">
        <v>820</v>
      </c>
      <c r="B618" s="42">
        <v>73</v>
      </c>
      <c r="C618" t="e">
        <f t="shared" si="56"/>
        <v>#N/A</v>
      </c>
      <c r="D618" s="5" t="s">
        <v>814</v>
      </c>
      <c r="E618" t="e">
        <f t="shared" si="55"/>
        <v>#N/A</v>
      </c>
      <c r="G618" s="5" t="s">
        <v>811</v>
      </c>
      <c r="H618" s="42">
        <v>215</v>
      </c>
      <c r="I618">
        <f t="shared" si="57"/>
        <v>308</v>
      </c>
      <c r="J618" s="5" t="s">
        <v>810</v>
      </c>
      <c r="K618" s="5"/>
      <c r="L618">
        <f t="shared" si="59"/>
        <v>215</v>
      </c>
      <c r="M618">
        <f t="shared" si="60"/>
        <v>286</v>
      </c>
      <c r="N618" s="5" t="s">
        <v>811</v>
      </c>
      <c r="O618" s="42">
        <v>1</v>
      </c>
      <c r="Y618">
        <f t="shared" si="58"/>
        <v>1388</v>
      </c>
    </row>
    <row r="619" spans="1:25" x14ac:dyDescent="0.25">
      <c r="A619" s="5" t="s">
        <v>821</v>
      </c>
      <c r="B619" s="42">
        <v>70</v>
      </c>
      <c r="C619" t="e">
        <f t="shared" si="56"/>
        <v>#N/A</v>
      </c>
      <c r="D619" s="5" t="s">
        <v>815</v>
      </c>
      <c r="E619" t="e">
        <f t="shared" si="55"/>
        <v>#N/A</v>
      </c>
      <c r="G619" s="5" t="s">
        <v>812</v>
      </c>
      <c r="H619" s="42">
        <v>244</v>
      </c>
      <c r="I619">
        <f t="shared" si="57"/>
        <v>281</v>
      </c>
      <c r="J619" s="5" t="s">
        <v>811</v>
      </c>
      <c r="K619" s="5"/>
      <c r="L619">
        <f t="shared" si="59"/>
        <v>244</v>
      </c>
      <c r="M619">
        <f t="shared" si="60"/>
        <v>286</v>
      </c>
      <c r="N619" s="5" t="s">
        <v>812</v>
      </c>
      <c r="O619" s="42">
        <v>1</v>
      </c>
      <c r="Y619">
        <f t="shared" si="58"/>
        <v>1388</v>
      </c>
    </row>
    <row r="620" spans="1:25" x14ac:dyDescent="0.25">
      <c r="A620" s="5" t="s">
        <v>822</v>
      </c>
      <c r="B620" s="42">
        <v>25</v>
      </c>
      <c r="C620" t="e">
        <f t="shared" si="56"/>
        <v>#N/A</v>
      </c>
      <c r="D620" s="5" t="s">
        <v>816</v>
      </c>
      <c r="E620" t="e">
        <f t="shared" si="55"/>
        <v>#N/A</v>
      </c>
      <c r="G620" s="5" t="s">
        <v>813</v>
      </c>
      <c r="H620" s="42">
        <v>100</v>
      </c>
      <c r="I620">
        <f t="shared" si="57"/>
        <v>438</v>
      </c>
      <c r="J620" s="5" t="s">
        <v>812</v>
      </c>
      <c r="K620" s="5"/>
      <c r="L620">
        <f t="shared" si="59"/>
        <v>100</v>
      </c>
      <c r="M620">
        <f t="shared" si="60"/>
        <v>286</v>
      </c>
      <c r="N620" s="5" t="s">
        <v>813</v>
      </c>
      <c r="O620" s="42">
        <v>1</v>
      </c>
      <c r="Y620">
        <f t="shared" si="58"/>
        <v>1388</v>
      </c>
    </row>
    <row r="621" spans="1:25" x14ac:dyDescent="0.25">
      <c r="A621" s="5" t="s">
        <v>823</v>
      </c>
      <c r="B621" s="42">
        <v>51</v>
      </c>
      <c r="C621" t="e">
        <f t="shared" si="56"/>
        <v>#N/A</v>
      </c>
      <c r="D621" s="5" t="s">
        <v>817</v>
      </c>
      <c r="E621" t="e">
        <f t="shared" si="55"/>
        <v>#N/A</v>
      </c>
      <c r="G621" s="5" t="s">
        <v>814</v>
      </c>
      <c r="H621" s="42">
        <v>20</v>
      </c>
      <c r="I621">
        <f t="shared" si="57"/>
        <v>640</v>
      </c>
      <c r="J621" s="5" t="s">
        <v>813</v>
      </c>
      <c r="K621" s="5"/>
      <c r="L621">
        <f t="shared" si="59"/>
        <v>20</v>
      </c>
      <c r="M621">
        <f t="shared" si="60"/>
        <v>286</v>
      </c>
      <c r="N621" s="5" t="s">
        <v>814</v>
      </c>
      <c r="O621" s="42">
        <v>1</v>
      </c>
      <c r="Y621">
        <f t="shared" si="58"/>
        <v>1388</v>
      </c>
    </row>
    <row r="622" spans="1:25" x14ac:dyDescent="0.25">
      <c r="A622" s="5" t="s">
        <v>824</v>
      </c>
      <c r="B622" s="42">
        <v>100</v>
      </c>
      <c r="C622" t="e">
        <f t="shared" si="56"/>
        <v>#N/A</v>
      </c>
      <c r="D622" s="5" t="s">
        <v>818</v>
      </c>
      <c r="E622" t="e">
        <f t="shared" si="55"/>
        <v>#N/A</v>
      </c>
      <c r="G622" s="5" t="s">
        <v>815</v>
      </c>
      <c r="H622" s="42">
        <v>67</v>
      </c>
      <c r="I622">
        <f t="shared" si="57"/>
        <v>501</v>
      </c>
      <c r="J622" s="5" t="s">
        <v>814</v>
      </c>
      <c r="K622" s="5"/>
      <c r="L622">
        <f t="shared" si="59"/>
        <v>67</v>
      </c>
      <c r="M622">
        <f t="shared" si="60"/>
        <v>286</v>
      </c>
      <c r="N622" s="5" t="s">
        <v>815</v>
      </c>
      <c r="O622" s="42">
        <v>1</v>
      </c>
      <c r="Y622">
        <f t="shared" si="58"/>
        <v>1388</v>
      </c>
    </row>
    <row r="623" spans="1:25" x14ac:dyDescent="0.25">
      <c r="A623" s="5" t="s">
        <v>825</v>
      </c>
      <c r="B623" s="42">
        <v>0</v>
      </c>
      <c r="C623" t="e">
        <f t="shared" si="56"/>
        <v>#N/A</v>
      </c>
      <c r="D623" s="5" t="s">
        <v>819</v>
      </c>
      <c r="E623" t="e">
        <f t="shared" si="55"/>
        <v>#N/A</v>
      </c>
      <c r="G623" s="5" t="s">
        <v>816</v>
      </c>
      <c r="H623" s="42">
        <v>367</v>
      </c>
      <c r="I623">
        <f t="shared" si="57"/>
        <v>207</v>
      </c>
      <c r="J623" s="5" t="s">
        <v>815</v>
      </c>
      <c r="K623" s="5"/>
      <c r="L623">
        <f t="shared" si="59"/>
        <v>367</v>
      </c>
      <c r="M623">
        <f t="shared" si="60"/>
        <v>286</v>
      </c>
      <c r="N623" s="5" t="s">
        <v>816</v>
      </c>
      <c r="O623" s="42">
        <v>1</v>
      </c>
      <c r="Y623">
        <f t="shared" si="58"/>
        <v>1388</v>
      </c>
    </row>
    <row r="624" spans="1:25" x14ac:dyDescent="0.25">
      <c r="A624" s="5" t="s">
        <v>826</v>
      </c>
      <c r="B624" s="42">
        <v>70</v>
      </c>
      <c r="C624" t="e">
        <f t="shared" si="56"/>
        <v>#N/A</v>
      </c>
      <c r="D624" s="5" t="s">
        <v>820</v>
      </c>
      <c r="E624" t="e">
        <f t="shared" si="55"/>
        <v>#N/A</v>
      </c>
      <c r="G624" s="5" t="s">
        <v>817</v>
      </c>
      <c r="H624" s="42">
        <v>6</v>
      </c>
      <c r="I624">
        <f t="shared" si="57"/>
        <v>706</v>
      </c>
      <c r="J624" s="5" t="s">
        <v>816</v>
      </c>
      <c r="K624" s="5"/>
      <c r="L624">
        <f t="shared" si="59"/>
        <v>6</v>
      </c>
      <c r="M624">
        <f t="shared" si="60"/>
        <v>286</v>
      </c>
      <c r="N624" s="5" t="s">
        <v>817</v>
      </c>
      <c r="O624" s="42">
        <v>1</v>
      </c>
      <c r="Y624">
        <f t="shared" si="58"/>
        <v>1388</v>
      </c>
    </row>
    <row r="625" spans="1:25" x14ac:dyDescent="0.25">
      <c r="A625" s="5" t="s">
        <v>827</v>
      </c>
      <c r="B625" s="42">
        <v>200</v>
      </c>
      <c r="C625" t="e">
        <f t="shared" si="56"/>
        <v>#N/A</v>
      </c>
      <c r="D625" s="5" t="s">
        <v>821</v>
      </c>
      <c r="E625" t="e">
        <f t="shared" si="55"/>
        <v>#N/A</v>
      </c>
      <c r="G625" s="5" t="s">
        <v>818</v>
      </c>
      <c r="H625" s="42">
        <v>0</v>
      </c>
      <c r="I625">
        <f t="shared" si="57"/>
        <v>742</v>
      </c>
      <c r="J625" s="5" t="s">
        <v>817</v>
      </c>
      <c r="K625" s="5"/>
      <c r="L625">
        <f t="shared" si="59"/>
        <v>0</v>
      </c>
      <c r="M625">
        <f t="shared" si="60"/>
        <v>286</v>
      </c>
      <c r="N625" s="5" t="s">
        <v>818</v>
      </c>
      <c r="O625" s="42">
        <v>1</v>
      </c>
      <c r="Y625">
        <f t="shared" si="58"/>
        <v>1388</v>
      </c>
    </row>
    <row r="626" spans="1:25" x14ac:dyDescent="0.25">
      <c r="A626" s="5" t="s">
        <v>828</v>
      </c>
      <c r="B626" s="42">
        <v>36</v>
      </c>
      <c r="C626" t="e">
        <f t="shared" si="56"/>
        <v>#N/A</v>
      </c>
      <c r="D626" s="5" t="s">
        <v>822</v>
      </c>
      <c r="E626" t="e">
        <f t="shared" si="55"/>
        <v>#N/A</v>
      </c>
      <c r="G626" s="5" t="s">
        <v>819</v>
      </c>
      <c r="H626" s="42">
        <v>265</v>
      </c>
      <c r="I626">
        <f t="shared" si="57"/>
        <v>268</v>
      </c>
      <c r="J626" s="5" t="s">
        <v>818</v>
      </c>
      <c r="K626" s="5"/>
      <c r="L626">
        <f t="shared" si="59"/>
        <v>265</v>
      </c>
      <c r="M626">
        <f t="shared" si="60"/>
        <v>286</v>
      </c>
      <c r="N626" s="5" t="s">
        <v>819</v>
      </c>
      <c r="O626" s="42">
        <v>1</v>
      </c>
      <c r="Y626">
        <f t="shared" si="58"/>
        <v>1388</v>
      </c>
    </row>
    <row r="627" spans="1:25" x14ac:dyDescent="0.25">
      <c r="A627" s="5" t="s">
        <v>829</v>
      </c>
      <c r="B627" s="42">
        <v>40</v>
      </c>
      <c r="C627" t="e">
        <f t="shared" si="56"/>
        <v>#N/A</v>
      </c>
      <c r="D627" s="5" t="s">
        <v>823</v>
      </c>
      <c r="E627" t="e">
        <f t="shared" si="55"/>
        <v>#N/A</v>
      </c>
      <c r="G627" s="5" t="s">
        <v>820</v>
      </c>
      <c r="H627" s="42">
        <v>0</v>
      </c>
      <c r="I627">
        <f t="shared" si="57"/>
        <v>742</v>
      </c>
      <c r="J627" s="5" t="s">
        <v>819</v>
      </c>
      <c r="K627" s="5"/>
      <c r="L627">
        <f t="shared" si="59"/>
        <v>0</v>
      </c>
      <c r="M627">
        <f t="shared" si="60"/>
        <v>286</v>
      </c>
      <c r="N627" s="5" t="s">
        <v>820</v>
      </c>
      <c r="O627" s="42">
        <v>1</v>
      </c>
      <c r="Y627">
        <f t="shared" si="58"/>
        <v>1388</v>
      </c>
    </row>
    <row r="628" spans="1:25" x14ac:dyDescent="0.25">
      <c r="A628" s="5" t="s">
        <v>830</v>
      </c>
      <c r="B628" s="42">
        <v>80</v>
      </c>
      <c r="C628" t="e">
        <f t="shared" si="56"/>
        <v>#N/A</v>
      </c>
      <c r="D628" s="5" t="s">
        <v>824</v>
      </c>
      <c r="E628" t="e">
        <f t="shared" si="55"/>
        <v>#N/A</v>
      </c>
      <c r="G628" s="5" t="s">
        <v>821</v>
      </c>
      <c r="H628" s="42">
        <v>45</v>
      </c>
      <c r="I628">
        <f t="shared" si="57"/>
        <v>555</v>
      </c>
      <c r="J628" s="5" t="s">
        <v>820</v>
      </c>
      <c r="K628" s="5"/>
      <c r="L628">
        <f t="shared" si="59"/>
        <v>45</v>
      </c>
      <c r="M628">
        <f t="shared" si="60"/>
        <v>286</v>
      </c>
      <c r="N628" s="5" t="s">
        <v>821</v>
      </c>
      <c r="O628" s="42">
        <v>1</v>
      </c>
      <c r="Y628">
        <f t="shared" si="58"/>
        <v>1388</v>
      </c>
    </row>
    <row r="629" spans="1:25" x14ac:dyDescent="0.25">
      <c r="A629" s="5" t="s">
        <v>831</v>
      </c>
      <c r="B629" s="42">
        <v>18</v>
      </c>
      <c r="C629" t="e">
        <f t="shared" si="56"/>
        <v>#N/A</v>
      </c>
      <c r="D629" s="5" t="s">
        <v>825</v>
      </c>
      <c r="E629" t="e">
        <f t="shared" si="55"/>
        <v>#N/A</v>
      </c>
      <c r="G629" s="5" t="s">
        <v>822</v>
      </c>
      <c r="H629" s="42">
        <v>475</v>
      </c>
      <c r="I629">
        <f t="shared" si="57"/>
        <v>175</v>
      </c>
      <c r="J629" s="5" t="s">
        <v>821</v>
      </c>
      <c r="K629" s="5"/>
      <c r="L629">
        <f t="shared" si="59"/>
        <v>475</v>
      </c>
      <c r="M629">
        <f t="shared" si="60"/>
        <v>286</v>
      </c>
      <c r="N629" s="5" t="s">
        <v>822</v>
      </c>
      <c r="O629" s="42">
        <v>1</v>
      </c>
      <c r="Y629">
        <f t="shared" si="58"/>
        <v>1388</v>
      </c>
    </row>
    <row r="630" spans="1:25" x14ac:dyDescent="0.25">
      <c r="A630" s="5" t="s">
        <v>832</v>
      </c>
      <c r="B630" s="42">
        <v>0</v>
      </c>
      <c r="C630" t="e">
        <f t="shared" si="56"/>
        <v>#N/A</v>
      </c>
      <c r="D630" s="5" t="s">
        <v>826</v>
      </c>
      <c r="E630" t="e">
        <f t="shared" si="55"/>
        <v>#N/A</v>
      </c>
      <c r="G630" s="5" t="s">
        <v>823</v>
      </c>
      <c r="H630" s="42">
        <v>9</v>
      </c>
      <c r="I630">
        <f t="shared" si="57"/>
        <v>692</v>
      </c>
      <c r="J630" s="5" t="s">
        <v>822</v>
      </c>
      <c r="K630" s="5"/>
      <c r="L630">
        <f t="shared" si="59"/>
        <v>9</v>
      </c>
      <c r="M630">
        <f t="shared" si="60"/>
        <v>286</v>
      </c>
      <c r="N630" s="5" t="s">
        <v>823</v>
      </c>
      <c r="O630" s="42">
        <v>1</v>
      </c>
      <c r="Y630">
        <f t="shared" si="58"/>
        <v>1388</v>
      </c>
    </row>
    <row r="631" spans="1:25" x14ac:dyDescent="0.25">
      <c r="A631" s="5" t="s">
        <v>833</v>
      </c>
      <c r="B631" s="42">
        <v>113</v>
      </c>
      <c r="C631" t="e">
        <f t="shared" si="56"/>
        <v>#N/A</v>
      </c>
      <c r="D631" s="5" t="s">
        <v>827</v>
      </c>
      <c r="E631" t="e">
        <f t="shared" si="55"/>
        <v>#N/A</v>
      </c>
      <c r="G631" s="5" t="s">
        <v>824</v>
      </c>
      <c r="H631" s="42">
        <v>644</v>
      </c>
      <c r="I631">
        <f t="shared" si="57"/>
        <v>136</v>
      </c>
      <c r="J631" s="5" t="s">
        <v>823</v>
      </c>
      <c r="K631" s="5"/>
      <c r="L631">
        <f t="shared" si="59"/>
        <v>644</v>
      </c>
      <c r="M631">
        <f t="shared" si="60"/>
        <v>286</v>
      </c>
      <c r="N631" s="5" t="s">
        <v>824</v>
      </c>
      <c r="O631" s="42">
        <v>1</v>
      </c>
      <c r="Y631">
        <f t="shared" si="58"/>
        <v>1388</v>
      </c>
    </row>
    <row r="632" spans="1:25" x14ac:dyDescent="0.25">
      <c r="A632" s="5" t="s">
        <v>834</v>
      </c>
      <c r="B632" s="42">
        <v>0</v>
      </c>
      <c r="C632" t="e">
        <f t="shared" si="56"/>
        <v>#N/A</v>
      </c>
      <c r="D632" s="5" t="s">
        <v>828</v>
      </c>
      <c r="E632" t="e">
        <f t="shared" si="55"/>
        <v>#N/A</v>
      </c>
      <c r="G632" s="5" t="s">
        <v>825</v>
      </c>
      <c r="H632" s="42">
        <v>41</v>
      </c>
      <c r="I632">
        <f t="shared" si="57"/>
        <v>567</v>
      </c>
      <c r="J632" s="5" t="s">
        <v>824</v>
      </c>
      <c r="K632" s="5"/>
      <c r="L632">
        <f t="shared" si="59"/>
        <v>41</v>
      </c>
      <c r="M632">
        <f t="shared" si="60"/>
        <v>286</v>
      </c>
      <c r="N632" s="5" t="s">
        <v>825</v>
      </c>
      <c r="O632" s="42">
        <v>1</v>
      </c>
      <c r="Y632">
        <f t="shared" si="58"/>
        <v>1388</v>
      </c>
    </row>
    <row r="633" spans="1:25" x14ac:dyDescent="0.25">
      <c r="A633" s="5" t="s">
        <v>835</v>
      </c>
      <c r="B633" s="42">
        <v>159</v>
      </c>
      <c r="C633" t="e">
        <f t="shared" si="56"/>
        <v>#N/A</v>
      </c>
      <c r="D633" s="5" t="s">
        <v>829</v>
      </c>
      <c r="E633" t="e">
        <f t="shared" si="55"/>
        <v>#N/A</v>
      </c>
      <c r="G633" s="5" t="s">
        <v>826</v>
      </c>
      <c r="H633" s="42">
        <v>1300</v>
      </c>
      <c r="I633">
        <f t="shared" si="57"/>
        <v>64</v>
      </c>
      <c r="J633" s="5" t="s">
        <v>825</v>
      </c>
      <c r="K633" s="5"/>
      <c r="L633">
        <f t="shared" si="59"/>
        <v>1300</v>
      </c>
      <c r="M633">
        <f t="shared" si="60"/>
        <v>286</v>
      </c>
      <c r="N633" s="5" t="s">
        <v>826</v>
      </c>
      <c r="O633" s="42">
        <v>1</v>
      </c>
      <c r="Y633">
        <f t="shared" si="58"/>
        <v>1388</v>
      </c>
    </row>
    <row r="634" spans="1:25" x14ac:dyDescent="0.25">
      <c r="A634" s="5" t="s">
        <v>836</v>
      </c>
      <c r="B634" s="42">
        <v>250</v>
      </c>
      <c r="C634" t="e">
        <f t="shared" si="56"/>
        <v>#N/A</v>
      </c>
      <c r="D634" s="5" t="s">
        <v>830</v>
      </c>
      <c r="E634" t="e">
        <f t="shared" si="55"/>
        <v>#N/A</v>
      </c>
      <c r="G634" s="5" t="s">
        <v>827</v>
      </c>
      <c r="H634" s="42">
        <v>0</v>
      </c>
      <c r="I634">
        <f t="shared" si="57"/>
        <v>742</v>
      </c>
      <c r="J634" s="5" t="s">
        <v>826</v>
      </c>
      <c r="K634" s="5"/>
      <c r="L634">
        <f t="shared" si="59"/>
        <v>0</v>
      </c>
      <c r="M634">
        <f t="shared" si="60"/>
        <v>286</v>
      </c>
      <c r="N634" s="5" t="s">
        <v>827</v>
      </c>
      <c r="O634" s="42">
        <v>1</v>
      </c>
      <c r="Y634">
        <f t="shared" si="58"/>
        <v>1388</v>
      </c>
    </row>
    <row r="635" spans="1:25" x14ac:dyDescent="0.25">
      <c r="A635" s="5" t="s">
        <v>837</v>
      </c>
      <c r="B635" s="42">
        <v>520</v>
      </c>
      <c r="C635" t="e">
        <f t="shared" si="56"/>
        <v>#N/A</v>
      </c>
      <c r="D635" s="5" t="s">
        <v>831</v>
      </c>
      <c r="E635" t="e">
        <f t="shared" si="55"/>
        <v>#N/A</v>
      </c>
      <c r="G635" s="5" t="s">
        <v>828</v>
      </c>
      <c r="H635" s="42">
        <v>52</v>
      </c>
      <c r="I635">
        <f t="shared" si="57"/>
        <v>538</v>
      </c>
      <c r="J635" s="5" t="s">
        <v>827</v>
      </c>
      <c r="K635" s="5"/>
      <c r="L635">
        <f t="shared" si="59"/>
        <v>52</v>
      </c>
      <c r="M635">
        <f t="shared" si="60"/>
        <v>286</v>
      </c>
      <c r="N635" s="5" t="s">
        <v>828</v>
      </c>
      <c r="O635" s="42">
        <v>1</v>
      </c>
      <c r="Y635">
        <f t="shared" si="58"/>
        <v>1388</v>
      </c>
    </row>
    <row r="636" spans="1:25" x14ac:dyDescent="0.25">
      <c r="A636" s="5" t="s">
        <v>838</v>
      </c>
      <c r="B636" s="42">
        <v>380</v>
      </c>
      <c r="C636" t="e">
        <f t="shared" si="56"/>
        <v>#N/A</v>
      </c>
      <c r="D636" s="5" t="s">
        <v>832</v>
      </c>
      <c r="E636" t="e">
        <f t="shared" si="55"/>
        <v>#N/A</v>
      </c>
      <c r="G636" s="5" t="s">
        <v>829</v>
      </c>
      <c r="H636" s="42">
        <v>0</v>
      </c>
      <c r="I636">
        <f t="shared" si="57"/>
        <v>742</v>
      </c>
      <c r="J636" s="5" t="s">
        <v>828</v>
      </c>
      <c r="K636" s="5"/>
      <c r="L636">
        <f t="shared" si="59"/>
        <v>0</v>
      </c>
      <c r="M636">
        <f t="shared" si="60"/>
        <v>286</v>
      </c>
      <c r="N636" s="5" t="s">
        <v>829</v>
      </c>
      <c r="O636" s="42">
        <v>1</v>
      </c>
      <c r="Y636">
        <f t="shared" si="58"/>
        <v>1388</v>
      </c>
    </row>
    <row r="637" spans="1:25" x14ac:dyDescent="0.25">
      <c r="A637" s="5" t="s">
        <v>839</v>
      </c>
      <c r="B637" s="42">
        <v>8</v>
      </c>
      <c r="C637" t="e">
        <f t="shared" si="56"/>
        <v>#N/A</v>
      </c>
      <c r="D637" s="5" t="s">
        <v>833</v>
      </c>
      <c r="E637" t="e">
        <f t="shared" si="55"/>
        <v>#N/A</v>
      </c>
      <c r="G637" s="5" t="s">
        <v>830</v>
      </c>
      <c r="H637" s="42">
        <v>82</v>
      </c>
      <c r="I637">
        <f t="shared" si="57"/>
        <v>469</v>
      </c>
      <c r="J637" s="5" t="s">
        <v>829</v>
      </c>
      <c r="K637" s="5"/>
      <c r="L637">
        <f t="shared" si="59"/>
        <v>82</v>
      </c>
      <c r="M637">
        <f t="shared" si="60"/>
        <v>286</v>
      </c>
      <c r="N637" s="5" t="s">
        <v>830</v>
      </c>
      <c r="O637" s="42">
        <v>1</v>
      </c>
      <c r="Y637">
        <f t="shared" si="58"/>
        <v>1388</v>
      </c>
    </row>
    <row r="638" spans="1:25" x14ac:dyDescent="0.25">
      <c r="A638" s="5" t="s">
        <v>840</v>
      </c>
      <c r="B638" s="42">
        <v>15</v>
      </c>
      <c r="C638" t="e">
        <f t="shared" si="56"/>
        <v>#N/A</v>
      </c>
      <c r="D638" s="5" t="s">
        <v>834</v>
      </c>
      <c r="E638" t="e">
        <f t="shared" si="55"/>
        <v>#N/A</v>
      </c>
      <c r="G638" s="5" t="s">
        <v>831</v>
      </c>
      <c r="H638" s="42">
        <v>4</v>
      </c>
      <c r="I638">
        <f t="shared" si="57"/>
        <v>713</v>
      </c>
      <c r="J638" s="5" t="s">
        <v>830</v>
      </c>
      <c r="K638" s="5"/>
      <c r="L638">
        <f t="shared" si="59"/>
        <v>4</v>
      </c>
      <c r="M638">
        <f t="shared" si="60"/>
        <v>286</v>
      </c>
      <c r="N638" s="5" t="s">
        <v>831</v>
      </c>
      <c r="O638" s="42">
        <v>1</v>
      </c>
      <c r="Y638">
        <f t="shared" si="58"/>
        <v>1388</v>
      </c>
    </row>
    <row r="639" spans="1:25" x14ac:dyDescent="0.25">
      <c r="A639" s="5" t="s">
        <v>841</v>
      </c>
      <c r="B639" s="42">
        <v>227</v>
      </c>
      <c r="C639" t="e">
        <f t="shared" si="56"/>
        <v>#N/A</v>
      </c>
      <c r="D639" s="5" t="s">
        <v>835</v>
      </c>
      <c r="E639" t="e">
        <f t="shared" si="55"/>
        <v>#N/A</v>
      </c>
      <c r="G639" s="5" t="s">
        <v>832</v>
      </c>
      <c r="H639" s="42">
        <v>743</v>
      </c>
      <c r="I639">
        <f t="shared" si="57"/>
        <v>117</v>
      </c>
      <c r="J639" s="5" t="s">
        <v>831</v>
      </c>
      <c r="K639" s="5"/>
      <c r="L639">
        <f t="shared" si="59"/>
        <v>743</v>
      </c>
      <c r="M639">
        <f t="shared" si="60"/>
        <v>286</v>
      </c>
      <c r="N639" s="5" t="s">
        <v>832</v>
      </c>
      <c r="O639" s="42">
        <v>1</v>
      </c>
      <c r="Y639">
        <f t="shared" si="58"/>
        <v>1388</v>
      </c>
    </row>
    <row r="640" spans="1:25" x14ac:dyDescent="0.25">
      <c r="A640" s="5" t="s">
        <v>843</v>
      </c>
      <c r="B640" s="42">
        <v>250</v>
      </c>
      <c r="C640" t="e">
        <f t="shared" si="56"/>
        <v>#N/A</v>
      </c>
      <c r="D640" s="5" t="s">
        <v>836</v>
      </c>
      <c r="E640" t="e">
        <f t="shared" si="55"/>
        <v>#N/A</v>
      </c>
      <c r="G640" s="5" t="s">
        <v>833</v>
      </c>
      <c r="H640" s="42">
        <v>0</v>
      </c>
      <c r="I640">
        <f t="shared" si="57"/>
        <v>742</v>
      </c>
      <c r="J640" s="5" t="s">
        <v>832</v>
      </c>
      <c r="K640" s="5"/>
      <c r="L640">
        <f t="shared" si="59"/>
        <v>0</v>
      </c>
      <c r="M640">
        <f t="shared" si="60"/>
        <v>286</v>
      </c>
      <c r="N640" s="5" t="s">
        <v>833</v>
      </c>
      <c r="O640" s="42">
        <v>1</v>
      </c>
      <c r="Y640">
        <f t="shared" si="58"/>
        <v>1388</v>
      </c>
    </row>
    <row r="641" spans="1:25" x14ac:dyDescent="0.25">
      <c r="A641" s="5" t="s">
        <v>844</v>
      </c>
      <c r="B641" s="42">
        <v>100</v>
      </c>
      <c r="C641" t="e">
        <f t="shared" si="56"/>
        <v>#N/A</v>
      </c>
      <c r="D641" s="5" t="s">
        <v>837</v>
      </c>
      <c r="E641" t="e">
        <f t="shared" si="55"/>
        <v>#N/A</v>
      </c>
      <c r="G641" s="5" t="s">
        <v>834</v>
      </c>
      <c r="H641" s="42">
        <v>661</v>
      </c>
      <c r="I641">
        <f t="shared" si="57"/>
        <v>131</v>
      </c>
      <c r="J641" s="5" t="s">
        <v>833</v>
      </c>
      <c r="K641" s="5"/>
      <c r="L641">
        <f t="shared" si="59"/>
        <v>661</v>
      </c>
      <c r="M641">
        <f t="shared" si="60"/>
        <v>60</v>
      </c>
      <c r="N641" s="5" t="s">
        <v>834</v>
      </c>
      <c r="O641" s="42">
        <v>2</v>
      </c>
      <c r="Y641">
        <f t="shared" si="58"/>
        <v>1388</v>
      </c>
    </row>
    <row r="642" spans="1:25" x14ac:dyDescent="0.25">
      <c r="A642" s="5" t="s">
        <v>845</v>
      </c>
      <c r="B642" s="42">
        <v>45</v>
      </c>
      <c r="C642" t="e">
        <f t="shared" si="56"/>
        <v>#N/A</v>
      </c>
      <c r="D642" s="5" t="s">
        <v>838</v>
      </c>
      <c r="E642" t="e">
        <f t="shared" si="55"/>
        <v>#N/A</v>
      </c>
      <c r="G642" s="5" t="s">
        <v>835</v>
      </c>
      <c r="H642" s="42">
        <v>70</v>
      </c>
      <c r="I642">
        <f t="shared" si="57"/>
        <v>493</v>
      </c>
      <c r="J642" s="5" t="s">
        <v>834</v>
      </c>
      <c r="K642" s="5"/>
      <c r="L642">
        <f t="shared" si="59"/>
        <v>70</v>
      </c>
      <c r="M642">
        <f t="shared" si="60"/>
        <v>60</v>
      </c>
      <c r="N642" s="5" t="s">
        <v>835</v>
      </c>
      <c r="O642" s="42">
        <v>2</v>
      </c>
      <c r="Y642">
        <f t="shared" si="58"/>
        <v>1388</v>
      </c>
    </row>
    <row r="643" spans="1:25" x14ac:dyDescent="0.25">
      <c r="A643" s="5" t="s">
        <v>846</v>
      </c>
      <c r="B643" s="42">
        <v>0</v>
      </c>
      <c r="C643" t="e">
        <f t="shared" si="56"/>
        <v>#N/A</v>
      </c>
      <c r="D643" s="5" t="s">
        <v>839</v>
      </c>
      <c r="E643" t="e">
        <f t="shared" si="55"/>
        <v>#N/A</v>
      </c>
      <c r="G643" s="5" t="s">
        <v>836</v>
      </c>
      <c r="H643" s="42">
        <v>95</v>
      </c>
      <c r="I643">
        <f t="shared" si="57"/>
        <v>448</v>
      </c>
      <c r="J643" s="5" t="s">
        <v>835</v>
      </c>
      <c r="K643" s="5"/>
      <c r="L643">
        <f t="shared" si="59"/>
        <v>95</v>
      </c>
      <c r="M643">
        <f t="shared" si="60"/>
        <v>286</v>
      </c>
      <c r="N643" s="5" t="s">
        <v>836</v>
      </c>
      <c r="O643" s="42">
        <v>1</v>
      </c>
      <c r="Y643">
        <f t="shared" si="58"/>
        <v>1388</v>
      </c>
    </row>
    <row r="644" spans="1:25" x14ac:dyDescent="0.25">
      <c r="A644" s="5" t="s">
        <v>847</v>
      </c>
      <c r="B644" s="42">
        <v>160</v>
      </c>
      <c r="C644" t="e">
        <f t="shared" si="56"/>
        <v>#N/A</v>
      </c>
      <c r="D644" s="5" t="s">
        <v>840</v>
      </c>
      <c r="E644" t="e">
        <f t="shared" si="55"/>
        <v>#N/A</v>
      </c>
      <c r="G644" s="5" t="s">
        <v>837</v>
      </c>
      <c r="H644" s="42">
        <v>900</v>
      </c>
      <c r="I644">
        <f t="shared" si="57"/>
        <v>98</v>
      </c>
      <c r="J644" s="5" t="s">
        <v>836</v>
      </c>
      <c r="K644" s="5"/>
      <c r="L644">
        <f t="shared" si="59"/>
        <v>900</v>
      </c>
      <c r="M644">
        <f t="shared" si="60"/>
        <v>19</v>
      </c>
      <c r="N644" s="5" t="s">
        <v>837</v>
      </c>
      <c r="O644" s="42">
        <v>3</v>
      </c>
      <c r="Y644">
        <f t="shared" si="58"/>
        <v>1388</v>
      </c>
    </row>
    <row r="645" spans="1:25" x14ac:dyDescent="0.25">
      <c r="A645" s="5" t="s">
        <v>848</v>
      </c>
      <c r="B645" s="42">
        <v>500</v>
      </c>
      <c r="C645" t="e">
        <f t="shared" si="56"/>
        <v>#N/A</v>
      </c>
      <c r="D645" s="5" t="s">
        <v>841</v>
      </c>
      <c r="E645" t="e">
        <f t="shared" si="55"/>
        <v>#N/A</v>
      </c>
      <c r="G645" s="5" t="s">
        <v>838</v>
      </c>
      <c r="H645" s="42">
        <v>3000</v>
      </c>
      <c r="I645">
        <f t="shared" si="57"/>
        <v>21</v>
      </c>
      <c r="J645" s="5" t="s">
        <v>837</v>
      </c>
      <c r="K645" s="5"/>
      <c r="L645">
        <f t="shared" si="59"/>
        <v>3000</v>
      </c>
      <c r="M645">
        <f t="shared" si="60"/>
        <v>19</v>
      </c>
      <c r="N645" s="5" t="s">
        <v>838</v>
      </c>
      <c r="O645" s="42">
        <v>3</v>
      </c>
      <c r="Y645">
        <f t="shared" si="58"/>
        <v>1388</v>
      </c>
    </row>
    <row r="646" spans="1:25" x14ac:dyDescent="0.25">
      <c r="A646" s="5" t="s">
        <v>849</v>
      </c>
      <c r="B646" s="42">
        <v>47</v>
      </c>
      <c r="C646" t="e">
        <f t="shared" si="56"/>
        <v>#N/A</v>
      </c>
      <c r="D646" s="5" t="s">
        <v>843</v>
      </c>
      <c r="E646" t="e">
        <f t="shared" si="55"/>
        <v>#N/A</v>
      </c>
      <c r="G646" s="5" t="s">
        <v>839</v>
      </c>
      <c r="H646" s="42">
        <v>45</v>
      </c>
      <c r="I646">
        <f t="shared" si="57"/>
        <v>555</v>
      </c>
      <c r="J646" s="5" t="s">
        <v>838</v>
      </c>
      <c r="K646" s="5"/>
      <c r="L646">
        <f t="shared" si="59"/>
        <v>45</v>
      </c>
      <c r="M646">
        <f t="shared" si="60"/>
        <v>286</v>
      </c>
      <c r="N646" s="5" t="s">
        <v>839</v>
      </c>
      <c r="O646" s="42">
        <v>1</v>
      </c>
      <c r="Y646">
        <f t="shared" si="58"/>
        <v>1388</v>
      </c>
    </row>
    <row r="647" spans="1:25" x14ac:dyDescent="0.25">
      <c r="A647" s="5" t="s">
        <v>850</v>
      </c>
      <c r="B647" s="42">
        <v>10</v>
      </c>
      <c r="C647" t="e">
        <f t="shared" si="56"/>
        <v>#N/A</v>
      </c>
      <c r="D647" s="5" t="s">
        <v>844</v>
      </c>
      <c r="E647" t="e">
        <f t="shared" si="55"/>
        <v>#N/A</v>
      </c>
      <c r="G647" s="5" t="s">
        <v>840</v>
      </c>
      <c r="H647" s="42">
        <v>30</v>
      </c>
      <c r="I647">
        <f t="shared" si="57"/>
        <v>600</v>
      </c>
      <c r="J647" s="5" t="s">
        <v>839</v>
      </c>
      <c r="K647" s="5"/>
      <c r="L647">
        <f t="shared" si="59"/>
        <v>30</v>
      </c>
      <c r="M647">
        <f t="shared" si="60"/>
        <v>286</v>
      </c>
      <c r="N647" s="5" t="s">
        <v>840</v>
      </c>
      <c r="O647" s="42">
        <v>1</v>
      </c>
      <c r="Y647">
        <f t="shared" si="58"/>
        <v>1388</v>
      </c>
    </row>
    <row r="648" spans="1:25" x14ac:dyDescent="0.25">
      <c r="A648" s="5" t="s">
        <v>851</v>
      </c>
      <c r="B648" s="42">
        <v>26</v>
      </c>
      <c r="C648" t="e">
        <f t="shared" si="56"/>
        <v>#N/A</v>
      </c>
      <c r="D648" s="5" t="s">
        <v>845</v>
      </c>
      <c r="E648" t="e">
        <f t="shared" si="55"/>
        <v>#N/A</v>
      </c>
      <c r="G648" s="5" t="s">
        <v>841</v>
      </c>
      <c r="H648" s="42">
        <v>127</v>
      </c>
      <c r="I648">
        <f t="shared" si="57"/>
        <v>398</v>
      </c>
      <c r="J648" s="5" t="s">
        <v>840</v>
      </c>
      <c r="K648" s="5"/>
      <c r="L648">
        <f t="shared" si="59"/>
        <v>127</v>
      </c>
      <c r="M648">
        <f t="shared" si="60"/>
        <v>286</v>
      </c>
      <c r="N648" s="5" t="s">
        <v>841</v>
      </c>
      <c r="O648" s="42">
        <v>1</v>
      </c>
      <c r="Y648">
        <f t="shared" si="58"/>
        <v>1388</v>
      </c>
    </row>
    <row r="649" spans="1:25" x14ac:dyDescent="0.25">
      <c r="A649" s="5" t="s">
        <v>852</v>
      </c>
      <c r="B649" s="42">
        <v>30</v>
      </c>
      <c r="C649" t="e">
        <f t="shared" si="56"/>
        <v>#N/A</v>
      </c>
      <c r="D649" s="5" t="s">
        <v>846</v>
      </c>
      <c r="E649" t="e">
        <f t="shared" ref="E649:E712" si="61">VLOOKUP(D:D,A644:B1468,2,0)</f>
        <v>#N/A</v>
      </c>
      <c r="G649" s="5" t="s">
        <v>843</v>
      </c>
      <c r="H649" s="42">
        <v>1226</v>
      </c>
      <c r="I649">
        <f t="shared" si="57"/>
        <v>69</v>
      </c>
      <c r="J649" s="5" t="s">
        <v>841</v>
      </c>
      <c r="K649" s="5"/>
      <c r="L649">
        <f t="shared" si="59"/>
        <v>1226</v>
      </c>
      <c r="M649">
        <f t="shared" si="60"/>
        <v>60</v>
      </c>
      <c r="N649" s="5" t="s">
        <v>843</v>
      </c>
      <c r="O649" s="42">
        <v>2</v>
      </c>
      <c r="Y649">
        <f t="shared" si="58"/>
        <v>1388</v>
      </c>
    </row>
    <row r="650" spans="1:25" x14ac:dyDescent="0.25">
      <c r="A650" s="5" t="s">
        <v>853</v>
      </c>
      <c r="B650" s="42">
        <v>575</v>
      </c>
      <c r="C650" t="e">
        <f t="shared" ref="C650:C713" si="62">RANK(E:E,E:E)</f>
        <v>#N/A</v>
      </c>
      <c r="D650" s="5" t="s">
        <v>847</v>
      </c>
      <c r="E650" t="e">
        <f t="shared" si="61"/>
        <v>#N/A</v>
      </c>
      <c r="G650" s="5" t="s">
        <v>844</v>
      </c>
      <c r="H650" s="42">
        <v>4200</v>
      </c>
      <c r="I650">
        <f t="shared" si="57"/>
        <v>13</v>
      </c>
      <c r="J650" s="5" t="s">
        <v>843</v>
      </c>
      <c r="K650" s="5"/>
      <c r="L650">
        <f t="shared" si="59"/>
        <v>4200</v>
      </c>
      <c r="M650">
        <f t="shared" si="60"/>
        <v>286</v>
      </c>
      <c r="N650" s="5" t="s">
        <v>844</v>
      </c>
      <c r="O650" s="42">
        <v>1</v>
      </c>
      <c r="Y650">
        <f t="shared" si="58"/>
        <v>1388</v>
      </c>
    </row>
    <row r="651" spans="1:25" x14ac:dyDescent="0.25">
      <c r="A651" s="5" t="s">
        <v>855</v>
      </c>
      <c r="B651" s="42">
        <v>30</v>
      </c>
      <c r="C651" t="e">
        <f t="shared" si="62"/>
        <v>#N/A</v>
      </c>
      <c r="D651" s="5" t="s">
        <v>848</v>
      </c>
      <c r="E651" t="e">
        <f t="shared" si="61"/>
        <v>#N/A</v>
      </c>
      <c r="G651" s="5" t="s">
        <v>845</v>
      </c>
      <c r="H651" s="42">
        <v>61</v>
      </c>
      <c r="I651">
        <f t="shared" si="57"/>
        <v>511</v>
      </c>
      <c r="J651" s="5" t="s">
        <v>844</v>
      </c>
      <c r="K651" s="5"/>
      <c r="L651">
        <f t="shared" si="59"/>
        <v>61</v>
      </c>
      <c r="M651">
        <f t="shared" si="60"/>
        <v>286</v>
      </c>
      <c r="N651" s="5" t="s">
        <v>845</v>
      </c>
      <c r="O651" s="42">
        <v>1</v>
      </c>
      <c r="Y651">
        <f t="shared" si="58"/>
        <v>1388</v>
      </c>
    </row>
    <row r="652" spans="1:25" x14ac:dyDescent="0.25">
      <c r="A652" s="5" t="s">
        <v>856</v>
      </c>
      <c r="B652" s="42">
        <v>100</v>
      </c>
      <c r="C652" t="e">
        <f t="shared" si="62"/>
        <v>#N/A</v>
      </c>
      <c r="D652" s="5" t="s">
        <v>849</v>
      </c>
      <c r="E652" t="e">
        <f t="shared" si="61"/>
        <v>#N/A</v>
      </c>
      <c r="G652" s="5" t="s">
        <v>846</v>
      </c>
      <c r="H652" s="42">
        <v>13</v>
      </c>
      <c r="I652">
        <f t="shared" si="57"/>
        <v>675</v>
      </c>
      <c r="J652" s="5" t="s">
        <v>845</v>
      </c>
      <c r="K652" s="5"/>
      <c r="L652">
        <f t="shared" si="59"/>
        <v>13</v>
      </c>
      <c r="M652">
        <f t="shared" si="60"/>
        <v>286</v>
      </c>
      <c r="N652" s="5" t="s">
        <v>846</v>
      </c>
      <c r="O652" s="42">
        <v>1</v>
      </c>
      <c r="Y652">
        <f t="shared" si="58"/>
        <v>1388</v>
      </c>
    </row>
    <row r="653" spans="1:25" x14ac:dyDescent="0.25">
      <c r="A653" s="5" t="s">
        <v>857</v>
      </c>
      <c r="B653" s="42">
        <v>3900</v>
      </c>
      <c r="C653" t="e">
        <f t="shared" si="62"/>
        <v>#N/A</v>
      </c>
      <c r="D653" s="5" t="s">
        <v>850</v>
      </c>
      <c r="E653" t="e">
        <f t="shared" si="61"/>
        <v>#N/A</v>
      </c>
      <c r="G653" s="5" t="s">
        <v>847</v>
      </c>
      <c r="H653" s="42">
        <v>306</v>
      </c>
      <c r="I653">
        <f t="shared" ref="I653:I716" si="63">RANK(L:L,L:L)</f>
        <v>243</v>
      </c>
      <c r="J653" s="5" t="s">
        <v>846</v>
      </c>
      <c r="K653" s="5"/>
      <c r="L653">
        <f t="shared" si="59"/>
        <v>306</v>
      </c>
      <c r="M653">
        <f t="shared" si="60"/>
        <v>60</v>
      </c>
      <c r="N653" s="5" t="s">
        <v>847</v>
      </c>
      <c r="O653" s="42">
        <v>2</v>
      </c>
      <c r="Y653">
        <f t="shared" ref="Y653:Y716" si="64">RANK(AA:AA,AA:AA)</f>
        <v>1388</v>
      </c>
    </row>
    <row r="654" spans="1:25" x14ac:dyDescent="0.25">
      <c r="A654" s="5" t="s">
        <v>858</v>
      </c>
      <c r="B654" s="42">
        <v>87</v>
      </c>
      <c r="C654" t="e">
        <f t="shared" si="62"/>
        <v>#N/A</v>
      </c>
      <c r="D654" s="5" t="s">
        <v>851</v>
      </c>
      <c r="E654" t="e">
        <f t="shared" si="61"/>
        <v>#N/A</v>
      </c>
      <c r="G654" s="5" t="s">
        <v>848</v>
      </c>
      <c r="H654" s="42">
        <v>100</v>
      </c>
      <c r="I654">
        <f t="shared" si="63"/>
        <v>438</v>
      </c>
      <c r="J654" s="5" t="s">
        <v>847</v>
      </c>
      <c r="K654" s="5"/>
      <c r="L654">
        <f t="shared" ref="L654:L717" si="65">VLOOKUP(G654,G653:H1476,2,0)</f>
        <v>100</v>
      </c>
      <c r="M654">
        <f t="shared" ref="M654:M717" si="66">RANK(O:O,O:O)</f>
        <v>286</v>
      </c>
      <c r="N654" s="5" t="s">
        <v>848</v>
      </c>
      <c r="O654" s="42">
        <v>1</v>
      </c>
      <c r="Y654">
        <f t="shared" si="64"/>
        <v>1388</v>
      </c>
    </row>
    <row r="655" spans="1:25" x14ac:dyDescent="0.25">
      <c r="A655" s="5" t="s">
        <v>859</v>
      </c>
      <c r="B655" s="42">
        <v>130</v>
      </c>
      <c r="C655" t="e">
        <f t="shared" si="62"/>
        <v>#N/A</v>
      </c>
      <c r="D655" s="5" t="s">
        <v>852</v>
      </c>
      <c r="E655" t="e">
        <f t="shared" si="61"/>
        <v>#N/A</v>
      </c>
      <c r="G655" s="5" t="s">
        <v>849</v>
      </c>
      <c r="H655" s="42">
        <v>37</v>
      </c>
      <c r="I655">
        <f t="shared" si="63"/>
        <v>583</v>
      </c>
      <c r="J655" s="5" t="s">
        <v>848</v>
      </c>
      <c r="K655" s="5"/>
      <c r="L655">
        <f t="shared" si="65"/>
        <v>37</v>
      </c>
      <c r="M655">
        <f t="shared" si="66"/>
        <v>286</v>
      </c>
      <c r="N655" s="5" t="s">
        <v>849</v>
      </c>
      <c r="O655" s="42">
        <v>1</v>
      </c>
      <c r="Y655">
        <f t="shared" si="64"/>
        <v>1388</v>
      </c>
    </row>
    <row r="656" spans="1:25" x14ac:dyDescent="0.25">
      <c r="A656" s="5" t="s">
        <v>860</v>
      </c>
      <c r="B656" s="42">
        <v>40</v>
      </c>
      <c r="C656" t="e">
        <f t="shared" si="62"/>
        <v>#N/A</v>
      </c>
      <c r="D656" s="5" t="s">
        <v>853</v>
      </c>
      <c r="E656" t="e">
        <f t="shared" si="61"/>
        <v>#N/A</v>
      </c>
      <c r="G656" s="5" t="s">
        <v>850</v>
      </c>
      <c r="H656" s="42">
        <v>4</v>
      </c>
      <c r="I656">
        <f t="shared" si="63"/>
        <v>713</v>
      </c>
      <c r="J656" s="5" t="s">
        <v>849</v>
      </c>
      <c r="K656" s="5"/>
      <c r="L656">
        <f t="shared" si="65"/>
        <v>4</v>
      </c>
      <c r="M656">
        <f t="shared" si="66"/>
        <v>286</v>
      </c>
      <c r="N656" s="5" t="s">
        <v>850</v>
      </c>
      <c r="O656" s="42">
        <v>1</v>
      </c>
      <c r="Y656">
        <f t="shared" si="64"/>
        <v>1388</v>
      </c>
    </row>
    <row r="657" spans="1:25" x14ac:dyDescent="0.25">
      <c r="A657" s="5" t="s">
        <v>861</v>
      </c>
      <c r="B657" s="42">
        <v>300</v>
      </c>
      <c r="C657" t="e">
        <f t="shared" si="62"/>
        <v>#N/A</v>
      </c>
      <c r="D657" s="5" t="s">
        <v>855</v>
      </c>
      <c r="E657" t="e">
        <f t="shared" si="61"/>
        <v>#N/A</v>
      </c>
      <c r="G657" s="5" t="s">
        <v>851</v>
      </c>
      <c r="H657" s="42">
        <v>40</v>
      </c>
      <c r="I657">
        <f t="shared" si="63"/>
        <v>574</v>
      </c>
      <c r="J657" s="5" t="s">
        <v>850</v>
      </c>
      <c r="K657" s="5"/>
      <c r="L657">
        <f t="shared" si="65"/>
        <v>40</v>
      </c>
      <c r="M657">
        <f t="shared" si="66"/>
        <v>286</v>
      </c>
      <c r="N657" s="5" t="s">
        <v>851</v>
      </c>
      <c r="O657" s="42">
        <v>1</v>
      </c>
      <c r="Y657">
        <f t="shared" si="64"/>
        <v>1388</v>
      </c>
    </row>
    <row r="658" spans="1:25" x14ac:dyDescent="0.25">
      <c r="A658" s="5" t="s">
        <v>863</v>
      </c>
      <c r="B658" s="42">
        <v>50</v>
      </c>
      <c r="C658" t="e">
        <f t="shared" si="62"/>
        <v>#N/A</v>
      </c>
      <c r="D658" s="5" t="s">
        <v>856</v>
      </c>
      <c r="E658" t="e">
        <f t="shared" si="61"/>
        <v>#N/A</v>
      </c>
      <c r="G658" s="5" t="s">
        <v>852</v>
      </c>
      <c r="H658" s="42">
        <v>6</v>
      </c>
      <c r="I658">
        <f t="shared" si="63"/>
        <v>706</v>
      </c>
      <c r="J658" s="5" t="s">
        <v>851</v>
      </c>
      <c r="K658" s="5"/>
      <c r="L658">
        <f t="shared" si="65"/>
        <v>6</v>
      </c>
      <c r="M658">
        <f t="shared" si="66"/>
        <v>286</v>
      </c>
      <c r="N658" s="5" t="s">
        <v>852</v>
      </c>
      <c r="O658" s="42">
        <v>1</v>
      </c>
      <c r="Y658">
        <f t="shared" si="64"/>
        <v>1388</v>
      </c>
    </row>
    <row r="659" spans="1:25" x14ac:dyDescent="0.25">
      <c r="A659" s="5" t="s">
        <v>864</v>
      </c>
      <c r="B659" s="42">
        <v>355</v>
      </c>
      <c r="C659" t="e">
        <f t="shared" si="62"/>
        <v>#N/A</v>
      </c>
      <c r="D659" s="5" t="s">
        <v>857</v>
      </c>
      <c r="E659" t="e">
        <f t="shared" si="61"/>
        <v>#N/A</v>
      </c>
      <c r="G659" s="5" t="s">
        <v>853</v>
      </c>
      <c r="H659" s="42">
        <v>4</v>
      </c>
      <c r="I659">
        <f t="shared" si="63"/>
        <v>713</v>
      </c>
      <c r="J659" s="5" t="s">
        <v>852</v>
      </c>
      <c r="K659" s="5"/>
      <c r="L659">
        <f t="shared" si="65"/>
        <v>4</v>
      </c>
      <c r="M659">
        <f t="shared" si="66"/>
        <v>60</v>
      </c>
      <c r="N659" s="5" t="s">
        <v>853</v>
      </c>
      <c r="O659" s="42">
        <v>2</v>
      </c>
      <c r="Y659">
        <f t="shared" si="64"/>
        <v>1388</v>
      </c>
    </row>
    <row r="660" spans="1:25" x14ac:dyDescent="0.25">
      <c r="A660" s="5" t="s">
        <v>866</v>
      </c>
      <c r="B660" s="42">
        <v>0</v>
      </c>
      <c r="C660" t="e">
        <f t="shared" si="62"/>
        <v>#N/A</v>
      </c>
      <c r="D660" s="5" t="s">
        <v>858</v>
      </c>
      <c r="E660" t="e">
        <f t="shared" si="61"/>
        <v>#N/A</v>
      </c>
      <c r="G660" s="5" t="s">
        <v>855</v>
      </c>
      <c r="H660" s="42">
        <v>538</v>
      </c>
      <c r="I660">
        <f t="shared" si="63"/>
        <v>156</v>
      </c>
      <c r="J660" s="5" t="s">
        <v>853</v>
      </c>
      <c r="K660" s="5"/>
      <c r="L660">
        <f t="shared" si="65"/>
        <v>538</v>
      </c>
      <c r="M660">
        <f t="shared" si="66"/>
        <v>60</v>
      </c>
      <c r="N660" s="5" t="s">
        <v>855</v>
      </c>
      <c r="O660" s="42">
        <v>2</v>
      </c>
      <c r="Y660">
        <f t="shared" si="64"/>
        <v>1388</v>
      </c>
    </row>
    <row r="661" spans="1:25" x14ac:dyDescent="0.25">
      <c r="A661" s="5" t="s">
        <v>867</v>
      </c>
      <c r="B661" s="42">
        <v>0</v>
      </c>
      <c r="C661" t="e">
        <f t="shared" si="62"/>
        <v>#N/A</v>
      </c>
      <c r="D661" s="5" t="s">
        <v>859</v>
      </c>
      <c r="E661" t="e">
        <f t="shared" si="61"/>
        <v>#N/A</v>
      </c>
      <c r="G661" s="5" t="s">
        <v>856</v>
      </c>
      <c r="H661" s="42">
        <v>289</v>
      </c>
      <c r="I661">
        <f t="shared" si="63"/>
        <v>254</v>
      </c>
      <c r="J661" s="5" t="s">
        <v>855</v>
      </c>
      <c r="K661" s="5"/>
      <c r="L661">
        <f t="shared" si="65"/>
        <v>289</v>
      </c>
      <c r="M661">
        <f t="shared" si="66"/>
        <v>286</v>
      </c>
      <c r="N661" s="5" t="s">
        <v>856</v>
      </c>
      <c r="O661" s="42">
        <v>1</v>
      </c>
      <c r="Y661">
        <f t="shared" si="64"/>
        <v>1388</v>
      </c>
    </row>
    <row r="662" spans="1:25" x14ac:dyDescent="0.25">
      <c r="A662" s="5" t="s">
        <v>868</v>
      </c>
      <c r="B662" s="42">
        <v>10</v>
      </c>
      <c r="C662" t="e">
        <f t="shared" si="62"/>
        <v>#N/A</v>
      </c>
      <c r="D662" s="5" t="s">
        <v>860</v>
      </c>
      <c r="E662" t="e">
        <f t="shared" si="61"/>
        <v>#N/A</v>
      </c>
      <c r="G662" s="5" t="s">
        <v>857</v>
      </c>
      <c r="H662" s="42">
        <v>0</v>
      </c>
      <c r="I662">
        <f t="shared" si="63"/>
        <v>742</v>
      </c>
      <c r="J662" s="5" t="s">
        <v>856</v>
      </c>
      <c r="K662" s="5"/>
      <c r="L662">
        <f t="shared" si="65"/>
        <v>0</v>
      </c>
      <c r="M662">
        <f t="shared" si="66"/>
        <v>286</v>
      </c>
      <c r="N662" s="5" t="s">
        <v>857</v>
      </c>
      <c r="O662" s="42">
        <v>1</v>
      </c>
      <c r="Y662">
        <f t="shared" si="64"/>
        <v>1388</v>
      </c>
    </row>
    <row r="663" spans="1:25" x14ac:dyDescent="0.25">
      <c r="A663" s="5" t="s">
        <v>869</v>
      </c>
      <c r="B663" s="42">
        <v>500</v>
      </c>
      <c r="C663" t="e">
        <f t="shared" si="62"/>
        <v>#N/A</v>
      </c>
      <c r="D663" s="5" t="s">
        <v>861</v>
      </c>
      <c r="E663" t="e">
        <f t="shared" si="61"/>
        <v>#N/A</v>
      </c>
      <c r="G663" s="5" t="s">
        <v>858</v>
      </c>
      <c r="H663" s="42">
        <v>85</v>
      </c>
      <c r="I663">
        <f t="shared" si="63"/>
        <v>464</v>
      </c>
      <c r="J663" s="5" t="s">
        <v>857</v>
      </c>
      <c r="K663" s="5"/>
      <c r="L663">
        <f t="shared" si="65"/>
        <v>85</v>
      </c>
      <c r="M663">
        <f t="shared" si="66"/>
        <v>286</v>
      </c>
      <c r="N663" s="5" t="s">
        <v>858</v>
      </c>
      <c r="O663" s="42">
        <v>1</v>
      </c>
      <c r="Y663">
        <f t="shared" si="64"/>
        <v>1388</v>
      </c>
    </row>
    <row r="664" spans="1:25" x14ac:dyDescent="0.25">
      <c r="A664" s="5" t="s">
        <v>870</v>
      </c>
      <c r="B664" s="42">
        <v>38</v>
      </c>
      <c r="C664" t="e">
        <f t="shared" si="62"/>
        <v>#N/A</v>
      </c>
      <c r="D664" s="5" t="s">
        <v>863</v>
      </c>
      <c r="E664" t="e">
        <f t="shared" si="61"/>
        <v>#N/A</v>
      </c>
      <c r="G664" s="5" t="s">
        <v>859</v>
      </c>
      <c r="H664" s="42">
        <v>275</v>
      </c>
      <c r="I664">
        <f t="shared" si="63"/>
        <v>261</v>
      </c>
      <c r="J664" s="5" t="s">
        <v>858</v>
      </c>
      <c r="K664" s="5"/>
      <c r="L664">
        <f t="shared" si="65"/>
        <v>275</v>
      </c>
      <c r="M664">
        <f t="shared" si="66"/>
        <v>286</v>
      </c>
      <c r="N664" s="5" t="s">
        <v>859</v>
      </c>
      <c r="O664" s="42">
        <v>1</v>
      </c>
      <c r="Y664">
        <f t="shared" si="64"/>
        <v>1388</v>
      </c>
    </row>
    <row r="665" spans="1:25" x14ac:dyDescent="0.25">
      <c r="A665" s="5" t="s">
        <v>872</v>
      </c>
      <c r="B665" s="42">
        <v>20</v>
      </c>
      <c r="C665" t="e">
        <f t="shared" si="62"/>
        <v>#N/A</v>
      </c>
      <c r="D665" s="5" t="s">
        <v>864</v>
      </c>
      <c r="E665" t="e">
        <f t="shared" si="61"/>
        <v>#N/A</v>
      </c>
      <c r="G665" s="5" t="s">
        <v>860</v>
      </c>
      <c r="H665" s="42">
        <v>7</v>
      </c>
      <c r="I665">
        <f t="shared" si="63"/>
        <v>701</v>
      </c>
      <c r="J665" s="5" t="s">
        <v>859</v>
      </c>
      <c r="K665" s="5"/>
      <c r="L665">
        <f t="shared" si="65"/>
        <v>7</v>
      </c>
      <c r="M665">
        <f t="shared" si="66"/>
        <v>286</v>
      </c>
      <c r="N665" s="5" t="s">
        <v>860</v>
      </c>
      <c r="O665" s="42">
        <v>1</v>
      </c>
      <c r="Y665">
        <f t="shared" si="64"/>
        <v>1388</v>
      </c>
    </row>
    <row r="666" spans="1:25" x14ac:dyDescent="0.25">
      <c r="A666" s="5" t="s">
        <v>873</v>
      </c>
      <c r="B666" s="42">
        <v>0</v>
      </c>
      <c r="C666" t="e">
        <f t="shared" si="62"/>
        <v>#N/A</v>
      </c>
      <c r="D666" s="5" t="s">
        <v>866</v>
      </c>
      <c r="E666" t="e">
        <f t="shared" si="61"/>
        <v>#N/A</v>
      </c>
      <c r="G666" s="5" t="s">
        <v>861</v>
      </c>
      <c r="H666" s="42">
        <v>200</v>
      </c>
      <c r="I666">
        <f t="shared" si="63"/>
        <v>321</v>
      </c>
      <c r="J666" s="5" t="s">
        <v>860</v>
      </c>
      <c r="K666" s="5"/>
      <c r="L666">
        <f t="shared" si="65"/>
        <v>200</v>
      </c>
      <c r="M666">
        <f t="shared" si="66"/>
        <v>286</v>
      </c>
      <c r="N666" s="5" t="s">
        <v>861</v>
      </c>
      <c r="O666" s="42">
        <v>1</v>
      </c>
      <c r="Y666">
        <f t="shared" si="64"/>
        <v>1388</v>
      </c>
    </row>
    <row r="667" spans="1:25" x14ac:dyDescent="0.25">
      <c r="A667" s="5" t="s">
        <v>874</v>
      </c>
      <c r="B667" s="42">
        <v>30</v>
      </c>
      <c r="C667" t="e">
        <f t="shared" si="62"/>
        <v>#N/A</v>
      </c>
      <c r="D667" s="5" t="s">
        <v>867</v>
      </c>
      <c r="E667" t="e">
        <f t="shared" si="61"/>
        <v>#N/A</v>
      </c>
      <c r="G667" s="5" t="s">
        <v>863</v>
      </c>
      <c r="H667" s="42">
        <v>348</v>
      </c>
      <c r="I667">
        <f t="shared" si="63"/>
        <v>221</v>
      </c>
      <c r="J667" s="5" t="s">
        <v>861</v>
      </c>
      <c r="K667" s="5"/>
      <c r="L667">
        <f t="shared" si="65"/>
        <v>348</v>
      </c>
      <c r="M667">
        <f t="shared" si="66"/>
        <v>286</v>
      </c>
      <c r="N667" s="5" t="s">
        <v>863</v>
      </c>
      <c r="O667" s="42">
        <v>1</v>
      </c>
      <c r="Y667">
        <f t="shared" si="64"/>
        <v>1388</v>
      </c>
    </row>
    <row r="668" spans="1:25" x14ac:dyDescent="0.25">
      <c r="A668" s="5" t="s">
        <v>875</v>
      </c>
      <c r="B668" s="42">
        <v>50</v>
      </c>
      <c r="C668" t="e">
        <f t="shared" si="62"/>
        <v>#N/A</v>
      </c>
      <c r="D668" s="5" t="s">
        <v>868</v>
      </c>
      <c r="E668" t="e">
        <f t="shared" si="61"/>
        <v>#N/A</v>
      </c>
      <c r="G668" s="5" t="s">
        <v>864</v>
      </c>
      <c r="H668" s="42">
        <v>2100</v>
      </c>
      <c r="I668">
        <f t="shared" si="63"/>
        <v>36</v>
      </c>
      <c r="J668" s="5" t="s">
        <v>863</v>
      </c>
      <c r="K668" s="5"/>
      <c r="L668">
        <f t="shared" si="65"/>
        <v>2100</v>
      </c>
      <c r="M668">
        <f t="shared" si="66"/>
        <v>286</v>
      </c>
      <c r="N668" s="5" t="s">
        <v>864</v>
      </c>
      <c r="O668" s="42">
        <v>1</v>
      </c>
      <c r="Y668">
        <f t="shared" si="64"/>
        <v>1388</v>
      </c>
    </row>
    <row r="669" spans="1:25" x14ac:dyDescent="0.25">
      <c r="A669" s="5" t="s">
        <v>876</v>
      </c>
      <c r="B669" s="42">
        <v>50</v>
      </c>
      <c r="C669" t="e">
        <f t="shared" si="62"/>
        <v>#N/A</v>
      </c>
      <c r="D669" s="5" t="s">
        <v>869</v>
      </c>
      <c r="E669" t="e">
        <f t="shared" si="61"/>
        <v>#N/A</v>
      </c>
      <c r="G669" s="5" t="s">
        <v>866</v>
      </c>
      <c r="H669" s="42">
        <v>9</v>
      </c>
      <c r="I669">
        <f t="shared" si="63"/>
        <v>692</v>
      </c>
      <c r="J669" s="5" t="s">
        <v>864</v>
      </c>
      <c r="K669" s="5"/>
      <c r="L669">
        <f t="shared" si="65"/>
        <v>9</v>
      </c>
      <c r="M669">
        <f t="shared" si="66"/>
        <v>286</v>
      </c>
      <c r="N669" s="5" t="s">
        <v>866</v>
      </c>
      <c r="O669" s="42">
        <v>1</v>
      </c>
      <c r="Y669">
        <f t="shared" si="64"/>
        <v>1388</v>
      </c>
    </row>
    <row r="670" spans="1:25" x14ac:dyDescent="0.25">
      <c r="A670" s="5" t="s">
        <v>877</v>
      </c>
      <c r="B670" s="42">
        <v>140</v>
      </c>
      <c r="C670" t="e">
        <f t="shared" si="62"/>
        <v>#N/A</v>
      </c>
      <c r="D670" s="5" t="s">
        <v>870</v>
      </c>
      <c r="E670" t="e">
        <f t="shared" si="61"/>
        <v>#N/A</v>
      </c>
      <c r="G670" s="5" t="s">
        <v>867</v>
      </c>
      <c r="H670" s="42">
        <v>74</v>
      </c>
      <c r="I670">
        <f t="shared" si="63"/>
        <v>488</v>
      </c>
      <c r="J670" s="5" t="s">
        <v>866</v>
      </c>
      <c r="K670" s="5"/>
      <c r="L670">
        <f t="shared" si="65"/>
        <v>74</v>
      </c>
      <c r="M670">
        <f t="shared" si="66"/>
        <v>286</v>
      </c>
      <c r="N670" s="5" t="s">
        <v>867</v>
      </c>
      <c r="O670" s="42">
        <v>1</v>
      </c>
      <c r="Y670">
        <f t="shared" si="64"/>
        <v>1388</v>
      </c>
    </row>
    <row r="671" spans="1:25" x14ac:dyDescent="0.25">
      <c r="A671" s="5" t="s">
        <v>878</v>
      </c>
      <c r="B671" s="42">
        <v>0</v>
      </c>
      <c r="C671" t="e">
        <f t="shared" si="62"/>
        <v>#N/A</v>
      </c>
      <c r="D671" s="5" t="s">
        <v>872</v>
      </c>
      <c r="E671" t="e">
        <f t="shared" si="61"/>
        <v>#N/A</v>
      </c>
      <c r="G671" s="5" t="s">
        <v>868</v>
      </c>
      <c r="H671" s="42">
        <v>52</v>
      </c>
      <c r="I671">
        <f t="shared" si="63"/>
        <v>538</v>
      </c>
      <c r="J671" s="5" t="s">
        <v>867</v>
      </c>
      <c r="K671" s="5"/>
      <c r="L671">
        <f t="shared" si="65"/>
        <v>52</v>
      </c>
      <c r="M671">
        <f t="shared" si="66"/>
        <v>286</v>
      </c>
      <c r="N671" s="5" t="s">
        <v>868</v>
      </c>
      <c r="O671" s="42">
        <v>1</v>
      </c>
      <c r="Y671">
        <f t="shared" si="64"/>
        <v>1388</v>
      </c>
    </row>
    <row r="672" spans="1:25" x14ac:dyDescent="0.25">
      <c r="A672" s="5" t="s">
        <v>9</v>
      </c>
      <c r="B672" s="42">
        <v>0</v>
      </c>
      <c r="C672" t="e">
        <f t="shared" si="62"/>
        <v>#N/A</v>
      </c>
      <c r="D672" s="5" t="s">
        <v>873</v>
      </c>
      <c r="E672" t="e">
        <f t="shared" si="61"/>
        <v>#N/A</v>
      </c>
      <c r="G672" s="5" t="s">
        <v>869</v>
      </c>
      <c r="H672" s="42">
        <v>28</v>
      </c>
      <c r="I672">
        <f t="shared" si="63"/>
        <v>608</v>
      </c>
      <c r="J672" s="5" t="s">
        <v>868</v>
      </c>
      <c r="K672" s="5"/>
      <c r="L672">
        <f t="shared" si="65"/>
        <v>28</v>
      </c>
      <c r="M672">
        <f t="shared" si="66"/>
        <v>286</v>
      </c>
      <c r="N672" s="5" t="s">
        <v>869</v>
      </c>
      <c r="O672" s="42">
        <v>1</v>
      </c>
      <c r="Y672">
        <f t="shared" si="64"/>
        <v>1388</v>
      </c>
    </row>
    <row r="673" spans="1:25" x14ac:dyDescent="0.25">
      <c r="A673" s="5" t="s">
        <v>879</v>
      </c>
      <c r="B673" s="42">
        <v>9</v>
      </c>
      <c r="C673" t="e">
        <f t="shared" si="62"/>
        <v>#N/A</v>
      </c>
      <c r="D673" s="5" t="s">
        <v>874</v>
      </c>
      <c r="E673" t="e">
        <f t="shared" si="61"/>
        <v>#N/A</v>
      </c>
      <c r="G673" s="5" t="s">
        <v>870</v>
      </c>
      <c r="H673" s="42">
        <v>123</v>
      </c>
      <c r="I673">
        <f t="shared" si="63"/>
        <v>405</v>
      </c>
      <c r="J673" s="5" t="s">
        <v>869</v>
      </c>
      <c r="K673" s="5"/>
      <c r="L673">
        <f t="shared" si="65"/>
        <v>123</v>
      </c>
      <c r="M673">
        <f t="shared" si="66"/>
        <v>286</v>
      </c>
      <c r="N673" s="5" t="s">
        <v>870</v>
      </c>
      <c r="O673" s="42">
        <v>1</v>
      </c>
      <c r="Y673">
        <f t="shared" si="64"/>
        <v>1388</v>
      </c>
    </row>
    <row r="674" spans="1:25" x14ac:dyDescent="0.25">
      <c r="A674" s="5" t="s">
        <v>880</v>
      </c>
      <c r="B674" s="42">
        <v>40</v>
      </c>
      <c r="C674" t="e">
        <f t="shared" si="62"/>
        <v>#N/A</v>
      </c>
      <c r="D674" s="5" t="s">
        <v>875</v>
      </c>
      <c r="E674" t="e">
        <f t="shared" si="61"/>
        <v>#N/A</v>
      </c>
      <c r="G674" s="5" t="s">
        <v>872</v>
      </c>
      <c r="H674" s="42">
        <v>558</v>
      </c>
      <c r="I674">
        <f t="shared" si="63"/>
        <v>149</v>
      </c>
      <c r="J674" s="5" t="s">
        <v>870</v>
      </c>
      <c r="K674" s="5"/>
      <c r="L674">
        <f t="shared" si="65"/>
        <v>558</v>
      </c>
      <c r="M674">
        <f t="shared" si="66"/>
        <v>60</v>
      </c>
      <c r="N674" s="5" t="s">
        <v>872</v>
      </c>
      <c r="O674" s="42">
        <v>2</v>
      </c>
      <c r="Y674">
        <f t="shared" si="64"/>
        <v>1388</v>
      </c>
    </row>
    <row r="675" spans="1:25" x14ac:dyDescent="0.25">
      <c r="A675" s="5" t="s">
        <v>881</v>
      </c>
      <c r="B675" s="42">
        <v>80</v>
      </c>
      <c r="C675" t="e">
        <f t="shared" si="62"/>
        <v>#N/A</v>
      </c>
      <c r="D675" s="5" t="s">
        <v>876</v>
      </c>
      <c r="E675" t="e">
        <f t="shared" si="61"/>
        <v>#N/A</v>
      </c>
      <c r="G675" s="5" t="s">
        <v>873</v>
      </c>
      <c r="H675" s="42">
        <v>361</v>
      </c>
      <c r="I675">
        <f t="shared" si="63"/>
        <v>210</v>
      </c>
      <c r="J675" s="5" t="s">
        <v>872</v>
      </c>
      <c r="K675" s="5"/>
      <c r="L675">
        <f t="shared" si="65"/>
        <v>361</v>
      </c>
      <c r="M675">
        <f t="shared" si="66"/>
        <v>286</v>
      </c>
      <c r="N675" s="5" t="s">
        <v>873</v>
      </c>
      <c r="O675" s="42">
        <v>1</v>
      </c>
      <c r="Y675">
        <f t="shared" si="64"/>
        <v>1388</v>
      </c>
    </row>
    <row r="676" spans="1:25" x14ac:dyDescent="0.25">
      <c r="A676" s="5" t="s">
        <v>882</v>
      </c>
      <c r="B676" s="42">
        <v>90</v>
      </c>
      <c r="C676" t="e">
        <f t="shared" si="62"/>
        <v>#N/A</v>
      </c>
      <c r="D676" s="5" t="s">
        <v>877</v>
      </c>
      <c r="E676" t="e">
        <f t="shared" si="61"/>
        <v>#N/A</v>
      </c>
      <c r="G676" s="5" t="s">
        <v>874</v>
      </c>
      <c r="H676" s="42">
        <v>32</v>
      </c>
      <c r="I676">
        <f t="shared" si="63"/>
        <v>594</v>
      </c>
      <c r="J676" s="5" t="s">
        <v>873</v>
      </c>
      <c r="K676" s="5"/>
      <c r="L676">
        <f t="shared" si="65"/>
        <v>32</v>
      </c>
      <c r="M676">
        <f t="shared" si="66"/>
        <v>286</v>
      </c>
      <c r="N676" s="5" t="s">
        <v>874</v>
      </c>
      <c r="O676" s="42">
        <v>1</v>
      </c>
      <c r="Y676">
        <f t="shared" si="64"/>
        <v>1388</v>
      </c>
    </row>
    <row r="677" spans="1:25" x14ac:dyDescent="0.25">
      <c r="A677" s="5" t="s">
        <v>883</v>
      </c>
      <c r="B677" s="42">
        <v>550</v>
      </c>
      <c r="C677" t="e">
        <f t="shared" si="62"/>
        <v>#N/A</v>
      </c>
      <c r="D677" s="5" t="s">
        <v>878</v>
      </c>
      <c r="E677" t="e">
        <f t="shared" si="61"/>
        <v>#N/A</v>
      </c>
      <c r="G677" s="5" t="s">
        <v>875</v>
      </c>
      <c r="H677" s="42">
        <v>229</v>
      </c>
      <c r="I677">
        <f t="shared" si="63"/>
        <v>296</v>
      </c>
      <c r="J677" s="5" t="s">
        <v>874</v>
      </c>
      <c r="K677" s="5"/>
      <c r="L677">
        <f t="shared" si="65"/>
        <v>229</v>
      </c>
      <c r="M677">
        <f t="shared" si="66"/>
        <v>286</v>
      </c>
      <c r="N677" s="5" t="s">
        <v>875</v>
      </c>
      <c r="O677" s="42">
        <v>1</v>
      </c>
      <c r="Y677">
        <f t="shared" si="64"/>
        <v>1388</v>
      </c>
    </row>
    <row r="678" spans="1:25" x14ac:dyDescent="0.25">
      <c r="A678" s="5" t="s">
        <v>884</v>
      </c>
      <c r="B678" s="42">
        <v>65</v>
      </c>
      <c r="C678" t="e">
        <f t="shared" si="62"/>
        <v>#N/A</v>
      </c>
      <c r="D678" s="5" t="s">
        <v>9</v>
      </c>
      <c r="E678" t="e">
        <f t="shared" si="61"/>
        <v>#N/A</v>
      </c>
      <c r="G678" s="5" t="s">
        <v>876</v>
      </c>
      <c r="H678" s="42">
        <v>1900</v>
      </c>
      <c r="I678">
        <f t="shared" si="63"/>
        <v>43</v>
      </c>
      <c r="J678" s="5" t="s">
        <v>875</v>
      </c>
      <c r="K678" s="5"/>
      <c r="L678">
        <f t="shared" si="65"/>
        <v>1900</v>
      </c>
      <c r="M678">
        <f t="shared" si="66"/>
        <v>286</v>
      </c>
      <c r="N678" s="5" t="s">
        <v>876</v>
      </c>
      <c r="O678" s="42">
        <v>1</v>
      </c>
      <c r="Y678">
        <f t="shared" si="64"/>
        <v>1388</v>
      </c>
    </row>
    <row r="679" spans="1:25" x14ac:dyDescent="0.25">
      <c r="A679" s="5" t="s">
        <v>885</v>
      </c>
      <c r="B679" s="42">
        <v>450</v>
      </c>
      <c r="C679" t="e">
        <f t="shared" si="62"/>
        <v>#N/A</v>
      </c>
      <c r="D679" s="5" t="s">
        <v>879</v>
      </c>
      <c r="E679" t="e">
        <f t="shared" si="61"/>
        <v>#N/A</v>
      </c>
      <c r="G679" s="5" t="s">
        <v>877</v>
      </c>
      <c r="H679" s="42">
        <v>1900</v>
      </c>
      <c r="I679">
        <f t="shared" si="63"/>
        <v>43</v>
      </c>
      <c r="J679" s="5" t="s">
        <v>876</v>
      </c>
      <c r="K679" s="5"/>
      <c r="L679">
        <f t="shared" si="65"/>
        <v>1900</v>
      </c>
      <c r="M679">
        <f t="shared" si="66"/>
        <v>286</v>
      </c>
      <c r="N679" s="5" t="s">
        <v>877</v>
      </c>
      <c r="O679" s="42">
        <v>1</v>
      </c>
      <c r="Y679">
        <f t="shared" si="64"/>
        <v>1388</v>
      </c>
    </row>
    <row r="680" spans="1:25" x14ac:dyDescent="0.25">
      <c r="A680" s="5" t="s">
        <v>886</v>
      </c>
      <c r="B680" s="42">
        <v>20</v>
      </c>
      <c r="C680" t="e">
        <f t="shared" si="62"/>
        <v>#N/A</v>
      </c>
      <c r="D680" s="5" t="s">
        <v>880</v>
      </c>
      <c r="E680" t="e">
        <f t="shared" si="61"/>
        <v>#N/A</v>
      </c>
      <c r="G680" s="5" t="s">
        <v>878</v>
      </c>
      <c r="H680" s="42">
        <v>704</v>
      </c>
      <c r="I680">
        <f t="shared" si="63"/>
        <v>127</v>
      </c>
      <c r="J680" s="5" t="s">
        <v>877</v>
      </c>
      <c r="K680" s="5"/>
      <c r="L680">
        <f t="shared" si="65"/>
        <v>704</v>
      </c>
      <c r="M680">
        <f t="shared" si="66"/>
        <v>286</v>
      </c>
      <c r="N680" s="5" t="s">
        <v>878</v>
      </c>
      <c r="O680" s="42">
        <v>1</v>
      </c>
      <c r="Y680">
        <f t="shared" si="64"/>
        <v>1388</v>
      </c>
    </row>
    <row r="681" spans="1:25" x14ac:dyDescent="0.25">
      <c r="A681" s="5" t="s">
        <v>887</v>
      </c>
      <c r="B681" s="42">
        <v>50</v>
      </c>
      <c r="C681" t="e">
        <f t="shared" si="62"/>
        <v>#N/A</v>
      </c>
      <c r="D681" s="5" t="s">
        <v>881</v>
      </c>
      <c r="E681" t="e">
        <f t="shared" si="61"/>
        <v>#N/A</v>
      </c>
      <c r="G681" s="5" t="s">
        <v>9</v>
      </c>
      <c r="H681" s="42">
        <v>272</v>
      </c>
      <c r="I681">
        <f t="shared" si="63"/>
        <v>265</v>
      </c>
      <c r="J681" s="5" t="s">
        <v>878</v>
      </c>
      <c r="K681" s="5"/>
      <c r="L681">
        <f t="shared" si="65"/>
        <v>272</v>
      </c>
      <c r="M681">
        <f t="shared" si="66"/>
        <v>286</v>
      </c>
      <c r="N681" s="5" t="s">
        <v>9</v>
      </c>
      <c r="O681" s="42">
        <v>1</v>
      </c>
      <c r="Y681">
        <f t="shared" si="64"/>
        <v>1388</v>
      </c>
    </row>
    <row r="682" spans="1:25" x14ac:dyDescent="0.25">
      <c r="A682" s="5" t="s">
        <v>888</v>
      </c>
      <c r="B682" s="42">
        <v>335</v>
      </c>
      <c r="C682" t="e">
        <f t="shared" si="62"/>
        <v>#N/A</v>
      </c>
      <c r="D682" s="5" t="s">
        <v>882</v>
      </c>
      <c r="E682" t="e">
        <f t="shared" si="61"/>
        <v>#N/A</v>
      </c>
      <c r="G682" s="5" t="s">
        <v>879</v>
      </c>
      <c r="H682" s="42">
        <v>15</v>
      </c>
      <c r="I682">
        <f t="shared" si="63"/>
        <v>667</v>
      </c>
      <c r="J682" s="5" t="s">
        <v>9</v>
      </c>
      <c r="K682" s="5"/>
      <c r="L682">
        <f t="shared" si="65"/>
        <v>15</v>
      </c>
      <c r="M682">
        <f t="shared" si="66"/>
        <v>286</v>
      </c>
      <c r="N682" s="5" t="s">
        <v>879</v>
      </c>
      <c r="O682" s="42">
        <v>1</v>
      </c>
      <c r="Y682">
        <f t="shared" si="64"/>
        <v>1388</v>
      </c>
    </row>
    <row r="683" spans="1:25" x14ac:dyDescent="0.25">
      <c r="A683" s="5" t="s">
        <v>889</v>
      </c>
      <c r="B683" s="42">
        <v>40</v>
      </c>
      <c r="C683" t="e">
        <f t="shared" si="62"/>
        <v>#N/A</v>
      </c>
      <c r="D683" s="5" t="s">
        <v>883</v>
      </c>
      <c r="E683" t="e">
        <f t="shared" si="61"/>
        <v>#N/A</v>
      </c>
      <c r="G683" s="5" t="s">
        <v>880</v>
      </c>
      <c r="H683" s="42">
        <v>41</v>
      </c>
      <c r="I683">
        <f t="shared" si="63"/>
        <v>567</v>
      </c>
      <c r="J683" s="5" t="s">
        <v>879</v>
      </c>
      <c r="K683" s="5"/>
      <c r="L683">
        <f t="shared" si="65"/>
        <v>41</v>
      </c>
      <c r="M683">
        <f t="shared" si="66"/>
        <v>286</v>
      </c>
      <c r="N683" s="5" t="s">
        <v>880</v>
      </c>
      <c r="O683" s="42">
        <v>1</v>
      </c>
      <c r="Y683">
        <f t="shared" si="64"/>
        <v>1388</v>
      </c>
    </row>
    <row r="684" spans="1:25" x14ac:dyDescent="0.25">
      <c r="A684" s="5" t="s">
        <v>890</v>
      </c>
      <c r="B684" s="42">
        <v>43</v>
      </c>
      <c r="C684" t="e">
        <f t="shared" si="62"/>
        <v>#N/A</v>
      </c>
      <c r="D684" s="5" t="s">
        <v>884</v>
      </c>
      <c r="E684" t="e">
        <f t="shared" si="61"/>
        <v>#N/A</v>
      </c>
      <c r="G684" s="5" t="s">
        <v>881</v>
      </c>
      <c r="H684" s="42">
        <v>1200</v>
      </c>
      <c r="I684">
        <f t="shared" si="63"/>
        <v>72</v>
      </c>
      <c r="J684" s="5" t="s">
        <v>880</v>
      </c>
      <c r="K684" s="5"/>
      <c r="L684">
        <f t="shared" si="65"/>
        <v>1200</v>
      </c>
      <c r="M684">
        <f t="shared" si="66"/>
        <v>286</v>
      </c>
      <c r="N684" s="5" t="s">
        <v>881</v>
      </c>
      <c r="O684" s="42">
        <v>1</v>
      </c>
      <c r="Y684">
        <f t="shared" si="64"/>
        <v>1388</v>
      </c>
    </row>
    <row r="685" spans="1:25" x14ac:dyDescent="0.25">
      <c r="A685" s="5" t="s">
        <v>891</v>
      </c>
      <c r="B685" s="42">
        <v>239</v>
      </c>
      <c r="C685" t="e">
        <f t="shared" si="62"/>
        <v>#N/A</v>
      </c>
      <c r="D685" s="5" t="s">
        <v>885</v>
      </c>
      <c r="E685" t="e">
        <f t="shared" si="61"/>
        <v>#N/A</v>
      </c>
      <c r="G685" s="5" t="s">
        <v>882</v>
      </c>
      <c r="H685" s="42">
        <v>222</v>
      </c>
      <c r="I685">
        <f t="shared" si="63"/>
        <v>304</v>
      </c>
      <c r="J685" s="5" t="s">
        <v>881</v>
      </c>
      <c r="K685" s="5"/>
      <c r="L685">
        <f t="shared" si="65"/>
        <v>222</v>
      </c>
      <c r="M685">
        <f t="shared" si="66"/>
        <v>286</v>
      </c>
      <c r="N685" s="5" t="s">
        <v>882</v>
      </c>
      <c r="O685" s="42">
        <v>1</v>
      </c>
      <c r="Y685">
        <f t="shared" si="64"/>
        <v>1388</v>
      </c>
    </row>
    <row r="686" spans="1:25" x14ac:dyDescent="0.25">
      <c r="A686" s="5" t="s">
        <v>892</v>
      </c>
      <c r="B686" s="42">
        <v>1877</v>
      </c>
      <c r="C686" t="e">
        <f t="shared" si="62"/>
        <v>#N/A</v>
      </c>
      <c r="D686" s="5" t="s">
        <v>886</v>
      </c>
      <c r="E686" t="e">
        <f t="shared" si="61"/>
        <v>#N/A</v>
      </c>
      <c r="G686" s="5" t="s">
        <v>883</v>
      </c>
      <c r="H686" s="42">
        <v>1208</v>
      </c>
      <c r="I686">
        <f t="shared" si="63"/>
        <v>71</v>
      </c>
      <c r="J686" s="5" t="s">
        <v>882</v>
      </c>
      <c r="K686" s="5"/>
      <c r="L686">
        <f t="shared" si="65"/>
        <v>1208</v>
      </c>
      <c r="M686">
        <f t="shared" si="66"/>
        <v>60</v>
      </c>
      <c r="N686" s="5" t="s">
        <v>883</v>
      </c>
      <c r="O686" s="42">
        <v>2</v>
      </c>
      <c r="Y686">
        <f t="shared" si="64"/>
        <v>1388</v>
      </c>
    </row>
    <row r="687" spans="1:25" x14ac:dyDescent="0.25">
      <c r="A687" s="5" t="s">
        <v>893</v>
      </c>
      <c r="B687" s="42">
        <v>6</v>
      </c>
      <c r="C687" t="e">
        <f t="shared" si="62"/>
        <v>#N/A</v>
      </c>
      <c r="D687" s="5" t="s">
        <v>887</v>
      </c>
      <c r="E687" t="e">
        <f t="shared" si="61"/>
        <v>#N/A</v>
      </c>
      <c r="G687" s="5" t="s">
        <v>884</v>
      </c>
      <c r="H687" s="42">
        <v>119</v>
      </c>
      <c r="I687">
        <f t="shared" si="63"/>
        <v>410</v>
      </c>
      <c r="J687" s="5" t="s">
        <v>883</v>
      </c>
      <c r="K687" s="5"/>
      <c r="L687">
        <f t="shared" si="65"/>
        <v>119</v>
      </c>
      <c r="M687">
        <f t="shared" si="66"/>
        <v>286</v>
      </c>
      <c r="N687" s="5" t="s">
        <v>884</v>
      </c>
      <c r="O687" s="42">
        <v>1</v>
      </c>
      <c r="Y687">
        <f t="shared" si="64"/>
        <v>1388</v>
      </c>
    </row>
    <row r="688" spans="1:25" x14ac:dyDescent="0.25">
      <c r="A688" s="5" t="s">
        <v>894</v>
      </c>
      <c r="B688" s="42">
        <v>150</v>
      </c>
      <c r="C688" t="e">
        <f t="shared" si="62"/>
        <v>#N/A</v>
      </c>
      <c r="D688" s="5" t="s">
        <v>888</v>
      </c>
      <c r="E688" t="e">
        <f t="shared" si="61"/>
        <v>#N/A</v>
      </c>
      <c r="G688" s="5" t="s">
        <v>885</v>
      </c>
      <c r="H688" s="42">
        <v>0</v>
      </c>
      <c r="I688">
        <f t="shared" si="63"/>
        <v>742</v>
      </c>
      <c r="J688" s="5" t="s">
        <v>884</v>
      </c>
      <c r="K688" s="5"/>
      <c r="L688">
        <f t="shared" si="65"/>
        <v>0</v>
      </c>
      <c r="M688">
        <f t="shared" si="66"/>
        <v>286</v>
      </c>
      <c r="N688" s="5" t="s">
        <v>885</v>
      </c>
      <c r="O688" s="42">
        <v>1</v>
      </c>
      <c r="Y688">
        <f t="shared" si="64"/>
        <v>1388</v>
      </c>
    </row>
    <row r="689" spans="1:25" x14ac:dyDescent="0.25">
      <c r="A689" s="5" t="s">
        <v>895</v>
      </c>
      <c r="B689" s="42">
        <v>45</v>
      </c>
      <c r="C689" t="e">
        <f t="shared" si="62"/>
        <v>#N/A</v>
      </c>
      <c r="D689" s="5" t="s">
        <v>889</v>
      </c>
      <c r="E689" t="e">
        <f t="shared" si="61"/>
        <v>#N/A</v>
      </c>
      <c r="G689" s="5" t="s">
        <v>886</v>
      </c>
      <c r="H689" s="42">
        <v>88</v>
      </c>
      <c r="I689">
        <f t="shared" si="63"/>
        <v>460</v>
      </c>
      <c r="J689" s="5" t="s">
        <v>885</v>
      </c>
      <c r="K689" s="5"/>
      <c r="L689">
        <f t="shared" si="65"/>
        <v>88</v>
      </c>
      <c r="M689">
        <f t="shared" si="66"/>
        <v>286</v>
      </c>
      <c r="N689" s="5" t="s">
        <v>886</v>
      </c>
      <c r="O689" s="42">
        <v>1</v>
      </c>
      <c r="Y689">
        <f t="shared" si="64"/>
        <v>1388</v>
      </c>
    </row>
    <row r="690" spans="1:25" x14ac:dyDescent="0.25">
      <c r="A690" s="5" t="s">
        <v>896</v>
      </c>
      <c r="B690" s="42">
        <v>190</v>
      </c>
      <c r="C690" t="e">
        <f t="shared" si="62"/>
        <v>#N/A</v>
      </c>
      <c r="D690" s="5" t="s">
        <v>890</v>
      </c>
      <c r="E690" t="e">
        <f t="shared" si="61"/>
        <v>#N/A</v>
      </c>
      <c r="G690" s="5" t="s">
        <v>887</v>
      </c>
      <c r="H690" s="42">
        <v>320</v>
      </c>
      <c r="I690">
        <f t="shared" si="63"/>
        <v>235</v>
      </c>
      <c r="J690" s="5" t="s">
        <v>886</v>
      </c>
      <c r="K690" s="5"/>
      <c r="L690">
        <f t="shared" si="65"/>
        <v>320</v>
      </c>
      <c r="M690">
        <f t="shared" si="66"/>
        <v>286</v>
      </c>
      <c r="N690" s="5" t="s">
        <v>887</v>
      </c>
      <c r="O690" s="42">
        <v>1</v>
      </c>
      <c r="Y690">
        <f t="shared" si="64"/>
        <v>1388</v>
      </c>
    </row>
    <row r="691" spans="1:25" x14ac:dyDescent="0.25">
      <c r="A691" s="5" t="s">
        <v>897</v>
      </c>
      <c r="B691" s="42">
        <v>26</v>
      </c>
      <c r="C691" t="e">
        <f t="shared" si="62"/>
        <v>#N/A</v>
      </c>
      <c r="D691" s="5" t="s">
        <v>891</v>
      </c>
      <c r="E691" t="e">
        <f t="shared" si="61"/>
        <v>#N/A</v>
      </c>
      <c r="G691" s="5" t="s">
        <v>888</v>
      </c>
      <c r="H691" s="42">
        <v>758</v>
      </c>
      <c r="I691">
        <f t="shared" si="63"/>
        <v>113</v>
      </c>
      <c r="J691" s="5" t="s">
        <v>887</v>
      </c>
      <c r="K691" s="5"/>
      <c r="L691">
        <f t="shared" si="65"/>
        <v>758</v>
      </c>
      <c r="M691">
        <f t="shared" si="66"/>
        <v>60</v>
      </c>
      <c r="N691" s="5" t="s">
        <v>888</v>
      </c>
      <c r="O691" s="42">
        <v>2</v>
      </c>
      <c r="Y691">
        <f t="shared" si="64"/>
        <v>1388</v>
      </c>
    </row>
    <row r="692" spans="1:25" x14ac:dyDescent="0.25">
      <c r="A692" s="5" t="s">
        <v>898</v>
      </c>
      <c r="B692" s="42">
        <v>544</v>
      </c>
      <c r="C692" t="e">
        <f t="shared" si="62"/>
        <v>#N/A</v>
      </c>
      <c r="D692" s="5" t="s">
        <v>892</v>
      </c>
      <c r="E692" t="e">
        <f t="shared" si="61"/>
        <v>#N/A</v>
      </c>
      <c r="G692" s="5" t="s">
        <v>889</v>
      </c>
      <c r="H692" s="42">
        <v>295</v>
      </c>
      <c r="I692">
        <f t="shared" si="63"/>
        <v>249</v>
      </c>
      <c r="J692" s="5" t="s">
        <v>888</v>
      </c>
      <c r="K692" s="5"/>
      <c r="L692">
        <f t="shared" si="65"/>
        <v>295</v>
      </c>
      <c r="M692">
        <f t="shared" si="66"/>
        <v>286</v>
      </c>
      <c r="N692" s="5" t="s">
        <v>889</v>
      </c>
      <c r="O692" s="42">
        <v>1</v>
      </c>
      <c r="Y692">
        <f t="shared" si="64"/>
        <v>1388</v>
      </c>
    </row>
    <row r="693" spans="1:25" x14ac:dyDescent="0.25">
      <c r="A693" s="5" t="s">
        <v>899</v>
      </c>
      <c r="B693" s="42">
        <v>212</v>
      </c>
      <c r="C693" t="e">
        <f t="shared" si="62"/>
        <v>#N/A</v>
      </c>
      <c r="D693" s="5" t="s">
        <v>893</v>
      </c>
      <c r="E693" t="e">
        <f t="shared" si="61"/>
        <v>#N/A</v>
      </c>
      <c r="G693" s="5" t="s">
        <v>890</v>
      </c>
      <c r="H693" s="42">
        <v>459</v>
      </c>
      <c r="I693">
        <f t="shared" si="63"/>
        <v>180</v>
      </c>
      <c r="J693" s="5" t="s">
        <v>889</v>
      </c>
      <c r="K693" s="5"/>
      <c r="L693">
        <f t="shared" si="65"/>
        <v>459</v>
      </c>
      <c r="M693">
        <f t="shared" si="66"/>
        <v>286</v>
      </c>
      <c r="N693" s="5" t="s">
        <v>890</v>
      </c>
      <c r="O693" s="42">
        <v>1</v>
      </c>
      <c r="Y693">
        <f t="shared" si="64"/>
        <v>1388</v>
      </c>
    </row>
    <row r="694" spans="1:25" x14ac:dyDescent="0.25">
      <c r="A694" s="5" t="s">
        <v>900</v>
      </c>
      <c r="B694" s="42">
        <v>19</v>
      </c>
      <c r="C694" t="e">
        <f t="shared" si="62"/>
        <v>#N/A</v>
      </c>
      <c r="D694" s="5" t="s">
        <v>894</v>
      </c>
      <c r="E694" t="e">
        <f t="shared" si="61"/>
        <v>#N/A</v>
      </c>
      <c r="G694" s="5" t="s">
        <v>891</v>
      </c>
      <c r="H694" s="42">
        <v>258</v>
      </c>
      <c r="I694">
        <f t="shared" si="63"/>
        <v>271</v>
      </c>
      <c r="J694" s="5" t="s">
        <v>890</v>
      </c>
      <c r="K694" s="5"/>
      <c r="L694">
        <f t="shared" si="65"/>
        <v>258</v>
      </c>
      <c r="M694">
        <f t="shared" si="66"/>
        <v>60</v>
      </c>
      <c r="N694" s="5" t="s">
        <v>891</v>
      </c>
      <c r="O694" s="42">
        <v>2</v>
      </c>
      <c r="Y694">
        <f t="shared" si="64"/>
        <v>1388</v>
      </c>
    </row>
    <row r="695" spans="1:25" x14ac:dyDescent="0.25">
      <c r="A695" s="5" t="s">
        <v>901</v>
      </c>
      <c r="B695" s="42">
        <v>40</v>
      </c>
      <c r="C695" t="e">
        <f t="shared" si="62"/>
        <v>#N/A</v>
      </c>
      <c r="D695" s="5" t="s">
        <v>895</v>
      </c>
      <c r="E695" t="e">
        <f t="shared" si="61"/>
        <v>#N/A</v>
      </c>
      <c r="G695" s="5" t="s">
        <v>892</v>
      </c>
      <c r="H695" s="42">
        <v>2400</v>
      </c>
      <c r="I695">
        <f t="shared" si="63"/>
        <v>30</v>
      </c>
      <c r="J695" s="5" t="s">
        <v>891</v>
      </c>
      <c r="K695" s="5"/>
      <c r="L695">
        <f t="shared" si="65"/>
        <v>2400</v>
      </c>
      <c r="M695">
        <f t="shared" si="66"/>
        <v>286</v>
      </c>
      <c r="N695" s="5" t="s">
        <v>892</v>
      </c>
      <c r="O695" s="42">
        <v>1</v>
      </c>
      <c r="Y695">
        <f t="shared" si="64"/>
        <v>1388</v>
      </c>
    </row>
    <row r="696" spans="1:25" x14ac:dyDescent="0.25">
      <c r="A696" s="5" t="s">
        <v>902</v>
      </c>
      <c r="B696" s="42">
        <v>57</v>
      </c>
      <c r="C696" t="e">
        <f t="shared" si="62"/>
        <v>#N/A</v>
      </c>
      <c r="D696" s="5" t="s">
        <v>896</v>
      </c>
      <c r="E696" t="e">
        <f t="shared" si="61"/>
        <v>#N/A</v>
      </c>
      <c r="G696" s="5" t="s">
        <v>893</v>
      </c>
      <c r="H696" s="42">
        <v>8</v>
      </c>
      <c r="I696">
        <f t="shared" si="63"/>
        <v>697</v>
      </c>
      <c r="J696" s="5" t="s">
        <v>892</v>
      </c>
      <c r="K696" s="5"/>
      <c r="L696">
        <f t="shared" si="65"/>
        <v>8</v>
      </c>
      <c r="M696">
        <f t="shared" si="66"/>
        <v>286</v>
      </c>
      <c r="N696" s="5" t="s">
        <v>893</v>
      </c>
      <c r="O696" s="42">
        <v>1</v>
      </c>
      <c r="Y696">
        <f t="shared" si="64"/>
        <v>1388</v>
      </c>
    </row>
    <row r="697" spans="1:25" x14ac:dyDescent="0.25">
      <c r="A697" s="5" t="s">
        <v>904</v>
      </c>
      <c r="B697" s="42">
        <v>715</v>
      </c>
      <c r="C697" t="e">
        <f t="shared" si="62"/>
        <v>#N/A</v>
      </c>
      <c r="D697" s="5" t="s">
        <v>897</v>
      </c>
      <c r="E697" t="e">
        <f t="shared" si="61"/>
        <v>#N/A</v>
      </c>
      <c r="G697" s="5" t="s">
        <v>894</v>
      </c>
      <c r="H697" s="42">
        <v>89</v>
      </c>
      <c r="I697">
        <f t="shared" si="63"/>
        <v>457</v>
      </c>
      <c r="J697" s="5" t="s">
        <v>893</v>
      </c>
      <c r="K697" s="5"/>
      <c r="L697">
        <f t="shared" si="65"/>
        <v>89</v>
      </c>
      <c r="M697">
        <f t="shared" si="66"/>
        <v>286</v>
      </c>
      <c r="N697" s="5" t="s">
        <v>894</v>
      </c>
      <c r="O697" s="42">
        <v>1</v>
      </c>
      <c r="Y697">
        <f t="shared" si="64"/>
        <v>1388</v>
      </c>
    </row>
    <row r="698" spans="1:25" x14ac:dyDescent="0.25">
      <c r="A698" s="5" t="s">
        <v>905</v>
      </c>
      <c r="B698" s="42">
        <v>22</v>
      </c>
      <c r="C698" t="e">
        <f t="shared" si="62"/>
        <v>#N/A</v>
      </c>
      <c r="D698" s="5" t="s">
        <v>898</v>
      </c>
      <c r="E698" t="e">
        <f t="shared" si="61"/>
        <v>#N/A</v>
      </c>
      <c r="G698" s="5" t="s">
        <v>895</v>
      </c>
      <c r="H698" s="42">
        <v>0</v>
      </c>
      <c r="I698">
        <f t="shared" si="63"/>
        <v>742</v>
      </c>
      <c r="J698" s="5" t="s">
        <v>894</v>
      </c>
      <c r="K698" s="5"/>
      <c r="L698">
        <f t="shared" si="65"/>
        <v>0</v>
      </c>
      <c r="M698">
        <f t="shared" si="66"/>
        <v>286</v>
      </c>
      <c r="N698" s="5" t="s">
        <v>895</v>
      </c>
      <c r="O698" s="42">
        <v>1</v>
      </c>
      <c r="Y698">
        <f t="shared" si="64"/>
        <v>1388</v>
      </c>
    </row>
    <row r="699" spans="1:25" x14ac:dyDescent="0.25">
      <c r="A699" s="5" t="s">
        <v>906</v>
      </c>
      <c r="B699" s="42">
        <v>1000</v>
      </c>
      <c r="C699" t="e">
        <f t="shared" si="62"/>
        <v>#N/A</v>
      </c>
      <c r="D699" s="5" t="s">
        <v>899</v>
      </c>
      <c r="E699" t="e">
        <f t="shared" si="61"/>
        <v>#N/A</v>
      </c>
      <c r="G699" s="5" t="s">
        <v>896</v>
      </c>
      <c r="H699" s="42">
        <v>232</v>
      </c>
      <c r="I699">
        <f t="shared" si="63"/>
        <v>294</v>
      </c>
      <c r="J699" s="5" t="s">
        <v>895</v>
      </c>
      <c r="K699" s="5"/>
      <c r="L699">
        <f t="shared" si="65"/>
        <v>232</v>
      </c>
      <c r="M699">
        <f t="shared" si="66"/>
        <v>60</v>
      </c>
      <c r="N699" s="5" t="s">
        <v>896</v>
      </c>
      <c r="O699" s="42">
        <v>2</v>
      </c>
      <c r="Y699">
        <f t="shared" si="64"/>
        <v>1388</v>
      </c>
    </row>
    <row r="700" spans="1:25" x14ac:dyDescent="0.25">
      <c r="A700" s="5" t="s">
        <v>907</v>
      </c>
      <c r="B700" s="42">
        <v>70</v>
      </c>
      <c r="C700" t="e">
        <f t="shared" si="62"/>
        <v>#N/A</v>
      </c>
      <c r="D700" s="5" t="s">
        <v>900</v>
      </c>
      <c r="E700" t="e">
        <f t="shared" si="61"/>
        <v>#N/A</v>
      </c>
      <c r="G700" s="5" t="s">
        <v>897</v>
      </c>
      <c r="H700" s="42">
        <v>40</v>
      </c>
      <c r="I700">
        <f t="shared" si="63"/>
        <v>574</v>
      </c>
      <c r="J700" s="5" t="s">
        <v>896</v>
      </c>
      <c r="K700" s="5"/>
      <c r="L700">
        <f t="shared" si="65"/>
        <v>40</v>
      </c>
      <c r="M700">
        <f t="shared" si="66"/>
        <v>286</v>
      </c>
      <c r="N700" s="5" t="s">
        <v>897</v>
      </c>
      <c r="O700" s="42">
        <v>1</v>
      </c>
      <c r="Y700">
        <f t="shared" si="64"/>
        <v>1388</v>
      </c>
    </row>
    <row r="701" spans="1:25" x14ac:dyDescent="0.25">
      <c r="A701" s="5" t="s">
        <v>908</v>
      </c>
      <c r="B701" s="42">
        <v>50</v>
      </c>
      <c r="C701" t="e">
        <f t="shared" si="62"/>
        <v>#N/A</v>
      </c>
      <c r="D701" s="5" t="s">
        <v>901</v>
      </c>
      <c r="E701" t="e">
        <f t="shared" si="61"/>
        <v>#N/A</v>
      </c>
      <c r="G701" s="5" t="s">
        <v>898</v>
      </c>
      <c r="H701" s="42">
        <v>24</v>
      </c>
      <c r="I701">
        <f t="shared" si="63"/>
        <v>620</v>
      </c>
      <c r="J701" s="5" t="s">
        <v>897</v>
      </c>
      <c r="K701" s="5"/>
      <c r="L701">
        <f t="shared" si="65"/>
        <v>24</v>
      </c>
      <c r="M701">
        <f t="shared" si="66"/>
        <v>60</v>
      </c>
      <c r="N701" s="5" t="s">
        <v>898</v>
      </c>
      <c r="O701" s="42">
        <v>2</v>
      </c>
      <c r="Y701">
        <f t="shared" si="64"/>
        <v>1388</v>
      </c>
    </row>
    <row r="702" spans="1:25" x14ac:dyDescent="0.25">
      <c r="A702" s="5" t="s">
        <v>909</v>
      </c>
      <c r="B702" s="42">
        <v>9</v>
      </c>
      <c r="C702" t="e">
        <f t="shared" si="62"/>
        <v>#N/A</v>
      </c>
      <c r="D702" s="5" t="s">
        <v>902</v>
      </c>
      <c r="E702" t="e">
        <f t="shared" si="61"/>
        <v>#N/A</v>
      </c>
      <c r="G702" s="5" t="s">
        <v>899</v>
      </c>
      <c r="H702" s="42">
        <v>720</v>
      </c>
      <c r="I702">
        <f t="shared" si="63"/>
        <v>119</v>
      </c>
      <c r="J702" s="5" t="s">
        <v>898</v>
      </c>
      <c r="K702" s="5"/>
      <c r="L702">
        <f t="shared" si="65"/>
        <v>720</v>
      </c>
      <c r="M702">
        <f t="shared" si="66"/>
        <v>19</v>
      </c>
      <c r="N702" s="5" t="s">
        <v>899</v>
      </c>
      <c r="O702" s="42">
        <v>3</v>
      </c>
      <c r="Y702">
        <f t="shared" si="64"/>
        <v>1388</v>
      </c>
    </row>
    <row r="703" spans="1:25" x14ac:dyDescent="0.25">
      <c r="A703" s="5" t="s">
        <v>910</v>
      </c>
      <c r="B703" s="42">
        <v>25</v>
      </c>
      <c r="C703" t="e">
        <f t="shared" si="62"/>
        <v>#N/A</v>
      </c>
      <c r="D703" s="5" t="s">
        <v>904</v>
      </c>
      <c r="E703" t="e">
        <f t="shared" si="61"/>
        <v>#N/A</v>
      </c>
      <c r="G703" s="5" t="s">
        <v>900</v>
      </c>
      <c r="H703" s="42">
        <v>0</v>
      </c>
      <c r="I703">
        <f t="shared" si="63"/>
        <v>742</v>
      </c>
      <c r="J703" s="5" t="s">
        <v>899</v>
      </c>
      <c r="K703" s="5"/>
      <c r="L703">
        <f t="shared" si="65"/>
        <v>0</v>
      </c>
      <c r="M703">
        <f t="shared" si="66"/>
        <v>286</v>
      </c>
      <c r="N703" s="5" t="s">
        <v>900</v>
      </c>
      <c r="O703" s="42">
        <v>1</v>
      </c>
      <c r="Y703">
        <f t="shared" si="64"/>
        <v>1388</v>
      </c>
    </row>
    <row r="704" spans="1:25" x14ac:dyDescent="0.25">
      <c r="A704" s="5" t="s">
        <v>911</v>
      </c>
      <c r="B704" s="42">
        <v>225</v>
      </c>
      <c r="C704" t="e">
        <f t="shared" si="62"/>
        <v>#N/A</v>
      </c>
      <c r="D704" s="5" t="s">
        <v>905</v>
      </c>
      <c r="E704" t="e">
        <f t="shared" si="61"/>
        <v>#N/A</v>
      </c>
      <c r="G704" s="5" t="s">
        <v>901</v>
      </c>
      <c r="H704" s="42">
        <v>0</v>
      </c>
      <c r="I704">
        <f t="shared" si="63"/>
        <v>742</v>
      </c>
      <c r="J704" s="5" t="s">
        <v>900</v>
      </c>
      <c r="K704" s="5"/>
      <c r="L704">
        <f t="shared" si="65"/>
        <v>0</v>
      </c>
      <c r="M704">
        <f t="shared" si="66"/>
        <v>286</v>
      </c>
      <c r="N704" s="5" t="s">
        <v>901</v>
      </c>
      <c r="O704" s="42">
        <v>1</v>
      </c>
      <c r="Y704">
        <f t="shared" si="64"/>
        <v>1388</v>
      </c>
    </row>
    <row r="705" spans="1:25" x14ac:dyDescent="0.25">
      <c r="A705" s="5" t="s">
        <v>912</v>
      </c>
      <c r="B705" s="42">
        <v>50</v>
      </c>
      <c r="C705" t="e">
        <f t="shared" si="62"/>
        <v>#N/A</v>
      </c>
      <c r="D705" s="5" t="s">
        <v>906</v>
      </c>
      <c r="E705" t="e">
        <f t="shared" si="61"/>
        <v>#N/A</v>
      </c>
      <c r="G705" s="5" t="s">
        <v>902</v>
      </c>
      <c r="H705" s="42">
        <v>125</v>
      </c>
      <c r="I705">
        <f t="shared" si="63"/>
        <v>402</v>
      </c>
      <c r="J705" s="5" t="s">
        <v>901</v>
      </c>
      <c r="K705" s="5"/>
      <c r="L705">
        <f t="shared" si="65"/>
        <v>125</v>
      </c>
      <c r="M705">
        <f t="shared" si="66"/>
        <v>286</v>
      </c>
      <c r="N705" s="5" t="s">
        <v>902</v>
      </c>
      <c r="O705" s="42">
        <v>1</v>
      </c>
      <c r="Y705">
        <f t="shared" si="64"/>
        <v>1388</v>
      </c>
    </row>
    <row r="706" spans="1:25" x14ac:dyDescent="0.25">
      <c r="A706" s="5" t="s">
        <v>913</v>
      </c>
      <c r="B706" s="42">
        <v>145</v>
      </c>
      <c r="C706" t="e">
        <f t="shared" si="62"/>
        <v>#N/A</v>
      </c>
      <c r="D706" s="5" t="s">
        <v>907</v>
      </c>
      <c r="E706" t="e">
        <f t="shared" si="61"/>
        <v>#N/A</v>
      </c>
      <c r="G706" s="5" t="s">
        <v>904</v>
      </c>
      <c r="H706" s="42">
        <v>18</v>
      </c>
      <c r="I706">
        <f t="shared" si="63"/>
        <v>649</v>
      </c>
      <c r="J706" s="5" t="s">
        <v>902</v>
      </c>
      <c r="K706" s="5"/>
      <c r="L706">
        <f t="shared" si="65"/>
        <v>18</v>
      </c>
      <c r="M706">
        <f t="shared" si="66"/>
        <v>286</v>
      </c>
      <c r="N706" s="5" t="s">
        <v>904</v>
      </c>
      <c r="O706" s="42">
        <v>1</v>
      </c>
      <c r="Y706">
        <f t="shared" si="64"/>
        <v>1388</v>
      </c>
    </row>
    <row r="707" spans="1:25" x14ac:dyDescent="0.25">
      <c r="A707" s="5" t="s">
        <v>914</v>
      </c>
      <c r="B707" s="42">
        <v>200</v>
      </c>
      <c r="C707" t="e">
        <f t="shared" si="62"/>
        <v>#N/A</v>
      </c>
      <c r="D707" s="5" t="s">
        <v>908</v>
      </c>
      <c r="E707" t="e">
        <f t="shared" si="61"/>
        <v>#N/A</v>
      </c>
      <c r="G707" s="5" t="s">
        <v>905</v>
      </c>
      <c r="H707" s="42">
        <v>712</v>
      </c>
      <c r="I707">
        <f t="shared" si="63"/>
        <v>123</v>
      </c>
      <c r="J707" s="5" t="s">
        <v>904</v>
      </c>
      <c r="K707" s="5"/>
      <c r="L707">
        <f t="shared" si="65"/>
        <v>712</v>
      </c>
      <c r="M707">
        <f t="shared" si="66"/>
        <v>60</v>
      </c>
      <c r="N707" s="5" t="s">
        <v>905</v>
      </c>
      <c r="O707" s="42">
        <v>2</v>
      </c>
      <c r="Y707">
        <f t="shared" si="64"/>
        <v>1388</v>
      </c>
    </row>
    <row r="708" spans="1:25" x14ac:dyDescent="0.25">
      <c r="A708" s="5" t="s">
        <v>915</v>
      </c>
      <c r="B708" s="42">
        <v>12</v>
      </c>
      <c r="C708" t="e">
        <f t="shared" si="62"/>
        <v>#N/A</v>
      </c>
      <c r="D708" s="5" t="s">
        <v>909</v>
      </c>
      <c r="E708" t="e">
        <f t="shared" si="61"/>
        <v>#N/A</v>
      </c>
      <c r="G708" s="5" t="s">
        <v>906</v>
      </c>
      <c r="H708" s="42">
        <v>2000</v>
      </c>
      <c r="I708">
        <f t="shared" si="63"/>
        <v>39</v>
      </c>
      <c r="J708" s="5" t="s">
        <v>905</v>
      </c>
      <c r="K708" s="5"/>
      <c r="L708">
        <f t="shared" si="65"/>
        <v>2000</v>
      </c>
      <c r="M708">
        <f t="shared" si="66"/>
        <v>286</v>
      </c>
      <c r="N708" s="5" t="s">
        <v>906</v>
      </c>
      <c r="O708" s="42">
        <v>1</v>
      </c>
      <c r="Y708">
        <f t="shared" si="64"/>
        <v>1388</v>
      </c>
    </row>
    <row r="709" spans="1:25" x14ac:dyDescent="0.25">
      <c r="A709" s="5" t="s">
        <v>916</v>
      </c>
      <c r="B709" s="42">
        <v>200</v>
      </c>
      <c r="C709" t="e">
        <f t="shared" si="62"/>
        <v>#N/A</v>
      </c>
      <c r="D709" s="5" t="s">
        <v>910</v>
      </c>
      <c r="E709" t="e">
        <f t="shared" si="61"/>
        <v>#N/A</v>
      </c>
      <c r="G709" s="5" t="s">
        <v>907</v>
      </c>
      <c r="H709" s="42">
        <v>23</v>
      </c>
      <c r="I709">
        <f t="shared" si="63"/>
        <v>628</v>
      </c>
      <c r="J709" s="5" t="s">
        <v>906</v>
      </c>
      <c r="K709" s="5"/>
      <c r="L709">
        <f t="shared" si="65"/>
        <v>23</v>
      </c>
      <c r="M709">
        <f t="shared" si="66"/>
        <v>286</v>
      </c>
      <c r="N709" s="5" t="s">
        <v>907</v>
      </c>
      <c r="O709" s="42">
        <v>1</v>
      </c>
      <c r="Y709">
        <f t="shared" si="64"/>
        <v>1388</v>
      </c>
    </row>
    <row r="710" spans="1:25" x14ac:dyDescent="0.25">
      <c r="A710" s="5" t="s">
        <v>917</v>
      </c>
      <c r="B710" s="42">
        <v>0</v>
      </c>
      <c r="C710" t="e">
        <f t="shared" si="62"/>
        <v>#N/A</v>
      </c>
      <c r="D710" s="5" t="s">
        <v>911</v>
      </c>
      <c r="E710" t="e">
        <f t="shared" si="61"/>
        <v>#N/A</v>
      </c>
      <c r="G710" s="5" t="s">
        <v>908</v>
      </c>
      <c r="H710" s="42">
        <v>26</v>
      </c>
      <c r="I710">
        <f t="shared" si="63"/>
        <v>611</v>
      </c>
      <c r="J710" s="5" t="s">
        <v>907</v>
      </c>
      <c r="K710" s="5"/>
      <c r="L710">
        <f t="shared" si="65"/>
        <v>26</v>
      </c>
      <c r="M710">
        <f t="shared" si="66"/>
        <v>286</v>
      </c>
      <c r="N710" s="5" t="s">
        <v>908</v>
      </c>
      <c r="O710" s="42">
        <v>1</v>
      </c>
      <c r="Y710">
        <f t="shared" si="64"/>
        <v>1388</v>
      </c>
    </row>
    <row r="711" spans="1:25" x14ac:dyDescent="0.25">
      <c r="A711" s="5" t="s">
        <v>918</v>
      </c>
      <c r="B711" s="42">
        <v>208</v>
      </c>
      <c r="C711" t="e">
        <f t="shared" si="62"/>
        <v>#N/A</v>
      </c>
      <c r="D711" s="5" t="s">
        <v>912</v>
      </c>
      <c r="E711" t="e">
        <f t="shared" si="61"/>
        <v>#N/A</v>
      </c>
      <c r="G711" s="5" t="s">
        <v>909</v>
      </c>
      <c r="H711" s="42">
        <v>15</v>
      </c>
      <c r="I711">
        <f t="shared" si="63"/>
        <v>667</v>
      </c>
      <c r="J711" s="5" t="s">
        <v>908</v>
      </c>
      <c r="K711" s="5"/>
      <c r="L711">
        <f t="shared" si="65"/>
        <v>15</v>
      </c>
      <c r="M711">
        <f t="shared" si="66"/>
        <v>286</v>
      </c>
      <c r="N711" s="5" t="s">
        <v>909</v>
      </c>
      <c r="O711" s="42">
        <v>1</v>
      </c>
      <c r="Y711">
        <f t="shared" si="64"/>
        <v>1388</v>
      </c>
    </row>
    <row r="712" spans="1:25" x14ac:dyDescent="0.25">
      <c r="A712" s="5" t="s">
        <v>919</v>
      </c>
      <c r="B712" s="42">
        <v>20</v>
      </c>
      <c r="C712" t="e">
        <f t="shared" si="62"/>
        <v>#N/A</v>
      </c>
      <c r="D712" s="5" t="s">
        <v>913</v>
      </c>
      <c r="E712" t="e">
        <f t="shared" si="61"/>
        <v>#N/A</v>
      </c>
      <c r="G712" s="5" t="s">
        <v>910</v>
      </c>
      <c r="H712" s="42">
        <v>197</v>
      </c>
      <c r="I712">
        <f t="shared" si="63"/>
        <v>324</v>
      </c>
      <c r="J712" s="5" t="s">
        <v>909</v>
      </c>
      <c r="K712" s="5"/>
      <c r="L712">
        <f t="shared" si="65"/>
        <v>197</v>
      </c>
      <c r="M712">
        <f t="shared" si="66"/>
        <v>286</v>
      </c>
      <c r="N712" s="5" t="s">
        <v>910</v>
      </c>
      <c r="O712" s="42">
        <v>1</v>
      </c>
      <c r="Y712">
        <f t="shared" si="64"/>
        <v>1388</v>
      </c>
    </row>
    <row r="713" spans="1:25" x14ac:dyDescent="0.25">
      <c r="A713" s="5" t="s">
        <v>920</v>
      </c>
      <c r="B713" s="42">
        <v>35</v>
      </c>
      <c r="C713" t="e">
        <f t="shared" si="62"/>
        <v>#N/A</v>
      </c>
      <c r="D713" s="5" t="s">
        <v>914</v>
      </c>
      <c r="E713" t="e">
        <f t="shared" ref="E713:E776" si="67">VLOOKUP(D:D,A708:B1532,2,0)</f>
        <v>#N/A</v>
      </c>
      <c r="G713" s="5" t="s">
        <v>911</v>
      </c>
      <c r="H713" s="42">
        <v>60</v>
      </c>
      <c r="I713">
        <f t="shared" si="63"/>
        <v>512</v>
      </c>
      <c r="J713" s="5" t="s">
        <v>910</v>
      </c>
      <c r="K713" s="5"/>
      <c r="L713">
        <f t="shared" si="65"/>
        <v>60</v>
      </c>
      <c r="M713">
        <f t="shared" si="66"/>
        <v>60</v>
      </c>
      <c r="N713" s="5" t="s">
        <v>911</v>
      </c>
      <c r="O713" s="42">
        <v>2</v>
      </c>
      <c r="Y713">
        <f t="shared" si="64"/>
        <v>1388</v>
      </c>
    </row>
    <row r="714" spans="1:25" x14ac:dyDescent="0.25">
      <c r="A714" s="5" t="s">
        <v>921</v>
      </c>
      <c r="B714" s="42">
        <v>50</v>
      </c>
      <c r="C714" t="e">
        <f t="shared" ref="C714:C777" si="68">RANK(E:E,E:E)</f>
        <v>#N/A</v>
      </c>
      <c r="D714" s="5" t="s">
        <v>915</v>
      </c>
      <c r="E714" t="e">
        <f t="shared" si="67"/>
        <v>#N/A</v>
      </c>
      <c r="G714" s="5" t="s">
        <v>912</v>
      </c>
      <c r="H714" s="42">
        <v>103</v>
      </c>
      <c r="I714">
        <f t="shared" si="63"/>
        <v>429</v>
      </c>
      <c r="J714" s="5" t="s">
        <v>911</v>
      </c>
      <c r="K714" s="5"/>
      <c r="L714">
        <f t="shared" si="65"/>
        <v>103</v>
      </c>
      <c r="M714">
        <f t="shared" si="66"/>
        <v>286</v>
      </c>
      <c r="N714" s="5" t="s">
        <v>912</v>
      </c>
      <c r="O714" s="42">
        <v>1</v>
      </c>
      <c r="Y714">
        <f t="shared" si="64"/>
        <v>1388</v>
      </c>
    </row>
    <row r="715" spans="1:25" x14ac:dyDescent="0.25">
      <c r="A715" s="5" t="s">
        <v>922</v>
      </c>
      <c r="B715" s="42">
        <v>6</v>
      </c>
      <c r="C715" t="e">
        <f t="shared" si="68"/>
        <v>#N/A</v>
      </c>
      <c r="D715" s="5" t="s">
        <v>916</v>
      </c>
      <c r="E715" t="e">
        <f t="shared" si="67"/>
        <v>#N/A</v>
      </c>
      <c r="G715" s="5" t="s">
        <v>913</v>
      </c>
      <c r="H715" s="42">
        <v>820</v>
      </c>
      <c r="I715">
        <f t="shared" si="63"/>
        <v>105</v>
      </c>
      <c r="J715" s="5" t="s">
        <v>912</v>
      </c>
      <c r="K715" s="5"/>
      <c r="L715">
        <f t="shared" si="65"/>
        <v>820</v>
      </c>
      <c r="M715">
        <f t="shared" si="66"/>
        <v>60</v>
      </c>
      <c r="N715" s="5" t="s">
        <v>913</v>
      </c>
      <c r="O715" s="42">
        <v>2</v>
      </c>
      <c r="Y715">
        <f t="shared" si="64"/>
        <v>1388</v>
      </c>
    </row>
    <row r="716" spans="1:25" x14ac:dyDescent="0.25">
      <c r="A716" s="5" t="s">
        <v>923</v>
      </c>
      <c r="B716" s="42">
        <v>39</v>
      </c>
      <c r="C716" t="e">
        <f t="shared" si="68"/>
        <v>#N/A</v>
      </c>
      <c r="D716" s="5" t="s">
        <v>917</v>
      </c>
      <c r="E716" t="e">
        <f t="shared" si="67"/>
        <v>#N/A</v>
      </c>
      <c r="G716" s="5" t="s">
        <v>914</v>
      </c>
      <c r="H716" s="42">
        <v>652</v>
      </c>
      <c r="I716">
        <f t="shared" si="63"/>
        <v>135</v>
      </c>
      <c r="J716" s="5" t="s">
        <v>913</v>
      </c>
      <c r="K716" s="5"/>
      <c r="L716">
        <f t="shared" si="65"/>
        <v>652</v>
      </c>
      <c r="M716">
        <f t="shared" si="66"/>
        <v>286</v>
      </c>
      <c r="N716" s="5" t="s">
        <v>914</v>
      </c>
      <c r="O716" s="42">
        <v>1</v>
      </c>
      <c r="Y716">
        <f t="shared" si="64"/>
        <v>1388</v>
      </c>
    </row>
    <row r="717" spans="1:25" x14ac:dyDescent="0.25">
      <c r="A717" s="5" t="s">
        <v>924</v>
      </c>
      <c r="B717" s="42">
        <v>50</v>
      </c>
      <c r="C717" t="e">
        <f t="shared" si="68"/>
        <v>#N/A</v>
      </c>
      <c r="D717" s="5" t="s">
        <v>918</v>
      </c>
      <c r="E717" t="e">
        <f t="shared" si="67"/>
        <v>#N/A</v>
      </c>
      <c r="G717" s="5" t="s">
        <v>915</v>
      </c>
      <c r="H717" s="42">
        <v>233</v>
      </c>
      <c r="I717">
        <f t="shared" ref="I717:I780" si="69">RANK(L:L,L:L)</f>
        <v>292</v>
      </c>
      <c r="J717" s="5" t="s">
        <v>914</v>
      </c>
      <c r="K717" s="5"/>
      <c r="L717">
        <f t="shared" si="65"/>
        <v>233</v>
      </c>
      <c r="M717">
        <f t="shared" si="66"/>
        <v>286</v>
      </c>
      <c r="N717" s="5" t="s">
        <v>915</v>
      </c>
      <c r="O717" s="42">
        <v>1</v>
      </c>
      <c r="Y717">
        <f t="shared" ref="Y717:Y780" si="70">RANK(AA:AA,AA:AA)</f>
        <v>1388</v>
      </c>
    </row>
    <row r="718" spans="1:25" x14ac:dyDescent="0.25">
      <c r="A718" s="5" t="s">
        <v>925</v>
      </c>
      <c r="B718" s="42">
        <v>0</v>
      </c>
      <c r="C718" t="e">
        <f t="shared" si="68"/>
        <v>#N/A</v>
      </c>
      <c r="D718" s="5" t="s">
        <v>919</v>
      </c>
      <c r="E718" t="e">
        <f t="shared" si="67"/>
        <v>#N/A</v>
      </c>
      <c r="G718" s="5" t="s">
        <v>916</v>
      </c>
      <c r="H718" s="42">
        <v>5100</v>
      </c>
      <c r="I718">
        <f t="shared" si="69"/>
        <v>10</v>
      </c>
      <c r="J718" s="5" t="s">
        <v>915</v>
      </c>
      <c r="K718" s="5"/>
      <c r="L718">
        <f t="shared" ref="L718:L781" si="71">VLOOKUP(G718,G717:H1540,2,0)</f>
        <v>5100</v>
      </c>
      <c r="M718">
        <f t="shared" ref="M718:M781" si="72">RANK(O:O,O:O)</f>
        <v>286</v>
      </c>
      <c r="N718" s="5" t="s">
        <v>916</v>
      </c>
      <c r="O718" s="42">
        <v>1</v>
      </c>
      <c r="Y718">
        <f t="shared" si="70"/>
        <v>1388</v>
      </c>
    </row>
    <row r="719" spans="1:25" x14ac:dyDescent="0.25">
      <c r="A719" s="5" t="s">
        <v>926</v>
      </c>
      <c r="B719" s="42">
        <v>900</v>
      </c>
      <c r="C719" t="e">
        <f t="shared" si="68"/>
        <v>#N/A</v>
      </c>
      <c r="D719" s="5" t="s">
        <v>920</v>
      </c>
      <c r="E719" t="e">
        <f t="shared" si="67"/>
        <v>#N/A</v>
      </c>
      <c r="G719" s="5" t="s">
        <v>917</v>
      </c>
      <c r="H719" s="42">
        <v>114</v>
      </c>
      <c r="I719">
        <f t="shared" si="69"/>
        <v>416</v>
      </c>
      <c r="J719" s="5" t="s">
        <v>916</v>
      </c>
      <c r="K719" s="5"/>
      <c r="L719">
        <f t="shared" si="71"/>
        <v>114</v>
      </c>
      <c r="M719">
        <f t="shared" si="72"/>
        <v>286</v>
      </c>
      <c r="N719" s="5" t="s">
        <v>917</v>
      </c>
      <c r="O719" s="42">
        <v>1</v>
      </c>
      <c r="Y719">
        <f t="shared" si="70"/>
        <v>1388</v>
      </c>
    </row>
    <row r="720" spans="1:25" x14ac:dyDescent="0.25">
      <c r="A720" s="5" t="s">
        <v>927</v>
      </c>
      <c r="B720" s="42">
        <v>100</v>
      </c>
      <c r="C720" t="e">
        <f t="shared" si="68"/>
        <v>#N/A</v>
      </c>
      <c r="D720" s="5" t="s">
        <v>921</v>
      </c>
      <c r="E720" t="e">
        <f t="shared" si="67"/>
        <v>#N/A</v>
      </c>
      <c r="G720" s="5" t="s">
        <v>918</v>
      </c>
      <c r="H720" s="42">
        <v>44</v>
      </c>
      <c r="I720">
        <f t="shared" si="69"/>
        <v>561</v>
      </c>
      <c r="J720" s="5" t="s">
        <v>917</v>
      </c>
      <c r="K720" s="5"/>
      <c r="L720">
        <f t="shared" si="71"/>
        <v>44</v>
      </c>
      <c r="M720">
        <f t="shared" si="72"/>
        <v>60</v>
      </c>
      <c r="N720" s="5" t="s">
        <v>918</v>
      </c>
      <c r="O720" s="42">
        <v>2</v>
      </c>
      <c r="Y720">
        <f t="shared" si="70"/>
        <v>1388</v>
      </c>
    </row>
    <row r="721" spans="1:25" x14ac:dyDescent="0.25">
      <c r="A721" s="5" t="s">
        <v>928</v>
      </c>
      <c r="B721" s="42">
        <v>500</v>
      </c>
      <c r="C721" t="e">
        <f t="shared" si="68"/>
        <v>#N/A</v>
      </c>
      <c r="D721" s="5" t="s">
        <v>922</v>
      </c>
      <c r="E721" t="e">
        <f t="shared" si="67"/>
        <v>#N/A</v>
      </c>
      <c r="G721" s="5" t="s">
        <v>919</v>
      </c>
      <c r="H721" s="42">
        <v>68</v>
      </c>
      <c r="I721">
        <f t="shared" si="69"/>
        <v>500</v>
      </c>
      <c r="J721" s="5" t="s">
        <v>918</v>
      </c>
      <c r="K721" s="5"/>
      <c r="L721">
        <f t="shared" si="71"/>
        <v>68</v>
      </c>
      <c r="M721">
        <f t="shared" si="72"/>
        <v>60</v>
      </c>
      <c r="N721" s="5" t="s">
        <v>919</v>
      </c>
      <c r="O721" s="42">
        <v>2</v>
      </c>
      <c r="Y721">
        <f t="shared" si="70"/>
        <v>1388</v>
      </c>
    </row>
    <row r="722" spans="1:25" x14ac:dyDescent="0.25">
      <c r="A722" s="5" t="s">
        <v>929</v>
      </c>
      <c r="B722" s="42">
        <v>100</v>
      </c>
      <c r="C722" t="e">
        <f t="shared" si="68"/>
        <v>#N/A</v>
      </c>
      <c r="D722" s="5" t="s">
        <v>923</v>
      </c>
      <c r="E722" t="e">
        <f t="shared" si="67"/>
        <v>#N/A</v>
      </c>
      <c r="G722" s="5" t="s">
        <v>920</v>
      </c>
      <c r="H722" s="42">
        <v>40</v>
      </c>
      <c r="I722">
        <f t="shared" si="69"/>
        <v>574</v>
      </c>
      <c r="J722" s="5" t="s">
        <v>919</v>
      </c>
      <c r="K722" s="5"/>
      <c r="L722">
        <f t="shared" si="71"/>
        <v>40</v>
      </c>
      <c r="M722">
        <f t="shared" si="72"/>
        <v>286</v>
      </c>
      <c r="N722" s="5" t="s">
        <v>920</v>
      </c>
      <c r="O722" s="42">
        <v>1</v>
      </c>
      <c r="Y722">
        <f t="shared" si="70"/>
        <v>1388</v>
      </c>
    </row>
    <row r="723" spans="1:25" x14ac:dyDescent="0.25">
      <c r="A723" s="5" t="s">
        <v>930</v>
      </c>
      <c r="B723" s="42">
        <v>72</v>
      </c>
      <c r="C723" t="e">
        <f t="shared" si="68"/>
        <v>#N/A</v>
      </c>
      <c r="D723" s="5" t="s">
        <v>924</v>
      </c>
      <c r="E723" t="e">
        <f t="shared" si="67"/>
        <v>#N/A</v>
      </c>
      <c r="G723" s="5" t="s">
        <v>921</v>
      </c>
      <c r="H723" s="42">
        <v>28</v>
      </c>
      <c r="I723">
        <f t="shared" si="69"/>
        <v>608</v>
      </c>
      <c r="J723" s="5" t="s">
        <v>920</v>
      </c>
      <c r="K723" s="5"/>
      <c r="L723">
        <f t="shared" si="71"/>
        <v>28</v>
      </c>
      <c r="M723">
        <f t="shared" si="72"/>
        <v>286</v>
      </c>
      <c r="N723" s="5" t="s">
        <v>921</v>
      </c>
      <c r="O723" s="42">
        <v>1</v>
      </c>
      <c r="Y723">
        <f t="shared" si="70"/>
        <v>1388</v>
      </c>
    </row>
    <row r="724" spans="1:25" x14ac:dyDescent="0.25">
      <c r="A724" s="5" t="s">
        <v>932</v>
      </c>
      <c r="B724" s="42">
        <v>0</v>
      </c>
      <c r="C724" t="e">
        <f t="shared" si="68"/>
        <v>#N/A</v>
      </c>
      <c r="D724" s="5" t="s">
        <v>925</v>
      </c>
      <c r="E724" t="e">
        <f t="shared" si="67"/>
        <v>#N/A</v>
      </c>
      <c r="G724" s="5" t="s">
        <v>922</v>
      </c>
      <c r="H724" s="42">
        <v>12</v>
      </c>
      <c r="I724">
        <f t="shared" si="69"/>
        <v>679</v>
      </c>
      <c r="J724" s="5" t="s">
        <v>921</v>
      </c>
      <c r="K724" s="5"/>
      <c r="L724">
        <f t="shared" si="71"/>
        <v>12</v>
      </c>
      <c r="M724">
        <f t="shared" si="72"/>
        <v>286</v>
      </c>
      <c r="N724" s="5" t="s">
        <v>922</v>
      </c>
      <c r="O724" s="42">
        <v>1</v>
      </c>
      <c r="Y724">
        <f t="shared" si="70"/>
        <v>1388</v>
      </c>
    </row>
    <row r="725" spans="1:25" x14ac:dyDescent="0.25">
      <c r="A725" s="5" t="s">
        <v>933</v>
      </c>
      <c r="B725" s="42">
        <v>390</v>
      </c>
      <c r="C725" t="e">
        <f t="shared" si="68"/>
        <v>#N/A</v>
      </c>
      <c r="D725" s="5" t="s">
        <v>926</v>
      </c>
      <c r="E725" t="e">
        <f t="shared" si="67"/>
        <v>#N/A</v>
      </c>
      <c r="G725" s="5" t="s">
        <v>923</v>
      </c>
      <c r="H725" s="42">
        <v>118</v>
      </c>
      <c r="I725">
        <f t="shared" si="69"/>
        <v>412</v>
      </c>
      <c r="J725" s="5" t="s">
        <v>922</v>
      </c>
      <c r="K725" s="5"/>
      <c r="L725">
        <f t="shared" si="71"/>
        <v>118</v>
      </c>
      <c r="M725">
        <f t="shared" si="72"/>
        <v>286</v>
      </c>
      <c r="N725" s="5" t="s">
        <v>923</v>
      </c>
      <c r="O725" s="42">
        <v>1</v>
      </c>
      <c r="Y725">
        <f t="shared" si="70"/>
        <v>1388</v>
      </c>
    </row>
    <row r="726" spans="1:25" x14ac:dyDescent="0.25">
      <c r="A726" s="5" t="s">
        <v>934</v>
      </c>
      <c r="B726" s="42">
        <v>1300</v>
      </c>
      <c r="C726" t="e">
        <f t="shared" si="68"/>
        <v>#N/A</v>
      </c>
      <c r="D726" s="5" t="s">
        <v>927</v>
      </c>
      <c r="E726" t="e">
        <f t="shared" si="67"/>
        <v>#N/A</v>
      </c>
      <c r="G726" s="5" t="s">
        <v>924</v>
      </c>
      <c r="H726" s="42">
        <v>430</v>
      </c>
      <c r="I726">
        <f t="shared" si="69"/>
        <v>184</v>
      </c>
      <c r="J726" s="5" t="s">
        <v>923</v>
      </c>
      <c r="K726" s="5"/>
      <c r="L726">
        <f t="shared" si="71"/>
        <v>430</v>
      </c>
      <c r="M726">
        <f t="shared" si="72"/>
        <v>286</v>
      </c>
      <c r="N726" s="5" t="s">
        <v>924</v>
      </c>
      <c r="O726" s="42">
        <v>1</v>
      </c>
      <c r="Y726">
        <f t="shared" si="70"/>
        <v>1388</v>
      </c>
    </row>
    <row r="727" spans="1:25" x14ac:dyDescent="0.25">
      <c r="A727" s="5" t="s">
        <v>935</v>
      </c>
      <c r="B727" s="42">
        <v>35</v>
      </c>
      <c r="C727" t="e">
        <f t="shared" si="68"/>
        <v>#N/A</v>
      </c>
      <c r="D727" s="5" t="s">
        <v>928</v>
      </c>
      <c r="E727" t="e">
        <f t="shared" si="67"/>
        <v>#N/A</v>
      </c>
      <c r="G727" s="5" t="s">
        <v>925</v>
      </c>
      <c r="H727" s="42">
        <v>194</v>
      </c>
      <c r="I727">
        <f t="shared" si="69"/>
        <v>326</v>
      </c>
      <c r="J727" s="5" t="s">
        <v>924</v>
      </c>
      <c r="K727" s="5"/>
      <c r="L727">
        <f t="shared" si="71"/>
        <v>194</v>
      </c>
      <c r="M727">
        <f t="shared" si="72"/>
        <v>286</v>
      </c>
      <c r="N727" s="5" t="s">
        <v>925</v>
      </c>
      <c r="O727" s="42">
        <v>1</v>
      </c>
      <c r="Y727">
        <f t="shared" si="70"/>
        <v>1388</v>
      </c>
    </row>
    <row r="728" spans="1:25" x14ac:dyDescent="0.25">
      <c r="A728" s="5" t="s">
        <v>936</v>
      </c>
      <c r="B728" s="42">
        <v>75</v>
      </c>
      <c r="C728" t="e">
        <f t="shared" si="68"/>
        <v>#N/A</v>
      </c>
      <c r="D728" s="5" t="s">
        <v>929</v>
      </c>
      <c r="E728" t="e">
        <f t="shared" si="67"/>
        <v>#N/A</v>
      </c>
      <c r="G728" s="5" t="s">
        <v>926</v>
      </c>
      <c r="H728" s="42">
        <v>1200</v>
      </c>
      <c r="I728">
        <f t="shared" si="69"/>
        <v>72</v>
      </c>
      <c r="J728" s="5" t="s">
        <v>925</v>
      </c>
      <c r="K728" s="5"/>
      <c r="L728">
        <f t="shared" si="71"/>
        <v>1200</v>
      </c>
      <c r="M728">
        <f t="shared" si="72"/>
        <v>286</v>
      </c>
      <c r="N728" s="5" t="s">
        <v>926</v>
      </c>
      <c r="O728" s="42">
        <v>1</v>
      </c>
      <c r="Y728">
        <f t="shared" si="70"/>
        <v>1388</v>
      </c>
    </row>
    <row r="729" spans="1:25" x14ac:dyDescent="0.25">
      <c r="A729" s="5" t="s">
        <v>937</v>
      </c>
      <c r="B729" s="42">
        <v>0</v>
      </c>
      <c r="C729" t="e">
        <f t="shared" si="68"/>
        <v>#N/A</v>
      </c>
      <c r="D729" s="5" t="s">
        <v>930</v>
      </c>
      <c r="E729" t="e">
        <f t="shared" si="67"/>
        <v>#N/A</v>
      </c>
      <c r="G729" s="5" t="s">
        <v>927</v>
      </c>
      <c r="H729" s="42">
        <v>205</v>
      </c>
      <c r="I729">
        <f t="shared" si="69"/>
        <v>314</v>
      </c>
      <c r="J729" s="5" t="s">
        <v>926</v>
      </c>
      <c r="K729" s="5"/>
      <c r="L729">
        <f t="shared" si="71"/>
        <v>205</v>
      </c>
      <c r="M729">
        <f t="shared" si="72"/>
        <v>286</v>
      </c>
      <c r="N729" s="5" t="s">
        <v>927</v>
      </c>
      <c r="O729" s="42">
        <v>1</v>
      </c>
      <c r="Y729">
        <f t="shared" si="70"/>
        <v>1388</v>
      </c>
    </row>
    <row r="730" spans="1:25" x14ac:dyDescent="0.25">
      <c r="A730" s="5" t="s">
        <v>938</v>
      </c>
      <c r="B730" s="42">
        <v>0</v>
      </c>
      <c r="C730" t="e">
        <f t="shared" si="68"/>
        <v>#N/A</v>
      </c>
      <c r="D730" s="5" t="s">
        <v>932</v>
      </c>
      <c r="E730" t="e">
        <f t="shared" si="67"/>
        <v>#N/A</v>
      </c>
      <c r="G730" s="5" t="s">
        <v>928</v>
      </c>
      <c r="H730" s="42">
        <v>11</v>
      </c>
      <c r="I730">
        <f t="shared" si="69"/>
        <v>683</v>
      </c>
      <c r="J730" s="5" t="s">
        <v>927</v>
      </c>
      <c r="K730" s="5"/>
      <c r="L730">
        <f t="shared" si="71"/>
        <v>11</v>
      </c>
      <c r="M730">
        <f t="shared" si="72"/>
        <v>286</v>
      </c>
      <c r="N730" s="5" t="s">
        <v>928</v>
      </c>
      <c r="O730" s="42">
        <v>1</v>
      </c>
      <c r="Y730">
        <f t="shared" si="70"/>
        <v>1388</v>
      </c>
    </row>
    <row r="731" spans="1:25" x14ac:dyDescent="0.25">
      <c r="A731" s="5" t="s">
        <v>939</v>
      </c>
      <c r="B731" s="42">
        <v>0</v>
      </c>
      <c r="C731" t="e">
        <f t="shared" si="68"/>
        <v>#N/A</v>
      </c>
      <c r="D731" s="5" t="s">
        <v>933</v>
      </c>
      <c r="E731" t="e">
        <f t="shared" si="67"/>
        <v>#N/A</v>
      </c>
      <c r="G731" s="5" t="s">
        <v>929</v>
      </c>
      <c r="H731" s="42">
        <v>416</v>
      </c>
      <c r="I731">
        <f t="shared" si="69"/>
        <v>189</v>
      </c>
      <c r="J731" s="5" t="s">
        <v>928</v>
      </c>
      <c r="K731" s="5"/>
      <c r="L731">
        <f t="shared" si="71"/>
        <v>416</v>
      </c>
      <c r="M731">
        <f t="shared" si="72"/>
        <v>286</v>
      </c>
      <c r="N731" s="5" t="s">
        <v>929</v>
      </c>
      <c r="O731" s="42">
        <v>1</v>
      </c>
      <c r="Y731">
        <f t="shared" si="70"/>
        <v>1388</v>
      </c>
    </row>
    <row r="732" spans="1:25" x14ac:dyDescent="0.25">
      <c r="A732" s="5" t="s">
        <v>941</v>
      </c>
      <c r="B732" s="42">
        <v>47</v>
      </c>
      <c r="C732" t="e">
        <f t="shared" si="68"/>
        <v>#N/A</v>
      </c>
      <c r="D732" s="5" t="s">
        <v>934</v>
      </c>
      <c r="E732" t="e">
        <f t="shared" si="67"/>
        <v>#N/A</v>
      </c>
      <c r="G732" s="5" t="s">
        <v>930</v>
      </c>
      <c r="H732" s="42">
        <v>281</v>
      </c>
      <c r="I732">
        <f t="shared" si="69"/>
        <v>257</v>
      </c>
      <c r="J732" s="5" t="s">
        <v>929</v>
      </c>
      <c r="K732" s="5"/>
      <c r="L732">
        <f t="shared" si="71"/>
        <v>281</v>
      </c>
      <c r="M732">
        <f t="shared" si="72"/>
        <v>286</v>
      </c>
      <c r="N732" s="5" t="s">
        <v>930</v>
      </c>
      <c r="O732" s="42">
        <v>1</v>
      </c>
      <c r="Y732">
        <f t="shared" si="70"/>
        <v>1388</v>
      </c>
    </row>
    <row r="733" spans="1:25" x14ac:dyDescent="0.25">
      <c r="A733" s="5" t="s">
        <v>942</v>
      </c>
      <c r="B733" s="42">
        <v>0</v>
      </c>
      <c r="C733" t="e">
        <f t="shared" si="68"/>
        <v>#N/A</v>
      </c>
      <c r="D733" s="5" t="s">
        <v>935</v>
      </c>
      <c r="E733" t="e">
        <f t="shared" si="67"/>
        <v>#N/A</v>
      </c>
      <c r="G733" s="5" t="s">
        <v>932</v>
      </c>
      <c r="H733" s="42">
        <v>108</v>
      </c>
      <c r="I733">
        <f t="shared" si="69"/>
        <v>424</v>
      </c>
      <c r="J733" s="5" t="s">
        <v>930</v>
      </c>
      <c r="K733" s="5"/>
      <c r="L733">
        <f t="shared" si="71"/>
        <v>108</v>
      </c>
      <c r="M733">
        <f t="shared" si="72"/>
        <v>286</v>
      </c>
      <c r="N733" s="5" t="s">
        <v>932</v>
      </c>
      <c r="O733" s="42">
        <v>1</v>
      </c>
      <c r="Y733">
        <f t="shared" si="70"/>
        <v>1388</v>
      </c>
    </row>
    <row r="734" spans="1:25" x14ac:dyDescent="0.25">
      <c r="A734" s="5" t="s">
        <v>943</v>
      </c>
      <c r="B734" s="42">
        <v>3074</v>
      </c>
      <c r="C734" t="e">
        <f t="shared" si="68"/>
        <v>#N/A</v>
      </c>
      <c r="D734" s="5" t="s">
        <v>936</v>
      </c>
      <c r="E734" t="e">
        <f t="shared" si="67"/>
        <v>#N/A</v>
      </c>
      <c r="G734" s="5" t="s">
        <v>933</v>
      </c>
      <c r="H734" s="42">
        <v>2800</v>
      </c>
      <c r="I734">
        <f t="shared" si="69"/>
        <v>24</v>
      </c>
      <c r="J734" s="5" t="s">
        <v>932</v>
      </c>
      <c r="K734" s="5"/>
      <c r="L734">
        <f t="shared" si="71"/>
        <v>2800</v>
      </c>
      <c r="M734">
        <f t="shared" si="72"/>
        <v>286</v>
      </c>
      <c r="N734" s="5" t="s">
        <v>933</v>
      </c>
      <c r="O734" s="42">
        <v>1</v>
      </c>
      <c r="Y734">
        <f t="shared" si="70"/>
        <v>1388</v>
      </c>
    </row>
    <row r="735" spans="1:25" x14ac:dyDescent="0.25">
      <c r="A735" s="5" t="s">
        <v>944</v>
      </c>
      <c r="B735" s="42">
        <v>150</v>
      </c>
      <c r="C735" t="e">
        <f t="shared" si="68"/>
        <v>#N/A</v>
      </c>
      <c r="D735" s="5" t="s">
        <v>937</v>
      </c>
      <c r="E735" t="e">
        <f t="shared" si="67"/>
        <v>#N/A</v>
      </c>
      <c r="G735" s="5" t="s">
        <v>934</v>
      </c>
      <c r="H735" s="42">
        <v>3000</v>
      </c>
      <c r="I735">
        <f t="shared" si="69"/>
        <v>21</v>
      </c>
      <c r="J735" s="5" t="s">
        <v>933</v>
      </c>
      <c r="K735" s="5"/>
      <c r="L735">
        <f t="shared" si="71"/>
        <v>3000</v>
      </c>
      <c r="M735">
        <f t="shared" si="72"/>
        <v>60</v>
      </c>
      <c r="N735" s="5" t="s">
        <v>934</v>
      </c>
      <c r="O735" s="42">
        <v>2</v>
      </c>
      <c r="Y735">
        <f t="shared" si="70"/>
        <v>1388</v>
      </c>
    </row>
    <row r="736" spans="1:25" x14ac:dyDescent="0.25">
      <c r="A736" s="5" t="s">
        <v>945</v>
      </c>
      <c r="B736" s="42">
        <v>160</v>
      </c>
      <c r="C736" t="e">
        <f t="shared" si="68"/>
        <v>#N/A</v>
      </c>
      <c r="D736" s="5" t="s">
        <v>938</v>
      </c>
      <c r="E736" t="e">
        <f t="shared" si="67"/>
        <v>#N/A</v>
      </c>
      <c r="G736" s="5" t="s">
        <v>935</v>
      </c>
      <c r="H736" s="42">
        <v>244</v>
      </c>
      <c r="I736">
        <f t="shared" si="69"/>
        <v>281</v>
      </c>
      <c r="J736" s="5" t="s">
        <v>934</v>
      </c>
      <c r="K736" s="5"/>
      <c r="L736">
        <f t="shared" si="71"/>
        <v>244</v>
      </c>
      <c r="M736">
        <f t="shared" si="72"/>
        <v>286</v>
      </c>
      <c r="N736" s="5" t="s">
        <v>935</v>
      </c>
      <c r="O736" s="42">
        <v>1</v>
      </c>
      <c r="Y736">
        <f t="shared" si="70"/>
        <v>1388</v>
      </c>
    </row>
    <row r="737" spans="1:25" x14ac:dyDescent="0.25">
      <c r="A737" s="5" t="s">
        <v>946</v>
      </c>
      <c r="B737" s="42">
        <v>0</v>
      </c>
      <c r="C737" t="e">
        <f t="shared" si="68"/>
        <v>#N/A</v>
      </c>
      <c r="D737" s="5" t="s">
        <v>939</v>
      </c>
      <c r="E737" t="e">
        <f t="shared" si="67"/>
        <v>#N/A</v>
      </c>
      <c r="G737" s="5" t="s">
        <v>936</v>
      </c>
      <c r="H737" s="42">
        <v>332</v>
      </c>
      <c r="I737">
        <f t="shared" si="69"/>
        <v>227</v>
      </c>
      <c r="J737" s="5" t="s">
        <v>935</v>
      </c>
      <c r="K737" s="5"/>
      <c r="L737">
        <f t="shared" si="71"/>
        <v>332</v>
      </c>
      <c r="M737">
        <f t="shared" si="72"/>
        <v>60</v>
      </c>
      <c r="N737" s="5" t="s">
        <v>936</v>
      </c>
      <c r="O737" s="42">
        <v>2</v>
      </c>
      <c r="Y737">
        <f t="shared" si="70"/>
        <v>1388</v>
      </c>
    </row>
    <row r="738" spans="1:25" x14ac:dyDescent="0.25">
      <c r="A738" s="5" t="s">
        <v>947</v>
      </c>
      <c r="B738" s="42">
        <v>349</v>
      </c>
      <c r="C738" t="e">
        <f t="shared" si="68"/>
        <v>#N/A</v>
      </c>
      <c r="D738" s="5" t="s">
        <v>941</v>
      </c>
      <c r="E738" t="e">
        <f t="shared" si="67"/>
        <v>#N/A</v>
      </c>
      <c r="G738" s="5" t="s">
        <v>937</v>
      </c>
      <c r="H738" s="42">
        <v>0</v>
      </c>
      <c r="I738">
        <f t="shared" si="69"/>
        <v>742</v>
      </c>
      <c r="J738" s="5" t="s">
        <v>936</v>
      </c>
      <c r="K738" s="5"/>
      <c r="L738">
        <f t="shared" si="71"/>
        <v>0</v>
      </c>
      <c r="M738">
        <f t="shared" si="72"/>
        <v>286</v>
      </c>
      <c r="N738" s="5" t="s">
        <v>937</v>
      </c>
      <c r="O738" s="42">
        <v>1</v>
      </c>
      <c r="Y738">
        <f t="shared" si="70"/>
        <v>1388</v>
      </c>
    </row>
    <row r="739" spans="1:25" x14ac:dyDescent="0.25">
      <c r="A739" s="5" t="s">
        <v>948</v>
      </c>
      <c r="B739" s="42">
        <v>18</v>
      </c>
      <c r="C739" t="e">
        <f t="shared" si="68"/>
        <v>#N/A</v>
      </c>
      <c r="D739" s="5" t="s">
        <v>942</v>
      </c>
      <c r="E739" t="e">
        <f t="shared" si="67"/>
        <v>#N/A</v>
      </c>
      <c r="G739" s="5" t="s">
        <v>938</v>
      </c>
      <c r="H739" s="42">
        <v>188</v>
      </c>
      <c r="I739">
        <f t="shared" si="69"/>
        <v>334</v>
      </c>
      <c r="J739" s="5" t="s">
        <v>937</v>
      </c>
      <c r="K739" s="5"/>
      <c r="L739">
        <f t="shared" si="71"/>
        <v>188</v>
      </c>
      <c r="M739">
        <f t="shared" si="72"/>
        <v>286</v>
      </c>
      <c r="N739" s="5" t="s">
        <v>938</v>
      </c>
      <c r="O739" s="42">
        <v>1</v>
      </c>
      <c r="Y739">
        <f t="shared" si="70"/>
        <v>1388</v>
      </c>
    </row>
    <row r="740" spans="1:25" x14ac:dyDescent="0.25">
      <c r="A740" s="5" t="s">
        <v>949</v>
      </c>
      <c r="B740" s="42">
        <v>120</v>
      </c>
      <c r="C740" t="e">
        <f t="shared" si="68"/>
        <v>#N/A</v>
      </c>
      <c r="D740" s="5" t="s">
        <v>943</v>
      </c>
      <c r="E740" t="e">
        <f t="shared" si="67"/>
        <v>#N/A</v>
      </c>
      <c r="G740" s="5" t="s">
        <v>939</v>
      </c>
      <c r="H740" s="42">
        <v>17</v>
      </c>
      <c r="I740">
        <f t="shared" si="69"/>
        <v>653</v>
      </c>
      <c r="J740" s="5" t="s">
        <v>938</v>
      </c>
      <c r="K740" s="5"/>
      <c r="L740">
        <f t="shared" si="71"/>
        <v>17</v>
      </c>
      <c r="M740">
        <f t="shared" si="72"/>
        <v>286</v>
      </c>
      <c r="N740" s="5" t="s">
        <v>939</v>
      </c>
      <c r="O740" s="42">
        <v>1</v>
      </c>
      <c r="Y740">
        <f t="shared" si="70"/>
        <v>1388</v>
      </c>
    </row>
    <row r="741" spans="1:25" x14ac:dyDescent="0.25">
      <c r="A741" s="5" t="s">
        <v>950</v>
      </c>
      <c r="B741" s="42">
        <v>39</v>
      </c>
      <c r="C741" t="e">
        <f t="shared" si="68"/>
        <v>#N/A</v>
      </c>
      <c r="D741" s="5" t="s">
        <v>944</v>
      </c>
      <c r="E741" t="e">
        <f t="shared" si="67"/>
        <v>#N/A</v>
      </c>
      <c r="G741" s="5" t="s">
        <v>941</v>
      </c>
      <c r="H741" s="42">
        <v>169</v>
      </c>
      <c r="I741">
        <f t="shared" si="69"/>
        <v>351</v>
      </c>
      <c r="J741" s="5" t="s">
        <v>939</v>
      </c>
      <c r="K741" s="5"/>
      <c r="L741">
        <f t="shared" si="71"/>
        <v>169</v>
      </c>
      <c r="M741">
        <f t="shared" si="72"/>
        <v>286</v>
      </c>
      <c r="N741" s="5" t="s">
        <v>941</v>
      </c>
      <c r="O741" s="42">
        <v>1</v>
      </c>
      <c r="Y741">
        <f t="shared" si="70"/>
        <v>1388</v>
      </c>
    </row>
    <row r="742" spans="1:25" x14ac:dyDescent="0.25">
      <c r="A742" s="5" t="s">
        <v>951</v>
      </c>
      <c r="B742" s="42">
        <v>25</v>
      </c>
      <c r="C742" t="e">
        <f t="shared" si="68"/>
        <v>#N/A</v>
      </c>
      <c r="D742" s="5" t="s">
        <v>945</v>
      </c>
      <c r="E742" t="e">
        <f t="shared" si="67"/>
        <v>#N/A</v>
      </c>
      <c r="G742" s="5" t="s">
        <v>942</v>
      </c>
      <c r="H742" s="42">
        <v>91</v>
      </c>
      <c r="I742">
        <f t="shared" si="69"/>
        <v>455</v>
      </c>
      <c r="J742" s="5" t="s">
        <v>941</v>
      </c>
      <c r="K742" s="5"/>
      <c r="L742">
        <f t="shared" si="71"/>
        <v>91</v>
      </c>
      <c r="M742">
        <f t="shared" si="72"/>
        <v>286</v>
      </c>
      <c r="N742" s="5" t="s">
        <v>942</v>
      </c>
      <c r="O742" s="42">
        <v>1</v>
      </c>
      <c r="Y742">
        <f t="shared" si="70"/>
        <v>1388</v>
      </c>
    </row>
    <row r="743" spans="1:25" x14ac:dyDescent="0.25">
      <c r="A743" s="5" t="s">
        <v>952</v>
      </c>
      <c r="B743" s="42">
        <v>8</v>
      </c>
      <c r="C743" t="e">
        <f t="shared" si="68"/>
        <v>#N/A</v>
      </c>
      <c r="D743" s="5" t="s">
        <v>946</v>
      </c>
      <c r="E743" t="e">
        <f t="shared" si="67"/>
        <v>#N/A</v>
      </c>
      <c r="G743" s="5" t="s">
        <v>943</v>
      </c>
      <c r="H743" s="42">
        <v>4100</v>
      </c>
      <c r="I743">
        <f t="shared" si="69"/>
        <v>15</v>
      </c>
      <c r="J743" s="5" t="s">
        <v>942</v>
      </c>
      <c r="K743" s="5"/>
      <c r="L743">
        <f t="shared" si="71"/>
        <v>4100</v>
      </c>
      <c r="M743">
        <f t="shared" si="72"/>
        <v>19</v>
      </c>
      <c r="N743" s="5" t="s">
        <v>943</v>
      </c>
      <c r="O743" s="42">
        <v>3</v>
      </c>
      <c r="Y743">
        <f t="shared" si="70"/>
        <v>1388</v>
      </c>
    </row>
    <row r="744" spans="1:25" x14ac:dyDescent="0.25">
      <c r="A744" s="5" t="s">
        <v>953</v>
      </c>
      <c r="B744" s="42">
        <v>0</v>
      </c>
      <c r="C744" t="e">
        <f t="shared" si="68"/>
        <v>#N/A</v>
      </c>
      <c r="D744" s="5" t="s">
        <v>947</v>
      </c>
      <c r="E744" t="e">
        <f t="shared" si="67"/>
        <v>#N/A</v>
      </c>
      <c r="G744" s="5" t="s">
        <v>944</v>
      </c>
      <c r="H744" s="42">
        <v>1600</v>
      </c>
      <c r="I744">
        <f t="shared" si="69"/>
        <v>53</v>
      </c>
      <c r="J744" s="5" t="s">
        <v>943</v>
      </c>
      <c r="K744" s="5"/>
      <c r="L744">
        <f t="shared" si="71"/>
        <v>1600</v>
      </c>
      <c r="M744">
        <f t="shared" si="72"/>
        <v>286</v>
      </c>
      <c r="N744" s="5" t="s">
        <v>944</v>
      </c>
      <c r="O744" s="42">
        <v>1</v>
      </c>
      <c r="Y744">
        <f t="shared" si="70"/>
        <v>1388</v>
      </c>
    </row>
    <row r="745" spans="1:25" x14ac:dyDescent="0.25">
      <c r="A745" s="5" t="s">
        <v>954</v>
      </c>
      <c r="B745" s="42">
        <v>217</v>
      </c>
      <c r="C745" t="e">
        <f t="shared" si="68"/>
        <v>#N/A</v>
      </c>
      <c r="D745" s="5" t="s">
        <v>948</v>
      </c>
      <c r="E745" t="e">
        <f t="shared" si="67"/>
        <v>#N/A</v>
      </c>
      <c r="G745" s="5" t="s">
        <v>945</v>
      </c>
      <c r="H745" s="42">
        <v>229</v>
      </c>
      <c r="I745">
        <f t="shared" si="69"/>
        <v>296</v>
      </c>
      <c r="J745" s="5" t="s">
        <v>944</v>
      </c>
      <c r="K745" s="5"/>
      <c r="L745">
        <f t="shared" si="71"/>
        <v>229</v>
      </c>
      <c r="M745">
        <f t="shared" si="72"/>
        <v>286</v>
      </c>
      <c r="N745" s="5" t="s">
        <v>945</v>
      </c>
      <c r="O745" s="42">
        <v>1</v>
      </c>
      <c r="Y745">
        <f t="shared" si="70"/>
        <v>1388</v>
      </c>
    </row>
    <row r="746" spans="1:25" x14ac:dyDescent="0.25">
      <c r="A746" s="5" t="s">
        <v>955</v>
      </c>
      <c r="B746" s="42">
        <v>170</v>
      </c>
      <c r="C746" t="e">
        <f t="shared" si="68"/>
        <v>#N/A</v>
      </c>
      <c r="D746" s="5" t="s">
        <v>949</v>
      </c>
      <c r="E746" t="e">
        <f t="shared" si="67"/>
        <v>#N/A</v>
      </c>
      <c r="G746" s="5" t="s">
        <v>946</v>
      </c>
      <c r="H746" s="42">
        <v>8</v>
      </c>
      <c r="I746">
        <f t="shared" si="69"/>
        <v>697</v>
      </c>
      <c r="J746" s="5" t="s">
        <v>945</v>
      </c>
      <c r="K746" s="5"/>
      <c r="L746">
        <f t="shared" si="71"/>
        <v>8</v>
      </c>
      <c r="M746">
        <f t="shared" si="72"/>
        <v>286</v>
      </c>
      <c r="N746" s="5" t="s">
        <v>946</v>
      </c>
      <c r="O746" s="42">
        <v>1</v>
      </c>
      <c r="Y746">
        <f t="shared" si="70"/>
        <v>1388</v>
      </c>
    </row>
    <row r="747" spans="1:25" x14ac:dyDescent="0.25">
      <c r="A747" s="5" t="s">
        <v>956</v>
      </c>
      <c r="B747" s="42">
        <v>40</v>
      </c>
      <c r="C747" t="e">
        <f t="shared" si="68"/>
        <v>#N/A</v>
      </c>
      <c r="D747" s="5" t="s">
        <v>950</v>
      </c>
      <c r="E747" t="e">
        <f t="shared" si="67"/>
        <v>#N/A</v>
      </c>
      <c r="G747" s="5" t="s">
        <v>947</v>
      </c>
      <c r="H747" s="42">
        <v>227</v>
      </c>
      <c r="I747">
        <f t="shared" si="69"/>
        <v>299</v>
      </c>
      <c r="J747" s="5" t="s">
        <v>946</v>
      </c>
      <c r="K747" s="5"/>
      <c r="L747">
        <f t="shared" si="71"/>
        <v>227</v>
      </c>
      <c r="M747">
        <f t="shared" si="72"/>
        <v>286</v>
      </c>
      <c r="N747" s="5" t="s">
        <v>947</v>
      </c>
      <c r="O747" s="42">
        <v>1</v>
      </c>
      <c r="Y747">
        <f t="shared" si="70"/>
        <v>1388</v>
      </c>
    </row>
    <row r="748" spans="1:25" x14ac:dyDescent="0.25">
      <c r="A748" s="5" t="s">
        <v>957</v>
      </c>
      <c r="B748" s="42">
        <v>800</v>
      </c>
      <c r="C748" t="e">
        <f t="shared" si="68"/>
        <v>#N/A</v>
      </c>
      <c r="D748" s="5" t="s">
        <v>951</v>
      </c>
      <c r="E748" t="e">
        <f t="shared" si="67"/>
        <v>#N/A</v>
      </c>
      <c r="G748" s="5" t="s">
        <v>948</v>
      </c>
      <c r="H748" s="42">
        <v>23</v>
      </c>
      <c r="I748">
        <f t="shared" si="69"/>
        <v>628</v>
      </c>
      <c r="J748" s="5" t="s">
        <v>947</v>
      </c>
      <c r="K748" s="5"/>
      <c r="L748">
        <f t="shared" si="71"/>
        <v>23</v>
      </c>
      <c r="M748">
        <f t="shared" si="72"/>
        <v>286</v>
      </c>
      <c r="N748" s="5" t="s">
        <v>948</v>
      </c>
      <c r="O748" s="42">
        <v>1</v>
      </c>
      <c r="Y748">
        <f t="shared" si="70"/>
        <v>1388</v>
      </c>
    </row>
    <row r="749" spans="1:25" x14ac:dyDescent="0.25">
      <c r="A749" s="5" t="s">
        <v>958</v>
      </c>
      <c r="B749" s="42">
        <v>300</v>
      </c>
      <c r="C749" t="e">
        <f t="shared" si="68"/>
        <v>#N/A</v>
      </c>
      <c r="D749" s="5" t="s">
        <v>952</v>
      </c>
      <c r="E749" t="e">
        <f t="shared" si="67"/>
        <v>#N/A</v>
      </c>
      <c r="G749" s="5" t="s">
        <v>949</v>
      </c>
      <c r="H749" s="42">
        <v>138</v>
      </c>
      <c r="I749">
        <f t="shared" si="69"/>
        <v>385</v>
      </c>
      <c r="J749" s="5" t="s">
        <v>948</v>
      </c>
      <c r="K749" s="5"/>
      <c r="L749">
        <f t="shared" si="71"/>
        <v>138</v>
      </c>
      <c r="M749">
        <f t="shared" si="72"/>
        <v>286</v>
      </c>
      <c r="N749" s="5" t="s">
        <v>949</v>
      </c>
      <c r="O749" s="42">
        <v>1</v>
      </c>
      <c r="Y749">
        <f t="shared" si="70"/>
        <v>1388</v>
      </c>
    </row>
    <row r="750" spans="1:25" x14ac:dyDescent="0.25">
      <c r="A750" s="5" t="s">
        <v>959</v>
      </c>
      <c r="B750" s="42">
        <v>115</v>
      </c>
      <c r="C750" t="e">
        <f t="shared" si="68"/>
        <v>#N/A</v>
      </c>
      <c r="D750" s="5" t="s">
        <v>953</v>
      </c>
      <c r="E750" t="e">
        <f t="shared" si="67"/>
        <v>#N/A</v>
      </c>
      <c r="G750" s="5" t="s">
        <v>950</v>
      </c>
      <c r="H750" s="42">
        <v>240</v>
      </c>
      <c r="I750">
        <f t="shared" si="69"/>
        <v>287</v>
      </c>
      <c r="J750" s="5" t="s">
        <v>949</v>
      </c>
      <c r="K750" s="5"/>
      <c r="L750">
        <f t="shared" si="71"/>
        <v>240</v>
      </c>
      <c r="M750">
        <f t="shared" si="72"/>
        <v>286</v>
      </c>
      <c r="N750" s="5" t="s">
        <v>950</v>
      </c>
      <c r="O750" s="42">
        <v>1</v>
      </c>
      <c r="Y750">
        <f t="shared" si="70"/>
        <v>1388</v>
      </c>
    </row>
    <row r="751" spans="1:25" x14ac:dyDescent="0.25">
      <c r="A751" s="5" t="s">
        <v>960</v>
      </c>
      <c r="B751" s="42">
        <v>147</v>
      </c>
      <c r="C751" t="e">
        <f t="shared" si="68"/>
        <v>#N/A</v>
      </c>
      <c r="D751" s="5" t="s">
        <v>954</v>
      </c>
      <c r="E751" t="e">
        <f t="shared" si="67"/>
        <v>#N/A</v>
      </c>
      <c r="G751" s="5" t="s">
        <v>951</v>
      </c>
      <c r="H751" s="42">
        <v>10</v>
      </c>
      <c r="I751">
        <f t="shared" si="69"/>
        <v>689</v>
      </c>
      <c r="J751" s="5" t="s">
        <v>950</v>
      </c>
      <c r="K751" s="5"/>
      <c r="L751">
        <f t="shared" si="71"/>
        <v>10</v>
      </c>
      <c r="M751">
        <f t="shared" si="72"/>
        <v>286</v>
      </c>
      <c r="N751" s="5" t="s">
        <v>951</v>
      </c>
      <c r="O751" s="42">
        <v>1</v>
      </c>
      <c r="Y751">
        <f t="shared" si="70"/>
        <v>1388</v>
      </c>
    </row>
    <row r="752" spans="1:25" x14ac:dyDescent="0.25">
      <c r="A752" s="5" t="s">
        <v>961</v>
      </c>
      <c r="B752" s="42">
        <v>15</v>
      </c>
      <c r="C752" t="e">
        <f t="shared" si="68"/>
        <v>#N/A</v>
      </c>
      <c r="D752" s="5" t="s">
        <v>955</v>
      </c>
      <c r="E752" t="e">
        <f t="shared" si="67"/>
        <v>#N/A</v>
      </c>
      <c r="G752" s="5" t="s">
        <v>952</v>
      </c>
      <c r="H752" s="42">
        <v>10</v>
      </c>
      <c r="I752">
        <f t="shared" si="69"/>
        <v>689</v>
      </c>
      <c r="J752" s="5" t="s">
        <v>951</v>
      </c>
      <c r="K752" s="5"/>
      <c r="L752">
        <f t="shared" si="71"/>
        <v>10</v>
      </c>
      <c r="M752">
        <f t="shared" si="72"/>
        <v>286</v>
      </c>
      <c r="N752" s="5" t="s">
        <v>952</v>
      </c>
      <c r="O752" s="42">
        <v>1</v>
      </c>
      <c r="Y752">
        <f t="shared" si="70"/>
        <v>1388</v>
      </c>
    </row>
    <row r="753" spans="1:25" x14ac:dyDescent="0.25">
      <c r="A753" s="5" t="s">
        <v>962</v>
      </c>
      <c r="B753" s="42">
        <v>15</v>
      </c>
      <c r="C753" t="e">
        <f t="shared" si="68"/>
        <v>#N/A</v>
      </c>
      <c r="D753" s="5" t="s">
        <v>956</v>
      </c>
      <c r="E753" t="e">
        <f t="shared" si="67"/>
        <v>#N/A</v>
      </c>
      <c r="G753" s="5" t="s">
        <v>953</v>
      </c>
      <c r="H753" s="42">
        <v>21</v>
      </c>
      <c r="I753">
        <f t="shared" si="69"/>
        <v>636</v>
      </c>
      <c r="J753" s="5" t="s">
        <v>952</v>
      </c>
      <c r="K753" s="5"/>
      <c r="L753">
        <f t="shared" si="71"/>
        <v>21</v>
      </c>
      <c r="M753">
        <f t="shared" si="72"/>
        <v>286</v>
      </c>
      <c r="N753" s="5" t="s">
        <v>953</v>
      </c>
      <c r="O753" s="42">
        <v>1</v>
      </c>
      <c r="Y753">
        <f t="shared" si="70"/>
        <v>1388</v>
      </c>
    </row>
    <row r="754" spans="1:25" x14ac:dyDescent="0.25">
      <c r="A754" s="5" t="s">
        <v>963</v>
      </c>
      <c r="B754" s="42">
        <v>16</v>
      </c>
      <c r="C754" t="e">
        <f t="shared" si="68"/>
        <v>#N/A</v>
      </c>
      <c r="D754" s="5" t="s">
        <v>957</v>
      </c>
      <c r="E754" t="e">
        <f t="shared" si="67"/>
        <v>#N/A</v>
      </c>
      <c r="G754" s="5" t="s">
        <v>954</v>
      </c>
      <c r="H754" s="42">
        <v>893</v>
      </c>
      <c r="I754">
        <f t="shared" si="69"/>
        <v>99</v>
      </c>
      <c r="J754" s="5" t="s">
        <v>953</v>
      </c>
      <c r="K754" s="5"/>
      <c r="L754">
        <f t="shared" si="71"/>
        <v>893</v>
      </c>
      <c r="M754">
        <f t="shared" si="72"/>
        <v>60</v>
      </c>
      <c r="N754" s="5" t="s">
        <v>954</v>
      </c>
      <c r="O754" s="42">
        <v>2</v>
      </c>
      <c r="Y754">
        <f t="shared" si="70"/>
        <v>1388</v>
      </c>
    </row>
    <row r="755" spans="1:25" x14ac:dyDescent="0.25">
      <c r="A755" s="5" t="s">
        <v>964</v>
      </c>
      <c r="B755" s="42">
        <v>70</v>
      </c>
      <c r="C755" t="e">
        <f t="shared" si="68"/>
        <v>#N/A</v>
      </c>
      <c r="D755" s="5" t="s">
        <v>958</v>
      </c>
      <c r="E755" t="e">
        <f t="shared" si="67"/>
        <v>#N/A</v>
      </c>
      <c r="G755" s="5" t="s">
        <v>955</v>
      </c>
      <c r="H755" s="42">
        <v>2</v>
      </c>
      <c r="I755">
        <f t="shared" si="69"/>
        <v>725</v>
      </c>
      <c r="J755" s="5" t="s">
        <v>954</v>
      </c>
      <c r="K755" s="5"/>
      <c r="L755">
        <f t="shared" si="71"/>
        <v>2</v>
      </c>
      <c r="M755">
        <f t="shared" si="72"/>
        <v>60</v>
      </c>
      <c r="N755" s="5" t="s">
        <v>955</v>
      </c>
      <c r="O755" s="42">
        <v>2</v>
      </c>
      <c r="Y755">
        <f t="shared" si="70"/>
        <v>1388</v>
      </c>
    </row>
    <row r="756" spans="1:25" x14ac:dyDescent="0.25">
      <c r="A756" s="5" t="s">
        <v>965</v>
      </c>
      <c r="B756" s="42">
        <v>101</v>
      </c>
      <c r="C756" t="e">
        <f t="shared" si="68"/>
        <v>#N/A</v>
      </c>
      <c r="D756" s="5" t="s">
        <v>959</v>
      </c>
      <c r="E756" t="e">
        <f t="shared" si="67"/>
        <v>#N/A</v>
      </c>
      <c r="G756" s="5" t="s">
        <v>956</v>
      </c>
      <c r="H756" s="42">
        <v>11</v>
      </c>
      <c r="I756">
        <f t="shared" si="69"/>
        <v>683</v>
      </c>
      <c r="J756" s="5" t="s">
        <v>955</v>
      </c>
      <c r="K756" s="5"/>
      <c r="L756">
        <f t="shared" si="71"/>
        <v>11</v>
      </c>
      <c r="M756">
        <f t="shared" si="72"/>
        <v>286</v>
      </c>
      <c r="N756" s="5" t="s">
        <v>956</v>
      </c>
      <c r="O756" s="42">
        <v>1</v>
      </c>
      <c r="Y756">
        <f t="shared" si="70"/>
        <v>1388</v>
      </c>
    </row>
    <row r="757" spans="1:25" x14ac:dyDescent="0.25">
      <c r="A757" s="5" t="s">
        <v>966</v>
      </c>
      <c r="B757" s="42">
        <v>180</v>
      </c>
      <c r="C757" t="e">
        <f t="shared" si="68"/>
        <v>#N/A</v>
      </c>
      <c r="D757" s="5" t="s">
        <v>960</v>
      </c>
      <c r="E757" t="e">
        <f t="shared" si="67"/>
        <v>#N/A</v>
      </c>
      <c r="G757" s="5" t="s">
        <v>957</v>
      </c>
      <c r="H757" s="42">
        <v>7400</v>
      </c>
      <c r="I757">
        <f t="shared" si="69"/>
        <v>8</v>
      </c>
      <c r="J757" s="5" t="s">
        <v>956</v>
      </c>
      <c r="K757" s="5"/>
      <c r="L757">
        <f t="shared" si="71"/>
        <v>7400</v>
      </c>
      <c r="M757">
        <f t="shared" si="72"/>
        <v>60</v>
      </c>
      <c r="N757" s="5" t="s">
        <v>957</v>
      </c>
      <c r="O757" s="42">
        <v>2</v>
      </c>
      <c r="Y757">
        <f t="shared" si="70"/>
        <v>1388</v>
      </c>
    </row>
    <row r="758" spans="1:25" x14ac:dyDescent="0.25">
      <c r="A758" s="5" t="s">
        <v>967</v>
      </c>
      <c r="B758" s="42">
        <v>12</v>
      </c>
      <c r="C758" t="e">
        <f t="shared" si="68"/>
        <v>#N/A</v>
      </c>
      <c r="D758" s="5" t="s">
        <v>961</v>
      </c>
      <c r="E758" t="e">
        <f t="shared" si="67"/>
        <v>#N/A</v>
      </c>
      <c r="G758" s="5" t="s">
        <v>958</v>
      </c>
      <c r="H758" s="42">
        <v>521</v>
      </c>
      <c r="I758">
        <f t="shared" si="69"/>
        <v>161</v>
      </c>
      <c r="J758" s="5" t="s">
        <v>957</v>
      </c>
      <c r="K758" s="5"/>
      <c r="L758">
        <f t="shared" si="71"/>
        <v>521</v>
      </c>
      <c r="M758">
        <f t="shared" si="72"/>
        <v>286</v>
      </c>
      <c r="N758" s="5" t="s">
        <v>958</v>
      </c>
      <c r="O758" s="42">
        <v>1</v>
      </c>
      <c r="Y758">
        <f t="shared" si="70"/>
        <v>1388</v>
      </c>
    </row>
    <row r="759" spans="1:25" x14ac:dyDescent="0.25">
      <c r="A759" s="5" t="s">
        <v>968</v>
      </c>
      <c r="B759" s="42">
        <v>50</v>
      </c>
      <c r="C759" t="e">
        <f t="shared" si="68"/>
        <v>#N/A</v>
      </c>
      <c r="D759" s="5" t="s">
        <v>962</v>
      </c>
      <c r="E759" t="e">
        <f t="shared" si="67"/>
        <v>#N/A</v>
      </c>
      <c r="G759" s="5" t="s">
        <v>959</v>
      </c>
      <c r="H759" s="42">
        <v>654</v>
      </c>
      <c r="I759">
        <f t="shared" si="69"/>
        <v>134</v>
      </c>
      <c r="J759" s="5" t="s">
        <v>958</v>
      </c>
      <c r="K759" s="5"/>
      <c r="L759">
        <f t="shared" si="71"/>
        <v>654</v>
      </c>
      <c r="M759">
        <f t="shared" si="72"/>
        <v>286</v>
      </c>
      <c r="N759" s="5" t="s">
        <v>959</v>
      </c>
      <c r="O759" s="42">
        <v>1</v>
      </c>
      <c r="Y759">
        <f t="shared" si="70"/>
        <v>1388</v>
      </c>
    </row>
    <row r="760" spans="1:25" x14ac:dyDescent="0.25">
      <c r="A760" s="5" t="s">
        <v>969</v>
      </c>
      <c r="B760" s="42">
        <v>40</v>
      </c>
      <c r="C760" t="e">
        <f t="shared" si="68"/>
        <v>#N/A</v>
      </c>
      <c r="D760" s="5" t="s">
        <v>963</v>
      </c>
      <c r="E760" t="e">
        <f t="shared" si="67"/>
        <v>#N/A</v>
      </c>
      <c r="G760" s="5" t="s">
        <v>960</v>
      </c>
      <c r="H760" s="42">
        <v>1120</v>
      </c>
      <c r="I760">
        <f t="shared" si="69"/>
        <v>81</v>
      </c>
      <c r="J760" s="5" t="s">
        <v>959</v>
      </c>
      <c r="K760" s="5"/>
      <c r="L760">
        <f t="shared" si="71"/>
        <v>1120</v>
      </c>
      <c r="M760">
        <f t="shared" si="72"/>
        <v>60</v>
      </c>
      <c r="N760" s="5" t="s">
        <v>960</v>
      </c>
      <c r="O760" s="42">
        <v>2</v>
      </c>
      <c r="Y760">
        <f t="shared" si="70"/>
        <v>1388</v>
      </c>
    </row>
    <row r="761" spans="1:25" x14ac:dyDescent="0.25">
      <c r="A761" s="5" t="s">
        <v>970</v>
      </c>
      <c r="B761" s="42">
        <v>1100</v>
      </c>
      <c r="C761" t="e">
        <f t="shared" si="68"/>
        <v>#N/A</v>
      </c>
      <c r="D761" s="5" t="s">
        <v>964</v>
      </c>
      <c r="E761" t="e">
        <f t="shared" si="67"/>
        <v>#N/A</v>
      </c>
      <c r="G761" s="5" t="s">
        <v>961</v>
      </c>
      <c r="H761" s="42">
        <v>40</v>
      </c>
      <c r="I761">
        <f t="shared" si="69"/>
        <v>574</v>
      </c>
      <c r="J761" s="5" t="s">
        <v>960</v>
      </c>
      <c r="K761" s="5"/>
      <c r="L761">
        <f t="shared" si="71"/>
        <v>40</v>
      </c>
      <c r="M761">
        <f t="shared" si="72"/>
        <v>286</v>
      </c>
      <c r="N761" s="5" t="s">
        <v>961</v>
      </c>
      <c r="O761" s="42">
        <v>1</v>
      </c>
      <c r="Y761">
        <f t="shared" si="70"/>
        <v>1388</v>
      </c>
    </row>
    <row r="762" spans="1:25" x14ac:dyDescent="0.25">
      <c r="A762" s="5" t="s">
        <v>971</v>
      </c>
      <c r="B762" s="42">
        <v>400</v>
      </c>
      <c r="C762" t="e">
        <f t="shared" si="68"/>
        <v>#N/A</v>
      </c>
      <c r="D762" s="5" t="s">
        <v>965</v>
      </c>
      <c r="E762" t="e">
        <f t="shared" si="67"/>
        <v>#N/A</v>
      </c>
      <c r="G762" s="5" t="s">
        <v>962</v>
      </c>
      <c r="H762" s="42">
        <v>556</v>
      </c>
      <c r="I762">
        <f t="shared" si="69"/>
        <v>150</v>
      </c>
      <c r="J762" s="5" t="s">
        <v>961</v>
      </c>
      <c r="K762" s="5"/>
      <c r="L762">
        <f t="shared" si="71"/>
        <v>556</v>
      </c>
      <c r="M762">
        <f t="shared" si="72"/>
        <v>60</v>
      </c>
      <c r="N762" s="5" t="s">
        <v>962</v>
      </c>
      <c r="O762" s="42">
        <v>2</v>
      </c>
      <c r="Y762">
        <f t="shared" si="70"/>
        <v>1388</v>
      </c>
    </row>
    <row r="763" spans="1:25" x14ac:dyDescent="0.25">
      <c r="A763" s="5" t="s">
        <v>972</v>
      </c>
      <c r="B763" s="42">
        <v>23</v>
      </c>
      <c r="C763" t="e">
        <f t="shared" si="68"/>
        <v>#N/A</v>
      </c>
      <c r="D763" s="5" t="s">
        <v>966</v>
      </c>
      <c r="E763" t="e">
        <f t="shared" si="67"/>
        <v>#N/A</v>
      </c>
      <c r="G763" s="5" t="s">
        <v>963</v>
      </c>
      <c r="H763" s="42">
        <v>0</v>
      </c>
      <c r="I763">
        <f t="shared" si="69"/>
        <v>742</v>
      </c>
      <c r="J763" s="5" t="s">
        <v>962</v>
      </c>
      <c r="K763" s="5"/>
      <c r="L763">
        <f t="shared" si="71"/>
        <v>0</v>
      </c>
      <c r="M763">
        <f t="shared" si="72"/>
        <v>286</v>
      </c>
      <c r="N763" s="5" t="s">
        <v>963</v>
      </c>
      <c r="O763" s="42">
        <v>1</v>
      </c>
      <c r="Y763">
        <f t="shared" si="70"/>
        <v>1388</v>
      </c>
    </row>
    <row r="764" spans="1:25" x14ac:dyDescent="0.25">
      <c r="A764" s="5" t="s">
        <v>973</v>
      </c>
      <c r="B764" s="42">
        <v>90</v>
      </c>
      <c r="C764" t="e">
        <f t="shared" si="68"/>
        <v>#N/A</v>
      </c>
      <c r="D764" s="5" t="s">
        <v>967</v>
      </c>
      <c r="E764" t="e">
        <f t="shared" si="67"/>
        <v>#N/A</v>
      </c>
      <c r="G764" s="5" t="s">
        <v>964</v>
      </c>
      <c r="H764" s="42">
        <v>180</v>
      </c>
      <c r="I764">
        <f t="shared" si="69"/>
        <v>343</v>
      </c>
      <c r="J764" s="5" t="s">
        <v>963</v>
      </c>
      <c r="K764" s="5"/>
      <c r="L764">
        <f t="shared" si="71"/>
        <v>180</v>
      </c>
      <c r="M764">
        <f t="shared" si="72"/>
        <v>286</v>
      </c>
      <c r="N764" s="5" t="s">
        <v>964</v>
      </c>
      <c r="O764" s="42">
        <v>1</v>
      </c>
      <c r="Y764">
        <f t="shared" si="70"/>
        <v>1388</v>
      </c>
    </row>
    <row r="765" spans="1:25" x14ac:dyDescent="0.25">
      <c r="A765" s="5" t="s">
        <v>975</v>
      </c>
      <c r="B765" s="42">
        <v>0</v>
      </c>
      <c r="C765" t="e">
        <f t="shared" si="68"/>
        <v>#N/A</v>
      </c>
      <c r="D765" s="5" t="s">
        <v>968</v>
      </c>
      <c r="E765" t="e">
        <f t="shared" si="67"/>
        <v>#N/A</v>
      </c>
      <c r="G765" s="5" t="s">
        <v>965</v>
      </c>
      <c r="H765" s="42">
        <v>564</v>
      </c>
      <c r="I765">
        <f t="shared" si="69"/>
        <v>147</v>
      </c>
      <c r="J765" s="5" t="s">
        <v>964</v>
      </c>
      <c r="K765" s="5"/>
      <c r="L765">
        <f t="shared" si="71"/>
        <v>564</v>
      </c>
      <c r="M765">
        <f t="shared" si="72"/>
        <v>60</v>
      </c>
      <c r="N765" s="5" t="s">
        <v>965</v>
      </c>
      <c r="O765" s="42">
        <v>2</v>
      </c>
      <c r="Y765">
        <f t="shared" si="70"/>
        <v>1388</v>
      </c>
    </row>
    <row r="766" spans="1:25" x14ac:dyDescent="0.25">
      <c r="A766" s="5" t="s">
        <v>976</v>
      </c>
      <c r="B766" s="42">
        <v>70</v>
      </c>
      <c r="C766" t="e">
        <f t="shared" si="68"/>
        <v>#N/A</v>
      </c>
      <c r="D766" s="5" t="s">
        <v>969</v>
      </c>
      <c r="E766" t="e">
        <f t="shared" si="67"/>
        <v>#N/A</v>
      </c>
      <c r="G766" s="5" t="s">
        <v>966</v>
      </c>
      <c r="H766" s="42">
        <v>706</v>
      </c>
      <c r="I766">
        <f t="shared" si="69"/>
        <v>125</v>
      </c>
      <c r="J766" s="5" t="s">
        <v>965</v>
      </c>
      <c r="K766" s="5"/>
      <c r="L766">
        <f t="shared" si="71"/>
        <v>706</v>
      </c>
      <c r="M766">
        <f t="shared" si="72"/>
        <v>286</v>
      </c>
      <c r="N766" s="5" t="s">
        <v>966</v>
      </c>
      <c r="O766" s="42">
        <v>1</v>
      </c>
      <c r="Y766">
        <f t="shared" si="70"/>
        <v>1388</v>
      </c>
    </row>
    <row r="767" spans="1:25" x14ac:dyDescent="0.25">
      <c r="A767" s="5" t="s">
        <v>977</v>
      </c>
      <c r="B767" s="42">
        <v>36</v>
      </c>
      <c r="C767" t="e">
        <f t="shared" si="68"/>
        <v>#N/A</v>
      </c>
      <c r="D767" s="5" t="s">
        <v>970</v>
      </c>
      <c r="E767" t="e">
        <f t="shared" si="67"/>
        <v>#N/A</v>
      </c>
      <c r="G767" s="5" t="s">
        <v>967</v>
      </c>
      <c r="H767" s="42">
        <v>19</v>
      </c>
      <c r="I767">
        <f t="shared" si="69"/>
        <v>647</v>
      </c>
      <c r="J767" s="5" t="s">
        <v>966</v>
      </c>
      <c r="K767" s="5"/>
      <c r="L767">
        <f t="shared" si="71"/>
        <v>19</v>
      </c>
      <c r="M767">
        <f t="shared" si="72"/>
        <v>286</v>
      </c>
      <c r="N767" s="5" t="s">
        <v>967</v>
      </c>
      <c r="O767" s="42">
        <v>1</v>
      </c>
      <c r="Y767">
        <f t="shared" si="70"/>
        <v>1388</v>
      </c>
    </row>
    <row r="768" spans="1:25" x14ac:dyDescent="0.25">
      <c r="A768" s="5" t="s">
        <v>978</v>
      </c>
      <c r="B768" s="42">
        <v>40</v>
      </c>
      <c r="C768" t="e">
        <f t="shared" si="68"/>
        <v>#N/A</v>
      </c>
      <c r="D768" s="5" t="s">
        <v>971</v>
      </c>
      <c r="E768" t="e">
        <f t="shared" si="67"/>
        <v>#N/A</v>
      </c>
      <c r="G768" s="5" t="s">
        <v>968</v>
      </c>
      <c r="H768" s="42">
        <v>53</v>
      </c>
      <c r="I768">
        <f t="shared" si="69"/>
        <v>537</v>
      </c>
      <c r="J768" s="5" t="s">
        <v>967</v>
      </c>
      <c r="K768" s="5"/>
      <c r="L768">
        <f t="shared" si="71"/>
        <v>53</v>
      </c>
      <c r="M768">
        <f t="shared" si="72"/>
        <v>286</v>
      </c>
      <c r="N768" s="5" t="s">
        <v>968</v>
      </c>
      <c r="O768" s="42">
        <v>1</v>
      </c>
      <c r="Y768">
        <f t="shared" si="70"/>
        <v>1388</v>
      </c>
    </row>
    <row r="769" spans="1:25" x14ac:dyDescent="0.25">
      <c r="A769" s="5" t="s">
        <v>979</v>
      </c>
      <c r="B769" s="42">
        <v>300</v>
      </c>
      <c r="C769" t="e">
        <f t="shared" si="68"/>
        <v>#N/A</v>
      </c>
      <c r="D769" s="5" t="s">
        <v>972</v>
      </c>
      <c r="E769" t="e">
        <f t="shared" si="67"/>
        <v>#N/A</v>
      </c>
      <c r="G769" s="5" t="s">
        <v>969</v>
      </c>
      <c r="H769" s="42">
        <v>44</v>
      </c>
      <c r="I769">
        <f t="shared" si="69"/>
        <v>561</v>
      </c>
      <c r="J769" s="5" t="s">
        <v>968</v>
      </c>
      <c r="K769" s="5"/>
      <c r="L769">
        <f t="shared" si="71"/>
        <v>44</v>
      </c>
      <c r="M769">
        <f t="shared" si="72"/>
        <v>286</v>
      </c>
      <c r="N769" s="5" t="s">
        <v>969</v>
      </c>
      <c r="O769" s="42">
        <v>1</v>
      </c>
      <c r="Y769">
        <f t="shared" si="70"/>
        <v>1388</v>
      </c>
    </row>
    <row r="770" spans="1:25" x14ac:dyDescent="0.25">
      <c r="A770" s="5" t="s">
        <v>980</v>
      </c>
      <c r="B770" s="42">
        <v>13</v>
      </c>
      <c r="C770" t="e">
        <f t="shared" si="68"/>
        <v>#N/A</v>
      </c>
      <c r="D770" s="5" t="s">
        <v>973</v>
      </c>
      <c r="E770" t="e">
        <f t="shared" si="67"/>
        <v>#N/A</v>
      </c>
      <c r="G770" s="5" t="s">
        <v>970</v>
      </c>
      <c r="H770" s="42">
        <v>134</v>
      </c>
      <c r="I770">
        <f t="shared" si="69"/>
        <v>389</v>
      </c>
      <c r="J770" s="5" t="s">
        <v>969</v>
      </c>
      <c r="K770" s="5"/>
      <c r="L770">
        <f t="shared" si="71"/>
        <v>134</v>
      </c>
      <c r="M770">
        <f t="shared" si="72"/>
        <v>286</v>
      </c>
      <c r="N770" s="5" t="s">
        <v>970</v>
      </c>
      <c r="O770" s="42">
        <v>1</v>
      </c>
      <c r="Y770">
        <f t="shared" si="70"/>
        <v>1388</v>
      </c>
    </row>
    <row r="771" spans="1:25" x14ac:dyDescent="0.25">
      <c r="A771" s="5" t="s">
        <v>981</v>
      </c>
      <c r="B771" s="42">
        <v>1300</v>
      </c>
      <c r="C771" t="e">
        <f t="shared" si="68"/>
        <v>#N/A</v>
      </c>
      <c r="D771" s="5" t="s">
        <v>975</v>
      </c>
      <c r="E771" t="e">
        <f t="shared" si="67"/>
        <v>#N/A</v>
      </c>
      <c r="G771" s="5" t="s">
        <v>971</v>
      </c>
      <c r="H771" s="42">
        <v>1136</v>
      </c>
      <c r="I771">
        <f t="shared" si="69"/>
        <v>80</v>
      </c>
      <c r="J771" s="5" t="s">
        <v>970</v>
      </c>
      <c r="K771" s="5"/>
      <c r="L771">
        <f t="shared" si="71"/>
        <v>1136</v>
      </c>
      <c r="M771">
        <f t="shared" si="72"/>
        <v>60</v>
      </c>
      <c r="N771" s="5" t="s">
        <v>971</v>
      </c>
      <c r="O771" s="42">
        <v>2</v>
      </c>
      <c r="Y771">
        <f t="shared" si="70"/>
        <v>1388</v>
      </c>
    </row>
    <row r="772" spans="1:25" x14ac:dyDescent="0.25">
      <c r="A772" s="5" t="s">
        <v>982</v>
      </c>
      <c r="B772" s="42">
        <v>84</v>
      </c>
      <c r="C772" t="e">
        <f t="shared" si="68"/>
        <v>#N/A</v>
      </c>
      <c r="D772" s="5" t="s">
        <v>976</v>
      </c>
      <c r="E772" t="e">
        <f t="shared" si="67"/>
        <v>#N/A</v>
      </c>
      <c r="G772" s="5" t="s">
        <v>972</v>
      </c>
      <c r="H772" s="42">
        <v>91</v>
      </c>
      <c r="I772">
        <f t="shared" si="69"/>
        <v>455</v>
      </c>
      <c r="J772" s="5" t="s">
        <v>971</v>
      </c>
      <c r="K772" s="5"/>
      <c r="L772">
        <f t="shared" si="71"/>
        <v>91</v>
      </c>
      <c r="M772">
        <f t="shared" si="72"/>
        <v>286</v>
      </c>
      <c r="N772" s="5" t="s">
        <v>972</v>
      </c>
      <c r="O772" s="42">
        <v>1</v>
      </c>
      <c r="Y772">
        <f t="shared" si="70"/>
        <v>1388</v>
      </c>
    </row>
    <row r="773" spans="1:25" x14ac:dyDescent="0.25">
      <c r="A773" s="5" t="s">
        <v>983</v>
      </c>
      <c r="B773" s="42">
        <v>110</v>
      </c>
      <c r="C773" t="e">
        <f t="shared" si="68"/>
        <v>#N/A</v>
      </c>
      <c r="D773" s="5" t="s">
        <v>977</v>
      </c>
      <c r="E773" t="e">
        <f t="shared" si="67"/>
        <v>#N/A</v>
      </c>
      <c r="G773" s="5" t="s">
        <v>973</v>
      </c>
      <c r="H773" s="42">
        <v>38</v>
      </c>
      <c r="I773">
        <f t="shared" si="69"/>
        <v>582</v>
      </c>
      <c r="J773" s="5" t="s">
        <v>972</v>
      </c>
      <c r="K773" s="5"/>
      <c r="L773">
        <f t="shared" si="71"/>
        <v>38</v>
      </c>
      <c r="M773">
        <f t="shared" si="72"/>
        <v>286</v>
      </c>
      <c r="N773" s="5" t="s">
        <v>973</v>
      </c>
      <c r="O773" s="42">
        <v>1</v>
      </c>
      <c r="Y773">
        <f t="shared" si="70"/>
        <v>1388</v>
      </c>
    </row>
    <row r="774" spans="1:25" x14ac:dyDescent="0.25">
      <c r="A774" s="5" t="s">
        <v>985</v>
      </c>
      <c r="B774" s="42">
        <v>0</v>
      </c>
      <c r="C774" t="e">
        <f t="shared" si="68"/>
        <v>#N/A</v>
      </c>
      <c r="D774" s="5" t="s">
        <v>978</v>
      </c>
      <c r="E774" t="e">
        <f t="shared" si="67"/>
        <v>#N/A</v>
      </c>
      <c r="G774" s="5" t="s">
        <v>975</v>
      </c>
      <c r="H774" s="42">
        <v>1</v>
      </c>
      <c r="I774">
        <f t="shared" si="69"/>
        <v>735</v>
      </c>
      <c r="J774" s="5" t="s">
        <v>973</v>
      </c>
      <c r="K774" s="5"/>
      <c r="L774">
        <f t="shared" si="71"/>
        <v>1</v>
      </c>
      <c r="M774">
        <f t="shared" si="72"/>
        <v>286</v>
      </c>
      <c r="N774" s="5" t="s">
        <v>975</v>
      </c>
      <c r="O774" s="42">
        <v>1</v>
      </c>
      <c r="Y774">
        <f t="shared" si="70"/>
        <v>1388</v>
      </c>
    </row>
    <row r="775" spans="1:25" x14ac:dyDescent="0.25">
      <c r="A775" s="5" t="s">
        <v>986</v>
      </c>
      <c r="B775" s="42">
        <v>50</v>
      </c>
      <c r="C775" t="e">
        <f t="shared" si="68"/>
        <v>#N/A</v>
      </c>
      <c r="D775" s="5" t="s">
        <v>979</v>
      </c>
      <c r="E775" t="e">
        <f t="shared" si="67"/>
        <v>#N/A</v>
      </c>
      <c r="G775" s="5" t="s">
        <v>976</v>
      </c>
      <c r="H775" s="42">
        <v>183</v>
      </c>
      <c r="I775">
        <f t="shared" si="69"/>
        <v>338</v>
      </c>
      <c r="J775" s="5" t="s">
        <v>975</v>
      </c>
      <c r="K775" s="5"/>
      <c r="L775">
        <f t="shared" si="71"/>
        <v>183</v>
      </c>
      <c r="M775">
        <f t="shared" si="72"/>
        <v>286</v>
      </c>
      <c r="N775" s="5" t="s">
        <v>976</v>
      </c>
      <c r="O775" s="42">
        <v>1</v>
      </c>
      <c r="Y775">
        <f t="shared" si="70"/>
        <v>1388</v>
      </c>
    </row>
    <row r="776" spans="1:25" x14ac:dyDescent="0.25">
      <c r="A776" s="5" t="s">
        <v>987</v>
      </c>
      <c r="B776" s="42">
        <v>335</v>
      </c>
      <c r="C776" t="e">
        <f t="shared" si="68"/>
        <v>#N/A</v>
      </c>
      <c r="D776" s="5" t="s">
        <v>980</v>
      </c>
      <c r="E776" t="e">
        <f t="shared" si="67"/>
        <v>#N/A</v>
      </c>
      <c r="G776" s="5" t="s">
        <v>977</v>
      </c>
      <c r="H776" s="42">
        <v>188</v>
      </c>
      <c r="I776">
        <f t="shared" si="69"/>
        <v>334</v>
      </c>
      <c r="J776" s="5" t="s">
        <v>976</v>
      </c>
      <c r="K776" s="5"/>
      <c r="L776">
        <f t="shared" si="71"/>
        <v>188</v>
      </c>
      <c r="M776">
        <f t="shared" si="72"/>
        <v>286</v>
      </c>
      <c r="N776" s="5" t="s">
        <v>977</v>
      </c>
      <c r="O776" s="42">
        <v>1</v>
      </c>
      <c r="Y776">
        <f t="shared" si="70"/>
        <v>1388</v>
      </c>
    </row>
    <row r="777" spans="1:25" x14ac:dyDescent="0.25">
      <c r="A777" s="5" t="s">
        <v>988</v>
      </c>
      <c r="B777" s="42">
        <v>29</v>
      </c>
      <c r="C777" t="e">
        <f t="shared" si="68"/>
        <v>#N/A</v>
      </c>
      <c r="D777" s="5" t="s">
        <v>981</v>
      </c>
      <c r="E777" t="e">
        <f t="shared" ref="E777:E831" si="73">VLOOKUP(D:D,A772:B1596,2,0)</f>
        <v>#N/A</v>
      </c>
      <c r="G777" s="5" t="s">
        <v>978</v>
      </c>
      <c r="H777" s="42">
        <v>34</v>
      </c>
      <c r="I777">
        <f t="shared" si="69"/>
        <v>590</v>
      </c>
      <c r="J777" s="5" t="s">
        <v>977</v>
      </c>
      <c r="K777" s="5"/>
      <c r="L777">
        <f t="shared" si="71"/>
        <v>34</v>
      </c>
      <c r="M777">
        <f t="shared" si="72"/>
        <v>286</v>
      </c>
      <c r="N777" s="5" t="s">
        <v>978</v>
      </c>
      <c r="O777" s="42">
        <v>1</v>
      </c>
      <c r="Y777">
        <f t="shared" si="70"/>
        <v>1388</v>
      </c>
    </row>
    <row r="778" spans="1:25" x14ac:dyDescent="0.25">
      <c r="A778" s="5" t="s">
        <v>989</v>
      </c>
      <c r="B778" s="42">
        <v>30</v>
      </c>
      <c r="C778" t="e">
        <f t="shared" ref="C778:C831" si="74">RANK(E:E,E:E)</f>
        <v>#N/A</v>
      </c>
      <c r="D778" s="5" t="s">
        <v>982</v>
      </c>
      <c r="E778" t="e">
        <f t="shared" si="73"/>
        <v>#N/A</v>
      </c>
      <c r="G778" s="5" t="s">
        <v>979</v>
      </c>
      <c r="H778" s="42">
        <v>1900</v>
      </c>
      <c r="I778">
        <f t="shared" si="69"/>
        <v>43</v>
      </c>
      <c r="J778" s="5" t="s">
        <v>978</v>
      </c>
      <c r="K778" s="5"/>
      <c r="L778">
        <f t="shared" si="71"/>
        <v>1900</v>
      </c>
      <c r="M778">
        <f t="shared" si="72"/>
        <v>286</v>
      </c>
      <c r="N778" s="5" t="s">
        <v>979</v>
      </c>
      <c r="O778" s="42">
        <v>1</v>
      </c>
      <c r="Y778">
        <f t="shared" si="70"/>
        <v>1388</v>
      </c>
    </row>
    <row r="779" spans="1:25" x14ac:dyDescent="0.25">
      <c r="A779" s="5" t="s">
        <v>990</v>
      </c>
      <c r="B779" s="42">
        <v>45</v>
      </c>
      <c r="C779" t="e">
        <f t="shared" si="74"/>
        <v>#N/A</v>
      </c>
      <c r="D779" s="5" t="s">
        <v>983</v>
      </c>
      <c r="E779" t="e">
        <f t="shared" si="73"/>
        <v>#N/A</v>
      </c>
      <c r="G779" s="5" t="s">
        <v>980</v>
      </c>
      <c r="H779" s="42">
        <v>94</v>
      </c>
      <c r="I779">
        <f t="shared" si="69"/>
        <v>450</v>
      </c>
      <c r="J779" s="5" t="s">
        <v>979</v>
      </c>
      <c r="K779" s="5"/>
      <c r="L779">
        <f t="shared" si="71"/>
        <v>94</v>
      </c>
      <c r="M779">
        <f t="shared" si="72"/>
        <v>286</v>
      </c>
      <c r="N779" s="5" t="s">
        <v>980</v>
      </c>
      <c r="O779" s="42">
        <v>1</v>
      </c>
      <c r="Y779">
        <f t="shared" si="70"/>
        <v>1388</v>
      </c>
    </row>
    <row r="780" spans="1:25" x14ac:dyDescent="0.25">
      <c r="A780" s="5" t="s">
        <v>993</v>
      </c>
      <c r="B780" s="42">
        <v>0</v>
      </c>
      <c r="C780" t="e">
        <f t="shared" si="74"/>
        <v>#N/A</v>
      </c>
      <c r="D780" s="5" t="s">
        <v>985</v>
      </c>
      <c r="E780" t="e">
        <f t="shared" si="73"/>
        <v>#N/A</v>
      </c>
      <c r="G780" s="5" t="s">
        <v>981</v>
      </c>
      <c r="H780" s="42">
        <v>0</v>
      </c>
      <c r="I780">
        <f t="shared" si="69"/>
        <v>742</v>
      </c>
      <c r="J780" s="5" t="s">
        <v>980</v>
      </c>
      <c r="K780" s="5"/>
      <c r="L780">
        <f t="shared" si="71"/>
        <v>0</v>
      </c>
      <c r="M780">
        <f t="shared" si="72"/>
        <v>286</v>
      </c>
      <c r="N780" s="5" t="s">
        <v>981</v>
      </c>
      <c r="O780" s="42">
        <v>1</v>
      </c>
      <c r="Y780">
        <f t="shared" si="70"/>
        <v>1388</v>
      </c>
    </row>
    <row r="781" spans="1:25" x14ac:dyDescent="0.25">
      <c r="A781" s="5" t="s">
        <v>994</v>
      </c>
      <c r="B781" s="42">
        <v>140</v>
      </c>
      <c r="C781" t="e">
        <f t="shared" si="74"/>
        <v>#N/A</v>
      </c>
      <c r="D781" s="5" t="s">
        <v>986</v>
      </c>
      <c r="E781" t="e">
        <f t="shared" si="73"/>
        <v>#N/A</v>
      </c>
      <c r="G781" s="5" t="s">
        <v>982</v>
      </c>
      <c r="H781" s="42">
        <v>170</v>
      </c>
      <c r="I781">
        <f t="shared" ref="I781:I834" si="75">RANK(L:L,L:L)</f>
        <v>349</v>
      </c>
      <c r="J781" s="5" t="s">
        <v>981</v>
      </c>
      <c r="K781" s="5"/>
      <c r="L781">
        <f t="shared" si="71"/>
        <v>170</v>
      </c>
      <c r="M781">
        <f t="shared" si="72"/>
        <v>60</v>
      </c>
      <c r="N781" s="5" t="s">
        <v>982</v>
      </c>
      <c r="O781" s="42">
        <v>2</v>
      </c>
      <c r="Y781">
        <f t="shared" ref="Y781:Y835" si="76">RANK(AA:AA,AA:AA)</f>
        <v>1388</v>
      </c>
    </row>
    <row r="782" spans="1:25" x14ac:dyDescent="0.25">
      <c r="A782" s="5" t="s">
        <v>995</v>
      </c>
      <c r="B782" s="42">
        <v>80</v>
      </c>
      <c r="C782" t="e">
        <f t="shared" si="74"/>
        <v>#N/A</v>
      </c>
      <c r="D782" s="5" t="s">
        <v>987</v>
      </c>
      <c r="E782" t="e">
        <f t="shared" si="73"/>
        <v>#N/A</v>
      </c>
      <c r="G782" s="5" t="s">
        <v>983</v>
      </c>
      <c r="H782" s="42">
        <v>347</v>
      </c>
      <c r="I782">
        <f t="shared" si="75"/>
        <v>223</v>
      </c>
      <c r="J782" s="5" t="s">
        <v>982</v>
      </c>
      <c r="K782" s="5"/>
      <c r="L782">
        <f t="shared" ref="L782:L835" si="77">VLOOKUP(G782,G781:H1604,2,0)</f>
        <v>347</v>
      </c>
      <c r="M782">
        <f t="shared" ref="M782:M835" si="78">RANK(O:O,O:O)</f>
        <v>286</v>
      </c>
      <c r="N782" s="5" t="s">
        <v>983</v>
      </c>
      <c r="O782" s="42">
        <v>1</v>
      </c>
      <c r="Y782">
        <f t="shared" si="76"/>
        <v>1388</v>
      </c>
    </row>
    <row r="783" spans="1:25" x14ac:dyDescent="0.25">
      <c r="A783" s="5" t="s">
        <v>996</v>
      </c>
      <c r="B783" s="42">
        <v>147</v>
      </c>
      <c r="C783" t="e">
        <f t="shared" si="74"/>
        <v>#N/A</v>
      </c>
      <c r="D783" s="5" t="s">
        <v>988</v>
      </c>
      <c r="E783" t="e">
        <f t="shared" si="73"/>
        <v>#N/A</v>
      </c>
      <c r="G783" s="5" t="s">
        <v>985</v>
      </c>
      <c r="H783" s="42">
        <v>40</v>
      </c>
      <c r="I783">
        <f t="shared" si="75"/>
        <v>574</v>
      </c>
      <c r="J783" s="5" t="s">
        <v>983</v>
      </c>
      <c r="K783" s="5"/>
      <c r="L783">
        <f t="shared" si="77"/>
        <v>40</v>
      </c>
      <c r="M783">
        <f t="shared" si="78"/>
        <v>286</v>
      </c>
      <c r="N783" s="5" t="s">
        <v>985</v>
      </c>
      <c r="O783" s="42">
        <v>1</v>
      </c>
      <c r="Y783">
        <f t="shared" si="76"/>
        <v>1388</v>
      </c>
    </row>
    <row r="784" spans="1:25" x14ac:dyDescent="0.25">
      <c r="A784" s="5" t="s">
        <v>997</v>
      </c>
      <c r="B784" s="42">
        <v>27</v>
      </c>
      <c r="C784" t="e">
        <f t="shared" si="74"/>
        <v>#N/A</v>
      </c>
      <c r="D784" s="5" t="s">
        <v>989</v>
      </c>
      <c r="E784" t="e">
        <f t="shared" si="73"/>
        <v>#N/A</v>
      </c>
      <c r="G784" s="5" t="s">
        <v>986</v>
      </c>
      <c r="H784" s="42">
        <v>52</v>
      </c>
      <c r="I784">
        <f t="shared" si="75"/>
        <v>538</v>
      </c>
      <c r="J784" s="5" t="s">
        <v>985</v>
      </c>
      <c r="K784" s="5"/>
      <c r="L784">
        <f t="shared" si="77"/>
        <v>52</v>
      </c>
      <c r="M784">
        <f t="shared" si="78"/>
        <v>286</v>
      </c>
      <c r="N784" s="5" t="s">
        <v>986</v>
      </c>
      <c r="O784" s="42">
        <v>1</v>
      </c>
      <c r="Y784">
        <f t="shared" si="76"/>
        <v>1388</v>
      </c>
    </row>
    <row r="785" spans="1:25" x14ac:dyDescent="0.25">
      <c r="A785" s="5" t="s">
        <v>998</v>
      </c>
      <c r="B785" s="42">
        <v>23</v>
      </c>
      <c r="C785" t="e">
        <f t="shared" si="74"/>
        <v>#N/A</v>
      </c>
      <c r="D785" s="5" t="s">
        <v>990</v>
      </c>
      <c r="E785" t="e">
        <f t="shared" si="73"/>
        <v>#N/A</v>
      </c>
      <c r="G785" s="5" t="s">
        <v>987</v>
      </c>
      <c r="H785" s="42">
        <v>1178</v>
      </c>
      <c r="I785">
        <f t="shared" si="75"/>
        <v>79</v>
      </c>
      <c r="J785" s="5" t="s">
        <v>986</v>
      </c>
      <c r="K785" s="5"/>
      <c r="L785">
        <f t="shared" si="77"/>
        <v>1178</v>
      </c>
      <c r="M785">
        <f t="shared" si="78"/>
        <v>5</v>
      </c>
      <c r="N785" s="5" t="s">
        <v>987</v>
      </c>
      <c r="O785" s="42">
        <v>4</v>
      </c>
      <c r="Y785">
        <f t="shared" si="76"/>
        <v>1388</v>
      </c>
    </row>
    <row r="786" spans="1:25" x14ac:dyDescent="0.25">
      <c r="A786" s="5" t="s">
        <v>999</v>
      </c>
      <c r="B786" s="42">
        <v>100</v>
      </c>
      <c r="C786" t="e">
        <f t="shared" si="74"/>
        <v>#N/A</v>
      </c>
      <c r="D786" s="5" t="s">
        <v>993</v>
      </c>
      <c r="E786" t="e">
        <f t="shared" si="73"/>
        <v>#N/A</v>
      </c>
      <c r="G786" s="5" t="s">
        <v>988</v>
      </c>
      <c r="H786" s="42">
        <v>705</v>
      </c>
      <c r="I786">
        <f t="shared" si="75"/>
        <v>126</v>
      </c>
      <c r="J786" s="5" t="s">
        <v>987</v>
      </c>
      <c r="K786" s="5"/>
      <c r="L786">
        <f t="shared" si="77"/>
        <v>705</v>
      </c>
      <c r="M786">
        <f t="shared" si="78"/>
        <v>19</v>
      </c>
      <c r="N786" s="5" t="s">
        <v>988</v>
      </c>
      <c r="O786" s="42">
        <v>3</v>
      </c>
      <c r="Y786">
        <f t="shared" si="76"/>
        <v>1388</v>
      </c>
    </row>
    <row r="787" spans="1:25" x14ac:dyDescent="0.25">
      <c r="A787" s="5" t="s">
        <v>1000</v>
      </c>
      <c r="B787" s="42">
        <v>52</v>
      </c>
      <c r="C787" t="e">
        <f t="shared" si="74"/>
        <v>#N/A</v>
      </c>
      <c r="D787" s="5" t="s">
        <v>994</v>
      </c>
      <c r="E787" t="e">
        <f t="shared" si="73"/>
        <v>#N/A</v>
      </c>
      <c r="G787" s="5" t="s">
        <v>989</v>
      </c>
      <c r="H787" s="42">
        <v>41</v>
      </c>
      <c r="I787">
        <f t="shared" si="75"/>
        <v>567</v>
      </c>
      <c r="J787" s="5" t="s">
        <v>988</v>
      </c>
      <c r="K787" s="5"/>
      <c r="L787">
        <f t="shared" si="77"/>
        <v>41</v>
      </c>
      <c r="M787">
        <f t="shared" si="78"/>
        <v>286</v>
      </c>
      <c r="N787" s="5" t="s">
        <v>989</v>
      </c>
      <c r="O787" s="42">
        <v>1</v>
      </c>
      <c r="Y787">
        <f t="shared" si="76"/>
        <v>1388</v>
      </c>
    </row>
    <row r="788" spans="1:25" x14ac:dyDescent="0.25">
      <c r="A788" s="5" t="s">
        <v>1001</v>
      </c>
      <c r="B788" s="42">
        <v>100</v>
      </c>
      <c r="C788" t="e">
        <f t="shared" si="74"/>
        <v>#N/A</v>
      </c>
      <c r="D788" s="5" t="s">
        <v>995</v>
      </c>
      <c r="E788" t="e">
        <f t="shared" si="73"/>
        <v>#N/A</v>
      </c>
      <c r="G788" s="5" t="s">
        <v>990</v>
      </c>
      <c r="H788" s="42">
        <v>130</v>
      </c>
      <c r="I788">
        <f t="shared" si="75"/>
        <v>395</v>
      </c>
      <c r="J788" s="5" t="s">
        <v>989</v>
      </c>
      <c r="K788" s="5"/>
      <c r="L788">
        <f t="shared" si="77"/>
        <v>130</v>
      </c>
      <c r="M788">
        <f t="shared" si="78"/>
        <v>286</v>
      </c>
      <c r="N788" s="5" t="s">
        <v>990</v>
      </c>
      <c r="O788" s="42">
        <v>1</v>
      </c>
      <c r="Y788">
        <f t="shared" si="76"/>
        <v>1388</v>
      </c>
    </row>
    <row r="789" spans="1:25" x14ac:dyDescent="0.25">
      <c r="A789" s="5" t="s">
        <v>1002</v>
      </c>
      <c r="B789" s="42">
        <v>685</v>
      </c>
      <c r="C789" t="e">
        <f t="shared" si="74"/>
        <v>#N/A</v>
      </c>
      <c r="D789" s="5" t="s">
        <v>996</v>
      </c>
      <c r="E789" t="e">
        <f t="shared" si="73"/>
        <v>#N/A</v>
      </c>
      <c r="G789" s="5" t="s">
        <v>993</v>
      </c>
      <c r="H789" s="42">
        <v>62</v>
      </c>
      <c r="I789">
        <f t="shared" si="75"/>
        <v>510</v>
      </c>
      <c r="J789" s="5" t="s">
        <v>990</v>
      </c>
      <c r="K789" s="5"/>
      <c r="L789">
        <f t="shared" si="77"/>
        <v>62</v>
      </c>
      <c r="M789">
        <f t="shared" si="78"/>
        <v>286</v>
      </c>
      <c r="N789" s="5" t="s">
        <v>993</v>
      </c>
      <c r="O789" s="42">
        <v>1</v>
      </c>
      <c r="Y789">
        <f t="shared" si="76"/>
        <v>1388</v>
      </c>
    </row>
    <row r="790" spans="1:25" x14ac:dyDescent="0.25">
      <c r="A790" s="5" t="s">
        <v>1003</v>
      </c>
      <c r="B790" s="42">
        <v>500</v>
      </c>
      <c r="C790" t="e">
        <f t="shared" si="74"/>
        <v>#N/A</v>
      </c>
      <c r="D790" s="5" t="s">
        <v>997</v>
      </c>
      <c r="E790" t="e">
        <f t="shared" si="73"/>
        <v>#N/A</v>
      </c>
      <c r="G790" s="5" t="s">
        <v>994</v>
      </c>
      <c r="H790" s="42">
        <v>356</v>
      </c>
      <c r="I790">
        <f t="shared" si="75"/>
        <v>213</v>
      </c>
      <c r="J790" s="5" t="s">
        <v>993</v>
      </c>
      <c r="K790" s="5"/>
      <c r="L790">
        <f t="shared" si="77"/>
        <v>356</v>
      </c>
      <c r="M790">
        <f t="shared" si="78"/>
        <v>60</v>
      </c>
      <c r="N790" s="5" t="s">
        <v>994</v>
      </c>
      <c r="O790" s="42">
        <v>2</v>
      </c>
      <c r="Y790">
        <f t="shared" si="76"/>
        <v>1388</v>
      </c>
    </row>
    <row r="791" spans="1:25" x14ac:dyDescent="0.25">
      <c r="A791" s="5" t="s">
        <v>1005</v>
      </c>
      <c r="B791" s="42">
        <v>200</v>
      </c>
      <c r="C791" t="e">
        <f t="shared" si="74"/>
        <v>#N/A</v>
      </c>
      <c r="D791" s="5" t="s">
        <v>998</v>
      </c>
      <c r="E791" t="e">
        <f t="shared" si="73"/>
        <v>#N/A</v>
      </c>
      <c r="G791" s="5" t="s">
        <v>995</v>
      </c>
      <c r="H791" s="42">
        <v>379</v>
      </c>
      <c r="I791">
        <f t="shared" si="75"/>
        <v>205</v>
      </c>
      <c r="J791" s="5" t="s">
        <v>994</v>
      </c>
      <c r="K791" s="5"/>
      <c r="L791">
        <f t="shared" si="77"/>
        <v>379</v>
      </c>
      <c r="M791">
        <f t="shared" si="78"/>
        <v>286</v>
      </c>
      <c r="N791" s="5" t="s">
        <v>995</v>
      </c>
      <c r="O791" s="42">
        <v>1</v>
      </c>
      <c r="Y791">
        <f t="shared" si="76"/>
        <v>1388</v>
      </c>
    </row>
    <row r="792" spans="1:25" x14ac:dyDescent="0.25">
      <c r="A792" s="5" t="s">
        <v>1007</v>
      </c>
      <c r="B792" s="42">
        <v>18</v>
      </c>
      <c r="C792" t="e">
        <f t="shared" si="74"/>
        <v>#N/A</v>
      </c>
      <c r="D792" s="5" t="s">
        <v>999</v>
      </c>
      <c r="E792" t="e">
        <f t="shared" si="73"/>
        <v>#N/A</v>
      </c>
      <c r="G792" s="5" t="s">
        <v>996</v>
      </c>
      <c r="H792" s="42">
        <v>73</v>
      </c>
      <c r="I792">
        <f t="shared" si="75"/>
        <v>489</v>
      </c>
      <c r="J792" s="5" t="s">
        <v>995</v>
      </c>
      <c r="K792" s="5"/>
      <c r="L792">
        <f t="shared" si="77"/>
        <v>73</v>
      </c>
      <c r="M792">
        <f t="shared" si="78"/>
        <v>60</v>
      </c>
      <c r="N792" s="5" t="s">
        <v>996</v>
      </c>
      <c r="O792" s="42">
        <v>2</v>
      </c>
      <c r="Y792">
        <f t="shared" si="76"/>
        <v>1388</v>
      </c>
    </row>
    <row r="793" spans="1:25" x14ac:dyDescent="0.25">
      <c r="A793" s="5" t="s">
        <v>1008</v>
      </c>
      <c r="B793" s="42">
        <v>30</v>
      </c>
      <c r="C793" t="e">
        <f t="shared" si="74"/>
        <v>#N/A</v>
      </c>
      <c r="D793" s="5" t="s">
        <v>1000</v>
      </c>
      <c r="E793" t="e">
        <f t="shared" si="73"/>
        <v>#N/A</v>
      </c>
      <c r="G793" s="5" t="s">
        <v>997</v>
      </c>
      <c r="H793" s="42">
        <v>56</v>
      </c>
      <c r="I793">
        <f t="shared" si="75"/>
        <v>529</v>
      </c>
      <c r="J793" s="5" t="s">
        <v>996</v>
      </c>
      <c r="K793" s="5"/>
      <c r="L793">
        <f t="shared" si="77"/>
        <v>56</v>
      </c>
      <c r="M793">
        <f t="shared" si="78"/>
        <v>286</v>
      </c>
      <c r="N793" s="5" t="s">
        <v>997</v>
      </c>
      <c r="O793" s="42">
        <v>1</v>
      </c>
      <c r="Y793">
        <f t="shared" si="76"/>
        <v>1388</v>
      </c>
    </row>
    <row r="794" spans="1:25" x14ac:dyDescent="0.25">
      <c r="A794" s="5" t="s">
        <v>1009</v>
      </c>
      <c r="B794" s="42">
        <v>86</v>
      </c>
      <c r="C794" t="e">
        <f t="shared" si="74"/>
        <v>#N/A</v>
      </c>
      <c r="D794" s="5" t="s">
        <v>1001</v>
      </c>
      <c r="E794" t="e">
        <f t="shared" si="73"/>
        <v>#N/A</v>
      </c>
      <c r="G794" s="5" t="s">
        <v>998</v>
      </c>
      <c r="H794" s="42">
        <v>3</v>
      </c>
      <c r="I794">
        <f t="shared" si="75"/>
        <v>719</v>
      </c>
      <c r="J794" s="5" t="s">
        <v>997</v>
      </c>
      <c r="K794" s="5"/>
      <c r="L794">
        <f t="shared" si="77"/>
        <v>3</v>
      </c>
      <c r="M794">
        <f t="shared" si="78"/>
        <v>286</v>
      </c>
      <c r="N794" s="5" t="s">
        <v>998</v>
      </c>
      <c r="O794" s="42">
        <v>1</v>
      </c>
      <c r="Y794">
        <f t="shared" si="76"/>
        <v>1388</v>
      </c>
    </row>
    <row r="795" spans="1:25" x14ac:dyDescent="0.25">
      <c r="A795" s="5" t="s">
        <v>1010</v>
      </c>
      <c r="B795" s="42">
        <v>150</v>
      </c>
      <c r="C795" t="e">
        <f t="shared" si="74"/>
        <v>#N/A</v>
      </c>
      <c r="D795" s="5" t="s">
        <v>1002</v>
      </c>
      <c r="E795" t="e">
        <f t="shared" si="73"/>
        <v>#N/A</v>
      </c>
      <c r="G795" s="5" t="s">
        <v>999</v>
      </c>
      <c r="H795" s="42">
        <v>17</v>
      </c>
      <c r="I795">
        <f t="shared" si="75"/>
        <v>653</v>
      </c>
      <c r="J795" s="5" t="s">
        <v>998</v>
      </c>
      <c r="K795" s="5"/>
      <c r="L795">
        <f t="shared" si="77"/>
        <v>17</v>
      </c>
      <c r="M795">
        <f t="shared" si="78"/>
        <v>286</v>
      </c>
      <c r="N795" s="5" t="s">
        <v>999</v>
      </c>
      <c r="O795" s="42">
        <v>1</v>
      </c>
      <c r="Y795">
        <f t="shared" si="76"/>
        <v>1388</v>
      </c>
    </row>
    <row r="796" spans="1:25" x14ac:dyDescent="0.25">
      <c r="A796" s="5" t="s">
        <v>1011</v>
      </c>
      <c r="B796" s="42">
        <v>0</v>
      </c>
      <c r="C796" t="e">
        <f t="shared" si="74"/>
        <v>#N/A</v>
      </c>
      <c r="D796" s="5" t="s">
        <v>1003</v>
      </c>
      <c r="E796" t="e">
        <f t="shared" si="73"/>
        <v>#N/A</v>
      </c>
      <c r="G796" s="5" t="s">
        <v>1000</v>
      </c>
      <c r="H796" s="42">
        <v>481</v>
      </c>
      <c r="I796">
        <f t="shared" si="75"/>
        <v>172</v>
      </c>
      <c r="J796" s="5" t="s">
        <v>999</v>
      </c>
      <c r="K796" s="5"/>
      <c r="L796">
        <f t="shared" si="77"/>
        <v>481</v>
      </c>
      <c r="M796">
        <f t="shared" si="78"/>
        <v>286</v>
      </c>
      <c r="N796" s="5" t="s">
        <v>1000</v>
      </c>
      <c r="O796" s="42">
        <v>1</v>
      </c>
      <c r="Y796">
        <f t="shared" si="76"/>
        <v>1388</v>
      </c>
    </row>
    <row r="797" spans="1:25" x14ac:dyDescent="0.25">
      <c r="A797" s="5" t="s">
        <v>1012</v>
      </c>
      <c r="B797" s="42">
        <v>0</v>
      </c>
      <c r="C797" t="e">
        <f t="shared" si="74"/>
        <v>#N/A</v>
      </c>
      <c r="D797" s="5" t="s">
        <v>1005</v>
      </c>
      <c r="E797" t="e">
        <f t="shared" si="73"/>
        <v>#N/A</v>
      </c>
      <c r="G797" s="5" t="s">
        <v>1001</v>
      </c>
      <c r="H797" s="42">
        <v>59</v>
      </c>
      <c r="I797">
        <f t="shared" si="75"/>
        <v>517</v>
      </c>
      <c r="J797" s="5" t="s">
        <v>1000</v>
      </c>
      <c r="K797" s="5"/>
      <c r="L797">
        <f t="shared" si="77"/>
        <v>59</v>
      </c>
      <c r="M797">
        <f t="shared" si="78"/>
        <v>286</v>
      </c>
      <c r="N797" s="5" t="s">
        <v>1001</v>
      </c>
      <c r="O797" s="42">
        <v>1</v>
      </c>
      <c r="Y797">
        <f t="shared" si="76"/>
        <v>1388</v>
      </c>
    </row>
    <row r="798" spans="1:25" x14ac:dyDescent="0.25">
      <c r="A798" s="5" t="s">
        <v>1013</v>
      </c>
      <c r="B798" s="42">
        <v>130</v>
      </c>
      <c r="C798" t="e">
        <f t="shared" si="74"/>
        <v>#N/A</v>
      </c>
      <c r="D798" s="5" t="s">
        <v>1007</v>
      </c>
      <c r="E798" t="e">
        <f t="shared" si="73"/>
        <v>#N/A</v>
      </c>
      <c r="G798" s="5" t="s">
        <v>1002</v>
      </c>
      <c r="H798" s="42">
        <v>784</v>
      </c>
      <c r="I798">
        <f t="shared" si="75"/>
        <v>110</v>
      </c>
      <c r="J798" s="5" t="s">
        <v>1001</v>
      </c>
      <c r="K798" s="5"/>
      <c r="L798">
        <f t="shared" si="77"/>
        <v>784</v>
      </c>
      <c r="M798">
        <f t="shared" si="78"/>
        <v>60</v>
      </c>
      <c r="N798" s="5" t="s">
        <v>1002</v>
      </c>
      <c r="O798" s="42">
        <v>2</v>
      </c>
      <c r="Y798">
        <f t="shared" si="76"/>
        <v>1388</v>
      </c>
    </row>
    <row r="799" spans="1:25" x14ac:dyDescent="0.25">
      <c r="A799" s="5" t="s">
        <v>1014</v>
      </c>
      <c r="B799" s="42">
        <v>40</v>
      </c>
      <c r="C799" t="e">
        <f t="shared" si="74"/>
        <v>#N/A</v>
      </c>
      <c r="D799" s="5" t="s">
        <v>1008</v>
      </c>
      <c r="E799" t="e">
        <f t="shared" si="73"/>
        <v>#N/A</v>
      </c>
      <c r="G799" s="5" t="s">
        <v>1003</v>
      </c>
      <c r="H799" s="42">
        <v>200</v>
      </c>
      <c r="I799">
        <f t="shared" si="75"/>
        <v>321</v>
      </c>
      <c r="J799" s="5" t="s">
        <v>1002</v>
      </c>
      <c r="K799" s="5"/>
      <c r="L799">
        <f t="shared" si="77"/>
        <v>200</v>
      </c>
      <c r="M799">
        <f t="shared" si="78"/>
        <v>286</v>
      </c>
      <c r="N799" s="5" t="s">
        <v>1003</v>
      </c>
      <c r="O799" s="42">
        <v>1</v>
      </c>
      <c r="Y799">
        <f t="shared" si="76"/>
        <v>1388</v>
      </c>
    </row>
    <row r="800" spans="1:25" x14ac:dyDescent="0.25">
      <c r="A800" s="5" t="s">
        <v>1015</v>
      </c>
      <c r="B800" s="42">
        <v>14</v>
      </c>
      <c r="C800" t="e">
        <f t="shared" si="74"/>
        <v>#N/A</v>
      </c>
      <c r="D800" s="5" t="s">
        <v>1009</v>
      </c>
      <c r="E800" t="e">
        <f t="shared" si="73"/>
        <v>#N/A</v>
      </c>
      <c r="G800" s="5" t="s">
        <v>1005</v>
      </c>
      <c r="H800" s="42">
        <v>0</v>
      </c>
      <c r="I800">
        <f t="shared" si="75"/>
        <v>742</v>
      </c>
      <c r="J800" s="5" t="s">
        <v>1003</v>
      </c>
      <c r="K800" s="5"/>
      <c r="L800">
        <f t="shared" si="77"/>
        <v>0</v>
      </c>
      <c r="M800">
        <f t="shared" si="78"/>
        <v>286</v>
      </c>
      <c r="N800" s="5" t="s">
        <v>1005</v>
      </c>
      <c r="O800" s="42">
        <v>1</v>
      </c>
      <c r="Y800">
        <f t="shared" si="76"/>
        <v>1388</v>
      </c>
    </row>
    <row r="801" spans="1:25" x14ac:dyDescent="0.25">
      <c r="A801" s="5" t="s">
        <v>1016</v>
      </c>
      <c r="B801" s="42">
        <v>40</v>
      </c>
      <c r="C801" t="e">
        <f t="shared" si="74"/>
        <v>#N/A</v>
      </c>
      <c r="D801" s="5" t="s">
        <v>1010</v>
      </c>
      <c r="E801" t="e">
        <f t="shared" si="73"/>
        <v>#N/A</v>
      </c>
      <c r="G801" s="5" t="s">
        <v>1007</v>
      </c>
      <c r="H801" s="42">
        <v>180</v>
      </c>
      <c r="I801">
        <f t="shared" si="75"/>
        <v>343</v>
      </c>
      <c r="J801" s="5" t="s">
        <v>1005</v>
      </c>
      <c r="K801" s="5"/>
      <c r="L801">
        <f t="shared" si="77"/>
        <v>180</v>
      </c>
      <c r="M801">
        <f t="shared" si="78"/>
        <v>60</v>
      </c>
      <c r="N801" s="5" t="s">
        <v>1007</v>
      </c>
      <c r="O801" s="42">
        <v>2</v>
      </c>
      <c r="Y801">
        <f t="shared" si="76"/>
        <v>1388</v>
      </c>
    </row>
    <row r="802" spans="1:25" x14ac:dyDescent="0.25">
      <c r="A802" s="5" t="s">
        <v>1017</v>
      </c>
      <c r="B802" s="42">
        <v>80</v>
      </c>
      <c r="C802" t="e">
        <f t="shared" si="74"/>
        <v>#N/A</v>
      </c>
      <c r="D802" s="5" t="s">
        <v>1011</v>
      </c>
      <c r="E802" t="e">
        <f t="shared" si="73"/>
        <v>#N/A</v>
      </c>
      <c r="G802" s="5" t="s">
        <v>1008</v>
      </c>
      <c r="H802" s="42">
        <v>114</v>
      </c>
      <c r="I802">
        <f t="shared" si="75"/>
        <v>416</v>
      </c>
      <c r="J802" s="5" t="s">
        <v>1007</v>
      </c>
      <c r="K802" s="5"/>
      <c r="L802">
        <f t="shared" si="77"/>
        <v>114</v>
      </c>
      <c r="M802">
        <f t="shared" si="78"/>
        <v>286</v>
      </c>
      <c r="N802" s="5" t="s">
        <v>1008</v>
      </c>
      <c r="O802" s="42">
        <v>1</v>
      </c>
      <c r="Y802">
        <f t="shared" si="76"/>
        <v>1388</v>
      </c>
    </row>
    <row r="803" spans="1:25" x14ac:dyDescent="0.25">
      <c r="A803" s="5" t="s">
        <v>1019</v>
      </c>
      <c r="B803" s="42">
        <v>300</v>
      </c>
      <c r="C803" t="e">
        <f t="shared" si="74"/>
        <v>#N/A</v>
      </c>
      <c r="D803" s="5" t="s">
        <v>1012</v>
      </c>
      <c r="E803" t="e">
        <f t="shared" si="73"/>
        <v>#N/A</v>
      </c>
      <c r="G803" s="5" t="s">
        <v>1009</v>
      </c>
      <c r="H803" s="42">
        <v>72</v>
      </c>
      <c r="I803">
        <f t="shared" si="75"/>
        <v>490</v>
      </c>
      <c r="J803" s="5" t="s">
        <v>1008</v>
      </c>
      <c r="K803" s="5"/>
      <c r="L803">
        <f t="shared" si="77"/>
        <v>72</v>
      </c>
      <c r="M803">
        <f t="shared" si="78"/>
        <v>286</v>
      </c>
      <c r="N803" s="5" t="s">
        <v>1009</v>
      </c>
      <c r="O803" s="42">
        <v>1</v>
      </c>
      <c r="Y803">
        <f t="shared" si="76"/>
        <v>1388</v>
      </c>
    </row>
    <row r="804" spans="1:25" x14ac:dyDescent="0.25">
      <c r="A804" s="5" t="s">
        <v>1020</v>
      </c>
      <c r="B804" s="42">
        <v>80</v>
      </c>
      <c r="C804" t="e">
        <f t="shared" si="74"/>
        <v>#N/A</v>
      </c>
      <c r="D804" s="5" t="s">
        <v>1013</v>
      </c>
      <c r="E804" t="e">
        <f t="shared" si="73"/>
        <v>#N/A</v>
      </c>
      <c r="G804" s="5" t="s">
        <v>1010</v>
      </c>
      <c r="H804" s="42">
        <v>24</v>
      </c>
      <c r="I804">
        <f t="shared" si="75"/>
        <v>620</v>
      </c>
      <c r="J804" s="5" t="s">
        <v>1009</v>
      </c>
      <c r="K804" s="5"/>
      <c r="L804">
        <f t="shared" si="77"/>
        <v>24</v>
      </c>
      <c r="M804">
        <f t="shared" si="78"/>
        <v>286</v>
      </c>
      <c r="N804" s="5" t="s">
        <v>1010</v>
      </c>
      <c r="O804" s="42">
        <v>1</v>
      </c>
      <c r="Y804">
        <f t="shared" si="76"/>
        <v>1388</v>
      </c>
    </row>
    <row r="805" spans="1:25" x14ac:dyDescent="0.25">
      <c r="A805" s="5" t="s">
        <v>1021</v>
      </c>
      <c r="B805" s="42">
        <v>0</v>
      </c>
      <c r="C805" t="e">
        <f t="shared" si="74"/>
        <v>#N/A</v>
      </c>
      <c r="D805" s="5" t="s">
        <v>1014</v>
      </c>
      <c r="E805" t="e">
        <f t="shared" si="73"/>
        <v>#N/A</v>
      </c>
      <c r="G805" s="5" t="s">
        <v>1011</v>
      </c>
      <c r="H805" s="42">
        <v>20</v>
      </c>
      <c r="I805">
        <f t="shared" si="75"/>
        <v>640</v>
      </c>
      <c r="J805" s="5" t="s">
        <v>1010</v>
      </c>
      <c r="K805" s="5"/>
      <c r="L805">
        <f t="shared" si="77"/>
        <v>20</v>
      </c>
      <c r="M805">
        <f t="shared" si="78"/>
        <v>286</v>
      </c>
      <c r="N805" s="5" t="s">
        <v>1011</v>
      </c>
      <c r="O805" s="42">
        <v>1</v>
      </c>
      <c r="Y805">
        <f t="shared" si="76"/>
        <v>1388</v>
      </c>
    </row>
    <row r="806" spans="1:25" x14ac:dyDescent="0.25">
      <c r="A806" s="5" t="s">
        <v>1022</v>
      </c>
      <c r="B806" s="42">
        <v>13</v>
      </c>
      <c r="C806" t="e">
        <f t="shared" si="74"/>
        <v>#N/A</v>
      </c>
      <c r="D806" s="5" t="s">
        <v>1015</v>
      </c>
      <c r="E806" t="e">
        <f t="shared" si="73"/>
        <v>#N/A</v>
      </c>
      <c r="G806" s="5" t="s">
        <v>1012</v>
      </c>
      <c r="H806" s="42">
        <v>158</v>
      </c>
      <c r="I806">
        <f t="shared" si="75"/>
        <v>364</v>
      </c>
      <c r="J806" s="5" t="s">
        <v>1011</v>
      </c>
      <c r="K806" s="5"/>
      <c r="L806">
        <f t="shared" si="77"/>
        <v>158</v>
      </c>
      <c r="M806">
        <f t="shared" si="78"/>
        <v>286</v>
      </c>
      <c r="N806" s="5" t="s">
        <v>1012</v>
      </c>
      <c r="O806" s="42">
        <v>1</v>
      </c>
      <c r="Y806">
        <f t="shared" si="76"/>
        <v>1388</v>
      </c>
    </row>
    <row r="807" spans="1:25" x14ac:dyDescent="0.25">
      <c r="A807" s="5" t="s">
        <v>1023</v>
      </c>
      <c r="B807" s="42">
        <v>960</v>
      </c>
      <c r="C807" t="e">
        <f t="shared" si="74"/>
        <v>#N/A</v>
      </c>
      <c r="D807" s="5" t="s">
        <v>1016</v>
      </c>
      <c r="E807" t="e">
        <f t="shared" si="73"/>
        <v>#N/A</v>
      </c>
      <c r="G807" s="5" t="s">
        <v>1013</v>
      </c>
      <c r="H807" s="42">
        <v>6</v>
      </c>
      <c r="I807">
        <f t="shared" si="75"/>
        <v>706</v>
      </c>
      <c r="J807" s="5" t="s">
        <v>1012</v>
      </c>
      <c r="K807" s="5"/>
      <c r="L807">
        <f t="shared" si="77"/>
        <v>6</v>
      </c>
      <c r="M807">
        <f t="shared" si="78"/>
        <v>286</v>
      </c>
      <c r="N807" s="5" t="s">
        <v>1013</v>
      </c>
      <c r="O807" s="42">
        <v>1</v>
      </c>
      <c r="Y807">
        <f t="shared" si="76"/>
        <v>1388</v>
      </c>
    </row>
    <row r="808" spans="1:25" x14ac:dyDescent="0.25">
      <c r="A808" s="5" t="s">
        <v>1024</v>
      </c>
      <c r="B808" s="42">
        <v>35</v>
      </c>
      <c r="C808" t="e">
        <f t="shared" si="74"/>
        <v>#N/A</v>
      </c>
      <c r="D808" s="5" t="s">
        <v>1017</v>
      </c>
      <c r="E808" t="e">
        <f t="shared" si="73"/>
        <v>#N/A</v>
      </c>
      <c r="G808" s="5" t="s">
        <v>1014</v>
      </c>
      <c r="H808" s="42">
        <v>30</v>
      </c>
      <c r="I808">
        <f t="shared" si="75"/>
        <v>600</v>
      </c>
      <c r="J808" s="5" t="s">
        <v>1013</v>
      </c>
      <c r="K808" s="5"/>
      <c r="L808">
        <f t="shared" si="77"/>
        <v>30</v>
      </c>
      <c r="M808">
        <f t="shared" si="78"/>
        <v>60</v>
      </c>
      <c r="N808" s="5" t="s">
        <v>1014</v>
      </c>
      <c r="O808" s="42">
        <v>2</v>
      </c>
      <c r="Y808">
        <f t="shared" si="76"/>
        <v>1388</v>
      </c>
    </row>
    <row r="809" spans="1:25" x14ac:dyDescent="0.25">
      <c r="A809" s="5" t="s">
        <v>1025</v>
      </c>
      <c r="B809" s="42">
        <v>50</v>
      </c>
      <c r="C809" t="e">
        <f t="shared" si="74"/>
        <v>#N/A</v>
      </c>
      <c r="D809" s="5" t="s">
        <v>1019</v>
      </c>
      <c r="E809" t="e">
        <f t="shared" si="73"/>
        <v>#N/A</v>
      </c>
      <c r="G809" s="5" t="s">
        <v>1015</v>
      </c>
      <c r="H809" s="42">
        <v>0</v>
      </c>
      <c r="I809">
        <f t="shared" si="75"/>
        <v>742</v>
      </c>
      <c r="J809" s="5" t="s">
        <v>1014</v>
      </c>
      <c r="K809" s="5"/>
      <c r="L809">
        <f t="shared" si="77"/>
        <v>0</v>
      </c>
      <c r="M809">
        <f t="shared" si="78"/>
        <v>286</v>
      </c>
      <c r="N809" s="5" t="s">
        <v>1015</v>
      </c>
      <c r="O809" s="42">
        <v>1</v>
      </c>
      <c r="Y809">
        <f t="shared" si="76"/>
        <v>1388</v>
      </c>
    </row>
    <row r="810" spans="1:25" x14ac:dyDescent="0.25">
      <c r="A810" s="5" t="s">
        <v>1026</v>
      </c>
      <c r="B810" s="42">
        <v>27</v>
      </c>
      <c r="C810" t="e">
        <f t="shared" si="74"/>
        <v>#N/A</v>
      </c>
      <c r="D810" s="5" t="s">
        <v>1020</v>
      </c>
      <c r="E810" t="e">
        <f t="shared" si="73"/>
        <v>#N/A</v>
      </c>
      <c r="G810" s="5" t="s">
        <v>1016</v>
      </c>
      <c r="H810" s="42">
        <v>84</v>
      </c>
      <c r="I810">
        <f t="shared" si="75"/>
        <v>465</v>
      </c>
      <c r="J810" s="5" t="s">
        <v>1015</v>
      </c>
      <c r="K810" s="5"/>
      <c r="L810">
        <f t="shared" si="77"/>
        <v>84</v>
      </c>
      <c r="M810">
        <f t="shared" si="78"/>
        <v>60</v>
      </c>
      <c r="N810" s="5" t="s">
        <v>1016</v>
      </c>
      <c r="O810" s="42">
        <v>2</v>
      </c>
      <c r="Y810">
        <f t="shared" si="76"/>
        <v>1388</v>
      </c>
    </row>
    <row r="811" spans="1:25" x14ac:dyDescent="0.25">
      <c r="A811" s="5" t="s">
        <v>1027</v>
      </c>
      <c r="B811" s="42">
        <v>100</v>
      </c>
      <c r="C811" t="e">
        <f>RANK(E:E,E:E)</f>
        <v>#N/A</v>
      </c>
      <c r="D811" s="5" t="s">
        <v>1021</v>
      </c>
      <c r="E811" t="e">
        <f t="shared" si="73"/>
        <v>#N/A</v>
      </c>
      <c r="G811" s="5" t="s">
        <v>1017</v>
      </c>
      <c r="H811" s="42">
        <v>335</v>
      </c>
      <c r="I811">
        <f t="shared" si="75"/>
        <v>226</v>
      </c>
      <c r="J811" s="5" t="s">
        <v>1016</v>
      </c>
      <c r="K811" s="5"/>
      <c r="L811">
        <f t="shared" si="77"/>
        <v>335</v>
      </c>
      <c r="M811">
        <f t="shared" si="78"/>
        <v>286</v>
      </c>
      <c r="N811" s="5" t="s">
        <v>1017</v>
      </c>
      <c r="O811" s="42">
        <v>1</v>
      </c>
      <c r="Y811">
        <f t="shared" si="76"/>
        <v>1388</v>
      </c>
    </row>
    <row r="812" spans="1:25" x14ac:dyDescent="0.25">
      <c r="A812" s="5" t="s">
        <v>1028</v>
      </c>
      <c r="B812" s="42">
        <v>223</v>
      </c>
      <c r="C812" t="e">
        <f t="shared" si="74"/>
        <v>#N/A</v>
      </c>
      <c r="D812" s="5" t="s">
        <v>1022</v>
      </c>
      <c r="E812" t="e">
        <f t="shared" si="73"/>
        <v>#N/A</v>
      </c>
      <c r="G812" s="5" t="s">
        <v>1019</v>
      </c>
      <c r="H812" s="42">
        <v>1200</v>
      </c>
      <c r="I812">
        <f t="shared" si="75"/>
        <v>72</v>
      </c>
      <c r="J812" s="5" t="s">
        <v>1017</v>
      </c>
      <c r="K812" s="5"/>
      <c r="L812">
        <f t="shared" si="77"/>
        <v>1200</v>
      </c>
      <c r="M812">
        <f t="shared" si="78"/>
        <v>286</v>
      </c>
      <c r="N812" s="5" t="s">
        <v>1019</v>
      </c>
      <c r="O812" s="42">
        <v>1</v>
      </c>
      <c r="Y812">
        <f t="shared" si="76"/>
        <v>1388</v>
      </c>
    </row>
    <row r="813" spans="1:25" x14ac:dyDescent="0.25">
      <c r="A813" s="5" t="s">
        <v>1029</v>
      </c>
      <c r="B813" s="42">
        <v>0</v>
      </c>
      <c r="C813" t="e">
        <f t="shared" si="74"/>
        <v>#N/A</v>
      </c>
      <c r="D813" s="5" t="s">
        <v>1023</v>
      </c>
      <c r="E813" t="e">
        <f t="shared" si="73"/>
        <v>#N/A</v>
      </c>
      <c r="G813" s="5" t="s">
        <v>1020</v>
      </c>
      <c r="H813" s="42">
        <v>765</v>
      </c>
      <c r="I813">
        <f t="shared" si="75"/>
        <v>112</v>
      </c>
      <c r="J813" s="5" t="s">
        <v>1019</v>
      </c>
      <c r="K813" s="5"/>
      <c r="L813">
        <f t="shared" si="77"/>
        <v>765</v>
      </c>
      <c r="M813">
        <f t="shared" si="78"/>
        <v>286</v>
      </c>
      <c r="N813" s="5" t="s">
        <v>1020</v>
      </c>
      <c r="O813" s="42">
        <v>1</v>
      </c>
      <c r="Y813">
        <f t="shared" si="76"/>
        <v>1388</v>
      </c>
    </row>
    <row r="814" spans="1:25" x14ac:dyDescent="0.25">
      <c r="A814" s="5" t="s">
        <v>1030</v>
      </c>
      <c r="B814" s="42">
        <v>50</v>
      </c>
      <c r="C814" t="e">
        <f t="shared" si="74"/>
        <v>#N/A</v>
      </c>
      <c r="D814" s="5" t="s">
        <v>1024</v>
      </c>
      <c r="E814" t="e">
        <f t="shared" si="73"/>
        <v>#N/A</v>
      </c>
      <c r="G814" s="5" t="s">
        <v>1021</v>
      </c>
      <c r="H814" s="42">
        <v>33</v>
      </c>
      <c r="I814">
        <f t="shared" si="75"/>
        <v>592</v>
      </c>
      <c r="J814" s="5" t="s">
        <v>1020</v>
      </c>
      <c r="K814" s="5"/>
      <c r="L814">
        <f t="shared" si="77"/>
        <v>33</v>
      </c>
      <c r="M814">
        <f t="shared" si="78"/>
        <v>286</v>
      </c>
      <c r="N814" s="5" t="s">
        <v>1021</v>
      </c>
      <c r="O814" s="42">
        <v>1</v>
      </c>
      <c r="Y814">
        <f t="shared" si="76"/>
        <v>1388</v>
      </c>
    </row>
    <row r="815" spans="1:25" x14ac:dyDescent="0.25">
      <c r="A815" s="5" t="s">
        <v>1031</v>
      </c>
      <c r="B815" s="42">
        <v>0</v>
      </c>
      <c r="C815" t="e">
        <f t="shared" si="74"/>
        <v>#N/A</v>
      </c>
      <c r="D815" s="5" t="s">
        <v>1025</v>
      </c>
      <c r="E815" t="e">
        <f t="shared" si="73"/>
        <v>#N/A</v>
      </c>
      <c r="G815" s="5" t="s">
        <v>1022</v>
      </c>
      <c r="H815" s="42">
        <v>0</v>
      </c>
      <c r="I815">
        <f t="shared" si="75"/>
        <v>742</v>
      </c>
      <c r="J815" s="5" t="s">
        <v>1021</v>
      </c>
      <c r="K815" s="5"/>
      <c r="L815">
        <f t="shared" si="77"/>
        <v>0</v>
      </c>
      <c r="M815">
        <f t="shared" si="78"/>
        <v>286</v>
      </c>
      <c r="N815" s="5" t="s">
        <v>1022</v>
      </c>
      <c r="O815" s="42">
        <v>1</v>
      </c>
      <c r="Y815">
        <f t="shared" si="76"/>
        <v>1388</v>
      </c>
    </row>
    <row r="816" spans="1:25" x14ac:dyDescent="0.25">
      <c r="A816" s="5" t="s">
        <v>1032</v>
      </c>
      <c r="B816" s="42">
        <v>450</v>
      </c>
      <c r="C816" t="e">
        <f t="shared" si="74"/>
        <v>#N/A</v>
      </c>
      <c r="D816" s="5" t="s">
        <v>1026</v>
      </c>
      <c r="E816" t="e">
        <f t="shared" si="73"/>
        <v>#N/A</v>
      </c>
      <c r="G816" s="5" t="s">
        <v>1023</v>
      </c>
      <c r="H816" s="42">
        <v>154</v>
      </c>
      <c r="I816">
        <f t="shared" si="75"/>
        <v>372</v>
      </c>
      <c r="J816" s="5" t="s">
        <v>1022</v>
      </c>
      <c r="K816" s="5"/>
      <c r="L816">
        <f t="shared" si="77"/>
        <v>154</v>
      </c>
      <c r="M816">
        <f t="shared" si="78"/>
        <v>286</v>
      </c>
      <c r="N816" s="5" t="s">
        <v>1023</v>
      </c>
      <c r="O816" s="42">
        <v>1</v>
      </c>
      <c r="Y816">
        <f t="shared" si="76"/>
        <v>1388</v>
      </c>
    </row>
    <row r="817" spans="1:25" x14ac:dyDescent="0.25">
      <c r="A817" s="5" t="s">
        <v>1033</v>
      </c>
      <c r="B817" s="42">
        <v>0</v>
      </c>
      <c r="C817" t="e">
        <f t="shared" si="74"/>
        <v>#N/A</v>
      </c>
      <c r="D817" s="5" t="s">
        <v>1027</v>
      </c>
      <c r="E817" t="e">
        <f t="shared" si="73"/>
        <v>#N/A</v>
      </c>
      <c r="G817" s="5" t="s">
        <v>1024</v>
      </c>
      <c r="H817" s="42">
        <v>2</v>
      </c>
      <c r="I817">
        <f t="shared" si="75"/>
        <v>725</v>
      </c>
      <c r="J817" s="5" t="s">
        <v>1023</v>
      </c>
      <c r="K817" s="5"/>
      <c r="L817">
        <f t="shared" si="77"/>
        <v>2</v>
      </c>
      <c r="M817">
        <f t="shared" si="78"/>
        <v>286</v>
      </c>
      <c r="N817" s="5" t="s">
        <v>1024</v>
      </c>
      <c r="O817" s="42">
        <v>1</v>
      </c>
      <c r="Y817">
        <f t="shared" si="76"/>
        <v>1388</v>
      </c>
    </row>
    <row r="818" spans="1:25" x14ac:dyDescent="0.25">
      <c r="A818" s="5" t="s">
        <v>1034</v>
      </c>
      <c r="B818" s="42">
        <v>1289</v>
      </c>
      <c r="C818" t="e">
        <f t="shared" si="74"/>
        <v>#N/A</v>
      </c>
      <c r="D818" s="5" t="s">
        <v>1028</v>
      </c>
      <c r="E818" t="e">
        <f t="shared" si="73"/>
        <v>#N/A</v>
      </c>
      <c r="G818" s="5" t="s">
        <v>1025</v>
      </c>
      <c r="H818" s="42">
        <v>165</v>
      </c>
      <c r="I818">
        <f t="shared" si="75"/>
        <v>357</v>
      </c>
      <c r="J818" s="5" t="s">
        <v>1024</v>
      </c>
      <c r="K818" s="5"/>
      <c r="L818">
        <f t="shared" si="77"/>
        <v>165</v>
      </c>
      <c r="M818">
        <f t="shared" si="78"/>
        <v>286</v>
      </c>
      <c r="N818" s="5" t="s">
        <v>1025</v>
      </c>
      <c r="O818" s="42">
        <v>1</v>
      </c>
      <c r="Y818">
        <f t="shared" si="76"/>
        <v>1388</v>
      </c>
    </row>
    <row r="819" spans="1:25" x14ac:dyDescent="0.25">
      <c r="A819" s="5" t="s">
        <v>1035</v>
      </c>
      <c r="B819" s="42">
        <v>32</v>
      </c>
      <c r="C819" t="e">
        <f t="shared" si="74"/>
        <v>#N/A</v>
      </c>
      <c r="D819" s="5" t="s">
        <v>1029</v>
      </c>
      <c r="E819" t="e">
        <f t="shared" si="73"/>
        <v>#N/A</v>
      </c>
      <c r="G819" s="5" t="s">
        <v>1026</v>
      </c>
      <c r="H819" s="42">
        <v>115</v>
      </c>
      <c r="I819">
        <f t="shared" si="75"/>
        <v>415</v>
      </c>
      <c r="J819" s="5" t="s">
        <v>1025</v>
      </c>
      <c r="K819" s="5"/>
      <c r="L819">
        <f t="shared" si="77"/>
        <v>115</v>
      </c>
      <c r="M819">
        <f t="shared" si="78"/>
        <v>286</v>
      </c>
      <c r="N819" s="5" t="s">
        <v>1026</v>
      </c>
      <c r="O819" s="42">
        <v>1</v>
      </c>
      <c r="Y819">
        <f t="shared" si="76"/>
        <v>1388</v>
      </c>
    </row>
    <row r="820" spans="1:25" x14ac:dyDescent="0.25">
      <c r="A820" s="5" t="s">
        <v>1036</v>
      </c>
      <c r="B820" s="42">
        <v>25</v>
      </c>
      <c r="C820" t="e">
        <f t="shared" si="74"/>
        <v>#N/A</v>
      </c>
      <c r="D820" s="5" t="s">
        <v>1030</v>
      </c>
      <c r="E820" t="e">
        <f t="shared" si="73"/>
        <v>#N/A</v>
      </c>
      <c r="G820" s="5" t="s">
        <v>1027</v>
      </c>
      <c r="H820" s="42">
        <v>118</v>
      </c>
      <c r="I820">
        <f t="shared" si="75"/>
        <v>412</v>
      </c>
      <c r="J820" s="5" t="s">
        <v>1026</v>
      </c>
      <c r="K820" s="5"/>
      <c r="L820">
        <f t="shared" si="77"/>
        <v>118</v>
      </c>
      <c r="M820">
        <f t="shared" si="78"/>
        <v>286</v>
      </c>
      <c r="N820" s="5" t="s">
        <v>1027</v>
      </c>
      <c r="O820" s="42">
        <v>1</v>
      </c>
      <c r="Y820">
        <f t="shared" si="76"/>
        <v>1388</v>
      </c>
    </row>
    <row r="821" spans="1:25" x14ac:dyDescent="0.25">
      <c r="A821" s="5" t="s">
        <v>1037</v>
      </c>
      <c r="B821" s="42">
        <v>800</v>
      </c>
      <c r="C821" t="e">
        <f t="shared" si="74"/>
        <v>#N/A</v>
      </c>
      <c r="D821" s="5" t="s">
        <v>1031</v>
      </c>
      <c r="E821" t="e">
        <f t="shared" si="73"/>
        <v>#N/A</v>
      </c>
      <c r="G821" s="5" t="s">
        <v>1028</v>
      </c>
      <c r="H821" s="42">
        <v>84</v>
      </c>
      <c r="I821">
        <f t="shared" si="75"/>
        <v>465</v>
      </c>
      <c r="J821" s="5" t="s">
        <v>1027</v>
      </c>
      <c r="K821" s="5"/>
      <c r="L821">
        <f t="shared" si="77"/>
        <v>84</v>
      </c>
      <c r="M821">
        <f t="shared" si="78"/>
        <v>60</v>
      </c>
      <c r="N821" s="5" t="s">
        <v>1028</v>
      </c>
      <c r="O821" s="42">
        <v>2</v>
      </c>
      <c r="Y821">
        <f t="shared" si="76"/>
        <v>1388</v>
      </c>
    </row>
    <row r="822" spans="1:25" x14ac:dyDescent="0.25">
      <c r="A822" s="5" t="s">
        <v>1038</v>
      </c>
      <c r="B822" s="42">
        <v>25</v>
      </c>
      <c r="C822" t="e">
        <f t="shared" si="74"/>
        <v>#N/A</v>
      </c>
      <c r="D822" s="5" t="s">
        <v>1032</v>
      </c>
      <c r="E822" t="e">
        <f t="shared" si="73"/>
        <v>#N/A</v>
      </c>
      <c r="G822" s="5" t="s">
        <v>1029</v>
      </c>
      <c r="H822" s="42">
        <v>16</v>
      </c>
      <c r="I822">
        <f t="shared" si="75"/>
        <v>659</v>
      </c>
      <c r="J822" s="5" t="s">
        <v>1028</v>
      </c>
      <c r="K822" s="5"/>
      <c r="L822">
        <f t="shared" si="77"/>
        <v>16</v>
      </c>
      <c r="M822">
        <f t="shared" si="78"/>
        <v>286</v>
      </c>
      <c r="N822" s="5" t="s">
        <v>1029</v>
      </c>
      <c r="O822" s="42">
        <v>1</v>
      </c>
      <c r="Y822">
        <f t="shared" si="76"/>
        <v>1388</v>
      </c>
    </row>
    <row r="823" spans="1:25" x14ac:dyDescent="0.25">
      <c r="A823" s="5" t="s">
        <v>1039</v>
      </c>
      <c r="B823" s="42">
        <v>76</v>
      </c>
      <c r="C823" t="e">
        <f t="shared" si="74"/>
        <v>#N/A</v>
      </c>
      <c r="D823" s="5" t="s">
        <v>1033</v>
      </c>
      <c r="E823" t="e">
        <f t="shared" si="73"/>
        <v>#N/A</v>
      </c>
      <c r="G823" s="5" t="s">
        <v>1030</v>
      </c>
      <c r="H823" s="42">
        <v>46</v>
      </c>
      <c r="I823">
        <f t="shared" si="75"/>
        <v>553</v>
      </c>
      <c r="J823" s="5" t="s">
        <v>1029</v>
      </c>
      <c r="K823" s="5"/>
      <c r="L823">
        <f t="shared" si="77"/>
        <v>46</v>
      </c>
      <c r="M823">
        <f t="shared" si="78"/>
        <v>286</v>
      </c>
      <c r="N823" s="5" t="s">
        <v>1030</v>
      </c>
      <c r="O823" s="42">
        <v>1</v>
      </c>
      <c r="Y823">
        <f t="shared" si="76"/>
        <v>1388</v>
      </c>
    </row>
    <row r="824" spans="1:25" x14ac:dyDescent="0.25">
      <c r="A824" s="5" t="s">
        <v>1040</v>
      </c>
      <c r="B824" s="42">
        <v>34</v>
      </c>
      <c r="C824" t="e">
        <f t="shared" si="74"/>
        <v>#N/A</v>
      </c>
      <c r="D824" s="5" t="s">
        <v>1034</v>
      </c>
      <c r="E824" t="e">
        <f t="shared" si="73"/>
        <v>#N/A</v>
      </c>
      <c r="G824" s="5" t="s">
        <v>1031</v>
      </c>
      <c r="H824" s="42">
        <v>12</v>
      </c>
      <c r="I824">
        <f t="shared" si="75"/>
        <v>679</v>
      </c>
      <c r="J824" s="5" t="s">
        <v>1030</v>
      </c>
      <c r="K824" s="5"/>
      <c r="L824">
        <f t="shared" si="77"/>
        <v>12</v>
      </c>
      <c r="M824">
        <f t="shared" si="78"/>
        <v>286</v>
      </c>
      <c r="N824" s="5" t="s">
        <v>1031</v>
      </c>
      <c r="O824" s="42">
        <v>1</v>
      </c>
      <c r="Y824">
        <f t="shared" si="76"/>
        <v>1388</v>
      </c>
    </row>
    <row r="825" spans="1:25" x14ac:dyDescent="0.25">
      <c r="A825" s="5" t="s">
        <v>1041</v>
      </c>
      <c r="B825" s="42">
        <v>57</v>
      </c>
      <c r="C825" t="e">
        <f t="shared" si="74"/>
        <v>#N/A</v>
      </c>
      <c r="D825" s="5" t="s">
        <v>1035</v>
      </c>
      <c r="E825" t="e">
        <f t="shared" si="73"/>
        <v>#N/A</v>
      </c>
      <c r="G825" s="5" t="s">
        <v>1032</v>
      </c>
      <c r="H825" s="42">
        <v>157</v>
      </c>
      <c r="I825">
        <f t="shared" si="75"/>
        <v>365</v>
      </c>
      <c r="J825" s="5" t="s">
        <v>1031</v>
      </c>
      <c r="K825" s="5"/>
      <c r="L825">
        <f t="shared" si="77"/>
        <v>157</v>
      </c>
      <c r="M825">
        <f t="shared" si="78"/>
        <v>286</v>
      </c>
      <c r="N825" s="5" t="s">
        <v>1032</v>
      </c>
      <c r="O825" s="42">
        <v>1</v>
      </c>
      <c r="Y825">
        <f t="shared" si="76"/>
        <v>1388</v>
      </c>
    </row>
    <row r="826" spans="1:25" x14ac:dyDescent="0.25">
      <c r="A826" s="5" t="s">
        <v>1088</v>
      </c>
      <c r="B826" s="42">
        <v>15</v>
      </c>
      <c r="C826" t="e">
        <f t="shared" si="74"/>
        <v>#N/A</v>
      </c>
      <c r="D826" s="5" t="s">
        <v>1036</v>
      </c>
      <c r="E826" t="e">
        <f t="shared" si="73"/>
        <v>#N/A</v>
      </c>
      <c r="G826" s="5" t="s">
        <v>1033</v>
      </c>
      <c r="H826" s="42">
        <v>57</v>
      </c>
      <c r="I826">
        <f t="shared" si="75"/>
        <v>528</v>
      </c>
      <c r="J826" s="5" t="s">
        <v>1032</v>
      </c>
      <c r="K826" s="5"/>
      <c r="L826">
        <f t="shared" si="77"/>
        <v>57</v>
      </c>
      <c r="M826">
        <f t="shared" si="78"/>
        <v>286</v>
      </c>
      <c r="N826" s="5" t="s">
        <v>1033</v>
      </c>
      <c r="O826" s="42">
        <v>1</v>
      </c>
      <c r="Y826">
        <f t="shared" si="76"/>
        <v>1388</v>
      </c>
    </row>
    <row r="827" spans="1:25" x14ac:dyDescent="0.25">
      <c r="A827" s="5" t="s">
        <v>1089</v>
      </c>
      <c r="B827" s="42">
        <v>11</v>
      </c>
      <c r="C827" t="e">
        <f t="shared" si="74"/>
        <v>#N/A</v>
      </c>
      <c r="D827" s="5" t="s">
        <v>1037</v>
      </c>
      <c r="E827" t="e">
        <f t="shared" si="73"/>
        <v>#N/A</v>
      </c>
      <c r="G827" s="5" t="s">
        <v>1034</v>
      </c>
      <c r="H827" s="42">
        <v>3678</v>
      </c>
      <c r="I827">
        <f t="shared" si="75"/>
        <v>17</v>
      </c>
      <c r="J827" s="5" t="s">
        <v>1033</v>
      </c>
      <c r="K827" s="5"/>
      <c r="L827">
        <f t="shared" si="77"/>
        <v>3678</v>
      </c>
      <c r="M827">
        <f t="shared" si="78"/>
        <v>1</v>
      </c>
      <c r="N827" s="5" t="s">
        <v>1034</v>
      </c>
      <c r="O827" s="42">
        <v>6</v>
      </c>
      <c r="Y827">
        <f t="shared" si="76"/>
        <v>1388</v>
      </c>
    </row>
    <row r="828" spans="1:25" x14ac:dyDescent="0.25">
      <c r="A828" s="5" t="s">
        <v>1090</v>
      </c>
      <c r="B828" s="42">
        <v>8</v>
      </c>
      <c r="C828" t="e">
        <f t="shared" si="74"/>
        <v>#N/A</v>
      </c>
      <c r="D828" s="5" t="s">
        <v>1038</v>
      </c>
      <c r="E828" t="e">
        <f t="shared" si="73"/>
        <v>#N/A</v>
      </c>
      <c r="G828" s="5" t="s">
        <v>1035</v>
      </c>
      <c r="H828" s="42">
        <v>17</v>
      </c>
      <c r="I828">
        <f t="shared" si="75"/>
        <v>653</v>
      </c>
      <c r="J828" s="5" t="s">
        <v>1034</v>
      </c>
      <c r="K828" s="5"/>
      <c r="L828">
        <f t="shared" si="77"/>
        <v>17</v>
      </c>
      <c r="M828">
        <f t="shared" si="78"/>
        <v>286</v>
      </c>
      <c r="N828" s="5" t="s">
        <v>1035</v>
      </c>
      <c r="O828" s="42">
        <v>1</v>
      </c>
      <c r="Y828">
        <f t="shared" si="76"/>
        <v>1388</v>
      </c>
    </row>
    <row r="829" spans="1:25" x14ac:dyDescent="0.25">
      <c r="A829" s="5" t="s">
        <v>1091</v>
      </c>
      <c r="B829" s="42">
        <v>0</v>
      </c>
      <c r="C829" t="e">
        <f t="shared" si="74"/>
        <v>#N/A</v>
      </c>
      <c r="D829" s="5" t="s">
        <v>1039</v>
      </c>
      <c r="E829" t="e">
        <f t="shared" si="73"/>
        <v>#N/A</v>
      </c>
      <c r="G829" s="5" t="s">
        <v>1036</v>
      </c>
      <c r="H829" s="42">
        <v>18</v>
      </c>
      <c r="I829">
        <f t="shared" si="75"/>
        <v>649</v>
      </c>
      <c r="J829" s="5" t="s">
        <v>1035</v>
      </c>
      <c r="K829" s="5"/>
      <c r="L829">
        <f t="shared" si="77"/>
        <v>18</v>
      </c>
      <c r="M829">
        <f t="shared" si="78"/>
        <v>286</v>
      </c>
      <c r="N829" s="5" t="s">
        <v>1036</v>
      </c>
      <c r="O829" s="42">
        <v>1</v>
      </c>
      <c r="Y829">
        <f t="shared" si="76"/>
        <v>1388</v>
      </c>
    </row>
    <row r="830" spans="1:25" x14ac:dyDescent="0.25">
      <c r="A830" s="5" t="s">
        <v>1092</v>
      </c>
      <c r="B830" s="42">
        <v>0</v>
      </c>
      <c r="C830" t="e">
        <f t="shared" si="74"/>
        <v>#N/A</v>
      </c>
      <c r="D830" s="5" t="s">
        <v>1040</v>
      </c>
      <c r="E830" t="e">
        <f t="shared" si="73"/>
        <v>#N/A</v>
      </c>
      <c r="G830" s="5" t="s">
        <v>1037</v>
      </c>
      <c r="H830" s="42">
        <v>1014</v>
      </c>
      <c r="I830">
        <f t="shared" si="75"/>
        <v>86</v>
      </c>
      <c r="J830" s="5" t="s">
        <v>1036</v>
      </c>
      <c r="K830" s="5"/>
      <c r="L830">
        <f t="shared" si="77"/>
        <v>1014</v>
      </c>
      <c r="M830">
        <f t="shared" si="78"/>
        <v>60</v>
      </c>
      <c r="N830" s="5" t="s">
        <v>1037</v>
      </c>
      <c r="O830" s="42">
        <v>2</v>
      </c>
      <c r="Y830">
        <f t="shared" si="76"/>
        <v>1388</v>
      </c>
    </row>
    <row r="831" spans="1:25" x14ac:dyDescent="0.25">
      <c r="A831" s="5" t="s">
        <v>1093</v>
      </c>
      <c r="B831" s="42">
        <v>26</v>
      </c>
      <c r="C831" t="e">
        <f t="shared" si="74"/>
        <v>#N/A</v>
      </c>
      <c r="D831" s="5" t="s">
        <v>1041</v>
      </c>
      <c r="E831" t="e">
        <f t="shared" si="73"/>
        <v>#N/A</v>
      </c>
      <c r="G831" s="5" t="s">
        <v>1038</v>
      </c>
      <c r="H831" s="42">
        <v>0</v>
      </c>
      <c r="I831">
        <f t="shared" si="75"/>
        <v>742</v>
      </c>
      <c r="J831" s="5" t="s">
        <v>1037</v>
      </c>
      <c r="K831" s="5"/>
      <c r="L831">
        <f t="shared" si="77"/>
        <v>0</v>
      </c>
      <c r="M831">
        <f t="shared" si="78"/>
        <v>286</v>
      </c>
      <c r="N831" s="5" t="s">
        <v>1038</v>
      </c>
      <c r="O831" s="42">
        <v>1</v>
      </c>
      <c r="Y831">
        <f t="shared" si="76"/>
        <v>1388</v>
      </c>
    </row>
    <row r="832" spans="1:25" x14ac:dyDescent="0.25">
      <c r="A832" s="5" t="s">
        <v>1094</v>
      </c>
      <c r="B832" s="42">
        <v>0</v>
      </c>
      <c r="G832" s="5" t="s">
        <v>1039</v>
      </c>
      <c r="H832" s="42">
        <v>56</v>
      </c>
      <c r="I832">
        <f t="shared" si="75"/>
        <v>529</v>
      </c>
      <c r="J832" s="5" t="s">
        <v>1038</v>
      </c>
      <c r="K832" s="5"/>
      <c r="L832">
        <f t="shared" si="77"/>
        <v>56</v>
      </c>
      <c r="M832">
        <f t="shared" si="78"/>
        <v>286</v>
      </c>
      <c r="N832" s="5" t="s">
        <v>1039</v>
      </c>
      <c r="O832" s="42">
        <v>1</v>
      </c>
      <c r="Y832">
        <f t="shared" si="76"/>
        <v>1388</v>
      </c>
    </row>
    <row r="833" spans="1:77" x14ac:dyDescent="0.25">
      <c r="A833" s="5" t="s">
        <v>1095</v>
      </c>
      <c r="B833" s="42">
        <v>150</v>
      </c>
      <c r="G833" s="5" t="s">
        <v>1040</v>
      </c>
      <c r="H833" s="42">
        <v>81</v>
      </c>
      <c r="I833">
        <f t="shared" si="75"/>
        <v>471</v>
      </c>
      <c r="J833" s="5" t="s">
        <v>1039</v>
      </c>
      <c r="K833" s="5"/>
      <c r="L833">
        <f t="shared" si="77"/>
        <v>81</v>
      </c>
      <c r="M833">
        <f t="shared" si="78"/>
        <v>286</v>
      </c>
      <c r="N833" s="5" t="s">
        <v>1040</v>
      </c>
      <c r="O833" s="42">
        <v>1</v>
      </c>
      <c r="Y833">
        <f t="shared" si="76"/>
        <v>1388</v>
      </c>
    </row>
    <row r="834" spans="1:77" x14ac:dyDescent="0.25">
      <c r="A834" s="5" t="s">
        <v>1096</v>
      </c>
      <c r="B834" s="42">
        <v>60</v>
      </c>
      <c r="G834" s="5" t="s">
        <v>1041</v>
      </c>
      <c r="H834" s="42">
        <v>406</v>
      </c>
      <c r="I834">
        <f t="shared" si="75"/>
        <v>194</v>
      </c>
      <c r="J834" s="5" t="s">
        <v>1040</v>
      </c>
      <c r="K834" s="5"/>
      <c r="L834">
        <f t="shared" si="77"/>
        <v>406</v>
      </c>
      <c r="M834">
        <f t="shared" si="78"/>
        <v>60</v>
      </c>
      <c r="N834" s="5" t="s">
        <v>1041</v>
      </c>
      <c r="O834" s="42">
        <v>2</v>
      </c>
      <c r="Y834">
        <f t="shared" si="76"/>
        <v>1388</v>
      </c>
      <c r="AL834" t="s">
        <v>1048</v>
      </c>
    </row>
    <row r="835" spans="1:77" x14ac:dyDescent="0.25">
      <c r="A835" s="5" t="s">
        <v>1097</v>
      </c>
      <c r="B835" s="42">
        <v>330</v>
      </c>
      <c r="G835" s="5" t="s">
        <v>1088</v>
      </c>
      <c r="H835" s="42">
        <v>24</v>
      </c>
      <c r="K835" s="5"/>
      <c r="L835">
        <f t="shared" si="77"/>
        <v>24</v>
      </c>
      <c r="M835">
        <f t="shared" si="78"/>
        <v>286</v>
      </c>
      <c r="N835" s="5" t="s">
        <v>1088</v>
      </c>
      <c r="O835" s="42">
        <v>1</v>
      </c>
      <c r="Y835">
        <f t="shared" si="76"/>
        <v>1388</v>
      </c>
      <c r="AL835" s="17">
        <v>383159</v>
      </c>
    </row>
    <row r="836" spans="1:77" x14ac:dyDescent="0.25">
      <c r="A836" s="5" t="s">
        <v>1098</v>
      </c>
      <c r="B836" s="42">
        <v>30</v>
      </c>
      <c r="G836" s="5" t="s">
        <v>1089</v>
      </c>
      <c r="H836" s="42">
        <v>11</v>
      </c>
      <c r="N836" s="5" t="s">
        <v>1089</v>
      </c>
      <c r="O836" s="42">
        <v>1</v>
      </c>
    </row>
    <row r="837" spans="1:77" ht="15" customHeight="1" x14ac:dyDescent="0.25">
      <c r="A837" s="5" t="s">
        <v>1099</v>
      </c>
      <c r="B837" s="42">
        <v>44</v>
      </c>
      <c r="G837" s="5" t="s">
        <v>1090</v>
      </c>
      <c r="H837" s="42">
        <v>32</v>
      </c>
      <c r="K837" s="10" t="e">
        <f>GETPIVOTDATA("funds_raised_millions",$BK$7)</f>
        <v>#REF!</v>
      </c>
      <c r="N837" s="5" t="s">
        <v>1090</v>
      </c>
      <c r="O837" s="42">
        <v>1</v>
      </c>
      <c r="AO837" s="37">
        <f>GETPIVOTDATA("total_laid_off",$AL$834)/AO842</f>
        <v>465.56379100850546</v>
      </c>
      <c r="AP837" s="37"/>
    </row>
    <row r="838" spans="1:77" ht="15" customHeight="1" x14ac:dyDescent="0.25">
      <c r="A838" s="5" t="s">
        <v>1100</v>
      </c>
      <c r="B838" s="42">
        <v>1742</v>
      </c>
      <c r="G838" s="5" t="s">
        <v>1091</v>
      </c>
      <c r="H838" s="42">
        <v>9</v>
      </c>
      <c r="K838" s="9" t="s">
        <v>1065</v>
      </c>
      <c r="N838" s="5" t="s">
        <v>1091</v>
      </c>
      <c r="O838" s="42">
        <v>1</v>
      </c>
      <c r="AO838" s="37"/>
      <c r="AP838" s="37"/>
    </row>
    <row r="839" spans="1:77" x14ac:dyDescent="0.25">
      <c r="A839" s="5" t="s">
        <v>1101</v>
      </c>
      <c r="B839" s="42">
        <v>100</v>
      </c>
      <c r="G839" s="5" t="s">
        <v>1092</v>
      </c>
      <c r="H839" s="42">
        <v>0</v>
      </c>
      <c r="N839" s="5" t="s">
        <v>1092</v>
      </c>
      <c r="O839" s="42">
        <v>1</v>
      </c>
      <c r="V839" s="5"/>
      <c r="BJ839" s="4" t="s">
        <v>1047</v>
      </c>
      <c r="BK839" t="s">
        <v>1050</v>
      </c>
      <c r="BL839" t="s">
        <v>1048</v>
      </c>
      <c r="BN839" t="s">
        <v>1047</v>
      </c>
      <c r="BO839" t="s">
        <v>1958</v>
      </c>
      <c r="BP839" t="s">
        <v>1971</v>
      </c>
      <c r="BQ839" t="s">
        <v>1972</v>
      </c>
      <c r="BW839" s="5"/>
    </row>
    <row r="840" spans="1:77" x14ac:dyDescent="0.25">
      <c r="A840" s="5" t="s">
        <v>1102</v>
      </c>
      <c r="B840" s="42">
        <v>50</v>
      </c>
      <c r="G840" s="5" t="s">
        <v>1093</v>
      </c>
      <c r="H840" s="42">
        <v>132</v>
      </c>
      <c r="N840" s="5" t="s">
        <v>1093</v>
      </c>
      <c r="O840" s="42">
        <v>1</v>
      </c>
      <c r="V840" s="4" t="s">
        <v>1070</v>
      </c>
      <c r="AA840" s="4" t="s">
        <v>1070</v>
      </c>
      <c r="AI840">
        <f>COUNTA(AJ844:AJ1666)</f>
        <v>823</v>
      </c>
      <c r="BG840" s="34">
        <f>AZ842/BF841</f>
        <v>0.92037786774628882</v>
      </c>
      <c r="BH840" s="34"/>
      <c r="BJ840" s="5" t="s">
        <v>138</v>
      </c>
      <c r="BK840" s="42">
        <v>324</v>
      </c>
      <c r="BL840" s="42">
        <v>18150</v>
      </c>
      <c r="BN840" s="5">
        <v>99</v>
      </c>
      <c r="BO840" s="5">
        <f t="shared" ref="BO840:BO903" si="79">RANK(BK840:BK2466,BK840:BK2466,0)</f>
        <v>19</v>
      </c>
      <c r="BP840" s="5">
        <f t="shared" ref="BP840:BP903" si="80">RANK(BL840:BL2466,BL840:BL2466,0)</f>
        <v>1</v>
      </c>
      <c r="BQ840" s="5">
        <f>Table2[[#This Row],[Column1]]+Table2[[#This Row],[Column2]]</f>
        <v>20</v>
      </c>
      <c r="BR840" s="5"/>
      <c r="BS840" s="5"/>
      <c r="BT840" s="5"/>
      <c r="BU840" s="5"/>
      <c r="BW840" s="5" t="s">
        <v>1145</v>
      </c>
      <c r="BX840">
        <v>18</v>
      </c>
      <c r="BY840">
        <v>75</v>
      </c>
    </row>
    <row r="841" spans="1:77" x14ac:dyDescent="0.25">
      <c r="A841" s="5" t="s">
        <v>1103</v>
      </c>
      <c r="B841" s="42">
        <v>38</v>
      </c>
      <c r="G841" s="5" t="s">
        <v>1094</v>
      </c>
      <c r="H841" s="42">
        <v>10</v>
      </c>
      <c r="I841" s="33">
        <f>GETPIVOTDATA("company",$BK$7)</f>
        <v>1994</v>
      </c>
      <c r="N841" s="5" t="s">
        <v>1094</v>
      </c>
      <c r="O841" s="42">
        <v>1</v>
      </c>
      <c r="V841" t="s">
        <v>15</v>
      </c>
      <c r="W841" t="s">
        <v>1071</v>
      </c>
      <c r="AA841" t="s">
        <v>28</v>
      </c>
      <c r="AB841" t="s">
        <v>1071</v>
      </c>
      <c r="AD841" s="32">
        <f>GETPIVOTDATA("total_laid_off",$Z$840)</f>
        <v>45182</v>
      </c>
      <c r="BF841">
        <f>COUNTA(BC843:BC1583)</f>
        <v>741</v>
      </c>
      <c r="BG841" s="34"/>
      <c r="BH841" s="34"/>
      <c r="BJ841" s="5" t="s">
        <v>779</v>
      </c>
      <c r="BK841" s="42">
        <v>26</v>
      </c>
      <c r="BL841" s="42">
        <v>12000</v>
      </c>
      <c r="BN841" s="5" t="s">
        <v>21</v>
      </c>
      <c r="BO841" s="5">
        <f t="shared" si="79"/>
        <v>22</v>
      </c>
      <c r="BP841" s="5">
        <f t="shared" si="80"/>
        <v>1</v>
      </c>
      <c r="BQ841" s="5">
        <f>Table2[[#This Row],[Column1]]+Table2[[#This Row],[Column2]]</f>
        <v>23</v>
      </c>
      <c r="BR841" s="5"/>
      <c r="BS841" s="5"/>
      <c r="BT841" s="5"/>
      <c r="BU841" s="5"/>
      <c r="BW841" s="5" t="s">
        <v>1146</v>
      </c>
      <c r="BX841">
        <v>803</v>
      </c>
      <c r="BY841">
        <v>160</v>
      </c>
    </row>
    <row r="842" spans="1:77" x14ac:dyDescent="0.25">
      <c r="A842" s="5" t="s">
        <v>1104</v>
      </c>
      <c r="B842" s="42">
        <v>0</v>
      </c>
      <c r="G842" s="5" t="s">
        <v>1095</v>
      </c>
      <c r="H842" s="42">
        <v>149</v>
      </c>
      <c r="I842" s="33"/>
      <c r="N842" s="5" t="s">
        <v>1095</v>
      </c>
      <c r="O842" s="42">
        <v>1</v>
      </c>
      <c r="U842" t="s">
        <v>1048</v>
      </c>
      <c r="V842" s="42">
        <v>256059</v>
      </c>
      <c r="W842" s="42">
        <v>256059</v>
      </c>
      <c r="Z842" t="s">
        <v>1048</v>
      </c>
      <c r="AA842" s="42">
        <v>45182</v>
      </c>
      <c r="AB842" s="17">
        <v>45182</v>
      </c>
      <c r="AD842" s="32"/>
      <c r="AF842" t="s">
        <v>1050</v>
      </c>
      <c r="AL842" s="4" t="s">
        <v>1047</v>
      </c>
      <c r="AM842" t="s">
        <v>1052</v>
      </c>
      <c r="AO842">
        <f>COUNTA(AM843:AM1665)</f>
        <v>823</v>
      </c>
      <c r="AW842" s="4" t="s">
        <v>1047</v>
      </c>
      <c r="AX842" t="s">
        <v>1048</v>
      </c>
      <c r="AZ842">
        <f>COUNTA(AW843:AW1524)</f>
        <v>682</v>
      </c>
      <c r="BC842" s="4" t="s">
        <v>1047</v>
      </c>
      <c r="BD842" t="s">
        <v>1050</v>
      </c>
      <c r="BJ842" s="5" t="s">
        <v>1144</v>
      </c>
      <c r="BK842" s="42">
        <v>26000</v>
      </c>
      <c r="BL842" s="42">
        <v>11000</v>
      </c>
      <c r="BN842" s="5" t="s">
        <v>16</v>
      </c>
      <c r="BO842" s="5">
        <f t="shared" si="79"/>
        <v>4</v>
      </c>
      <c r="BP842" s="5">
        <f t="shared" si="80"/>
        <v>1</v>
      </c>
      <c r="BQ842" s="5">
        <f>Table2[[#This Row],[Column1]]+Table2[[#This Row],[Column2]]</f>
        <v>5</v>
      </c>
      <c r="BR842" s="5"/>
      <c r="BS842" s="5"/>
      <c r="BT842" s="5"/>
      <c r="BU842" s="5"/>
      <c r="BW842" s="5" t="s">
        <v>1147</v>
      </c>
      <c r="BX842">
        <v>97</v>
      </c>
      <c r="BY842">
        <v>600</v>
      </c>
    </row>
    <row r="843" spans="1:77" x14ac:dyDescent="0.25">
      <c r="A843" s="5" t="s">
        <v>1105</v>
      </c>
      <c r="B843" s="42">
        <v>0</v>
      </c>
      <c r="G843" s="5" t="s">
        <v>1096</v>
      </c>
      <c r="H843" s="42">
        <v>72</v>
      </c>
      <c r="N843" s="5" t="s">
        <v>1096</v>
      </c>
      <c r="O843" s="42">
        <v>1</v>
      </c>
      <c r="AF843" s="17">
        <v>1601450</v>
      </c>
      <c r="AI843" s="4" t="s">
        <v>1047</v>
      </c>
      <c r="AJ843" t="s">
        <v>1074</v>
      </c>
      <c r="AL843" s="5">
        <v>99</v>
      </c>
      <c r="AM843" s="17">
        <v>1</v>
      </c>
      <c r="AW843" s="5">
        <v>99</v>
      </c>
      <c r="AX843" s="17">
        <v>75</v>
      </c>
      <c r="BC843" s="5">
        <v>99</v>
      </c>
      <c r="BD843" s="17">
        <v>244</v>
      </c>
      <c r="BJ843" s="5" t="s">
        <v>1489</v>
      </c>
      <c r="BK843" s="42">
        <v>260</v>
      </c>
      <c r="BL843" s="42">
        <v>10090</v>
      </c>
      <c r="BN843" s="5" t="s">
        <v>26</v>
      </c>
      <c r="BO843" s="5">
        <f t="shared" si="79"/>
        <v>19</v>
      </c>
      <c r="BP843" s="5">
        <f t="shared" si="80"/>
        <v>1</v>
      </c>
      <c r="BQ843" s="5">
        <f>Table2[[#This Row],[Column1]]+Table2[[#This Row],[Column2]]</f>
        <v>20</v>
      </c>
      <c r="BR843" s="5"/>
      <c r="BS843" s="5"/>
      <c r="BT843" s="5"/>
      <c r="BU843" s="5"/>
      <c r="BW843" s="5" t="s">
        <v>1148</v>
      </c>
      <c r="BX843">
        <v>1</v>
      </c>
      <c r="BY843">
        <v>10000</v>
      </c>
    </row>
    <row r="844" spans="1:77" x14ac:dyDescent="0.25">
      <c r="A844" s="5" t="s">
        <v>1106</v>
      </c>
      <c r="B844" s="42">
        <v>60</v>
      </c>
      <c r="G844" s="5" t="s">
        <v>1097</v>
      </c>
      <c r="H844" s="42">
        <v>13</v>
      </c>
      <c r="N844" s="5" t="s">
        <v>1097</v>
      </c>
      <c r="O844" s="42">
        <v>1</v>
      </c>
      <c r="V844" s="32">
        <f>GETPIVOTDATA("total_laid_off",$U$840,"country","United States")</f>
        <v>256059</v>
      </c>
      <c r="W844" s="33" t="str">
        <f>V841</f>
        <v>United States</v>
      </c>
      <c r="X844" s="33"/>
      <c r="AA844" s="33"/>
      <c r="AI844" s="5">
        <v>99</v>
      </c>
      <c r="AJ844" s="42">
        <v>1</v>
      </c>
      <c r="AL844" s="5" t="s">
        <v>21</v>
      </c>
      <c r="AM844" s="17">
        <v>1</v>
      </c>
      <c r="AS844" s="38">
        <f>GETPIVOTDATA("total_laid_off",$AL$834)/GETPIVOTDATA("funds_raised_millions",$AF$842)</f>
        <v>0.23925754784726341</v>
      </c>
      <c r="AT844" s="38"/>
      <c r="AW844" s="5" t="s">
        <v>21</v>
      </c>
      <c r="AX844" s="17">
        <v>19</v>
      </c>
      <c r="BC844" s="5" t="s">
        <v>21</v>
      </c>
      <c r="BD844" s="17">
        <v>21</v>
      </c>
      <c r="BJ844" s="5" t="s">
        <v>1344</v>
      </c>
      <c r="BK844" s="42">
        <v>0</v>
      </c>
      <c r="BL844" s="42">
        <v>10000</v>
      </c>
      <c r="BN844" s="5" t="s">
        <v>30</v>
      </c>
      <c r="BO844" s="5">
        <f t="shared" si="79"/>
        <v>23</v>
      </c>
      <c r="BP844" s="5">
        <f t="shared" si="80"/>
        <v>1</v>
      </c>
      <c r="BQ844" s="5">
        <f>Table2[[#This Row],[Column1]]+Table2[[#This Row],[Column2]]</f>
        <v>24</v>
      </c>
      <c r="BR844" s="5"/>
      <c r="BS844" s="5"/>
      <c r="BT844" s="5"/>
      <c r="BU844" s="5"/>
      <c r="BW844" s="5" t="s">
        <v>1149</v>
      </c>
      <c r="BX844">
        <v>37</v>
      </c>
      <c r="BY844">
        <v>0</v>
      </c>
    </row>
    <row r="845" spans="1:77" x14ac:dyDescent="0.25">
      <c r="A845" s="5" t="s">
        <v>1107</v>
      </c>
      <c r="B845" s="42">
        <v>22</v>
      </c>
      <c r="G845" s="5" t="s">
        <v>1098</v>
      </c>
      <c r="H845" s="42">
        <v>245</v>
      </c>
      <c r="L845" s="5"/>
      <c r="N845" s="5" t="s">
        <v>1098</v>
      </c>
      <c r="O845" s="42">
        <v>1</v>
      </c>
      <c r="V845" s="32"/>
      <c r="W845" s="33"/>
      <c r="X845" s="33"/>
      <c r="AA845" s="33"/>
      <c r="AD845" s="33" t="str">
        <f>AA841</f>
        <v>Consumer</v>
      </c>
      <c r="AE845" s="33"/>
      <c r="AF845" s="35">
        <f>GETPIVOTDATA("funds_raised_millions",$AF$842)</f>
        <v>1601450</v>
      </c>
      <c r="AI845" s="5" t="s">
        <v>21</v>
      </c>
      <c r="AJ845" s="42">
        <v>1</v>
      </c>
      <c r="AL845" s="5" t="s">
        <v>16</v>
      </c>
      <c r="AM845" s="17">
        <v>1</v>
      </c>
      <c r="AS845" s="38"/>
      <c r="AT845" s="38"/>
      <c r="AW845" s="5" t="s">
        <v>16</v>
      </c>
      <c r="AX845" s="17">
        <v>9</v>
      </c>
      <c r="BC845" s="5" t="s">
        <v>16</v>
      </c>
      <c r="BD845" s="17">
        <v>35</v>
      </c>
      <c r="BJ845" s="5" t="s">
        <v>1148</v>
      </c>
      <c r="BK845" s="42">
        <v>1</v>
      </c>
      <c r="BL845" s="42">
        <v>10000</v>
      </c>
      <c r="BN845" s="5" t="s">
        <v>32</v>
      </c>
      <c r="BO845" s="5">
        <f t="shared" si="79"/>
        <v>22</v>
      </c>
      <c r="BP845" s="5">
        <f t="shared" si="80"/>
        <v>1</v>
      </c>
      <c r="BQ845" s="5">
        <f>Table2[[#This Row],[Column1]]+Table2[[#This Row],[Column2]]</f>
        <v>23</v>
      </c>
      <c r="BR845" s="5"/>
      <c r="BS845" s="5"/>
      <c r="BT845" s="5"/>
      <c r="BU845" s="5"/>
      <c r="BW845" s="5" t="s">
        <v>1150</v>
      </c>
      <c r="BX845">
        <v>86</v>
      </c>
      <c r="BY845">
        <v>0</v>
      </c>
    </row>
    <row r="846" spans="1:77" x14ac:dyDescent="0.25">
      <c r="A846" s="5" t="s">
        <v>1108</v>
      </c>
      <c r="B846" s="42">
        <v>1000</v>
      </c>
      <c r="G846" s="5" t="s">
        <v>1099</v>
      </c>
      <c r="H846" s="42">
        <v>31</v>
      </c>
      <c r="K846" t="s">
        <v>1048</v>
      </c>
      <c r="N846" s="5" t="s">
        <v>1099</v>
      </c>
      <c r="O846" s="42">
        <v>1</v>
      </c>
      <c r="AD846" s="33"/>
      <c r="AE846" s="33"/>
      <c r="AF846" s="35"/>
      <c r="AI846" s="5" t="s">
        <v>16</v>
      </c>
      <c r="AJ846" s="42">
        <v>1</v>
      </c>
      <c r="AL846" s="5" t="s">
        <v>26</v>
      </c>
      <c r="AM846" s="17">
        <v>1</v>
      </c>
      <c r="AW846" s="5" t="s">
        <v>26</v>
      </c>
      <c r="AX846" s="17">
        <v>12</v>
      </c>
      <c r="BC846" s="5" t="s">
        <v>26</v>
      </c>
      <c r="BD846" s="17">
        <v>120</v>
      </c>
      <c r="BJ846" s="5" t="s">
        <v>648</v>
      </c>
      <c r="BK846" s="42">
        <v>663</v>
      </c>
      <c r="BL846" s="42">
        <v>8500</v>
      </c>
      <c r="BN846" s="5" t="s">
        <v>36</v>
      </c>
      <c r="BO846" s="5">
        <f t="shared" si="79"/>
        <v>17</v>
      </c>
      <c r="BP846" s="5">
        <f t="shared" si="80"/>
        <v>1</v>
      </c>
      <c r="BQ846" s="5">
        <f>Table2[[#This Row],[Column1]]+Table2[[#This Row],[Column2]]</f>
        <v>18</v>
      </c>
      <c r="BR846" s="5"/>
      <c r="BS846" s="5"/>
      <c r="BT846" s="5"/>
      <c r="BU846" s="5"/>
      <c r="BW846" s="5" t="s">
        <v>1151</v>
      </c>
      <c r="BX846">
        <v>228</v>
      </c>
      <c r="BY846">
        <v>1100</v>
      </c>
    </row>
    <row r="847" spans="1:77" x14ac:dyDescent="0.25">
      <c r="A847" s="5" t="s">
        <v>1109</v>
      </c>
      <c r="B847" s="42">
        <v>250</v>
      </c>
      <c r="G847" s="5" t="s">
        <v>1100</v>
      </c>
      <c r="H847" s="42">
        <v>14700</v>
      </c>
      <c r="K847" s="11">
        <v>383159</v>
      </c>
      <c r="N847" s="5" t="s">
        <v>1100</v>
      </c>
      <c r="O847" s="42">
        <v>3</v>
      </c>
      <c r="AF847" s="35"/>
      <c r="AI847" s="5" t="s">
        <v>26</v>
      </c>
      <c r="AJ847" s="42">
        <v>1</v>
      </c>
      <c r="AL847" s="5" t="s">
        <v>30</v>
      </c>
      <c r="AM847" s="17">
        <v>1</v>
      </c>
      <c r="AW847" s="5" t="s">
        <v>30</v>
      </c>
      <c r="AX847" s="17">
        <v>100</v>
      </c>
      <c r="BC847" s="5" t="s">
        <v>30</v>
      </c>
      <c r="BD847" s="17">
        <v>242</v>
      </c>
      <c r="BJ847" s="5" t="s">
        <v>1777</v>
      </c>
      <c r="BK847" s="42">
        <v>123500</v>
      </c>
      <c r="BL847" s="42">
        <v>7585</v>
      </c>
      <c r="BN847" s="5" t="s">
        <v>41</v>
      </c>
      <c r="BO847" s="5">
        <f t="shared" si="79"/>
        <v>1</v>
      </c>
      <c r="BP847" s="5">
        <f t="shared" si="80"/>
        <v>1</v>
      </c>
      <c r="BQ847" s="5">
        <f>Table2[[#This Row],[Column1]]+Table2[[#This Row],[Column2]]</f>
        <v>2</v>
      </c>
      <c r="BR847" s="5"/>
      <c r="BS847" s="5"/>
      <c r="BT847" s="5"/>
      <c r="BU847" s="5"/>
      <c r="BW847" s="5" t="s">
        <v>1153</v>
      </c>
      <c r="BX847">
        <v>160</v>
      </c>
      <c r="BY847">
        <v>127</v>
      </c>
    </row>
    <row r="848" spans="1:77" x14ac:dyDescent="0.25">
      <c r="A848" s="5" t="s">
        <v>1111</v>
      </c>
      <c r="B848" s="42">
        <v>0</v>
      </c>
      <c r="G848" s="5" t="s">
        <v>1101</v>
      </c>
      <c r="H848" s="42">
        <v>179</v>
      </c>
      <c r="N848" s="5" t="s">
        <v>1101</v>
      </c>
      <c r="O848" s="42">
        <v>1</v>
      </c>
      <c r="U848" t="str">
        <f>BZ14</f>
        <v>Amazon</v>
      </c>
      <c r="V848" t="e">
        <f>GETPIVOTDATA("total_laid_off",$BZ$13,"company","Blackbaud")</f>
        <v>#REF!</v>
      </c>
      <c r="Z848" s="4" t="s">
        <v>2</v>
      </c>
      <c r="AA848" s="1" t="s">
        <v>1073</v>
      </c>
      <c r="AC848">
        <f>COUNTIF(AA849:AA1671,1)</f>
        <v>61</v>
      </c>
      <c r="AE848">
        <f>COUNTA(AA849:AA1671)</f>
        <v>823</v>
      </c>
      <c r="AI848" s="5" t="s">
        <v>30</v>
      </c>
      <c r="AJ848" s="42">
        <v>1</v>
      </c>
      <c r="AL848" s="5" t="s">
        <v>32</v>
      </c>
      <c r="AM848" s="17">
        <v>1</v>
      </c>
      <c r="AW848" s="5" t="s">
        <v>32</v>
      </c>
      <c r="AX848" s="17">
        <v>70</v>
      </c>
      <c r="BC848" s="5" t="s">
        <v>32</v>
      </c>
      <c r="BD848" s="17">
        <v>253</v>
      </c>
      <c r="BJ848" s="5" t="s">
        <v>560</v>
      </c>
      <c r="BK848" s="42">
        <v>0</v>
      </c>
      <c r="BL848" s="42">
        <v>6650</v>
      </c>
      <c r="BN848" s="5" t="s">
        <v>44</v>
      </c>
      <c r="BO848" s="5">
        <f t="shared" si="79"/>
        <v>20</v>
      </c>
      <c r="BP848" s="5">
        <f t="shared" si="80"/>
        <v>1</v>
      </c>
      <c r="BQ848" s="5">
        <f>Table2[[#This Row],[Column1]]+Table2[[#This Row],[Column2]]</f>
        <v>21</v>
      </c>
      <c r="BR848" s="5"/>
      <c r="BS848" s="5"/>
      <c r="BT848" s="5"/>
      <c r="BU848" s="5"/>
      <c r="BW848" s="5" t="s">
        <v>1154</v>
      </c>
      <c r="BX848">
        <v>297</v>
      </c>
      <c r="BY848">
        <v>147</v>
      </c>
    </row>
    <row r="849" spans="1:77" x14ac:dyDescent="0.25">
      <c r="A849" s="5" t="s">
        <v>1112</v>
      </c>
      <c r="B849" s="42">
        <v>45</v>
      </c>
      <c r="G849" s="5" t="s">
        <v>1102</v>
      </c>
      <c r="H849" s="42">
        <v>144</v>
      </c>
      <c r="N849" s="5" t="s">
        <v>1102</v>
      </c>
      <c r="O849" s="42">
        <v>1</v>
      </c>
      <c r="Z849" s="5">
        <v>99</v>
      </c>
      <c r="AA849" s="1">
        <v>0.02</v>
      </c>
      <c r="AC849" s="16">
        <f>AC848/AE848</f>
        <v>7.4119076549210211E-2</v>
      </c>
      <c r="AI849" s="5" t="s">
        <v>32</v>
      </c>
      <c r="AJ849" s="42">
        <v>1</v>
      </c>
      <c r="AL849" s="5" t="s">
        <v>36</v>
      </c>
      <c r="AM849" s="17">
        <v>2</v>
      </c>
      <c r="AW849" s="5" t="s">
        <v>36</v>
      </c>
      <c r="AX849" s="17">
        <v>190</v>
      </c>
      <c r="BC849" s="5" t="s">
        <v>36</v>
      </c>
      <c r="BD849" s="17">
        <v>500</v>
      </c>
      <c r="BJ849" s="5" t="s">
        <v>318</v>
      </c>
      <c r="BK849" s="42">
        <v>0</v>
      </c>
      <c r="BL849" s="42">
        <v>4601</v>
      </c>
      <c r="BN849" s="5" t="s">
        <v>45</v>
      </c>
      <c r="BO849" s="5">
        <f t="shared" si="79"/>
        <v>20</v>
      </c>
      <c r="BP849" s="5">
        <f t="shared" si="80"/>
        <v>1</v>
      </c>
      <c r="BQ849" s="5">
        <f>Table2[[#This Row],[Column1]]+Table2[[#This Row],[Column2]]</f>
        <v>21</v>
      </c>
      <c r="BR849" s="5"/>
      <c r="BS849" s="5"/>
      <c r="BT849" s="5"/>
      <c r="BU849" s="5"/>
      <c r="BW849" s="5" t="s">
        <v>1155</v>
      </c>
      <c r="BX849">
        <v>160</v>
      </c>
      <c r="BY849">
        <v>50</v>
      </c>
    </row>
    <row r="850" spans="1:77" x14ac:dyDescent="0.25">
      <c r="A850" s="5" t="s">
        <v>1113</v>
      </c>
      <c r="B850" s="42">
        <v>700</v>
      </c>
      <c r="G850" s="5" t="s">
        <v>1103</v>
      </c>
      <c r="H850" s="42">
        <v>323</v>
      </c>
      <c r="N850" s="5" t="s">
        <v>1103</v>
      </c>
      <c r="O850" s="42">
        <v>1</v>
      </c>
      <c r="Z850" s="5" t="s">
        <v>21</v>
      </c>
      <c r="AA850" s="1">
        <v>0.17</v>
      </c>
      <c r="AC850" s="39">
        <f>AC849</f>
        <v>7.4119076549210211E-2</v>
      </c>
      <c r="AF850" s="36">
        <f>AF845/AI840</f>
        <v>1945.8687727825031</v>
      </c>
      <c r="AI850" s="5" t="s">
        <v>36</v>
      </c>
      <c r="AJ850" s="42">
        <v>2</v>
      </c>
      <c r="AL850" s="5" t="s">
        <v>41</v>
      </c>
      <c r="AM850" s="17">
        <v>1</v>
      </c>
      <c r="AW850" s="5" t="s">
        <v>44</v>
      </c>
      <c r="AX850" s="17">
        <v>95</v>
      </c>
      <c r="BC850" s="5" t="s">
        <v>41</v>
      </c>
      <c r="BD850" s="17">
        <v>426</v>
      </c>
      <c r="BJ850" s="5" t="s">
        <v>445</v>
      </c>
      <c r="BK850" s="42">
        <v>2</v>
      </c>
      <c r="BL850" s="42">
        <v>4100</v>
      </c>
      <c r="BN850" s="5" t="s">
        <v>49</v>
      </c>
      <c r="BO850" s="5">
        <f t="shared" si="79"/>
        <v>19</v>
      </c>
      <c r="BP850" s="5">
        <f t="shared" si="80"/>
        <v>1</v>
      </c>
      <c r="BQ850" s="5">
        <f>Table2[[#This Row],[Column1]]+Table2[[#This Row],[Column2]]</f>
        <v>20</v>
      </c>
      <c r="BR850" s="5"/>
      <c r="BS850" s="5"/>
      <c r="BT850" s="5"/>
      <c r="BU850" s="5"/>
      <c r="BW850" s="5" t="s">
        <v>1156</v>
      </c>
      <c r="BX850">
        <v>476</v>
      </c>
      <c r="BY850">
        <v>119</v>
      </c>
    </row>
    <row r="851" spans="1:77" x14ac:dyDescent="0.25">
      <c r="A851" s="5" t="s">
        <v>1114</v>
      </c>
      <c r="B851" s="42">
        <v>12</v>
      </c>
      <c r="G851" s="5" t="s">
        <v>1104</v>
      </c>
      <c r="H851" s="42">
        <v>136</v>
      </c>
      <c r="N851" s="5" t="s">
        <v>1104</v>
      </c>
      <c r="O851" s="42">
        <v>1</v>
      </c>
      <c r="Z851" s="5" t="s">
        <v>16</v>
      </c>
      <c r="AA851" s="1">
        <v>0.09</v>
      </c>
      <c r="AC851" s="39"/>
      <c r="AF851" s="36"/>
      <c r="AI851" s="5" t="s">
        <v>41</v>
      </c>
      <c r="AJ851" s="42">
        <v>1</v>
      </c>
      <c r="AL851" s="5" t="s">
        <v>44</v>
      </c>
      <c r="AM851" s="17">
        <v>1</v>
      </c>
      <c r="AW851" s="5" t="s">
        <v>49</v>
      </c>
      <c r="AX851" s="17">
        <v>150</v>
      </c>
      <c r="BC851" s="5" t="s">
        <v>44</v>
      </c>
      <c r="BD851" s="17">
        <v>44</v>
      </c>
      <c r="BJ851" s="5" t="s">
        <v>1330</v>
      </c>
      <c r="BK851" s="42">
        <v>5700</v>
      </c>
      <c r="BL851" s="42">
        <v>4084</v>
      </c>
      <c r="BN851" s="5" t="s">
        <v>51</v>
      </c>
      <c r="BO851" s="5">
        <f t="shared" si="79"/>
        <v>7</v>
      </c>
      <c r="BP851" s="5">
        <f t="shared" si="80"/>
        <v>1</v>
      </c>
      <c r="BQ851" s="5">
        <f>Table2[[#This Row],[Column1]]+Table2[[#This Row],[Column2]]</f>
        <v>8</v>
      </c>
      <c r="BR851" s="5"/>
      <c r="BS851" s="5"/>
      <c r="BT851" s="5"/>
      <c r="BU851" s="5"/>
      <c r="BW851" s="5" t="s">
        <v>1157</v>
      </c>
      <c r="BX851">
        <v>526</v>
      </c>
      <c r="BY851">
        <v>649</v>
      </c>
    </row>
    <row r="852" spans="1:77" x14ac:dyDescent="0.25">
      <c r="A852" s="5" t="s">
        <v>1115</v>
      </c>
      <c r="B852" s="42">
        <v>125</v>
      </c>
      <c r="G852" s="5" t="s">
        <v>1105</v>
      </c>
      <c r="H852" s="42">
        <v>16</v>
      </c>
      <c r="N852" s="5" t="s">
        <v>1105</v>
      </c>
      <c r="O852" s="42">
        <v>1</v>
      </c>
      <c r="Z852" s="5" t="s">
        <v>26</v>
      </c>
      <c r="AA852" s="1">
        <v>0</v>
      </c>
      <c r="AI852" s="5" t="s">
        <v>44</v>
      </c>
      <c r="AJ852" s="42">
        <v>1</v>
      </c>
      <c r="AL852" s="5" t="s">
        <v>45</v>
      </c>
      <c r="AM852" s="17">
        <v>1</v>
      </c>
      <c r="AW852" s="5" t="s">
        <v>54</v>
      </c>
      <c r="AX852" s="17">
        <v>355</v>
      </c>
      <c r="BC852" s="5" t="s">
        <v>45</v>
      </c>
      <c r="BD852" s="17">
        <v>12</v>
      </c>
      <c r="BJ852" s="5" t="s">
        <v>376</v>
      </c>
      <c r="BK852" s="42">
        <v>11000</v>
      </c>
      <c r="BL852" s="42">
        <v>4000</v>
      </c>
      <c r="BN852" s="5" t="s">
        <v>54</v>
      </c>
      <c r="BO852" s="5">
        <f t="shared" si="79"/>
        <v>6</v>
      </c>
      <c r="BP852" s="5">
        <f t="shared" si="80"/>
        <v>1</v>
      </c>
      <c r="BQ852" s="5">
        <f>Table2[[#This Row],[Column1]]+Table2[[#This Row],[Column2]]</f>
        <v>7</v>
      </c>
      <c r="BR852" s="5"/>
      <c r="BS852" s="5"/>
      <c r="BT852" s="5"/>
      <c r="BU852" s="5"/>
      <c r="BW852" s="5" t="s">
        <v>1158</v>
      </c>
      <c r="BX852">
        <v>77</v>
      </c>
      <c r="BY852">
        <v>65</v>
      </c>
    </row>
    <row r="853" spans="1:77" x14ac:dyDescent="0.25">
      <c r="A853" s="5" t="s">
        <v>1116</v>
      </c>
      <c r="B853" s="42">
        <v>64</v>
      </c>
      <c r="G853" s="5" t="s">
        <v>1106</v>
      </c>
      <c r="H853" s="42">
        <v>338</v>
      </c>
      <c r="N853" s="5" t="s">
        <v>1106</v>
      </c>
      <c r="O853" s="42">
        <v>1</v>
      </c>
      <c r="Z853" s="5" t="s">
        <v>30</v>
      </c>
      <c r="AA853" s="1">
        <v>0.08</v>
      </c>
      <c r="AI853" s="5" t="s">
        <v>45</v>
      </c>
      <c r="AJ853" s="42">
        <v>1</v>
      </c>
      <c r="AL853" s="5" t="s">
        <v>49</v>
      </c>
      <c r="AM853" s="17">
        <v>1</v>
      </c>
      <c r="AW853" s="5" t="s">
        <v>60</v>
      </c>
      <c r="AX853" s="17">
        <v>12</v>
      </c>
      <c r="BC853" s="5" t="s">
        <v>49</v>
      </c>
      <c r="BD853" s="17">
        <v>426</v>
      </c>
      <c r="BJ853" s="5" t="s">
        <v>413</v>
      </c>
      <c r="BK853" s="42">
        <v>3200</v>
      </c>
      <c r="BL853" s="42">
        <v>4000</v>
      </c>
      <c r="BN853" s="5" t="s">
        <v>56</v>
      </c>
      <c r="BO853" s="5">
        <f t="shared" si="79"/>
        <v>9</v>
      </c>
      <c r="BP853" s="5">
        <f t="shared" si="80"/>
        <v>1</v>
      </c>
      <c r="BQ853" s="5">
        <f>Table2[[#This Row],[Column1]]+Table2[[#This Row],[Column2]]</f>
        <v>10</v>
      </c>
      <c r="BR853" s="5"/>
      <c r="BS853" s="5"/>
      <c r="BT853" s="5"/>
      <c r="BU853" s="5"/>
      <c r="BW853" s="5" t="s">
        <v>1159</v>
      </c>
      <c r="BX853">
        <v>375</v>
      </c>
      <c r="BY853">
        <v>100</v>
      </c>
    </row>
    <row r="854" spans="1:77" x14ac:dyDescent="0.25">
      <c r="A854" s="5" t="s">
        <v>1117</v>
      </c>
      <c r="B854" s="42">
        <v>0</v>
      </c>
      <c r="G854" s="5" t="s">
        <v>1107</v>
      </c>
      <c r="H854" s="42">
        <v>170</v>
      </c>
      <c r="N854" s="5" t="s">
        <v>1107</v>
      </c>
      <c r="O854" s="42">
        <v>1</v>
      </c>
      <c r="Z854" s="5" t="s">
        <v>32</v>
      </c>
      <c r="AA854" s="1">
        <v>0.17</v>
      </c>
      <c r="AI854" s="5" t="s">
        <v>49</v>
      </c>
      <c r="AJ854" s="42">
        <v>1</v>
      </c>
      <c r="AL854" s="5" t="s">
        <v>51</v>
      </c>
      <c r="AM854" s="17">
        <v>1</v>
      </c>
      <c r="AW854" s="5" t="s">
        <v>61</v>
      </c>
      <c r="AX854" s="17">
        <v>40</v>
      </c>
      <c r="BC854" s="5" t="s">
        <v>51</v>
      </c>
      <c r="BD854" s="17">
        <v>275</v>
      </c>
      <c r="BJ854" s="5" t="s">
        <v>1775</v>
      </c>
      <c r="BK854" s="42">
        <v>38700</v>
      </c>
      <c r="BL854" s="42">
        <v>3940</v>
      </c>
      <c r="BN854" s="5" t="s">
        <v>60</v>
      </c>
      <c r="BO854" s="5">
        <f t="shared" si="79"/>
        <v>1</v>
      </c>
      <c r="BP854" s="5">
        <f t="shared" si="80"/>
        <v>1</v>
      </c>
      <c r="BQ854" s="5">
        <f>Table2[[#This Row],[Column1]]+Table2[[#This Row],[Column2]]</f>
        <v>2</v>
      </c>
      <c r="BR854" s="5"/>
      <c r="BS854" s="5"/>
      <c r="BT854" s="5"/>
      <c r="BU854" s="5"/>
      <c r="BW854" s="5" t="s">
        <v>1160</v>
      </c>
      <c r="BX854">
        <v>127</v>
      </c>
      <c r="BY854">
        <v>42</v>
      </c>
    </row>
    <row r="855" spans="1:77" x14ac:dyDescent="0.25">
      <c r="A855" s="5" t="s">
        <v>1118</v>
      </c>
      <c r="B855" s="42">
        <v>54</v>
      </c>
      <c r="G855" s="5" t="s">
        <v>1108</v>
      </c>
      <c r="H855" s="42">
        <v>2600</v>
      </c>
      <c r="N855" s="5" t="s">
        <v>1108</v>
      </c>
      <c r="O855" s="42">
        <v>1</v>
      </c>
      <c r="Z855" s="5" t="s">
        <v>36</v>
      </c>
      <c r="AA855" s="1">
        <v>0.15</v>
      </c>
      <c r="AI855" s="5" t="s">
        <v>51</v>
      </c>
      <c r="AJ855" s="42">
        <v>1</v>
      </c>
      <c r="AL855" s="5" t="s">
        <v>54</v>
      </c>
      <c r="AM855" s="17">
        <v>2</v>
      </c>
      <c r="AW855" s="5" t="s">
        <v>63</v>
      </c>
      <c r="AX855" s="17">
        <v>70</v>
      </c>
      <c r="BC855" s="5" t="s">
        <v>54</v>
      </c>
      <c r="BD855" s="17">
        <v>506</v>
      </c>
      <c r="BJ855" s="5" t="s">
        <v>253</v>
      </c>
      <c r="BK855" s="42">
        <v>1810</v>
      </c>
      <c r="BL855" s="42">
        <v>3900</v>
      </c>
      <c r="BN855" s="5" t="s">
        <v>61</v>
      </c>
      <c r="BO855" s="5">
        <f t="shared" si="79"/>
        <v>8</v>
      </c>
      <c r="BP855" s="5">
        <f t="shared" si="80"/>
        <v>1</v>
      </c>
      <c r="BQ855" s="5">
        <f>Table2[[#This Row],[Column1]]+Table2[[#This Row],[Column2]]</f>
        <v>9</v>
      </c>
      <c r="BR855" s="5"/>
      <c r="BS855" s="5"/>
      <c r="BT855" s="5"/>
      <c r="BU855" s="5"/>
      <c r="BW855" s="5" t="s">
        <v>1161</v>
      </c>
      <c r="BX855">
        <v>0</v>
      </c>
      <c r="BY855">
        <v>0</v>
      </c>
    </row>
    <row r="856" spans="1:77" x14ac:dyDescent="0.25">
      <c r="A856" s="5" t="s">
        <v>1119</v>
      </c>
      <c r="B856" s="42">
        <v>0</v>
      </c>
      <c r="G856" s="5" t="s">
        <v>1109</v>
      </c>
      <c r="H856" s="42">
        <v>300</v>
      </c>
      <c r="N856" s="5" t="s">
        <v>1109</v>
      </c>
      <c r="O856" s="42">
        <v>1</v>
      </c>
      <c r="Z856" s="5" t="s">
        <v>41</v>
      </c>
      <c r="AA856" s="1">
        <v>0.2</v>
      </c>
      <c r="AI856" s="5" t="s">
        <v>54</v>
      </c>
      <c r="AJ856" s="42">
        <v>2</v>
      </c>
      <c r="AL856" s="5" t="s">
        <v>56</v>
      </c>
      <c r="AM856" s="17">
        <v>1</v>
      </c>
      <c r="AW856" s="5" t="s">
        <v>67</v>
      </c>
      <c r="AX856" s="17">
        <v>45</v>
      </c>
      <c r="BC856" s="5" t="s">
        <v>56</v>
      </c>
      <c r="BD856" s="17">
        <v>247</v>
      </c>
      <c r="BJ856" s="5" t="s">
        <v>857</v>
      </c>
      <c r="BK856" s="42">
        <v>0</v>
      </c>
      <c r="BL856" s="42">
        <v>3900</v>
      </c>
      <c r="BN856" s="5" t="s">
        <v>63</v>
      </c>
      <c r="BO856" s="5">
        <f t="shared" si="79"/>
        <v>14</v>
      </c>
      <c r="BP856" s="5">
        <f t="shared" si="80"/>
        <v>1</v>
      </c>
      <c r="BQ856" s="5">
        <f>Table2[[#This Row],[Column1]]+Table2[[#This Row],[Column2]]</f>
        <v>15</v>
      </c>
      <c r="BR856" s="5"/>
      <c r="BS856" s="5"/>
      <c r="BT856" s="5"/>
      <c r="BU856" s="5"/>
      <c r="BW856" s="5" t="s">
        <v>1162</v>
      </c>
      <c r="BX856">
        <v>183</v>
      </c>
      <c r="BY856">
        <v>0</v>
      </c>
    </row>
    <row r="857" spans="1:77" x14ac:dyDescent="0.25">
      <c r="A857" s="5" t="s">
        <v>1120</v>
      </c>
      <c r="B857" s="42">
        <v>199</v>
      </c>
      <c r="G857" s="5" t="s">
        <v>1111</v>
      </c>
      <c r="H857" s="42">
        <v>400</v>
      </c>
      <c r="N857" s="5" t="s">
        <v>1111</v>
      </c>
      <c r="O857" s="42">
        <v>1</v>
      </c>
      <c r="Z857" s="5" t="s">
        <v>44</v>
      </c>
      <c r="AA857" s="1">
        <v>0.3</v>
      </c>
      <c r="AI857" s="5" t="s">
        <v>56</v>
      </c>
      <c r="AJ857" s="42">
        <v>1</v>
      </c>
      <c r="AL857" s="5" t="s">
        <v>60</v>
      </c>
      <c r="AM857" s="17">
        <v>1</v>
      </c>
      <c r="AW857" s="5" t="s">
        <v>71</v>
      </c>
      <c r="AX857" s="17">
        <v>50</v>
      </c>
      <c r="BC857" s="5" t="s">
        <v>60</v>
      </c>
      <c r="BD857" s="17">
        <v>106</v>
      </c>
      <c r="BJ857" s="5" t="s">
        <v>795</v>
      </c>
      <c r="BK857" s="42">
        <v>4200</v>
      </c>
      <c r="BL857" s="42">
        <v>3800</v>
      </c>
      <c r="BN857" s="5" t="s">
        <v>67</v>
      </c>
      <c r="BO857" s="5">
        <f t="shared" si="79"/>
        <v>5</v>
      </c>
      <c r="BP857" s="5">
        <f t="shared" si="80"/>
        <v>1</v>
      </c>
      <c r="BQ857" s="5">
        <f>Table2[[#This Row],[Column1]]+Table2[[#This Row],[Column2]]</f>
        <v>6</v>
      </c>
      <c r="BR857" s="5"/>
      <c r="BS857" s="5"/>
      <c r="BT857" s="5"/>
      <c r="BU857" s="5"/>
      <c r="BW857" s="5" t="s">
        <v>1163</v>
      </c>
      <c r="BX857">
        <v>472</v>
      </c>
      <c r="BY857">
        <v>40</v>
      </c>
    </row>
    <row r="858" spans="1:77" x14ac:dyDescent="0.25">
      <c r="A858" s="5" t="s">
        <v>1121</v>
      </c>
      <c r="B858" s="42">
        <v>0</v>
      </c>
      <c r="G858" s="5" t="s">
        <v>1112</v>
      </c>
      <c r="H858" s="42">
        <v>64</v>
      </c>
      <c r="N858" s="5" t="s">
        <v>1112</v>
      </c>
      <c r="O858" s="42">
        <v>1</v>
      </c>
      <c r="Z858" s="5" t="s">
        <v>45</v>
      </c>
      <c r="AA858" s="1">
        <v>0.25</v>
      </c>
      <c r="AI858" s="5" t="s">
        <v>60</v>
      </c>
      <c r="AJ858" s="42">
        <v>1</v>
      </c>
      <c r="AL858" s="5" t="s">
        <v>61</v>
      </c>
      <c r="AM858" s="17">
        <v>1</v>
      </c>
      <c r="AW858" s="5" t="s">
        <v>73</v>
      </c>
      <c r="AX858" s="17">
        <v>54</v>
      </c>
      <c r="BC858" s="5" t="s">
        <v>61</v>
      </c>
      <c r="BD858" s="17">
        <v>237</v>
      </c>
      <c r="BJ858" s="5" t="s">
        <v>377</v>
      </c>
      <c r="BK858" s="42">
        <v>35600</v>
      </c>
      <c r="BL858" s="42">
        <v>3750</v>
      </c>
      <c r="BN858" s="5" t="s">
        <v>71</v>
      </c>
      <c r="BO858" s="5">
        <f t="shared" si="79"/>
        <v>1</v>
      </c>
      <c r="BP858" s="5">
        <f t="shared" si="80"/>
        <v>1</v>
      </c>
      <c r="BQ858" s="5">
        <f>Table2[[#This Row],[Column1]]+Table2[[#This Row],[Column2]]</f>
        <v>2</v>
      </c>
      <c r="BR858" s="5"/>
      <c r="BS858" s="5"/>
      <c r="BT858" s="5"/>
      <c r="BU858" s="5"/>
      <c r="BW858" s="5" t="s">
        <v>1164</v>
      </c>
      <c r="BX858">
        <v>201</v>
      </c>
      <c r="BY858">
        <v>78</v>
      </c>
    </row>
    <row r="859" spans="1:77" x14ac:dyDescent="0.25">
      <c r="A859" s="5" t="s">
        <v>1122</v>
      </c>
      <c r="B859" s="42">
        <v>29</v>
      </c>
      <c r="G859" s="5" t="s">
        <v>1113</v>
      </c>
      <c r="H859" s="42">
        <v>1096</v>
      </c>
      <c r="N859" s="5" t="s">
        <v>1113</v>
      </c>
      <c r="O859" s="42">
        <v>2</v>
      </c>
      <c r="Z859" s="5" t="s">
        <v>49</v>
      </c>
      <c r="AA859" s="1">
        <v>0.1</v>
      </c>
      <c r="AI859" s="5" t="s">
        <v>61</v>
      </c>
      <c r="AJ859" s="42">
        <v>1</v>
      </c>
      <c r="AL859" s="5" t="s">
        <v>63</v>
      </c>
      <c r="AM859" s="17">
        <v>1</v>
      </c>
      <c r="AW859" s="5" t="s">
        <v>78</v>
      </c>
      <c r="AX859" s="17">
        <v>78</v>
      </c>
      <c r="BC859" s="5" t="s">
        <v>63</v>
      </c>
      <c r="BD859" s="17">
        <v>126</v>
      </c>
      <c r="BJ859" s="5" t="s">
        <v>943</v>
      </c>
      <c r="BK859" s="42">
        <v>4100</v>
      </c>
      <c r="BL859" s="42">
        <v>3074</v>
      </c>
      <c r="BN859" s="5" t="s">
        <v>73</v>
      </c>
      <c r="BO859" s="5">
        <f t="shared" si="79"/>
        <v>4</v>
      </c>
      <c r="BP859" s="5">
        <f t="shared" si="80"/>
        <v>1</v>
      </c>
      <c r="BQ859" s="5">
        <f>Table2[[#This Row],[Column1]]+Table2[[#This Row],[Column2]]</f>
        <v>5</v>
      </c>
      <c r="BR859" s="5"/>
      <c r="BS859" s="5"/>
      <c r="BT859" s="5"/>
      <c r="BU859" s="5"/>
      <c r="BW859" s="5" t="s">
        <v>1165</v>
      </c>
      <c r="BX859">
        <v>204</v>
      </c>
      <c r="BY859">
        <v>0</v>
      </c>
    </row>
    <row r="860" spans="1:77" x14ac:dyDescent="0.25">
      <c r="A860" s="5" t="s">
        <v>1123</v>
      </c>
      <c r="B860" s="42">
        <v>90</v>
      </c>
      <c r="G860" s="5" t="s">
        <v>1114</v>
      </c>
      <c r="H860" s="42">
        <v>10</v>
      </c>
      <c r="N860" s="5" t="s">
        <v>1114</v>
      </c>
      <c r="O860" s="42">
        <v>1</v>
      </c>
      <c r="Z860" s="5" t="s">
        <v>51</v>
      </c>
      <c r="AA860" s="1">
        <v>0.1</v>
      </c>
      <c r="AI860" s="5" t="s">
        <v>63</v>
      </c>
      <c r="AJ860" s="42">
        <v>1</v>
      </c>
      <c r="AL860" s="5" t="s">
        <v>67</v>
      </c>
      <c r="AM860" s="17">
        <v>1</v>
      </c>
      <c r="AW860" s="5" t="s">
        <v>79</v>
      </c>
      <c r="AX860" s="17">
        <v>50</v>
      </c>
      <c r="BC860" s="5" t="s">
        <v>67</v>
      </c>
      <c r="BD860" s="17">
        <v>143</v>
      </c>
      <c r="BJ860" s="5" t="s">
        <v>1499</v>
      </c>
      <c r="BK860" s="42">
        <v>1300</v>
      </c>
      <c r="BL860" s="42">
        <v>3000</v>
      </c>
      <c r="BN860" s="5" t="s">
        <v>76</v>
      </c>
      <c r="BO860" s="5">
        <f t="shared" si="79"/>
        <v>6</v>
      </c>
      <c r="BP860" s="5">
        <f t="shared" si="80"/>
        <v>1</v>
      </c>
      <c r="BQ860" s="5">
        <f>Table2[[#This Row],[Column1]]+Table2[[#This Row],[Column2]]</f>
        <v>7</v>
      </c>
      <c r="BR860" s="5"/>
      <c r="BS860" s="5"/>
      <c r="BT860" s="5"/>
      <c r="BU860" s="5"/>
      <c r="BW860" s="5" t="s">
        <v>1166</v>
      </c>
      <c r="BX860">
        <v>138</v>
      </c>
      <c r="BY860">
        <v>360</v>
      </c>
    </row>
    <row r="861" spans="1:77" x14ac:dyDescent="0.25">
      <c r="A861" s="5" t="s">
        <v>1124</v>
      </c>
      <c r="B861" s="42">
        <v>31</v>
      </c>
      <c r="G861" s="5" t="s">
        <v>1115</v>
      </c>
      <c r="H861" s="42">
        <v>80</v>
      </c>
      <c r="N861" s="5" t="s">
        <v>1115</v>
      </c>
      <c r="O861" s="42">
        <v>1</v>
      </c>
      <c r="Z861" s="5" t="s">
        <v>54</v>
      </c>
      <c r="AA861" s="1">
        <v>0.09</v>
      </c>
      <c r="AI861" s="5" t="s">
        <v>67</v>
      </c>
      <c r="AJ861" s="42">
        <v>1</v>
      </c>
      <c r="AL861" s="5" t="s">
        <v>71</v>
      </c>
      <c r="AM861" s="17">
        <v>1</v>
      </c>
      <c r="AW861" s="5" t="s">
        <v>82</v>
      </c>
      <c r="AX861" s="17">
        <v>36</v>
      </c>
      <c r="BC861" s="5" t="s">
        <v>71</v>
      </c>
      <c r="BD861" s="17">
        <v>207</v>
      </c>
      <c r="BJ861" s="5" t="s">
        <v>1659</v>
      </c>
      <c r="BK861" s="42">
        <v>12000</v>
      </c>
      <c r="BL861" s="42">
        <v>2880</v>
      </c>
      <c r="BN861" s="5" t="s">
        <v>78</v>
      </c>
      <c r="BO861" s="5">
        <f t="shared" si="79"/>
        <v>3</v>
      </c>
      <c r="BP861" s="5">
        <f t="shared" si="80"/>
        <v>1</v>
      </c>
      <c r="BQ861" s="5">
        <f>Table2[[#This Row],[Column1]]+Table2[[#This Row],[Column2]]</f>
        <v>4</v>
      </c>
      <c r="BR861" s="5"/>
      <c r="BS861" s="5"/>
      <c r="BT861" s="5"/>
      <c r="BU861" s="5"/>
      <c r="BW861" s="5" t="s">
        <v>1167</v>
      </c>
      <c r="BX861">
        <v>2200</v>
      </c>
      <c r="BY861">
        <v>180</v>
      </c>
    </row>
    <row r="862" spans="1:77" x14ac:dyDescent="0.25">
      <c r="A862" s="5" t="s">
        <v>1125</v>
      </c>
      <c r="B862" s="42">
        <v>167</v>
      </c>
      <c r="G862" s="5" t="s">
        <v>1116</v>
      </c>
      <c r="H862" s="42">
        <v>334</v>
      </c>
      <c r="N862" s="5" t="s">
        <v>1116</v>
      </c>
      <c r="O862" s="42">
        <v>1</v>
      </c>
      <c r="Z862" s="5" t="s">
        <v>56</v>
      </c>
      <c r="AA862" s="1">
        <v>0.1</v>
      </c>
      <c r="AI862" s="5" t="s">
        <v>71</v>
      </c>
      <c r="AJ862" s="42">
        <v>1</v>
      </c>
      <c r="AL862" s="5" t="s">
        <v>73</v>
      </c>
      <c r="AM862" s="17">
        <v>1</v>
      </c>
      <c r="AW862" s="5" t="s">
        <v>83</v>
      </c>
      <c r="AX862" s="17">
        <v>100</v>
      </c>
      <c r="BC862" s="5" t="s">
        <v>73</v>
      </c>
      <c r="BD862" s="17">
        <v>352</v>
      </c>
      <c r="BJ862" s="5" t="s">
        <v>1250</v>
      </c>
      <c r="BK862" s="42">
        <v>18800</v>
      </c>
      <c r="BL862" s="42">
        <v>2800</v>
      </c>
      <c r="BN862" s="5" t="s">
        <v>79</v>
      </c>
      <c r="BO862" s="5">
        <f t="shared" si="79"/>
        <v>1</v>
      </c>
      <c r="BP862" s="5">
        <f t="shared" si="80"/>
        <v>1</v>
      </c>
      <c r="BQ862" s="5">
        <f>Table2[[#This Row],[Column1]]+Table2[[#This Row],[Column2]]</f>
        <v>2</v>
      </c>
      <c r="BR862" s="5"/>
      <c r="BS862" s="5"/>
      <c r="BT862" s="5"/>
      <c r="BU862" s="5"/>
      <c r="BW862" s="5" t="s">
        <v>1168</v>
      </c>
      <c r="BX862">
        <v>80</v>
      </c>
      <c r="BY862">
        <v>35</v>
      </c>
    </row>
    <row r="863" spans="1:77" x14ac:dyDescent="0.25">
      <c r="A863" s="5" t="s">
        <v>1126</v>
      </c>
      <c r="B863" s="42">
        <v>190</v>
      </c>
      <c r="G863" s="5" t="s">
        <v>1117</v>
      </c>
      <c r="H863" s="42">
        <v>245</v>
      </c>
      <c r="N863" s="5" t="s">
        <v>1117</v>
      </c>
      <c r="O863" s="42">
        <v>1</v>
      </c>
      <c r="Z863" s="5" t="s">
        <v>60</v>
      </c>
      <c r="AA863" s="1">
        <v>0.05</v>
      </c>
      <c r="AI863" s="5" t="s">
        <v>73</v>
      </c>
      <c r="AJ863" s="42">
        <v>1</v>
      </c>
      <c r="AL863" s="5" t="s">
        <v>76</v>
      </c>
      <c r="AM863" s="17">
        <v>1</v>
      </c>
      <c r="AW863" s="5" t="s">
        <v>84</v>
      </c>
      <c r="AX863" s="17">
        <v>20</v>
      </c>
      <c r="BC863" s="5" t="s">
        <v>76</v>
      </c>
      <c r="BD863" s="17">
        <v>360</v>
      </c>
      <c r="BJ863" s="5" t="s">
        <v>1864</v>
      </c>
      <c r="BK863" s="42">
        <v>3400</v>
      </c>
      <c r="BL863" s="42">
        <v>2620</v>
      </c>
      <c r="BN863" s="5" t="s">
        <v>82</v>
      </c>
      <c r="BO863" s="5">
        <f t="shared" si="79"/>
        <v>2</v>
      </c>
      <c r="BP863" s="5">
        <f t="shared" si="80"/>
        <v>1</v>
      </c>
      <c r="BQ863" s="5">
        <f>Table2[[#This Row],[Column1]]+Table2[[#This Row],[Column2]]</f>
        <v>3</v>
      </c>
      <c r="BR863" s="5"/>
      <c r="BS863" s="5"/>
      <c r="BT863" s="5"/>
      <c r="BU863" s="5"/>
      <c r="BW863" s="5" t="s">
        <v>1171</v>
      </c>
      <c r="BX863">
        <v>648</v>
      </c>
      <c r="BY863">
        <v>285</v>
      </c>
    </row>
    <row r="864" spans="1:77" x14ac:dyDescent="0.25">
      <c r="A864" s="5" t="s">
        <v>1127</v>
      </c>
      <c r="B864" s="42">
        <v>60</v>
      </c>
      <c r="G864" s="5" t="s">
        <v>1118</v>
      </c>
      <c r="H864" s="42">
        <v>42</v>
      </c>
      <c r="N864" s="5" t="s">
        <v>1118</v>
      </c>
      <c r="O864" s="42">
        <v>1</v>
      </c>
      <c r="Z864" s="5" t="s">
        <v>61</v>
      </c>
      <c r="AA864" s="1">
        <v>0</v>
      </c>
      <c r="AI864" s="5" t="s">
        <v>76</v>
      </c>
      <c r="AJ864" s="42">
        <v>1</v>
      </c>
      <c r="AL864" s="5" t="s">
        <v>78</v>
      </c>
      <c r="AM864" s="17">
        <v>1</v>
      </c>
      <c r="AW864" s="5" t="s">
        <v>86</v>
      </c>
      <c r="AX864" s="17">
        <v>100</v>
      </c>
      <c r="BC864" s="5" t="s">
        <v>78</v>
      </c>
      <c r="BD864" s="17">
        <v>190</v>
      </c>
      <c r="BJ864" s="5" t="s">
        <v>1935</v>
      </c>
      <c r="BK864" s="42">
        <v>194</v>
      </c>
      <c r="BL864" s="42">
        <v>2300</v>
      </c>
      <c r="BN864" s="5" t="s">
        <v>83</v>
      </c>
      <c r="BO864" s="5">
        <f t="shared" si="79"/>
        <v>5</v>
      </c>
      <c r="BP864" s="5">
        <f t="shared" si="80"/>
        <v>1</v>
      </c>
      <c r="BQ864" s="5">
        <f>Table2[[#This Row],[Column1]]+Table2[[#This Row],[Column2]]</f>
        <v>6</v>
      </c>
      <c r="BR864" s="5"/>
      <c r="BS864" s="5"/>
      <c r="BT864" s="5"/>
      <c r="BU864" s="5"/>
      <c r="BW864" s="5" t="s">
        <v>1173</v>
      </c>
      <c r="BX864">
        <v>0</v>
      </c>
      <c r="BY864">
        <v>28</v>
      </c>
    </row>
    <row r="865" spans="1:77" x14ac:dyDescent="0.25">
      <c r="A865" s="5" t="s">
        <v>1128</v>
      </c>
      <c r="B865" s="42">
        <v>59</v>
      </c>
      <c r="G865" s="5" t="s">
        <v>1119</v>
      </c>
      <c r="H865" s="42">
        <v>3</v>
      </c>
      <c r="N865" s="5" t="s">
        <v>1119</v>
      </c>
      <c r="O865" s="42">
        <v>1</v>
      </c>
      <c r="Z865" s="5" t="s">
        <v>63</v>
      </c>
      <c r="AA865" s="1">
        <v>0.15</v>
      </c>
      <c r="AI865" s="5" t="s">
        <v>78</v>
      </c>
      <c r="AJ865" s="42">
        <v>1</v>
      </c>
      <c r="AL865" s="5" t="s">
        <v>79</v>
      </c>
      <c r="AM865" s="17">
        <v>1</v>
      </c>
      <c r="AW865" s="5" t="s">
        <v>87</v>
      </c>
      <c r="AX865" s="17">
        <v>210</v>
      </c>
      <c r="BC865" s="5" t="s">
        <v>79</v>
      </c>
      <c r="BD865" s="17">
        <v>189</v>
      </c>
      <c r="BJ865" s="5" t="s">
        <v>1772</v>
      </c>
      <c r="BK865" s="42">
        <v>1228</v>
      </c>
      <c r="BL865" s="42">
        <v>2300</v>
      </c>
      <c r="BN865" s="5" t="s">
        <v>84</v>
      </c>
      <c r="BO865" s="5">
        <f t="shared" si="79"/>
        <v>3</v>
      </c>
      <c r="BP865" s="5">
        <f t="shared" si="80"/>
        <v>1</v>
      </c>
      <c r="BQ865" s="5">
        <f>Table2[[#This Row],[Column1]]+Table2[[#This Row],[Column2]]</f>
        <v>4</v>
      </c>
      <c r="BR865" s="5"/>
      <c r="BS865" s="5"/>
      <c r="BT865" s="5"/>
      <c r="BU865" s="5"/>
      <c r="BW865" s="5" t="s">
        <v>1174</v>
      </c>
      <c r="BX865">
        <v>0</v>
      </c>
      <c r="BY865">
        <v>0</v>
      </c>
    </row>
    <row r="866" spans="1:77" x14ac:dyDescent="0.25">
      <c r="A866" s="5" t="s">
        <v>1129</v>
      </c>
      <c r="B866" s="42">
        <v>53</v>
      </c>
      <c r="G866" s="5" t="s">
        <v>1120</v>
      </c>
      <c r="H866" s="42">
        <v>922</v>
      </c>
      <c r="N866" s="5" t="s">
        <v>1120</v>
      </c>
      <c r="O866" s="42">
        <v>2</v>
      </c>
      <c r="Z866" s="5" t="s">
        <v>67</v>
      </c>
      <c r="AA866" s="1">
        <v>0.09</v>
      </c>
      <c r="AI866" s="5" t="s">
        <v>79</v>
      </c>
      <c r="AJ866" s="42">
        <v>1</v>
      </c>
      <c r="AL866" s="5" t="s">
        <v>82</v>
      </c>
      <c r="AM866" s="17">
        <v>1</v>
      </c>
      <c r="AW866" s="5" t="s">
        <v>89</v>
      </c>
      <c r="AX866" s="17">
        <v>32</v>
      </c>
      <c r="BC866" s="5" t="s">
        <v>82</v>
      </c>
      <c r="BD866" s="17">
        <v>60</v>
      </c>
      <c r="BJ866" s="5" t="s">
        <v>781</v>
      </c>
      <c r="BK866" s="42">
        <v>13600</v>
      </c>
      <c r="BL866" s="42">
        <v>2300</v>
      </c>
      <c r="BN866" s="5" t="s">
        <v>86</v>
      </c>
      <c r="BO866" s="5">
        <f t="shared" si="79"/>
        <v>1</v>
      </c>
      <c r="BP866" s="5">
        <f t="shared" si="80"/>
        <v>1</v>
      </c>
      <c r="BQ866" s="5">
        <f>Table2[[#This Row],[Column1]]+Table2[[#This Row],[Column2]]</f>
        <v>2</v>
      </c>
      <c r="BR866" s="5"/>
      <c r="BS866" s="5"/>
      <c r="BT866" s="5"/>
      <c r="BU866" s="5"/>
      <c r="BW866" s="5" t="s">
        <v>1175</v>
      </c>
      <c r="BX866">
        <v>150</v>
      </c>
      <c r="BY866">
        <v>70</v>
      </c>
    </row>
    <row r="867" spans="1:77" x14ac:dyDescent="0.25">
      <c r="A867" s="5" t="s">
        <v>1130</v>
      </c>
      <c r="B867" s="42">
        <v>200</v>
      </c>
      <c r="G867" s="5" t="s">
        <v>1121</v>
      </c>
      <c r="H867" s="42">
        <v>0</v>
      </c>
      <c r="N867" s="5" t="s">
        <v>1121</v>
      </c>
      <c r="O867" s="42">
        <v>1</v>
      </c>
      <c r="Z867" s="5" t="s">
        <v>71</v>
      </c>
      <c r="AA867" s="1">
        <v>0</v>
      </c>
      <c r="AI867" s="5" t="s">
        <v>82</v>
      </c>
      <c r="AJ867" s="42">
        <v>1</v>
      </c>
      <c r="AL867" s="5" t="s">
        <v>83</v>
      </c>
      <c r="AM867" s="17">
        <v>1</v>
      </c>
      <c r="AW867" s="5" t="s">
        <v>90</v>
      </c>
      <c r="AX867" s="17">
        <v>40</v>
      </c>
      <c r="BC867" s="5" t="s">
        <v>83</v>
      </c>
      <c r="BD867" s="17">
        <v>406</v>
      </c>
      <c r="BJ867" s="5" t="s">
        <v>518</v>
      </c>
      <c r="BK867" s="42">
        <v>312</v>
      </c>
      <c r="BL867" s="42">
        <v>2260</v>
      </c>
      <c r="BN867" s="5" t="s">
        <v>87</v>
      </c>
      <c r="BO867" s="5">
        <f t="shared" si="79"/>
        <v>2</v>
      </c>
      <c r="BP867" s="5">
        <f t="shared" si="80"/>
        <v>1</v>
      </c>
      <c r="BQ867" s="5">
        <f>Table2[[#This Row],[Column1]]+Table2[[#This Row],[Column2]]</f>
        <v>3</v>
      </c>
      <c r="BR867" s="5"/>
      <c r="BS867" s="5"/>
      <c r="BT867" s="5"/>
      <c r="BU867" s="5"/>
      <c r="BW867" s="5" t="s">
        <v>1176</v>
      </c>
      <c r="BX867">
        <v>126</v>
      </c>
      <c r="BY867">
        <v>0</v>
      </c>
    </row>
    <row r="868" spans="1:77" x14ac:dyDescent="0.25">
      <c r="A868" s="5" t="s">
        <v>1131</v>
      </c>
      <c r="B868" s="42">
        <v>0</v>
      </c>
      <c r="G868" s="5" t="s">
        <v>1122</v>
      </c>
      <c r="H868" s="42">
        <v>100</v>
      </c>
      <c r="N868" s="5" t="s">
        <v>1122</v>
      </c>
      <c r="O868" s="42">
        <v>1</v>
      </c>
      <c r="Z868" s="5" t="s">
        <v>73</v>
      </c>
      <c r="AA868" s="1">
        <v>0</v>
      </c>
      <c r="AI868" s="5" t="s">
        <v>83</v>
      </c>
      <c r="AJ868" s="42">
        <v>1</v>
      </c>
      <c r="AL868" s="5" t="s">
        <v>84</v>
      </c>
      <c r="AM868" s="17">
        <v>1</v>
      </c>
      <c r="AW868" s="5" t="s">
        <v>92</v>
      </c>
      <c r="AX868" s="17">
        <v>500</v>
      </c>
      <c r="BC868" s="5" t="s">
        <v>84</v>
      </c>
      <c r="BD868" s="17">
        <v>491</v>
      </c>
      <c r="BJ868" s="5" t="s">
        <v>481</v>
      </c>
      <c r="BK868" s="42">
        <v>1647</v>
      </c>
      <c r="BL868" s="42">
        <v>2110</v>
      </c>
      <c r="BN868" s="5" t="s">
        <v>89</v>
      </c>
      <c r="BO868" s="5">
        <f t="shared" si="79"/>
        <v>1</v>
      </c>
      <c r="BP868" s="5">
        <f t="shared" si="80"/>
        <v>1</v>
      </c>
      <c r="BQ868" s="5">
        <f>Table2[[#This Row],[Column1]]+Table2[[#This Row],[Column2]]</f>
        <v>2</v>
      </c>
      <c r="BR868" s="5"/>
      <c r="BS868" s="5"/>
      <c r="BT868" s="5"/>
      <c r="BU868" s="5"/>
      <c r="BW868" s="5" t="s">
        <v>1177</v>
      </c>
      <c r="BX868">
        <v>567</v>
      </c>
      <c r="BY868">
        <v>237</v>
      </c>
    </row>
    <row r="869" spans="1:77" x14ac:dyDescent="0.25">
      <c r="A869" s="5" t="s">
        <v>1132</v>
      </c>
      <c r="B869" s="42">
        <v>0</v>
      </c>
      <c r="G869" s="5" t="s">
        <v>1123</v>
      </c>
      <c r="H869" s="42">
        <v>114</v>
      </c>
      <c r="N869" s="5" t="s">
        <v>1123</v>
      </c>
      <c r="O869" s="42">
        <v>1</v>
      </c>
      <c r="Z869" s="5" t="s">
        <v>76</v>
      </c>
      <c r="AA869" s="1">
        <v>0.15</v>
      </c>
      <c r="AI869" s="5" t="s">
        <v>84</v>
      </c>
      <c r="AJ869" s="42">
        <v>1</v>
      </c>
      <c r="AL869" s="5" t="s">
        <v>86</v>
      </c>
      <c r="AM869" s="17">
        <v>1</v>
      </c>
      <c r="AW869" s="5" t="s">
        <v>93</v>
      </c>
      <c r="AX869" s="17">
        <v>60</v>
      </c>
      <c r="BC869" s="5" t="s">
        <v>86</v>
      </c>
      <c r="BD869" s="17">
        <v>2</v>
      </c>
      <c r="BJ869" s="5" t="s">
        <v>1884</v>
      </c>
      <c r="BK869" s="42">
        <v>22</v>
      </c>
      <c r="BL869" s="42">
        <v>2100</v>
      </c>
      <c r="BN869" s="5" t="s">
        <v>90</v>
      </c>
      <c r="BO869" s="5">
        <f t="shared" si="79"/>
        <v>1</v>
      </c>
      <c r="BP869" s="5">
        <f t="shared" si="80"/>
        <v>1</v>
      </c>
      <c r="BQ869" s="5">
        <f>Table2[[#This Row],[Column1]]+Table2[[#This Row],[Column2]]</f>
        <v>2</v>
      </c>
      <c r="BR869" s="5"/>
      <c r="BS869" s="5"/>
      <c r="BT869" s="5"/>
      <c r="BU869" s="5"/>
      <c r="BW869" s="5" t="s">
        <v>1178</v>
      </c>
      <c r="BX869">
        <v>1</v>
      </c>
      <c r="BY869">
        <v>33</v>
      </c>
    </row>
    <row r="870" spans="1:77" x14ac:dyDescent="0.25">
      <c r="A870" s="5" t="s">
        <v>1133</v>
      </c>
      <c r="B870" s="42">
        <v>350</v>
      </c>
      <c r="G870" s="5" t="s">
        <v>1124</v>
      </c>
      <c r="H870" s="42">
        <v>77</v>
      </c>
      <c r="N870" s="5" t="s">
        <v>1124</v>
      </c>
      <c r="O870" s="42">
        <v>1</v>
      </c>
      <c r="Z870" s="5" t="s">
        <v>78</v>
      </c>
      <c r="AA870" s="1">
        <v>0.16</v>
      </c>
      <c r="AI870" s="5" t="s">
        <v>86</v>
      </c>
      <c r="AJ870" s="42">
        <v>1</v>
      </c>
      <c r="AL870" s="5" t="s">
        <v>87</v>
      </c>
      <c r="AM870" s="17">
        <v>1</v>
      </c>
      <c r="AW870" s="5" t="s">
        <v>95</v>
      </c>
      <c r="AX870" s="17">
        <v>1500</v>
      </c>
      <c r="BC870" s="5" t="s">
        <v>87</v>
      </c>
      <c r="BD870" s="17">
        <v>89</v>
      </c>
      <c r="BN870" s="5" t="s">
        <v>92</v>
      </c>
      <c r="BO870" s="5" t="e">
        <f t="shared" si="79"/>
        <v>#N/A</v>
      </c>
      <c r="BP870" s="5" t="e">
        <f t="shared" si="80"/>
        <v>#N/A</v>
      </c>
      <c r="BQ870" s="5" t="e">
        <f>Table2[[#This Row],[Column1]]+Table2[[#This Row],[Column2]]</f>
        <v>#N/A</v>
      </c>
      <c r="BR870" s="5"/>
      <c r="BS870" s="5"/>
      <c r="BT870" s="5"/>
      <c r="BU870" s="5"/>
      <c r="BW870" s="5" t="s">
        <v>1179</v>
      </c>
      <c r="BX870">
        <v>2</v>
      </c>
      <c r="BY870">
        <v>250</v>
      </c>
    </row>
    <row r="871" spans="1:77" x14ac:dyDescent="0.25">
      <c r="A871" s="5" t="s">
        <v>1134</v>
      </c>
      <c r="B871" s="42">
        <v>650</v>
      </c>
      <c r="G871" s="5" t="s">
        <v>1125</v>
      </c>
      <c r="H871" s="42">
        <v>0</v>
      </c>
      <c r="N871" s="5" t="s">
        <v>1125</v>
      </c>
      <c r="O871" s="42">
        <v>1</v>
      </c>
      <c r="Z871" s="5" t="s">
        <v>79</v>
      </c>
      <c r="AA871" s="1">
        <v>0</v>
      </c>
      <c r="AI871" s="5" t="s">
        <v>87</v>
      </c>
      <c r="AJ871" s="42">
        <v>1</v>
      </c>
      <c r="AL871" s="5" t="s">
        <v>89</v>
      </c>
      <c r="AM871" s="17">
        <v>1</v>
      </c>
      <c r="AW871" s="5" t="s">
        <v>98</v>
      </c>
      <c r="AX871" s="17">
        <v>44</v>
      </c>
      <c r="BC871" s="5" t="s">
        <v>90</v>
      </c>
      <c r="BD871" s="17">
        <v>20</v>
      </c>
      <c r="BN871" s="5" t="s">
        <v>93</v>
      </c>
      <c r="BO871" s="5" t="e">
        <f t="shared" si="79"/>
        <v>#N/A</v>
      </c>
      <c r="BP871" s="5" t="e">
        <f t="shared" si="80"/>
        <v>#N/A</v>
      </c>
      <c r="BQ871" s="5" t="e">
        <f>Table2[[#This Row],[Column1]]+Table2[[#This Row],[Column2]]</f>
        <v>#N/A</v>
      </c>
      <c r="BR871" s="5"/>
      <c r="BS871" s="5"/>
      <c r="BT871" s="5"/>
      <c r="BU871" s="5"/>
      <c r="BW871" s="5" t="s">
        <v>1180</v>
      </c>
      <c r="BX871">
        <v>73</v>
      </c>
      <c r="BY871">
        <v>0</v>
      </c>
    </row>
    <row r="872" spans="1:77" x14ac:dyDescent="0.25">
      <c r="A872" s="5" t="s">
        <v>1135</v>
      </c>
      <c r="B872" s="42">
        <v>86</v>
      </c>
      <c r="G872" s="5" t="s">
        <v>1126</v>
      </c>
      <c r="H872" s="42">
        <v>428</v>
      </c>
      <c r="N872" s="5" t="s">
        <v>1126</v>
      </c>
      <c r="O872" s="42">
        <v>2</v>
      </c>
      <c r="Z872" s="5" t="s">
        <v>82</v>
      </c>
      <c r="AA872" s="1">
        <v>0.23</v>
      </c>
      <c r="AI872" s="5" t="s">
        <v>89</v>
      </c>
      <c r="AJ872" s="42">
        <v>1</v>
      </c>
      <c r="AL872" s="5" t="s">
        <v>90</v>
      </c>
      <c r="AM872" s="17">
        <v>1</v>
      </c>
      <c r="AW872" s="5" t="s">
        <v>101</v>
      </c>
      <c r="AX872" s="17">
        <v>1930</v>
      </c>
      <c r="BC872" s="5" t="s">
        <v>92</v>
      </c>
      <c r="BD872" s="17">
        <v>3000</v>
      </c>
      <c r="BN872" s="5" t="s">
        <v>95</v>
      </c>
      <c r="BO872" s="5" t="e">
        <f t="shared" si="79"/>
        <v>#N/A</v>
      </c>
      <c r="BP872" s="5" t="e">
        <f t="shared" si="80"/>
        <v>#N/A</v>
      </c>
      <c r="BQ872" s="5" t="e">
        <f>Table2[[#This Row],[Column1]]+Table2[[#This Row],[Column2]]</f>
        <v>#N/A</v>
      </c>
      <c r="BR872" s="5"/>
      <c r="BS872" s="5"/>
      <c r="BT872" s="5"/>
      <c r="BU872" s="5"/>
      <c r="BW872" s="5" t="s">
        <v>1181</v>
      </c>
      <c r="BX872">
        <v>13</v>
      </c>
      <c r="BY872">
        <v>0</v>
      </c>
    </row>
    <row r="873" spans="1:77" x14ac:dyDescent="0.25">
      <c r="A873" s="5" t="s">
        <v>1136</v>
      </c>
      <c r="B873" s="42">
        <v>60</v>
      </c>
      <c r="G873" s="5" t="s">
        <v>1127</v>
      </c>
      <c r="H873" s="42">
        <v>0</v>
      </c>
      <c r="N873" s="5" t="s">
        <v>1127</v>
      </c>
      <c r="O873" s="42">
        <v>1</v>
      </c>
      <c r="Z873" s="5" t="s">
        <v>83</v>
      </c>
      <c r="AA873" s="1">
        <v>0.12</v>
      </c>
      <c r="AI873" s="5" t="s">
        <v>90</v>
      </c>
      <c r="AJ873" s="42">
        <v>1</v>
      </c>
      <c r="AL873" s="5" t="s">
        <v>92</v>
      </c>
      <c r="AM873" s="17">
        <v>2</v>
      </c>
      <c r="AW873" s="5" t="s">
        <v>107</v>
      </c>
      <c r="AX873" s="17">
        <v>254</v>
      </c>
      <c r="BC873" s="5" t="s">
        <v>98</v>
      </c>
      <c r="BD873" s="17">
        <v>9</v>
      </c>
      <c r="BN873" s="5" t="s">
        <v>98</v>
      </c>
      <c r="BO873" s="5" t="e">
        <f t="shared" si="79"/>
        <v>#N/A</v>
      </c>
      <c r="BP873" s="5" t="e">
        <f t="shared" si="80"/>
        <v>#N/A</v>
      </c>
      <c r="BQ873" s="5" t="e">
        <f>Table2[[#This Row],[Column1]]+Table2[[#This Row],[Column2]]</f>
        <v>#N/A</v>
      </c>
      <c r="BR873" s="5"/>
      <c r="BS873" s="5"/>
      <c r="BT873" s="5"/>
      <c r="BU873" s="5"/>
      <c r="BW873" s="5" t="s">
        <v>1182</v>
      </c>
      <c r="BX873">
        <v>192</v>
      </c>
      <c r="BY873">
        <v>90</v>
      </c>
    </row>
    <row r="874" spans="1:77" ht="17.25" customHeight="1" x14ac:dyDescent="0.25">
      <c r="A874" s="5" t="s">
        <v>1137</v>
      </c>
      <c r="B874" s="42">
        <v>0</v>
      </c>
      <c r="G874" s="5" t="s">
        <v>1128</v>
      </c>
      <c r="H874" s="42">
        <v>325</v>
      </c>
      <c r="N874" s="5" t="s">
        <v>1128</v>
      </c>
      <c r="O874" s="42">
        <v>1</v>
      </c>
      <c r="Z874" s="5" t="s">
        <v>84</v>
      </c>
      <c r="AA874" s="1">
        <v>0.03</v>
      </c>
      <c r="AI874" s="5" t="s">
        <v>92</v>
      </c>
      <c r="AJ874" s="42">
        <v>2</v>
      </c>
      <c r="AL874" s="5" t="s">
        <v>93</v>
      </c>
      <c r="AM874" s="17">
        <v>1</v>
      </c>
      <c r="AW874" s="5" t="s">
        <v>109</v>
      </c>
      <c r="AX874" s="17">
        <v>15</v>
      </c>
      <c r="BC874" s="5" t="s">
        <v>100</v>
      </c>
      <c r="BD874" s="17">
        <v>18</v>
      </c>
      <c r="BN874" s="5" t="s">
        <v>100</v>
      </c>
      <c r="BO874" s="5" t="e">
        <f t="shared" si="79"/>
        <v>#N/A</v>
      </c>
      <c r="BP874" s="5" t="e">
        <f t="shared" si="80"/>
        <v>#N/A</v>
      </c>
      <c r="BQ874" s="5" t="e">
        <f>Table2[[#This Row],[Column1]]+Table2[[#This Row],[Column2]]</f>
        <v>#N/A</v>
      </c>
      <c r="BR874" s="5"/>
      <c r="BS874" s="5"/>
      <c r="BT874" s="5"/>
      <c r="BU874" s="5"/>
      <c r="BW874" s="5" t="s">
        <v>1183</v>
      </c>
      <c r="BX874">
        <v>173</v>
      </c>
      <c r="BY874">
        <v>40</v>
      </c>
    </row>
    <row r="875" spans="1:77" x14ac:dyDescent="0.25">
      <c r="A875" s="5" t="s">
        <v>1138</v>
      </c>
      <c r="B875" s="42">
        <v>201</v>
      </c>
      <c r="G875" s="5" t="s">
        <v>1129</v>
      </c>
      <c r="H875" s="42">
        <v>607</v>
      </c>
      <c r="N875" s="5" t="s">
        <v>1129</v>
      </c>
      <c r="O875" s="42">
        <v>1</v>
      </c>
      <c r="Z875" s="5" t="s">
        <v>86</v>
      </c>
      <c r="AA875" s="1">
        <v>0</v>
      </c>
      <c r="AI875" s="5" t="s">
        <v>93</v>
      </c>
      <c r="AJ875" s="42">
        <v>1</v>
      </c>
      <c r="AL875" s="5" t="s">
        <v>95</v>
      </c>
      <c r="AM875" s="17">
        <v>1</v>
      </c>
      <c r="AW875" s="5" t="s">
        <v>112</v>
      </c>
      <c r="AX875" s="17">
        <v>30</v>
      </c>
      <c r="BC875" s="5" t="s">
        <v>101</v>
      </c>
      <c r="BD875" s="17">
        <v>11800</v>
      </c>
      <c r="BN875" s="5" t="s">
        <v>101</v>
      </c>
      <c r="BO875" s="5" t="e">
        <f t="shared" si="79"/>
        <v>#N/A</v>
      </c>
      <c r="BP875" s="5" t="e">
        <f t="shared" si="80"/>
        <v>#N/A</v>
      </c>
      <c r="BQ875" s="5" t="e">
        <f>Table2[[#This Row],[Column1]]+Table2[[#This Row],[Column2]]</f>
        <v>#N/A</v>
      </c>
      <c r="BR875" s="5"/>
      <c r="BS875" s="5"/>
      <c r="BT875" s="5"/>
      <c r="BU875" s="5"/>
      <c r="BW875" s="5" t="s">
        <v>1184</v>
      </c>
      <c r="BX875">
        <v>450</v>
      </c>
      <c r="BY875">
        <v>200</v>
      </c>
    </row>
    <row r="876" spans="1:77" x14ac:dyDescent="0.25">
      <c r="A876" s="5" t="s">
        <v>1139</v>
      </c>
      <c r="B876" s="42">
        <v>200</v>
      </c>
      <c r="G876" s="5" t="s">
        <v>1130</v>
      </c>
      <c r="H876" s="42">
        <v>192</v>
      </c>
      <c r="N876" s="5" t="s">
        <v>1130</v>
      </c>
      <c r="O876" s="42">
        <v>1</v>
      </c>
      <c r="Z876" s="5" t="s">
        <v>87</v>
      </c>
      <c r="AA876" s="1">
        <v>0.3</v>
      </c>
      <c r="AI876" s="5" t="s">
        <v>95</v>
      </c>
      <c r="AJ876" s="42">
        <v>1</v>
      </c>
      <c r="AL876" s="5" t="s">
        <v>98</v>
      </c>
      <c r="AM876" s="17">
        <v>1</v>
      </c>
      <c r="AW876" s="5" t="s">
        <v>121</v>
      </c>
      <c r="AX876" s="17">
        <v>67</v>
      </c>
      <c r="BC876" s="5" t="s">
        <v>103</v>
      </c>
      <c r="BD876" s="17">
        <v>218</v>
      </c>
      <c r="BN876" s="5" t="s">
        <v>103</v>
      </c>
      <c r="BO876" s="5" t="e">
        <f t="shared" si="79"/>
        <v>#N/A</v>
      </c>
      <c r="BP876" s="5" t="e">
        <f t="shared" si="80"/>
        <v>#N/A</v>
      </c>
      <c r="BQ876" s="5" t="e">
        <f>Table2[[#This Row],[Column1]]+Table2[[#This Row],[Column2]]</f>
        <v>#N/A</v>
      </c>
      <c r="BR876" s="5"/>
      <c r="BS876" s="5"/>
      <c r="BT876" s="5"/>
      <c r="BU876" s="5"/>
      <c r="BW876" s="5" t="s">
        <v>1186</v>
      </c>
      <c r="BX876">
        <v>79</v>
      </c>
      <c r="BY876">
        <v>200</v>
      </c>
    </row>
    <row r="877" spans="1:77" x14ac:dyDescent="0.25">
      <c r="A877" s="5" t="s">
        <v>1140</v>
      </c>
      <c r="B877" s="42">
        <v>51</v>
      </c>
      <c r="G877" s="5" t="s">
        <v>1131</v>
      </c>
      <c r="H877" s="42">
        <v>163</v>
      </c>
      <c r="N877" s="5" t="s">
        <v>1131</v>
      </c>
      <c r="O877" s="42">
        <v>1</v>
      </c>
      <c r="Z877" s="5" t="s">
        <v>89</v>
      </c>
      <c r="AA877" s="1">
        <v>0.21</v>
      </c>
      <c r="AI877" s="5" t="s">
        <v>98</v>
      </c>
      <c r="AJ877" s="42">
        <v>1</v>
      </c>
      <c r="AL877" s="5" t="s">
        <v>100</v>
      </c>
      <c r="AM877" s="17">
        <v>1</v>
      </c>
      <c r="AW877" s="5" t="s">
        <v>122</v>
      </c>
      <c r="AX877" s="17">
        <v>46</v>
      </c>
      <c r="BC877" s="5" t="s">
        <v>107</v>
      </c>
      <c r="BD877" s="17">
        <v>1400</v>
      </c>
      <c r="BN877" s="5" t="s">
        <v>107</v>
      </c>
      <c r="BO877" s="5" t="e">
        <f t="shared" si="79"/>
        <v>#N/A</v>
      </c>
      <c r="BP877" s="5" t="e">
        <f t="shared" si="80"/>
        <v>#N/A</v>
      </c>
      <c r="BQ877" s="5" t="e">
        <f>Table2[[#This Row],[Column1]]+Table2[[#This Row],[Column2]]</f>
        <v>#N/A</v>
      </c>
      <c r="BR877" s="5"/>
      <c r="BS877" s="5"/>
      <c r="BT877" s="5"/>
      <c r="BU877" s="5"/>
      <c r="BW877" s="5" t="s">
        <v>1187</v>
      </c>
      <c r="BX877">
        <v>260</v>
      </c>
      <c r="BY877">
        <v>0</v>
      </c>
    </row>
    <row r="878" spans="1:77" x14ac:dyDescent="0.25">
      <c r="A878" s="5" t="s">
        <v>1141</v>
      </c>
      <c r="B878" s="42">
        <v>0</v>
      </c>
      <c r="G878" s="5" t="s">
        <v>1132</v>
      </c>
      <c r="H878" s="42">
        <v>300</v>
      </c>
      <c r="N878" s="5" t="s">
        <v>1132</v>
      </c>
      <c r="O878" s="42">
        <v>3</v>
      </c>
      <c r="Z878" s="5" t="s">
        <v>90</v>
      </c>
      <c r="AA878" s="1">
        <v>0</v>
      </c>
      <c r="AI878" s="5" t="s">
        <v>100</v>
      </c>
      <c r="AJ878" s="42">
        <v>1</v>
      </c>
      <c r="AL878" s="5" t="s">
        <v>101</v>
      </c>
      <c r="AM878" s="17">
        <v>2</v>
      </c>
      <c r="AW878" s="5" t="s">
        <v>125</v>
      </c>
      <c r="AX878" s="17">
        <v>100</v>
      </c>
      <c r="BC878" s="5" t="s">
        <v>109</v>
      </c>
      <c r="BD878" s="17">
        <v>7</v>
      </c>
      <c r="BN878" s="5" t="s">
        <v>109</v>
      </c>
      <c r="BO878" s="5" t="e">
        <f t="shared" si="79"/>
        <v>#N/A</v>
      </c>
      <c r="BP878" s="5" t="e">
        <f t="shared" si="80"/>
        <v>#N/A</v>
      </c>
      <c r="BQ878" s="5" t="e">
        <f>Table2[[#This Row],[Column1]]+Table2[[#This Row],[Column2]]</f>
        <v>#N/A</v>
      </c>
      <c r="BR878" s="5"/>
      <c r="BS878" s="5"/>
      <c r="BT878" s="5"/>
      <c r="BU878" s="5"/>
      <c r="BW878" s="5" t="s">
        <v>1188</v>
      </c>
      <c r="BX878">
        <v>782</v>
      </c>
      <c r="BY878">
        <v>9</v>
      </c>
    </row>
    <row r="879" spans="1:77" x14ac:dyDescent="0.25">
      <c r="A879" s="5" t="s">
        <v>1142</v>
      </c>
      <c r="B879" s="42">
        <v>0</v>
      </c>
      <c r="G879" s="5" t="s">
        <v>1133</v>
      </c>
      <c r="H879" s="42">
        <v>293</v>
      </c>
      <c r="N879" s="5" t="s">
        <v>1133</v>
      </c>
      <c r="O879" s="42">
        <v>1</v>
      </c>
      <c r="Z879" s="5" t="s">
        <v>92</v>
      </c>
      <c r="AA879" s="1">
        <v>0.19</v>
      </c>
      <c r="AI879" s="5" t="s">
        <v>101</v>
      </c>
      <c r="AJ879" s="42">
        <v>2</v>
      </c>
      <c r="AL879" s="5" t="s">
        <v>103</v>
      </c>
      <c r="AM879" s="17">
        <v>2</v>
      </c>
      <c r="AW879" s="5" t="s">
        <v>126</v>
      </c>
      <c r="AX879" s="17">
        <v>80</v>
      </c>
      <c r="BC879" s="5" t="s">
        <v>112</v>
      </c>
      <c r="BD879" s="17">
        <v>33</v>
      </c>
      <c r="BN879" s="5" t="s">
        <v>112</v>
      </c>
      <c r="BO879" s="5" t="e">
        <f t="shared" si="79"/>
        <v>#N/A</v>
      </c>
      <c r="BP879" s="5" t="e">
        <f t="shared" si="80"/>
        <v>#N/A</v>
      </c>
      <c r="BQ879" s="5" t="e">
        <f>Table2[[#This Row],[Column1]]+Table2[[#This Row],[Column2]]</f>
        <v>#N/A</v>
      </c>
      <c r="BR879" s="5"/>
      <c r="BS879" s="5"/>
      <c r="BT879" s="5"/>
      <c r="BU879" s="5"/>
      <c r="BW879" s="5" t="s">
        <v>1189</v>
      </c>
      <c r="BX879">
        <v>217</v>
      </c>
      <c r="BY879">
        <v>110</v>
      </c>
    </row>
    <row r="880" spans="1:77" x14ac:dyDescent="0.25">
      <c r="A880" s="5" t="s">
        <v>1143</v>
      </c>
      <c r="B880" s="42">
        <v>0</v>
      </c>
      <c r="G880" s="5" t="s">
        <v>1134</v>
      </c>
      <c r="H880" s="42">
        <v>2415</v>
      </c>
      <c r="N880" s="5" t="s">
        <v>1134</v>
      </c>
      <c r="O880" s="42">
        <v>3</v>
      </c>
      <c r="Z880" s="5" t="s">
        <v>93</v>
      </c>
      <c r="AA880" s="1">
        <v>0.2</v>
      </c>
      <c r="AI880" s="5" t="s">
        <v>103</v>
      </c>
      <c r="AJ880" s="42">
        <v>2</v>
      </c>
      <c r="AL880" s="5" t="s">
        <v>107</v>
      </c>
      <c r="AM880" s="17">
        <v>1</v>
      </c>
      <c r="AW880" s="5" t="s">
        <v>128</v>
      </c>
      <c r="AX880" s="17">
        <v>20</v>
      </c>
      <c r="BC880" s="5" t="s">
        <v>117</v>
      </c>
      <c r="BD880" s="17">
        <v>420</v>
      </c>
      <c r="BN880" s="5" t="s">
        <v>113</v>
      </c>
      <c r="BO880" s="5" t="e">
        <f t="shared" si="79"/>
        <v>#N/A</v>
      </c>
      <c r="BP880" s="5" t="e">
        <f t="shared" si="80"/>
        <v>#N/A</v>
      </c>
      <c r="BQ880" s="5" t="e">
        <f>Table2[[#This Row],[Column1]]+Table2[[#This Row],[Column2]]</f>
        <v>#N/A</v>
      </c>
      <c r="BR880" s="5"/>
      <c r="BS880" s="5"/>
      <c r="BT880" s="5"/>
      <c r="BU880" s="5"/>
      <c r="BW880" s="5" t="s">
        <v>1190</v>
      </c>
      <c r="BX880">
        <v>138</v>
      </c>
      <c r="BY880">
        <v>45</v>
      </c>
    </row>
    <row r="881" spans="1:77" x14ac:dyDescent="0.25">
      <c r="A881" s="5" t="s">
        <v>1144</v>
      </c>
      <c r="B881" s="42">
        <v>11000</v>
      </c>
      <c r="G881" s="5" t="s">
        <v>1135</v>
      </c>
      <c r="H881" s="42">
        <v>56</v>
      </c>
      <c r="N881" s="5" t="s">
        <v>1135</v>
      </c>
      <c r="O881" s="42">
        <v>2</v>
      </c>
      <c r="Z881" s="5" t="s">
        <v>95</v>
      </c>
      <c r="AA881" s="1">
        <v>0.25</v>
      </c>
      <c r="AI881" s="5" t="s">
        <v>107</v>
      </c>
      <c r="AJ881" s="42">
        <v>1</v>
      </c>
      <c r="AL881" s="5" t="s">
        <v>109</v>
      </c>
      <c r="AM881" s="17">
        <v>1</v>
      </c>
      <c r="AW881" s="5" t="s">
        <v>129</v>
      </c>
      <c r="AX881" s="17">
        <v>400</v>
      </c>
      <c r="BC881" s="5" t="s">
        <v>121</v>
      </c>
      <c r="BD881" s="17">
        <v>245</v>
      </c>
      <c r="BN881" s="5" t="s">
        <v>117</v>
      </c>
      <c r="BO881" s="5" t="e">
        <f t="shared" si="79"/>
        <v>#N/A</v>
      </c>
      <c r="BP881" s="5" t="e">
        <f t="shared" si="80"/>
        <v>#N/A</v>
      </c>
      <c r="BQ881" s="5" t="e">
        <f>Table2[[#This Row],[Column1]]+Table2[[#This Row],[Column2]]</f>
        <v>#N/A</v>
      </c>
      <c r="BR881" s="5"/>
      <c r="BS881" s="5"/>
      <c r="BT881" s="5"/>
      <c r="BU881" s="5"/>
      <c r="BW881" s="5" t="s">
        <v>1191</v>
      </c>
      <c r="BX881">
        <v>731</v>
      </c>
      <c r="BY881">
        <v>0</v>
      </c>
    </row>
    <row r="882" spans="1:77" x14ac:dyDescent="0.25">
      <c r="A882" s="5" t="s">
        <v>1145</v>
      </c>
      <c r="B882" s="42">
        <v>75</v>
      </c>
      <c r="G882" s="5" t="s">
        <v>1136</v>
      </c>
      <c r="H882" s="42">
        <v>504</v>
      </c>
      <c r="N882" s="5" t="s">
        <v>1136</v>
      </c>
      <c r="O882" s="42">
        <v>1</v>
      </c>
      <c r="Z882" s="5" t="s">
        <v>98</v>
      </c>
      <c r="AA882" s="1">
        <v>1</v>
      </c>
      <c r="AI882" s="5" t="s">
        <v>109</v>
      </c>
      <c r="AJ882" s="42">
        <v>1</v>
      </c>
      <c r="AL882" s="5" t="s">
        <v>112</v>
      </c>
      <c r="AM882" s="17">
        <v>1</v>
      </c>
      <c r="AW882" s="5" t="s">
        <v>132</v>
      </c>
      <c r="AX882" s="17">
        <v>176</v>
      </c>
      <c r="BC882" s="5" t="s">
        <v>125</v>
      </c>
      <c r="BD882" s="17">
        <v>160</v>
      </c>
      <c r="BN882" s="5" t="s">
        <v>121</v>
      </c>
      <c r="BO882" s="5" t="e">
        <f t="shared" si="79"/>
        <v>#N/A</v>
      </c>
      <c r="BP882" s="5" t="e">
        <f t="shared" si="80"/>
        <v>#N/A</v>
      </c>
      <c r="BQ882" s="5" t="e">
        <f>Table2[[#This Row],[Column1]]+Table2[[#This Row],[Column2]]</f>
        <v>#N/A</v>
      </c>
      <c r="BR882" s="5"/>
      <c r="BS882" s="5"/>
      <c r="BT882" s="5"/>
      <c r="BU882" s="5"/>
      <c r="BW882" s="5" t="s">
        <v>1192</v>
      </c>
      <c r="BX882">
        <v>94</v>
      </c>
      <c r="BY882">
        <v>60</v>
      </c>
    </row>
    <row r="883" spans="1:77" x14ac:dyDescent="0.25">
      <c r="A883" s="5" t="s">
        <v>1146</v>
      </c>
      <c r="B883" s="42">
        <v>160</v>
      </c>
      <c r="G883" s="5" t="s">
        <v>1137</v>
      </c>
      <c r="H883" s="42">
        <v>24</v>
      </c>
      <c r="N883" s="5" t="s">
        <v>1137</v>
      </c>
      <c r="O883" s="42">
        <v>1</v>
      </c>
      <c r="Z883" s="5" t="s">
        <v>100</v>
      </c>
      <c r="AA883" s="1">
        <v>0.16</v>
      </c>
      <c r="AI883" s="5" t="s">
        <v>112</v>
      </c>
      <c r="AJ883" s="42">
        <v>1</v>
      </c>
      <c r="AL883" s="5" t="s">
        <v>113</v>
      </c>
      <c r="AM883" s="17">
        <v>2</v>
      </c>
      <c r="AW883" s="5" t="s">
        <v>133</v>
      </c>
      <c r="AX883" s="17">
        <v>400</v>
      </c>
      <c r="BC883" s="5" t="s">
        <v>126</v>
      </c>
      <c r="BD883" s="17">
        <v>293</v>
      </c>
      <c r="BN883" s="5" t="s">
        <v>122</v>
      </c>
      <c r="BO883" s="5" t="e">
        <f t="shared" si="79"/>
        <v>#N/A</v>
      </c>
      <c r="BP883" s="5" t="e">
        <f t="shared" si="80"/>
        <v>#N/A</v>
      </c>
      <c r="BQ883" s="5" t="e">
        <f>Table2[[#This Row],[Column1]]+Table2[[#This Row],[Column2]]</f>
        <v>#N/A</v>
      </c>
      <c r="BR883" s="5"/>
      <c r="BS883" s="5"/>
      <c r="BT883" s="5"/>
      <c r="BU883" s="5"/>
      <c r="BW883" s="5" t="s">
        <v>1193</v>
      </c>
      <c r="BX883">
        <v>0</v>
      </c>
      <c r="BY883">
        <v>0</v>
      </c>
    </row>
    <row r="884" spans="1:77" x14ac:dyDescent="0.25">
      <c r="A884" s="5" t="s">
        <v>1147</v>
      </c>
      <c r="B884" s="42">
        <v>600</v>
      </c>
      <c r="G884" s="5" t="s">
        <v>1138</v>
      </c>
      <c r="H884" s="42">
        <v>185</v>
      </c>
      <c r="N884" s="5" t="s">
        <v>1138</v>
      </c>
      <c r="O884" s="42">
        <v>1</v>
      </c>
      <c r="Z884" s="5" t="s">
        <v>101</v>
      </c>
      <c r="AA884" s="1">
        <v>0.25</v>
      </c>
      <c r="AI884" s="5" t="s">
        <v>113</v>
      </c>
      <c r="AJ884" s="42">
        <v>2</v>
      </c>
      <c r="AL884" s="5" t="s">
        <v>117</v>
      </c>
      <c r="AM884" s="17">
        <v>1</v>
      </c>
      <c r="AW884" s="5" t="s">
        <v>136</v>
      </c>
      <c r="AX884" s="17">
        <v>23</v>
      </c>
      <c r="BC884" s="5" t="s">
        <v>128</v>
      </c>
      <c r="BD884" s="17">
        <v>175</v>
      </c>
      <c r="BN884" s="5" t="s">
        <v>125</v>
      </c>
      <c r="BO884" s="5" t="e">
        <f t="shared" si="79"/>
        <v>#N/A</v>
      </c>
      <c r="BP884" s="5" t="e">
        <f t="shared" si="80"/>
        <v>#N/A</v>
      </c>
      <c r="BQ884" s="5" t="e">
        <f>Table2[[#This Row],[Column1]]+Table2[[#This Row],[Column2]]</f>
        <v>#N/A</v>
      </c>
      <c r="BR884" s="5"/>
      <c r="BS884" s="5"/>
      <c r="BT884" s="5"/>
      <c r="BU884" s="5"/>
      <c r="BW884" s="5" t="s">
        <v>1194</v>
      </c>
      <c r="BX884">
        <v>35</v>
      </c>
      <c r="BY884">
        <v>0</v>
      </c>
    </row>
    <row r="885" spans="1:77" x14ac:dyDescent="0.25">
      <c r="A885" s="5" t="s">
        <v>1148</v>
      </c>
      <c r="B885" s="42">
        <v>10000</v>
      </c>
      <c r="G885" s="5" t="s">
        <v>1139</v>
      </c>
      <c r="H885" s="42">
        <v>0</v>
      </c>
      <c r="N885" s="5" t="s">
        <v>1139</v>
      </c>
      <c r="O885" s="42">
        <v>1</v>
      </c>
      <c r="Z885" s="5" t="s">
        <v>103</v>
      </c>
      <c r="AA885" s="1">
        <v>1</v>
      </c>
      <c r="AI885" s="5" t="s">
        <v>117</v>
      </c>
      <c r="AJ885" s="42">
        <v>1</v>
      </c>
      <c r="AL885" s="5" t="s">
        <v>121</v>
      </c>
      <c r="AM885" s="17">
        <v>1</v>
      </c>
      <c r="AW885" s="5" t="s">
        <v>137</v>
      </c>
      <c r="AX885" s="17">
        <v>47</v>
      </c>
      <c r="BC885" s="5" t="s">
        <v>129</v>
      </c>
      <c r="BD885" s="17">
        <v>16</v>
      </c>
      <c r="BN885" s="5" t="s">
        <v>126</v>
      </c>
      <c r="BO885" s="5" t="e">
        <f t="shared" si="79"/>
        <v>#N/A</v>
      </c>
      <c r="BP885" s="5" t="e">
        <f t="shared" si="80"/>
        <v>#N/A</v>
      </c>
      <c r="BQ885" s="5" t="e">
        <f>Table2[[#This Row],[Column1]]+Table2[[#This Row],[Column2]]</f>
        <v>#N/A</v>
      </c>
      <c r="BR885" s="5"/>
      <c r="BS885" s="5"/>
      <c r="BT885" s="5"/>
      <c r="BU885" s="5"/>
      <c r="BW885" s="5" t="s">
        <v>1195</v>
      </c>
      <c r="BX885">
        <v>99</v>
      </c>
      <c r="BY885">
        <v>30</v>
      </c>
    </row>
    <row r="886" spans="1:77" x14ac:dyDescent="0.25">
      <c r="A886" s="5" t="s">
        <v>1149</v>
      </c>
      <c r="B886" s="42">
        <v>0</v>
      </c>
      <c r="G886" s="5" t="s">
        <v>1140</v>
      </c>
      <c r="H886" s="42">
        <v>2</v>
      </c>
      <c r="N886" s="5" t="s">
        <v>1140</v>
      </c>
      <c r="O886" s="42">
        <v>1</v>
      </c>
      <c r="Z886" s="5" t="s">
        <v>107</v>
      </c>
      <c r="AA886" s="1">
        <v>0.2</v>
      </c>
      <c r="AI886" s="5" t="s">
        <v>121</v>
      </c>
      <c r="AJ886" s="42">
        <v>1</v>
      </c>
      <c r="AL886" s="5" t="s">
        <v>122</v>
      </c>
      <c r="AM886" s="17">
        <v>1</v>
      </c>
      <c r="AW886" s="5" t="s">
        <v>138</v>
      </c>
      <c r="AX886" s="17">
        <v>18150</v>
      </c>
      <c r="BC886" s="5" t="s">
        <v>132</v>
      </c>
      <c r="BD886" s="17">
        <v>348</v>
      </c>
      <c r="BN886" s="5" t="s">
        <v>128</v>
      </c>
      <c r="BO886" s="5" t="e">
        <f t="shared" si="79"/>
        <v>#N/A</v>
      </c>
      <c r="BP886" s="5" t="e">
        <f t="shared" si="80"/>
        <v>#N/A</v>
      </c>
      <c r="BQ886" s="5" t="e">
        <f>Table2[[#This Row],[Column1]]+Table2[[#This Row],[Column2]]</f>
        <v>#N/A</v>
      </c>
      <c r="BR886" s="5"/>
      <c r="BS886" s="5"/>
      <c r="BT886" s="5"/>
      <c r="BU886" s="5"/>
      <c r="BW886" s="5" t="s">
        <v>1196</v>
      </c>
      <c r="BX886">
        <v>582</v>
      </c>
      <c r="BY886">
        <v>40</v>
      </c>
    </row>
    <row r="887" spans="1:77" x14ac:dyDescent="0.25">
      <c r="A887" s="5" t="s">
        <v>1150</v>
      </c>
      <c r="B887" s="42">
        <v>0</v>
      </c>
      <c r="G887" s="5" t="s">
        <v>1141</v>
      </c>
      <c r="H887" s="42">
        <v>485</v>
      </c>
      <c r="N887" s="5" t="s">
        <v>1141</v>
      </c>
      <c r="O887" s="42">
        <v>1</v>
      </c>
      <c r="Z887" s="5" t="s">
        <v>109</v>
      </c>
      <c r="AA887" s="1">
        <v>0</v>
      </c>
      <c r="AI887" s="5" t="s">
        <v>122</v>
      </c>
      <c r="AJ887" s="42">
        <v>1</v>
      </c>
      <c r="AL887" s="5" t="s">
        <v>125</v>
      </c>
      <c r="AM887" s="17">
        <v>1</v>
      </c>
      <c r="AW887" s="5" t="s">
        <v>141</v>
      </c>
      <c r="AX887" s="17">
        <v>50</v>
      </c>
      <c r="BC887" s="5" t="s">
        <v>133</v>
      </c>
      <c r="BD887" s="17">
        <v>60</v>
      </c>
      <c r="BN887" s="5" t="s">
        <v>129</v>
      </c>
      <c r="BO887" s="5" t="e">
        <f t="shared" si="79"/>
        <v>#N/A</v>
      </c>
      <c r="BP887" s="5" t="e">
        <f t="shared" si="80"/>
        <v>#N/A</v>
      </c>
      <c r="BQ887" s="5" t="e">
        <f>Table2[[#This Row],[Column1]]+Table2[[#This Row],[Column2]]</f>
        <v>#N/A</v>
      </c>
      <c r="BR887" s="5"/>
      <c r="BS887" s="5"/>
      <c r="BT887" s="5"/>
      <c r="BU887" s="5"/>
      <c r="BW887" s="5" t="s">
        <v>1197</v>
      </c>
      <c r="BX887">
        <v>0</v>
      </c>
      <c r="BY887">
        <v>125</v>
      </c>
    </row>
    <row r="888" spans="1:77" x14ac:dyDescent="0.25">
      <c r="A888" s="5" t="s">
        <v>1151</v>
      </c>
      <c r="B888" s="42">
        <v>1100</v>
      </c>
      <c r="G888" s="5" t="s">
        <v>1142</v>
      </c>
      <c r="H888" s="42">
        <v>1100</v>
      </c>
      <c r="N888" s="5" t="s">
        <v>1142</v>
      </c>
      <c r="O888" s="42">
        <v>1</v>
      </c>
      <c r="Z888" s="5" t="s">
        <v>112</v>
      </c>
      <c r="AA888" s="1">
        <v>0.2</v>
      </c>
      <c r="AI888" s="5" t="s">
        <v>125</v>
      </c>
      <c r="AJ888" s="42">
        <v>1</v>
      </c>
      <c r="AL888" s="5" t="s">
        <v>126</v>
      </c>
      <c r="AM888" s="17">
        <v>1</v>
      </c>
      <c r="AW888" s="5" t="s">
        <v>143</v>
      </c>
      <c r="AX888" s="17">
        <v>700</v>
      </c>
      <c r="BC888" s="5" t="s">
        <v>136</v>
      </c>
      <c r="BD888" s="17">
        <v>202</v>
      </c>
      <c r="BN888" s="5" t="s">
        <v>132</v>
      </c>
      <c r="BO888" s="5" t="e">
        <f t="shared" si="79"/>
        <v>#N/A</v>
      </c>
      <c r="BP888" s="5" t="e">
        <f t="shared" si="80"/>
        <v>#N/A</v>
      </c>
      <c r="BQ888" s="5" t="e">
        <f>Table2[[#This Row],[Column1]]+Table2[[#This Row],[Column2]]</f>
        <v>#N/A</v>
      </c>
      <c r="BR888" s="5"/>
      <c r="BS888" s="5"/>
      <c r="BT888" s="5"/>
      <c r="BU888" s="5"/>
      <c r="BW888" s="5" t="s">
        <v>1199</v>
      </c>
      <c r="BX888">
        <v>1100</v>
      </c>
      <c r="BY888">
        <v>100</v>
      </c>
    </row>
    <row r="889" spans="1:77" x14ac:dyDescent="0.25">
      <c r="A889" s="5" t="s">
        <v>1153</v>
      </c>
      <c r="B889" s="42">
        <v>127</v>
      </c>
      <c r="G889" s="5" t="s">
        <v>1143</v>
      </c>
      <c r="H889" s="42">
        <v>61</v>
      </c>
      <c r="N889" s="5" t="s">
        <v>1143</v>
      </c>
      <c r="O889" s="42">
        <v>1</v>
      </c>
      <c r="Z889" s="5" t="s">
        <v>113</v>
      </c>
      <c r="AA889" s="1">
        <v>1</v>
      </c>
      <c r="AI889" s="5" t="s">
        <v>126</v>
      </c>
      <c r="AJ889" s="42">
        <v>1</v>
      </c>
      <c r="AL889" s="5" t="s">
        <v>128</v>
      </c>
      <c r="AM889" s="17">
        <v>1</v>
      </c>
      <c r="AW889" s="5" t="s">
        <v>145</v>
      </c>
      <c r="AX889" s="17">
        <v>50</v>
      </c>
      <c r="BC889" s="5" t="s">
        <v>137</v>
      </c>
      <c r="BD889" s="17">
        <v>356</v>
      </c>
      <c r="BN889" s="5" t="s">
        <v>133</v>
      </c>
      <c r="BO889" s="5" t="e">
        <f t="shared" si="79"/>
        <v>#N/A</v>
      </c>
      <c r="BP889" s="5" t="e">
        <f t="shared" si="80"/>
        <v>#N/A</v>
      </c>
      <c r="BQ889" s="5" t="e">
        <f>Table2[[#This Row],[Column1]]+Table2[[#This Row],[Column2]]</f>
        <v>#N/A</v>
      </c>
      <c r="BR889" s="5"/>
      <c r="BS889" s="5"/>
      <c r="BT889" s="5"/>
      <c r="BU889" s="5"/>
      <c r="BW889" s="5" t="s">
        <v>1201</v>
      </c>
      <c r="BX889">
        <v>240</v>
      </c>
      <c r="BY889">
        <v>0</v>
      </c>
    </row>
    <row r="890" spans="1:77" x14ac:dyDescent="0.25">
      <c r="A890" s="5" t="s">
        <v>1154</v>
      </c>
      <c r="B890" s="42">
        <v>147</v>
      </c>
      <c r="G890" s="5" t="s">
        <v>1144</v>
      </c>
      <c r="H890" s="42">
        <v>26000</v>
      </c>
      <c r="N890" s="5" t="s">
        <v>1144</v>
      </c>
      <c r="O890" s="42">
        <v>1</v>
      </c>
      <c r="Z890" s="5" t="s">
        <v>117</v>
      </c>
      <c r="AA890" s="1">
        <v>0.2</v>
      </c>
      <c r="AI890" s="5" t="s">
        <v>128</v>
      </c>
      <c r="AJ890" s="42">
        <v>1</v>
      </c>
      <c r="AL890" s="5" t="s">
        <v>129</v>
      </c>
      <c r="AM890" s="17">
        <v>1</v>
      </c>
      <c r="AW890" s="5" t="s">
        <v>147</v>
      </c>
      <c r="AX890" s="17">
        <v>130</v>
      </c>
      <c r="BC890" s="5" t="s">
        <v>138</v>
      </c>
      <c r="BD890" s="17">
        <v>324</v>
      </c>
      <c r="BN890" s="5" t="s">
        <v>136</v>
      </c>
      <c r="BO890" s="5" t="e">
        <f t="shared" si="79"/>
        <v>#N/A</v>
      </c>
      <c r="BP890" s="5" t="e">
        <f t="shared" si="80"/>
        <v>#N/A</v>
      </c>
      <c r="BQ890" s="5" t="e">
        <f>Table2[[#This Row],[Column1]]+Table2[[#This Row],[Column2]]</f>
        <v>#N/A</v>
      </c>
      <c r="BR890" s="5"/>
      <c r="BS890" s="5"/>
      <c r="BT890" s="5"/>
      <c r="BU890" s="5"/>
      <c r="BW890" s="5" t="s">
        <v>1204</v>
      </c>
      <c r="BX890">
        <v>78</v>
      </c>
      <c r="BY890">
        <v>0</v>
      </c>
    </row>
    <row r="891" spans="1:77" x14ac:dyDescent="0.25">
      <c r="A891" s="5" t="s">
        <v>1155</v>
      </c>
      <c r="B891" s="42">
        <v>50</v>
      </c>
      <c r="G891" s="5" t="s">
        <v>1145</v>
      </c>
      <c r="H891" s="42">
        <v>18</v>
      </c>
      <c r="N891" s="5" t="s">
        <v>1145</v>
      </c>
      <c r="O891" s="42">
        <v>1</v>
      </c>
      <c r="Z891" s="5" t="s">
        <v>121</v>
      </c>
      <c r="AA891" s="1">
        <v>0.08</v>
      </c>
      <c r="AI891" s="5" t="s">
        <v>129</v>
      </c>
      <c r="AJ891" s="42">
        <v>1</v>
      </c>
      <c r="AL891" s="5" t="s">
        <v>132</v>
      </c>
      <c r="AM891" s="17">
        <v>2</v>
      </c>
      <c r="AW891" s="5" t="s">
        <v>148</v>
      </c>
      <c r="AX891" s="17">
        <v>13</v>
      </c>
      <c r="BC891" s="5" t="s">
        <v>139</v>
      </c>
      <c r="BD891" s="17">
        <v>328</v>
      </c>
      <c r="BN891" s="5" t="s">
        <v>137</v>
      </c>
      <c r="BO891" s="5" t="e">
        <f t="shared" si="79"/>
        <v>#N/A</v>
      </c>
      <c r="BP891" s="5" t="e">
        <f t="shared" si="80"/>
        <v>#N/A</v>
      </c>
      <c r="BQ891" s="5" t="e">
        <f>Table2[[#This Row],[Column1]]+Table2[[#This Row],[Column2]]</f>
        <v>#N/A</v>
      </c>
      <c r="BR891" s="5"/>
      <c r="BS891" s="5"/>
      <c r="BT891" s="5"/>
      <c r="BU891" s="5"/>
      <c r="BW891" s="5" t="s">
        <v>1205</v>
      </c>
      <c r="BX891">
        <v>30</v>
      </c>
      <c r="BY891">
        <v>0</v>
      </c>
    </row>
    <row r="892" spans="1:77" x14ac:dyDescent="0.25">
      <c r="A892" s="5" t="s">
        <v>1156</v>
      </c>
      <c r="B892" s="42">
        <v>119</v>
      </c>
      <c r="G892" s="5" t="s">
        <v>1146</v>
      </c>
      <c r="H892" s="42">
        <v>803</v>
      </c>
      <c r="N892" s="5" t="s">
        <v>1146</v>
      </c>
      <c r="O892" s="42">
        <v>2</v>
      </c>
      <c r="Z892" s="5" t="s">
        <v>122</v>
      </c>
      <c r="AA892" s="1">
        <v>0.3</v>
      </c>
      <c r="AI892" s="5" t="s">
        <v>132</v>
      </c>
      <c r="AJ892" s="42">
        <v>2</v>
      </c>
      <c r="AL892" s="5" t="s">
        <v>133</v>
      </c>
      <c r="AM892" s="17">
        <v>1</v>
      </c>
      <c r="AW892" s="5" t="s">
        <v>149</v>
      </c>
      <c r="AX892" s="17">
        <v>17</v>
      </c>
      <c r="BC892" s="5" t="s">
        <v>145</v>
      </c>
      <c r="BD892" s="17">
        <v>92</v>
      </c>
      <c r="BN892" s="5" t="s">
        <v>138</v>
      </c>
      <c r="BO892" s="5" t="e">
        <f t="shared" si="79"/>
        <v>#N/A</v>
      </c>
      <c r="BP892" s="5" t="e">
        <f t="shared" si="80"/>
        <v>#N/A</v>
      </c>
      <c r="BQ892" s="5" t="e">
        <f>Table2[[#This Row],[Column1]]+Table2[[#This Row],[Column2]]</f>
        <v>#N/A</v>
      </c>
      <c r="BR892" s="5"/>
      <c r="BS892" s="5"/>
      <c r="BT892" s="5"/>
      <c r="BU892" s="5"/>
      <c r="BW892" s="5" t="s">
        <v>1206</v>
      </c>
      <c r="BX892">
        <v>840</v>
      </c>
      <c r="BY892">
        <v>280</v>
      </c>
    </row>
    <row r="893" spans="1:77" x14ac:dyDescent="0.25">
      <c r="A893" s="5" t="s">
        <v>1157</v>
      </c>
      <c r="B893" s="42">
        <v>649</v>
      </c>
      <c r="G893" s="5" t="s">
        <v>1147</v>
      </c>
      <c r="H893" s="42">
        <v>97</v>
      </c>
      <c r="N893" s="5" t="s">
        <v>1147</v>
      </c>
      <c r="O893" s="42">
        <v>1</v>
      </c>
      <c r="Z893" s="5" t="s">
        <v>125</v>
      </c>
      <c r="AA893" s="1">
        <v>0</v>
      </c>
      <c r="AI893" s="5" t="s">
        <v>133</v>
      </c>
      <c r="AJ893" s="42">
        <v>1</v>
      </c>
      <c r="AL893" s="5" t="s">
        <v>136</v>
      </c>
      <c r="AM893" s="17">
        <v>1</v>
      </c>
      <c r="AW893" s="5" t="s">
        <v>150</v>
      </c>
      <c r="AX893" s="17">
        <v>17</v>
      </c>
      <c r="BC893" s="5" t="s">
        <v>147</v>
      </c>
      <c r="BD893" s="17">
        <v>566</v>
      </c>
      <c r="BN893" s="5" t="s">
        <v>139</v>
      </c>
      <c r="BO893" s="5" t="e">
        <f t="shared" si="79"/>
        <v>#N/A</v>
      </c>
      <c r="BP893" s="5" t="e">
        <f t="shared" si="80"/>
        <v>#N/A</v>
      </c>
      <c r="BQ893" s="5" t="e">
        <f>Table2[[#This Row],[Column1]]+Table2[[#This Row],[Column2]]</f>
        <v>#N/A</v>
      </c>
      <c r="BR893" s="5"/>
      <c r="BS893" s="5"/>
      <c r="BT893" s="5"/>
      <c r="BU893" s="5"/>
      <c r="BW893" s="5" t="s">
        <v>1207</v>
      </c>
      <c r="BX893">
        <v>150</v>
      </c>
      <c r="BY893">
        <v>0</v>
      </c>
    </row>
    <row r="894" spans="1:77" x14ac:dyDescent="0.25">
      <c r="A894" s="5" t="s">
        <v>1158</v>
      </c>
      <c r="B894" s="42">
        <v>65</v>
      </c>
      <c r="G894" s="5" t="s">
        <v>1148</v>
      </c>
      <c r="H894" s="42">
        <v>1</v>
      </c>
      <c r="N894" s="5" t="s">
        <v>1148</v>
      </c>
      <c r="O894" s="42">
        <v>1</v>
      </c>
      <c r="Z894" s="5" t="s">
        <v>126</v>
      </c>
      <c r="AA894" s="1">
        <v>0.14000000000000001</v>
      </c>
      <c r="AI894" s="5" t="s">
        <v>136</v>
      </c>
      <c r="AJ894" s="42">
        <v>1</v>
      </c>
      <c r="AL894" s="5" t="s">
        <v>137</v>
      </c>
      <c r="AM894" s="17">
        <v>1</v>
      </c>
      <c r="AW894" s="5" t="s">
        <v>151</v>
      </c>
      <c r="AX894" s="17">
        <v>135</v>
      </c>
      <c r="BC894" s="5" t="s">
        <v>148</v>
      </c>
      <c r="BD894" s="17">
        <v>187</v>
      </c>
      <c r="BN894" s="5" t="s">
        <v>141</v>
      </c>
      <c r="BO894" s="5" t="e">
        <f t="shared" si="79"/>
        <v>#N/A</v>
      </c>
      <c r="BP894" s="5" t="e">
        <f t="shared" si="80"/>
        <v>#N/A</v>
      </c>
      <c r="BQ894" s="5" t="e">
        <f>Table2[[#This Row],[Column1]]+Table2[[#This Row],[Column2]]</f>
        <v>#N/A</v>
      </c>
      <c r="BR894" s="5"/>
      <c r="BS894" s="5"/>
      <c r="BT894" s="5"/>
      <c r="BU894" s="5"/>
      <c r="BW894" s="5" t="s">
        <v>1208</v>
      </c>
      <c r="BX894">
        <v>6</v>
      </c>
      <c r="BY894">
        <v>30</v>
      </c>
    </row>
    <row r="895" spans="1:77" x14ac:dyDescent="0.25">
      <c r="A895" s="5" t="s">
        <v>1159</v>
      </c>
      <c r="B895" s="42">
        <v>100</v>
      </c>
      <c r="G895" s="5" t="s">
        <v>1149</v>
      </c>
      <c r="H895" s="42">
        <v>37</v>
      </c>
      <c r="N895" s="5" t="s">
        <v>1149</v>
      </c>
      <c r="O895" s="42">
        <v>1</v>
      </c>
      <c r="Z895" s="5" t="s">
        <v>128</v>
      </c>
      <c r="AA895" s="1">
        <v>0.08</v>
      </c>
      <c r="AI895" s="5" t="s">
        <v>137</v>
      </c>
      <c r="AJ895" s="42">
        <v>1</v>
      </c>
      <c r="AL895" s="5" t="s">
        <v>138</v>
      </c>
      <c r="AM895" s="17">
        <v>3</v>
      </c>
      <c r="AW895" s="5" t="s">
        <v>153</v>
      </c>
      <c r="AX895" s="17">
        <v>20</v>
      </c>
      <c r="BC895" s="5" t="s">
        <v>149</v>
      </c>
      <c r="BD895" s="17">
        <v>25</v>
      </c>
      <c r="BN895" s="5" t="s">
        <v>143</v>
      </c>
      <c r="BO895" s="5" t="e">
        <f t="shared" si="79"/>
        <v>#N/A</v>
      </c>
      <c r="BP895" s="5" t="e">
        <f t="shared" si="80"/>
        <v>#N/A</v>
      </c>
      <c r="BQ895" s="5" t="e">
        <f>Table2[[#This Row],[Column1]]+Table2[[#This Row],[Column2]]</f>
        <v>#N/A</v>
      </c>
      <c r="BR895" s="5"/>
      <c r="BS895" s="5"/>
      <c r="BT895" s="5"/>
      <c r="BU895" s="5"/>
      <c r="BW895" s="5" t="s">
        <v>1209</v>
      </c>
      <c r="BX895">
        <v>0</v>
      </c>
      <c r="BY895">
        <v>960</v>
      </c>
    </row>
    <row r="896" spans="1:77" x14ac:dyDescent="0.25">
      <c r="A896" s="5" t="s">
        <v>1160</v>
      </c>
      <c r="B896" s="42">
        <v>42</v>
      </c>
      <c r="G896" s="5" t="s">
        <v>1150</v>
      </c>
      <c r="H896" s="42">
        <v>86</v>
      </c>
      <c r="N896" s="5" t="s">
        <v>1150</v>
      </c>
      <c r="O896" s="42">
        <v>1</v>
      </c>
      <c r="Z896" s="5" t="s">
        <v>129</v>
      </c>
      <c r="AA896" s="1">
        <v>0</v>
      </c>
      <c r="AI896" s="5" t="s">
        <v>138</v>
      </c>
      <c r="AJ896" s="42">
        <v>3</v>
      </c>
      <c r="AL896" s="5" t="s">
        <v>139</v>
      </c>
      <c r="AM896" s="17">
        <v>1</v>
      </c>
      <c r="AW896" s="5" t="s">
        <v>154</v>
      </c>
      <c r="AX896" s="17">
        <v>35</v>
      </c>
      <c r="BC896" s="5" t="s">
        <v>150</v>
      </c>
      <c r="BD896" s="17">
        <v>14</v>
      </c>
      <c r="BN896" s="5" t="s">
        <v>145</v>
      </c>
      <c r="BO896" s="5" t="e">
        <f t="shared" si="79"/>
        <v>#N/A</v>
      </c>
      <c r="BP896" s="5" t="e">
        <f t="shared" si="80"/>
        <v>#N/A</v>
      </c>
      <c r="BQ896" s="5" t="e">
        <f>Table2[[#This Row],[Column1]]+Table2[[#This Row],[Column2]]</f>
        <v>#N/A</v>
      </c>
      <c r="BR896" s="5"/>
      <c r="BS896" s="5"/>
      <c r="BT896" s="5"/>
      <c r="BU896" s="5"/>
      <c r="BW896" s="5" t="s">
        <v>1210</v>
      </c>
      <c r="BX896">
        <v>487600</v>
      </c>
      <c r="BY896">
        <v>505</v>
      </c>
    </row>
    <row r="897" spans="1:77" x14ac:dyDescent="0.25">
      <c r="A897" s="5" t="s">
        <v>1161</v>
      </c>
      <c r="B897" s="42">
        <v>0</v>
      </c>
      <c r="G897" s="5" t="s">
        <v>1151</v>
      </c>
      <c r="H897" s="42">
        <v>228</v>
      </c>
      <c r="N897" s="5" t="s">
        <v>1151</v>
      </c>
      <c r="O897" s="42">
        <v>2</v>
      </c>
      <c r="Z897" s="5" t="s">
        <v>132</v>
      </c>
      <c r="AA897" s="1">
        <v>0.16</v>
      </c>
      <c r="AI897" s="5" t="s">
        <v>139</v>
      </c>
      <c r="AJ897" s="42">
        <v>1</v>
      </c>
      <c r="AL897" s="5" t="s">
        <v>141</v>
      </c>
      <c r="AM897" s="17">
        <v>1</v>
      </c>
      <c r="AW897" s="5" t="s">
        <v>156</v>
      </c>
      <c r="AX897" s="17">
        <v>23</v>
      </c>
      <c r="BC897" s="5" t="s">
        <v>151</v>
      </c>
      <c r="BD897" s="17">
        <v>181</v>
      </c>
      <c r="BN897" s="5" t="s">
        <v>147</v>
      </c>
      <c r="BO897" s="5" t="e">
        <f t="shared" si="79"/>
        <v>#N/A</v>
      </c>
      <c r="BP897" s="5" t="e">
        <f t="shared" si="80"/>
        <v>#N/A</v>
      </c>
      <c r="BQ897" s="5" t="e">
        <f>Table2[[#This Row],[Column1]]+Table2[[#This Row],[Column2]]</f>
        <v>#N/A</v>
      </c>
      <c r="BR897" s="5"/>
      <c r="BS897" s="5"/>
      <c r="BT897" s="5"/>
      <c r="BU897" s="5"/>
      <c r="BW897" s="5" t="s">
        <v>1211</v>
      </c>
      <c r="BX897">
        <v>212</v>
      </c>
      <c r="BY897">
        <v>48</v>
      </c>
    </row>
    <row r="898" spans="1:77" x14ac:dyDescent="0.25">
      <c r="A898" s="5" t="s">
        <v>1162</v>
      </c>
      <c r="B898" s="42">
        <v>0</v>
      </c>
      <c r="G898" s="5" t="s">
        <v>1153</v>
      </c>
      <c r="H898" s="42">
        <v>160</v>
      </c>
      <c r="N898" s="5" t="s">
        <v>1153</v>
      </c>
      <c r="O898" s="42">
        <v>1</v>
      </c>
      <c r="Z898" s="5" t="s">
        <v>133</v>
      </c>
      <c r="AA898" s="1">
        <v>0.4</v>
      </c>
      <c r="AI898" s="5" t="s">
        <v>141</v>
      </c>
      <c r="AJ898" s="42">
        <v>1</v>
      </c>
      <c r="AL898" s="5" t="s">
        <v>143</v>
      </c>
      <c r="AM898" s="17">
        <v>1</v>
      </c>
      <c r="AW898" s="5" t="s">
        <v>158</v>
      </c>
      <c r="AX898" s="17">
        <v>11</v>
      </c>
      <c r="BC898" s="5" t="s">
        <v>153</v>
      </c>
      <c r="BD898" s="17">
        <v>26</v>
      </c>
      <c r="BN898" s="5" t="s">
        <v>148</v>
      </c>
      <c r="BO898" s="5" t="e">
        <f t="shared" si="79"/>
        <v>#N/A</v>
      </c>
      <c r="BP898" s="5" t="e">
        <f t="shared" si="80"/>
        <v>#N/A</v>
      </c>
      <c r="BQ898" s="5" t="e">
        <f>Table2[[#This Row],[Column1]]+Table2[[#This Row],[Column2]]</f>
        <v>#N/A</v>
      </c>
      <c r="BR898" s="5"/>
      <c r="BS898" s="5"/>
      <c r="BT898" s="5"/>
      <c r="BU898" s="5"/>
      <c r="BW898" s="5" t="s">
        <v>1212</v>
      </c>
      <c r="BX898">
        <v>644</v>
      </c>
      <c r="BY898">
        <v>290</v>
      </c>
    </row>
    <row r="899" spans="1:77" x14ac:dyDescent="0.25">
      <c r="A899" s="5" t="s">
        <v>1163</v>
      </c>
      <c r="B899" s="42">
        <v>40</v>
      </c>
      <c r="G899" s="5" t="s">
        <v>1154</v>
      </c>
      <c r="H899" s="42">
        <v>297</v>
      </c>
      <c r="N899" s="5" t="s">
        <v>1154</v>
      </c>
      <c r="O899" s="42">
        <v>1</v>
      </c>
      <c r="Z899" s="5" t="s">
        <v>136</v>
      </c>
      <c r="AA899" s="1">
        <v>0</v>
      </c>
      <c r="AI899" s="5" t="s">
        <v>143</v>
      </c>
      <c r="AJ899" s="42">
        <v>1</v>
      </c>
      <c r="AL899" s="5" t="s">
        <v>145</v>
      </c>
      <c r="AM899" s="17">
        <v>1</v>
      </c>
      <c r="AW899" s="5" t="s">
        <v>160</v>
      </c>
      <c r="AX899" s="17">
        <v>29</v>
      </c>
      <c r="BC899" s="5" t="s">
        <v>154</v>
      </c>
      <c r="BD899" s="17">
        <v>64</v>
      </c>
      <c r="BN899" s="5" t="s">
        <v>149</v>
      </c>
      <c r="BO899" s="5" t="e">
        <f t="shared" si="79"/>
        <v>#N/A</v>
      </c>
      <c r="BP899" s="5" t="e">
        <f t="shared" si="80"/>
        <v>#N/A</v>
      </c>
      <c r="BQ899" s="5" t="e">
        <f>Table2[[#This Row],[Column1]]+Table2[[#This Row],[Column2]]</f>
        <v>#N/A</v>
      </c>
      <c r="BR899" s="5"/>
      <c r="BS899" s="5"/>
      <c r="BT899" s="5"/>
      <c r="BU899" s="5"/>
      <c r="BW899" s="5" t="s">
        <v>1213</v>
      </c>
      <c r="BX899">
        <v>0</v>
      </c>
      <c r="BY899">
        <v>94</v>
      </c>
    </row>
    <row r="900" spans="1:77" x14ac:dyDescent="0.25">
      <c r="A900" s="5" t="s">
        <v>1164</v>
      </c>
      <c r="B900" s="42">
        <v>78</v>
      </c>
      <c r="G900" s="5" t="s">
        <v>1155</v>
      </c>
      <c r="H900" s="42">
        <v>160</v>
      </c>
      <c r="N900" s="5" t="s">
        <v>1155</v>
      </c>
      <c r="O900" s="42">
        <v>1</v>
      </c>
      <c r="Z900" s="5" t="s">
        <v>137</v>
      </c>
      <c r="AA900" s="1">
        <v>0.06</v>
      </c>
      <c r="AI900" s="5" t="s">
        <v>145</v>
      </c>
      <c r="AJ900" s="42">
        <v>1</v>
      </c>
      <c r="AL900" s="5" t="s">
        <v>147</v>
      </c>
      <c r="AM900" s="17">
        <v>2</v>
      </c>
      <c r="AW900" s="5" t="s">
        <v>163</v>
      </c>
      <c r="AX900" s="17">
        <v>80</v>
      </c>
      <c r="BC900" s="5" t="s">
        <v>156</v>
      </c>
      <c r="BD900" s="17">
        <v>36</v>
      </c>
      <c r="BN900" s="5" t="s">
        <v>150</v>
      </c>
      <c r="BO900" s="5" t="e">
        <f t="shared" si="79"/>
        <v>#N/A</v>
      </c>
      <c r="BP900" s="5" t="e">
        <f t="shared" si="80"/>
        <v>#N/A</v>
      </c>
      <c r="BQ900" s="5" t="e">
        <f>Table2[[#This Row],[Column1]]+Table2[[#This Row],[Column2]]</f>
        <v>#N/A</v>
      </c>
      <c r="BR900" s="5"/>
      <c r="BS900" s="5"/>
      <c r="BT900" s="5"/>
      <c r="BU900" s="5"/>
      <c r="BW900" s="5" t="s">
        <v>1214</v>
      </c>
      <c r="BX900">
        <v>881</v>
      </c>
      <c r="BY900">
        <v>150</v>
      </c>
    </row>
    <row r="901" spans="1:77" x14ac:dyDescent="0.25">
      <c r="A901" s="5" t="s">
        <v>1165</v>
      </c>
      <c r="B901" s="42">
        <v>0</v>
      </c>
      <c r="G901" s="5" t="s">
        <v>1156</v>
      </c>
      <c r="H901" s="42">
        <v>476</v>
      </c>
      <c r="N901" s="5" t="s">
        <v>1156</v>
      </c>
      <c r="O901" s="42">
        <v>1</v>
      </c>
      <c r="Z901" s="5" t="s">
        <v>138</v>
      </c>
      <c r="AA901" s="1">
        <v>0.03</v>
      </c>
      <c r="AI901" s="5" t="s">
        <v>147</v>
      </c>
      <c r="AJ901" s="42">
        <v>2</v>
      </c>
      <c r="AL901" s="5" t="s">
        <v>148</v>
      </c>
      <c r="AM901" s="17">
        <v>1</v>
      </c>
      <c r="AW901" s="5" t="s">
        <v>164</v>
      </c>
      <c r="AX901" s="17">
        <v>164</v>
      </c>
      <c r="BC901" s="5" t="s">
        <v>158</v>
      </c>
      <c r="BD901" s="17">
        <v>15</v>
      </c>
      <c r="BN901" s="5" t="s">
        <v>151</v>
      </c>
      <c r="BO901" s="5" t="e">
        <f t="shared" si="79"/>
        <v>#N/A</v>
      </c>
      <c r="BP901" s="5" t="e">
        <f t="shared" si="80"/>
        <v>#N/A</v>
      </c>
      <c r="BQ901" s="5" t="e">
        <f>Table2[[#This Row],[Column1]]+Table2[[#This Row],[Column2]]</f>
        <v>#N/A</v>
      </c>
      <c r="BR901" s="5"/>
      <c r="BS901" s="5"/>
      <c r="BT901" s="5"/>
      <c r="BU901" s="5"/>
      <c r="BW901" s="5" t="s">
        <v>1215</v>
      </c>
      <c r="BX901">
        <v>200</v>
      </c>
      <c r="BY901">
        <v>0</v>
      </c>
    </row>
    <row r="902" spans="1:77" x14ac:dyDescent="0.25">
      <c r="A902" s="5" t="s">
        <v>1166</v>
      </c>
      <c r="B902" s="42">
        <v>360</v>
      </c>
      <c r="G902" s="5" t="s">
        <v>1157</v>
      </c>
      <c r="H902" s="42">
        <v>526</v>
      </c>
      <c r="N902" s="5" t="s">
        <v>1157</v>
      </c>
      <c r="O902" s="42">
        <v>1</v>
      </c>
      <c r="Z902" s="5" t="s">
        <v>139</v>
      </c>
      <c r="AA902" s="1">
        <v>0.1</v>
      </c>
      <c r="AI902" s="5" t="s">
        <v>148</v>
      </c>
      <c r="AJ902" s="42">
        <v>1</v>
      </c>
      <c r="AL902" s="5" t="s">
        <v>149</v>
      </c>
      <c r="AM902" s="17">
        <v>1</v>
      </c>
      <c r="AW902" s="5" t="s">
        <v>168</v>
      </c>
      <c r="AX902" s="17">
        <v>300</v>
      </c>
      <c r="BC902" s="5" t="s">
        <v>160</v>
      </c>
      <c r="BD902" s="17">
        <v>169</v>
      </c>
      <c r="BN902" s="5" t="s">
        <v>153</v>
      </c>
      <c r="BO902" s="5" t="e">
        <f t="shared" si="79"/>
        <v>#N/A</v>
      </c>
      <c r="BP902" s="5" t="e">
        <f t="shared" si="80"/>
        <v>#N/A</v>
      </c>
      <c r="BQ902" s="5" t="e">
        <f>Table2[[#This Row],[Column1]]+Table2[[#This Row],[Column2]]</f>
        <v>#N/A</v>
      </c>
      <c r="BR902" s="5"/>
      <c r="BS902" s="5"/>
      <c r="BT902" s="5"/>
      <c r="BU902" s="5"/>
      <c r="BW902" s="5" t="s">
        <v>1216</v>
      </c>
      <c r="BX902">
        <v>216</v>
      </c>
      <c r="BY902">
        <v>0</v>
      </c>
    </row>
    <row r="903" spans="1:77" x14ac:dyDescent="0.25">
      <c r="A903" s="5" t="s">
        <v>1167</v>
      </c>
      <c r="B903" s="42">
        <v>180</v>
      </c>
      <c r="G903" s="5" t="s">
        <v>1158</v>
      </c>
      <c r="H903" s="42">
        <v>77</v>
      </c>
      <c r="N903" s="5" t="s">
        <v>1158</v>
      </c>
      <c r="O903" s="42">
        <v>1</v>
      </c>
      <c r="Z903" s="5" t="s">
        <v>141</v>
      </c>
      <c r="AA903" s="1">
        <v>0</v>
      </c>
      <c r="AI903" s="5" t="s">
        <v>149</v>
      </c>
      <c r="AJ903" s="42">
        <v>1</v>
      </c>
      <c r="AL903" s="5" t="s">
        <v>150</v>
      </c>
      <c r="AM903" s="17">
        <v>1</v>
      </c>
      <c r="AW903" s="5" t="s">
        <v>169</v>
      </c>
      <c r="AX903" s="17">
        <v>90</v>
      </c>
      <c r="BC903" s="5" t="s">
        <v>161</v>
      </c>
      <c r="BD903" s="17">
        <v>183</v>
      </c>
      <c r="BN903" s="5" t="s">
        <v>154</v>
      </c>
      <c r="BO903" s="5" t="e">
        <f t="shared" si="79"/>
        <v>#N/A</v>
      </c>
      <c r="BP903" s="5" t="e">
        <f t="shared" si="80"/>
        <v>#N/A</v>
      </c>
      <c r="BQ903" s="5" t="e">
        <f>Table2[[#This Row],[Column1]]+Table2[[#This Row],[Column2]]</f>
        <v>#N/A</v>
      </c>
      <c r="BR903" s="5"/>
      <c r="BS903" s="5"/>
      <c r="BT903" s="5"/>
      <c r="BU903" s="5"/>
      <c r="BW903" s="5" t="s">
        <v>1217</v>
      </c>
      <c r="BX903">
        <v>770</v>
      </c>
      <c r="BY903">
        <v>85</v>
      </c>
    </row>
    <row r="904" spans="1:77" x14ac:dyDescent="0.25">
      <c r="A904" s="5" t="s">
        <v>1168</v>
      </c>
      <c r="B904" s="42">
        <v>35</v>
      </c>
      <c r="G904" s="5" t="s">
        <v>1159</v>
      </c>
      <c r="H904" s="42">
        <v>375</v>
      </c>
      <c r="N904" s="5" t="s">
        <v>1159</v>
      </c>
      <c r="O904" s="42">
        <v>1</v>
      </c>
      <c r="Z904" s="5" t="s">
        <v>143</v>
      </c>
      <c r="AA904" s="1">
        <v>0.03</v>
      </c>
      <c r="AI904" s="5" t="s">
        <v>150</v>
      </c>
      <c r="AJ904" s="42">
        <v>1</v>
      </c>
      <c r="AL904" s="5" t="s">
        <v>151</v>
      </c>
      <c r="AM904" s="17">
        <v>1</v>
      </c>
      <c r="AW904" s="5" t="s">
        <v>171</v>
      </c>
      <c r="AX904" s="17">
        <v>80</v>
      </c>
      <c r="BC904" s="5" t="s">
        <v>162</v>
      </c>
      <c r="BD904" s="17">
        <v>11</v>
      </c>
      <c r="BN904" s="5" t="s">
        <v>156</v>
      </c>
      <c r="BO904" s="5" t="e">
        <f t="shared" ref="BO904:BO967" si="81">RANK(BK904:BK2530,BK904:BK2530,0)</f>
        <v>#N/A</v>
      </c>
      <c r="BP904" s="5" t="e">
        <f t="shared" ref="BP904:BP967" si="82">RANK(BL904:BL2530,BL904:BL2530,0)</f>
        <v>#N/A</v>
      </c>
      <c r="BQ904" s="5" t="e">
        <f>Table2[[#This Row],[Column1]]+Table2[[#This Row],[Column2]]</f>
        <v>#N/A</v>
      </c>
      <c r="BR904" s="5"/>
      <c r="BS904" s="5"/>
      <c r="BT904" s="5"/>
      <c r="BU904" s="5"/>
      <c r="BW904" s="5" t="s">
        <v>1218</v>
      </c>
      <c r="BX904">
        <v>194</v>
      </c>
      <c r="BY904">
        <v>200</v>
      </c>
    </row>
    <row r="905" spans="1:77" x14ac:dyDescent="0.25">
      <c r="A905" s="5" t="s">
        <v>1171</v>
      </c>
      <c r="B905" s="42">
        <v>285</v>
      </c>
      <c r="G905" s="5" t="s">
        <v>1160</v>
      </c>
      <c r="H905" s="42">
        <v>127</v>
      </c>
      <c r="N905" s="5" t="s">
        <v>1160</v>
      </c>
      <c r="O905" s="42">
        <v>2</v>
      </c>
      <c r="Z905" s="5" t="s">
        <v>145</v>
      </c>
      <c r="AA905" s="1">
        <v>0.65</v>
      </c>
      <c r="AI905" s="5" t="s">
        <v>151</v>
      </c>
      <c r="AJ905" s="42">
        <v>1</v>
      </c>
      <c r="AL905" s="5" t="s">
        <v>153</v>
      </c>
      <c r="AM905" s="17">
        <v>1</v>
      </c>
      <c r="AW905" s="5" t="s">
        <v>173</v>
      </c>
      <c r="AX905" s="17">
        <v>89</v>
      </c>
      <c r="BC905" s="5" t="s">
        <v>163</v>
      </c>
      <c r="BD905" s="17">
        <v>156</v>
      </c>
      <c r="BN905" s="5" t="s">
        <v>158</v>
      </c>
      <c r="BO905" s="5" t="e">
        <f t="shared" si="81"/>
        <v>#N/A</v>
      </c>
      <c r="BP905" s="5" t="e">
        <f t="shared" si="82"/>
        <v>#N/A</v>
      </c>
      <c r="BQ905" s="5" t="e">
        <f>Table2[[#This Row],[Column1]]+Table2[[#This Row],[Column2]]</f>
        <v>#N/A</v>
      </c>
      <c r="BR905" s="5"/>
      <c r="BS905" s="5"/>
      <c r="BT905" s="5"/>
      <c r="BU905" s="5"/>
      <c r="BW905" s="5" t="s">
        <v>1219</v>
      </c>
      <c r="BX905">
        <v>0</v>
      </c>
      <c r="BY905">
        <v>0</v>
      </c>
    </row>
    <row r="906" spans="1:77" x14ac:dyDescent="0.25">
      <c r="A906" s="5" t="s">
        <v>1173</v>
      </c>
      <c r="B906" s="42">
        <v>28</v>
      </c>
      <c r="G906" s="5" t="s">
        <v>1161</v>
      </c>
      <c r="H906" s="42">
        <v>0</v>
      </c>
      <c r="N906" s="5" t="s">
        <v>1161</v>
      </c>
      <c r="O906" s="42">
        <v>1</v>
      </c>
      <c r="Z906" s="5" t="s">
        <v>147</v>
      </c>
      <c r="AA906" s="1">
        <v>0.25</v>
      </c>
      <c r="AI906" s="5" t="s">
        <v>153</v>
      </c>
      <c r="AJ906" s="42">
        <v>1</v>
      </c>
      <c r="AL906" s="5" t="s">
        <v>154</v>
      </c>
      <c r="AM906" s="17">
        <v>1</v>
      </c>
      <c r="AW906" s="5" t="s">
        <v>174</v>
      </c>
      <c r="AX906" s="17">
        <v>13</v>
      </c>
      <c r="BC906" s="5" t="s">
        <v>168</v>
      </c>
      <c r="BD906" s="17">
        <v>1600</v>
      </c>
      <c r="BN906" s="5" t="s">
        <v>160</v>
      </c>
      <c r="BO906" s="5" t="e">
        <f t="shared" si="81"/>
        <v>#N/A</v>
      </c>
      <c r="BP906" s="5" t="e">
        <f t="shared" si="82"/>
        <v>#N/A</v>
      </c>
      <c r="BQ906" s="5" t="e">
        <f>Table2[[#This Row],[Column1]]+Table2[[#This Row],[Column2]]</f>
        <v>#N/A</v>
      </c>
      <c r="BR906" s="5"/>
      <c r="BS906" s="5"/>
      <c r="BT906" s="5"/>
      <c r="BU906" s="5"/>
      <c r="BW906" s="5" t="s">
        <v>1220</v>
      </c>
      <c r="BX906">
        <v>290</v>
      </c>
      <c r="BY906">
        <v>0</v>
      </c>
    </row>
    <row r="907" spans="1:77" x14ac:dyDescent="0.25">
      <c r="A907" s="5" t="s">
        <v>1174</v>
      </c>
      <c r="B907" s="42">
        <v>0</v>
      </c>
      <c r="G907" s="5" t="s">
        <v>1162</v>
      </c>
      <c r="H907" s="42">
        <v>183</v>
      </c>
      <c r="N907" s="5" t="s">
        <v>1162</v>
      </c>
      <c r="O907" s="42">
        <v>1</v>
      </c>
      <c r="Z907" s="5" t="s">
        <v>148</v>
      </c>
      <c r="AA907" s="1">
        <v>0.03</v>
      </c>
      <c r="AI907" s="5" t="s">
        <v>154</v>
      </c>
      <c r="AJ907" s="42">
        <v>1</v>
      </c>
      <c r="AL907" s="5" t="s">
        <v>156</v>
      </c>
      <c r="AM907" s="17">
        <v>1</v>
      </c>
      <c r="AW907" s="5" t="s">
        <v>178</v>
      </c>
      <c r="AX907" s="17">
        <v>682</v>
      </c>
      <c r="BC907" s="5" t="s">
        <v>169</v>
      </c>
      <c r="BD907" s="17">
        <v>483</v>
      </c>
      <c r="BN907" s="5" t="s">
        <v>161</v>
      </c>
      <c r="BO907" s="5" t="e">
        <f t="shared" si="81"/>
        <v>#N/A</v>
      </c>
      <c r="BP907" s="5" t="e">
        <f t="shared" si="82"/>
        <v>#N/A</v>
      </c>
      <c r="BQ907" s="5" t="e">
        <f>Table2[[#This Row],[Column1]]+Table2[[#This Row],[Column2]]</f>
        <v>#N/A</v>
      </c>
      <c r="BR907" s="5"/>
      <c r="BS907" s="5"/>
      <c r="BT907" s="5"/>
      <c r="BU907" s="5"/>
      <c r="BW907" s="5" t="s">
        <v>1221</v>
      </c>
      <c r="BX907">
        <v>218</v>
      </c>
      <c r="BY907">
        <v>119</v>
      </c>
    </row>
    <row r="908" spans="1:77" x14ac:dyDescent="0.25">
      <c r="A908" s="5" t="s">
        <v>1175</v>
      </c>
      <c r="B908" s="42">
        <v>70</v>
      </c>
      <c r="G908" s="5" t="s">
        <v>1163</v>
      </c>
      <c r="H908" s="42">
        <v>472</v>
      </c>
      <c r="N908" s="5" t="s">
        <v>1163</v>
      </c>
      <c r="O908" s="42">
        <v>1</v>
      </c>
      <c r="Z908" s="5" t="s">
        <v>149</v>
      </c>
      <c r="AA908" s="1">
        <v>1</v>
      </c>
      <c r="AI908" s="5" t="s">
        <v>156</v>
      </c>
      <c r="AJ908" s="42">
        <v>1</v>
      </c>
      <c r="AL908" s="5" t="s">
        <v>158</v>
      </c>
      <c r="AM908" s="17">
        <v>1</v>
      </c>
      <c r="AW908" s="5" t="s">
        <v>181</v>
      </c>
      <c r="AX908" s="17">
        <v>20</v>
      </c>
      <c r="BC908" s="5" t="s">
        <v>171</v>
      </c>
      <c r="BD908" s="17">
        <v>12</v>
      </c>
      <c r="BN908" s="5" t="s">
        <v>162</v>
      </c>
      <c r="BO908" s="5" t="e">
        <f t="shared" si="81"/>
        <v>#N/A</v>
      </c>
      <c r="BP908" s="5" t="e">
        <f t="shared" si="82"/>
        <v>#N/A</v>
      </c>
      <c r="BQ908" s="5" t="e">
        <f>Table2[[#This Row],[Column1]]+Table2[[#This Row],[Column2]]</f>
        <v>#N/A</v>
      </c>
      <c r="BR908" s="5"/>
      <c r="BS908" s="5"/>
      <c r="BT908" s="5"/>
      <c r="BU908" s="5"/>
      <c r="BW908" s="5" t="s">
        <v>1222</v>
      </c>
      <c r="BX908">
        <v>1314</v>
      </c>
      <c r="BY908">
        <v>995</v>
      </c>
    </row>
    <row r="909" spans="1:77" x14ac:dyDescent="0.25">
      <c r="A909" s="5" t="s">
        <v>1176</v>
      </c>
      <c r="B909" s="42">
        <v>0</v>
      </c>
      <c r="G909" s="5" t="s">
        <v>1164</v>
      </c>
      <c r="H909" s="42">
        <v>201</v>
      </c>
      <c r="N909" s="5" t="s">
        <v>1164</v>
      </c>
      <c r="O909" s="42">
        <v>1</v>
      </c>
      <c r="Z909" s="5" t="s">
        <v>150</v>
      </c>
      <c r="AA909" s="1">
        <v>0</v>
      </c>
      <c r="AI909" s="5" t="s">
        <v>158</v>
      </c>
      <c r="AJ909" s="42">
        <v>1</v>
      </c>
      <c r="AL909" s="5" t="s">
        <v>160</v>
      </c>
      <c r="AM909" s="17">
        <v>1</v>
      </c>
      <c r="AW909" s="5" t="s">
        <v>182</v>
      </c>
      <c r="AX909" s="17">
        <v>25</v>
      </c>
      <c r="BC909" s="5" t="s">
        <v>173</v>
      </c>
      <c r="BD909" s="17">
        <v>365</v>
      </c>
      <c r="BN909" s="5" t="s">
        <v>163</v>
      </c>
      <c r="BO909" s="5" t="e">
        <f t="shared" si="81"/>
        <v>#N/A</v>
      </c>
      <c r="BP909" s="5" t="e">
        <f t="shared" si="82"/>
        <v>#N/A</v>
      </c>
      <c r="BQ909" s="5" t="e">
        <f>Table2[[#This Row],[Column1]]+Table2[[#This Row],[Column2]]</f>
        <v>#N/A</v>
      </c>
      <c r="BR909" s="5"/>
      <c r="BS909" s="5"/>
      <c r="BT909" s="5"/>
      <c r="BU909" s="5"/>
      <c r="BW909" s="5" t="s">
        <v>1223</v>
      </c>
      <c r="BX909">
        <v>426</v>
      </c>
      <c r="BY909">
        <v>170</v>
      </c>
    </row>
    <row r="910" spans="1:77" x14ac:dyDescent="0.25">
      <c r="A910" s="5" t="s">
        <v>1177</v>
      </c>
      <c r="B910" s="42">
        <v>237</v>
      </c>
      <c r="G910" s="5" t="s">
        <v>1165</v>
      </c>
      <c r="H910" s="42">
        <v>204</v>
      </c>
      <c r="N910" s="5" t="s">
        <v>1165</v>
      </c>
      <c r="O910" s="42">
        <v>1</v>
      </c>
      <c r="Z910" s="5" t="s">
        <v>151</v>
      </c>
      <c r="AA910" s="1">
        <v>0.1</v>
      </c>
      <c r="AI910" s="5" t="s">
        <v>160</v>
      </c>
      <c r="AJ910" s="42">
        <v>1</v>
      </c>
      <c r="AL910" s="5" t="s">
        <v>161</v>
      </c>
      <c r="AM910" s="17">
        <v>1</v>
      </c>
      <c r="AW910" s="5" t="s">
        <v>183</v>
      </c>
      <c r="AX910" s="17">
        <v>800</v>
      </c>
      <c r="BC910" s="5" t="s">
        <v>174</v>
      </c>
      <c r="BD910" s="17">
        <v>1</v>
      </c>
      <c r="BN910" s="5" t="s">
        <v>164</v>
      </c>
      <c r="BO910" s="5" t="e">
        <f t="shared" si="81"/>
        <v>#N/A</v>
      </c>
      <c r="BP910" s="5" t="e">
        <f t="shared" si="82"/>
        <v>#N/A</v>
      </c>
      <c r="BQ910" s="5" t="e">
        <f>Table2[[#This Row],[Column1]]+Table2[[#This Row],[Column2]]</f>
        <v>#N/A</v>
      </c>
      <c r="BR910" s="5"/>
      <c r="BS910" s="5"/>
      <c r="BT910" s="5"/>
      <c r="BU910" s="5"/>
      <c r="BW910" s="5" t="s">
        <v>1224</v>
      </c>
      <c r="BX910">
        <v>41</v>
      </c>
      <c r="BY910">
        <v>0</v>
      </c>
    </row>
    <row r="911" spans="1:77" x14ac:dyDescent="0.25">
      <c r="A911" s="5" t="s">
        <v>1178</v>
      </c>
      <c r="B911" s="42">
        <v>33</v>
      </c>
      <c r="G911" s="5" t="s">
        <v>1166</v>
      </c>
      <c r="H911" s="42">
        <v>138</v>
      </c>
      <c r="N911" s="5" t="s">
        <v>1166</v>
      </c>
      <c r="O911" s="42">
        <v>1</v>
      </c>
      <c r="Z911" s="5" t="s">
        <v>153</v>
      </c>
      <c r="AA911" s="1">
        <v>0</v>
      </c>
      <c r="AI911" s="5" t="s">
        <v>161</v>
      </c>
      <c r="AJ911" s="42">
        <v>1</v>
      </c>
      <c r="AL911" s="5" t="s">
        <v>162</v>
      </c>
      <c r="AM911" s="17">
        <v>1</v>
      </c>
      <c r="AW911" s="5" t="s">
        <v>186</v>
      </c>
      <c r="AX911" s="17">
        <v>75</v>
      </c>
      <c r="BC911" s="5" t="s">
        <v>176</v>
      </c>
      <c r="BD911" s="17">
        <v>155</v>
      </c>
      <c r="BN911" s="5" t="s">
        <v>168</v>
      </c>
      <c r="BO911" s="5" t="e">
        <f t="shared" si="81"/>
        <v>#N/A</v>
      </c>
      <c r="BP911" s="5" t="e">
        <f t="shared" si="82"/>
        <v>#N/A</v>
      </c>
      <c r="BQ911" s="5" t="e">
        <f>Table2[[#This Row],[Column1]]+Table2[[#This Row],[Column2]]</f>
        <v>#N/A</v>
      </c>
      <c r="BR911" s="5"/>
      <c r="BS911" s="5"/>
      <c r="BT911" s="5"/>
      <c r="BU911" s="5"/>
      <c r="BW911" s="5" t="s">
        <v>1225</v>
      </c>
      <c r="BX911">
        <v>158</v>
      </c>
      <c r="BY911">
        <v>240</v>
      </c>
    </row>
    <row r="912" spans="1:77" x14ac:dyDescent="0.25">
      <c r="A912" s="5" t="s">
        <v>1179</v>
      </c>
      <c r="B912" s="42">
        <v>250</v>
      </c>
      <c r="G912" s="5" t="s">
        <v>1167</v>
      </c>
      <c r="H912" s="42">
        <v>2200</v>
      </c>
      <c r="N912" s="5" t="s">
        <v>1167</v>
      </c>
      <c r="O912" s="42">
        <v>2</v>
      </c>
      <c r="Z912" s="5" t="s">
        <v>154</v>
      </c>
      <c r="AA912" s="1">
        <v>0.27</v>
      </c>
      <c r="AI912" s="5" t="s">
        <v>162</v>
      </c>
      <c r="AJ912" s="42">
        <v>1</v>
      </c>
      <c r="AL912" s="5" t="s">
        <v>163</v>
      </c>
      <c r="AM912" s="17">
        <v>1</v>
      </c>
      <c r="AW912" s="5" t="s">
        <v>188</v>
      </c>
      <c r="AX912" s="17">
        <v>216</v>
      </c>
      <c r="BC912" s="5" t="s">
        <v>178</v>
      </c>
      <c r="BD912" s="17">
        <v>14400</v>
      </c>
      <c r="BN912" s="5" t="s">
        <v>169</v>
      </c>
      <c r="BO912" s="5" t="e">
        <f t="shared" si="81"/>
        <v>#N/A</v>
      </c>
      <c r="BP912" s="5" t="e">
        <f t="shared" si="82"/>
        <v>#N/A</v>
      </c>
      <c r="BQ912" s="5" t="e">
        <f>Table2[[#This Row],[Column1]]+Table2[[#This Row],[Column2]]</f>
        <v>#N/A</v>
      </c>
      <c r="BR912" s="5"/>
      <c r="BS912" s="5"/>
      <c r="BT912" s="5"/>
      <c r="BU912" s="5"/>
      <c r="BW912" s="5" t="s">
        <v>1226</v>
      </c>
      <c r="BX912">
        <v>1</v>
      </c>
      <c r="BY912">
        <v>100</v>
      </c>
    </row>
    <row r="913" spans="1:77" x14ac:dyDescent="0.25">
      <c r="A913" s="5" t="s">
        <v>1180</v>
      </c>
      <c r="B913" s="42">
        <v>0</v>
      </c>
      <c r="G913" s="5" t="s">
        <v>1168</v>
      </c>
      <c r="H913" s="42">
        <v>80</v>
      </c>
      <c r="N913" s="5" t="s">
        <v>1168</v>
      </c>
      <c r="O913" s="42">
        <v>1</v>
      </c>
      <c r="Z913" s="5" t="s">
        <v>156</v>
      </c>
      <c r="AA913" s="1">
        <v>0.38</v>
      </c>
      <c r="AI913" s="5" t="s">
        <v>163</v>
      </c>
      <c r="AJ913" s="42">
        <v>1</v>
      </c>
      <c r="AL913" s="5" t="s">
        <v>164</v>
      </c>
      <c r="AM913" s="17">
        <v>2</v>
      </c>
      <c r="AW913" s="5" t="s">
        <v>189</v>
      </c>
      <c r="AX913" s="17">
        <v>38</v>
      </c>
      <c r="BC913" s="5" t="s">
        <v>181</v>
      </c>
      <c r="BD913" s="17">
        <v>78</v>
      </c>
      <c r="BN913" s="5" t="s">
        <v>171</v>
      </c>
      <c r="BO913" s="5" t="e">
        <f t="shared" si="81"/>
        <v>#N/A</v>
      </c>
      <c r="BP913" s="5" t="e">
        <f t="shared" si="82"/>
        <v>#N/A</v>
      </c>
      <c r="BQ913" s="5" t="e">
        <f>Table2[[#This Row],[Column1]]+Table2[[#This Row],[Column2]]</f>
        <v>#N/A</v>
      </c>
      <c r="BR913" s="5"/>
      <c r="BS913" s="5"/>
      <c r="BT913" s="5"/>
      <c r="BU913" s="5"/>
      <c r="BW913" s="5" t="s">
        <v>1227</v>
      </c>
      <c r="BX913">
        <v>78</v>
      </c>
      <c r="BY913">
        <v>62</v>
      </c>
    </row>
    <row r="914" spans="1:77" x14ac:dyDescent="0.25">
      <c r="A914" s="5" t="s">
        <v>1181</v>
      </c>
      <c r="B914" s="42">
        <v>0</v>
      </c>
      <c r="G914" s="5" t="s">
        <v>1171</v>
      </c>
      <c r="H914" s="42">
        <v>648</v>
      </c>
      <c r="N914" s="5" t="s">
        <v>1171</v>
      </c>
      <c r="O914" s="42">
        <v>2</v>
      </c>
      <c r="Z914" s="5" t="s">
        <v>158</v>
      </c>
      <c r="AA914" s="1">
        <v>0</v>
      </c>
      <c r="AI914" s="5" t="s">
        <v>164</v>
      </c>
      <c r="AJ914" s="42">
        <v>2</v>
      </c>
      <c r="AL914" s="5" t="s">
        <v>168</v>
      </c>
      <c r="AM914" s="17">
        <v>1</v>
      </c>
      <c r="AW914" s="5" t="s">
        <v>190</v>
      </c>
      <c r="AX914" s="17">
        <v>26</v>
      </c>
      <c r="BC914" s="5" t="s">
        <v>182</v>
      </c>
      <c r="BD914" s="17">
        <v>537</v>
      </c>
      <c r="BN914" s="5" t="s">
        <v>173</v>
      </c>
      <c r="BO914" s="5" t="e">
        <f t="shared" si="81"/>
        <v>#N/A</v>
      </c>
      <c r="BP914" s="5" t="e">
        <f t="shared" si="82"/>
        <v>#N/A</v>
      </c>
      <c r="BQ914" s="5" t="e">
        <f>Table2[[#This Row],[Column1]]+Table2[[#This Row],[Column2]]</f>
        <v>#N/A</v>
      </c>
      <c r="BR914" s="5"/>
      <c r="BS914" s="5"/>
      <c r="BT914" s="5"/>
      <c r="BU914" s="5"/>
      <c r="BW914" s="5" t="s">
        <v>1230</v>
      </c>
      <c r="BX914">
        <v>85</v>
      </c>
      <c r="BY914">
        <v>20</v>
      </c>
    </row>
    <row r="915" spans="1:77" x14ac:dyDescent="0.25">
      <c r="A915" s="5" t="s">
        <v>1182</v>
      </c>
      <c r="B915" s="42">
        <v>90</v>
      </c>
      <c r="G915" s="5" t="s">
        <v>1173</v>
      </c>
      <c r="H915" s="42">
        <v>0</v>
      </c>
      <c r="N915" s="5" t="s">
        <v>1173</v>
      </c>
      <c r="O915" s="42">
        <v>1</v>
      </c>
      <c r="Z915" s="5" t="s">
        <v>160</v>
      </c>
      <c r="AA915" s="1">
        <v>0.1</v>
      </c>
      <c r="AI915" s="5" t="s">
        <v>168</v>
      </c>
      <c r="AJ915" s="42">
        <v>1</v>
      </c>
      <c r="AL915" s="5" t="s">
        <v>169</v>
      </c>
      <c r="AM915" s="17">
        <v>1</v>
      </c>
      <c r="AW915" s="5" t="s">
        <v>191</v>
      </c>
      <c r="AX915" s="17">
        <v>180</v>
      </c>
      <c r="BC915" s="5" t="s">
        <v>183</v>
      </c>
      <c r="BD915" s="17">
        <v>1258</v>
      </c>
      <c r="BN915" s="5" t="s">
        <v>174</v>
      </c>
      <c r="BO915" s="5" t="e">
        <f t="shared" si="81"/>
        <v>#N/A</v>
      </c>
      <c r="BP915" s="5" t="e">
        <f t="shared" si="82"/>
        <v>#N/A</v>
      </c>
      <c r="BQ915" s="5" t="e">
        <f>Table2[[#This Row],[Column1]]+Table2[[#This Row],[Column2]]</f>
        <v>#N/A</v>
      </c>
      <c r="BR915" s="5"/>
      <c r="BS915" s="5"/>
      <c r="BT915" s="5"/>
      <c r="BU915" s="5"/>
      <c r="BW915" s="5" t="s">
        <v>1231</v>
      </c>
      <c r="BX915">
        <v>84</v>
      </c>
      <c r="BY915">
        <v>45</v>
      </c>
    </row>
    <row r="916" spans="1:77" x14ac:dyDescent="0.25">
      <c r="A916" s="5" t="s">
        <v>1183</v>
      </c>
      <c r="B916" s="42">
        <v>40</v>
      </c>
      <c r="G916" s="5" t="s">
        <v>1174</v>
      </c>
      <c r="H916" s="42">
        <v>0</v>
      </c>
      <c r="N916" s="5" t="s">
        <v>1174</v>
      </c>
      <c r="O916" s="42">
        <v>1</v>
      </c>
      <c r="Z916" s="5" t="s">
        <v>161</v>
      </c>
      <c r="AA916" s="1">
        <v>0.15</v>
      </c>
      <c r="AI916" s="5" t="s">
        <v>169</v>
      </c>
      <c r="AJ916" s="42">
        <v>1</v>
      </c>
      <c r="AL916" s="5" t="s">
        <v>171</v>
      </c>
      <c r="AM916" s="17">
        <v>1</v>
      </c>
      <c r="AW916" s="5" t="s">
        <v>192</v>
      </c>
      <c r="AX916" s="17">
        <v>23</v>
      </c>
      <c r="BC916" s="5" t="s">
        <v>186</v>
      </c>
      <c r="BD916" s="17">
        <v>35</v>
      </c>
      <c r="BN916" s="5" t="s">
        <v>176</v>
      </c>
      <c r="BO916" s="5" t="e">
        <f t="shared" si="81"/>
        <v>#N/A</v>
      </c>
      <c r="BP916" s="5" t="e">
        <f t="shared" si="82"/>
        <v>#N/A</v>
      </c>
      <c r="BQ916" s="5" t="e">
        <f>Table2[[#This Row],[Column1]]+Table2[[#This Row],[Column2]]</f>
        <v>#N/A</v>
      </c>
      <c r="BR916" s="5"/>
      <c r="BS916" s="5"/>
      <c r="BT916" s="5"/>
      <c r="BU916" s="5"/>
      <c r="BW916" s="5" t="s">
        <v>1232</v>
      </c>
      <c r="BX916">
        <v>4200</v>
      </c>
      <c r="BY916">
        <v>307</v>
      </c>
    </row>
    <row r="917" spans="1:77" x14ac:dyDescent="0.25">
      <c r="A917" s="5" t="s">
        <v>1184</v>
      </c>
      <c r="B917" s="42">
        <v>200</v>
      </c>
      <c r="G917" s="5" t="s">
        <v>1175</v>
      </c>
      <c r="H917" s="42">
        <v>150</v>
      </c>
      <c r="N917" s="5" t="s">
        <v>1175</v>
      </c>
      <c r="O917" s="42">
        <v>1</v>
      </c>
      <c r="Z917" s="5" t="s">
        <v>162</v>
      </c>
      <c r="AA917" s="1">
        <v>0.25</v>
      </c>
      <c r="AI917" s="5" t="s">
        <v>171</v>
      </c>
      <c r="AJ917" s="42">
        <v>1</v>
      </c>
      <c r="AL917" s="5" t="s">
        <v>173</v>
      </c>
      <c r="AM917" s="17">
        <v>2</v>
      </c>
      <c r="AW917" s="5" t="s">
        <v>194</v>
      </c>
      <c r="AX917" s="17">
        <v>40</v>
      </c>
      <c r="BC917" s="5" t="s">
        <v>189</v>
      </c>
      <c r="BD917" s="17">
        <v>1500</v>
      </c>
      <c r="BN917" s="5" t="s">
        <v>178</v>
      </c>
      <c r="BO917" s="5" t="e">
        <f t="shared" si="81"/>
        <v>#N/A</v>
      </c>
      <c r="BP917" s="5" t="e">
        <f t="shared" si="82"/>
        <v>#N/A</v>
      </c>
      <c r="BQ917" s="5" t="e">
        <f>Table2[[#This Row],[Column1]]+Table2[[#This Row],[Column2]]</f>
        <v>#N/A</v>
      </c>
      <c r="BR917" s="5"/>
      <c r="BS917" s="5"/>
      <c r="BT917" s="5"/>
      <c r="BU917" s="5"/>
      <c r="BW917" s="5" t="s">
        <v>1233</v>
      </c>
      <c r="BX917">
        <v>1100</v>
      </c>
      <c r="BY917">
        <v>270</v>
      </c>
    </row>
    <row r="918" spans="1:77" x14ac:dyDescent="0.25">
      <c r="A918" s="5" t="s">
        <v>1186</v>
      </c>
      <c r="B918" s="42">
        <v>200</v>
      </c>
      <c r="G918" s="5" t="s">
        <v>1176</v>
      </c>
      <c r="H918" s="42">
        <v>126</v>
      </c>
      <c r="N918" s="5" t="s">
        <v>1176</v>
      </c>
      <c r="O918" s="42">
        <v>1</v>
      </c>
      <c r="Z918" s="5" t="s">
        <v>163</v>
      </c>
      <c r="AA918" s="1">
        <v>0.18</v>
      </c>
      <c r="AI918" s="5" t="s">
        <v>173</v>
      </c>
      <c r="AJ918" s="42">
        <v>2</v>
      </c>
      <c r="AL918" s="5" t="s">
        <v>174</v>
      </c>
      <c r="AM918" s="17">
        <v>1</v>
      </c>
      <c r="AW918" s="5" t="s">
        <v>196</v>
      </c>
      <c r="AX918" s="17">
        <v>76</v>
      </c>
      <c r="BC918" s="5" t="s">
        <v>191</v>
      </c>
      <c r="BD918" s="17">
        <v>453</v>
      </c>
      <c r="BN918" s="5" t="s">
        <v>181</v>
      </c>
      <c r="BO918" s="5" t="e">
        <f t="shared" si="81"/>
        <v>#N/A</v>
      </c>
      <c r="BP918" s="5" t="e">
        <f t="shared" si="82"/>
        <v>#N/A</v>
      </c>
      <c r="BQ918" s="5" t="e">
        <f>Table2[[#This Row],[Column1]]+Table2[[#This Row],[Column2]]</f>
        <v>#N/A</v>
      </c>
      <c r="BR918" s="5"/>
      <c r="BS918" s="5"/>
      <c r="BT918" s="5"/>
      <c r="BU918" s="5"/>
      <c r="BW918" s="5" t="s">
        <v>1234</v>
      </c>
      <c r="BX918">
        <v>1400</v>
      </c>
      <c r="BY918">
        <v>110</v>
      </c>
    </row>
    <row r="919" spans="1:77" x14ac:dyDescent="0.25">
      <c r="A919" s="5" t="s">
        <v>1187</v>
      </c>
      <c r="B919" s="42">
        <v>0</v>
      </c>
      <c r="G919" s="5" t="s">
        <v>1177</v>
      </c>
      <c r="H919" s="42">
        <v>567</v>
      </c>
      <c r="N919" s="5" t="s">
        <v>1177</v>
      </c>
      <c r="O919" s="42">
        <v>1</v>
      </c>
      <c r="Z919" s="5" t="s">
        <v>164</v>
      </c>
      <c r="AA919" s="1">
        <v>0.22</v>
      </c>
      <c r="AI919" s="5" t="s">
        <v>174</v>
      </c>
      <c r="AJ919" s="42">
        <v>1</v>
      </c>
      <c r="AL919" s="5" t="s">
        <v>176</v>
      </c>
      <c r="AM919" s="17">
        <v>1</v>
      </c>
      <c r="AW919" s="5" t="s">
        <v>199</v>
      </c>
      <c r="AX919" s="17">
        <v>15</v>
      </c>
      <c r="BC919" s="5" t="s">
        <v>192</v>
      </c>
      <c r="BD919" s="17">
        <v>27</v>
      </c>
      <c r="BN919" s="5" t="s">
        <v>182</v>
      </c>
      <c r="BO919" s="5" t="e">
        <f t="shared" si="81"/>
        <v>#N/A</v>
      </c>
      <c r="BP919" s="5" t="e">
        <f t="shared" si="82"/>
        <v>#N/A</v>
      </c>
      <c r="BQ919" s="5" t="e">
        <f>Table2[[#This Row],[Column1]]+Table2[[#This Row],[Column2]]</f>
        <v>#N/A</v>
      </c>
      <c r="BR919" s="5"/>
      <c r="BS919" s="5"/>
      <c r="BT919" s="5"/>
      <c r="BU919" s="5"/>
      <c r="BW919" s="5" t="s">
        <v>1235</v>
      </c>
      <c r="BX919">
        <v>175</v>
      </c>
      <c r="BY919">
        <v>80</v>
      </c>
    </row>
    <row r="920" spans="1:77" x14ac:dyDescent="0.25">
      <c r="A920" s="5" t="s">
        <v>1188</v>
      </c>
      <c r="B920" s="42">
        <v>9</v>
      </c>
      <c r="G920" s="5" t="s">
        <v>1178</v>
      </c>
      <c r="H920" s="42">
        <v>1</v>
      </c>
      <c r="N920" s="5" t="s">
        <v>1178</v>
      </c>
      <c r="O920" s="42">
        <v>1</v>
      </c>
      <c r="Z920" s="5" t="s">
        <v>168</v>
      </c>
      <c r="AA920" s="1">
        <v>0.12</v>
      </c>
      <c r="AI920" s="5" t="s">
        <v>176</v>
      </c>
      <c r="AJ920" s="42">
        <v>1</v>
      </c>
      <c r="AL920" s="5" t="s">
        <v>178</v>
      </c>
      <c r="AM920" s="17">
        <v>4</v>
      </c>
      <c r="AW920" s="5" t="s">
        <v>200</v>
      </c>
      <c r="AX920" s="17">
        <v>500</v>
      </c>
      <c r="BC920" s="5" t="s">
        <v>193</v>
      </c>
      <c r="BD920" s="17">
        <v>2</v>
      </c>
      <c r="BN920" s="5" t="s">
        <v>183</v>
      </c>
      <c r="BO920" s="5" t="e">
        <f t="shared" si="81"/>
        <v>#N/A</v>
      </c>
      <c r="BP920" s="5" t="e">
        <f t="shared" si="82"/>
        <v>#N/A</v>
      </c>
      <c r="BQ920" s="5" t="e">
        <f>Table2[[#This Row],[Column1]]+Table2[[#This Row],[Column2]]</f>
        <v>#N/A</v>
      </c>
      <c r="BR920" s="5"/>
      <c r="BS920" s="5"/>
      <c r="BT920" s="5"/>
      <c r="BU920" s="5"/>
      <c r="BW920" s="5" t="s">
        <v>1236</v>
      </c>
      <c r="BX920">
        <v>58</v>
      </c>
      <c r="BY920">
        <v>0</v>
      </c>
    </row>
    <row r="921" spans="1:77" x14ac:dyDescent="0.25">
      <c r="A921" s="5" t="s">
        <v>1189</v>
      </c>
      <c r="B921" s="42">
        <v>110</v>
      </c>
      <c r="G921" s="5" t="s">
        <v>1179</v>
      </c>
      <c r="H921" s="42">
        <v>2</v>
      </c>
      <c r="N921" s="5" t="s">
        <v>1179</v>
      </c>
      <c r="O921" s="42">
        <v>1</v>
      </c>
      <c r="Z921" s="5" t="s">
        <v>169</v>
      </c>
      <c r="AA921" s="1">
        <v>0.06</v>
      </c>
      <c r="AI921" s="5" t="s">
        <v>178</v>
      </c>
      <c r="AJ921" s="42">
        <v>4</v>
      </c>
      <c r="AL921" s="5" t="s">
        <v>181</v>
      </c>
      <c r="AM921" s="17">
        <v>1</v>
      </c>
      <c r="AW921" s="5" t="s">
        <v>201</v>
      </c>
      <c r="AX921" s="17">
        <v>32</v>
      </c>
      <c r="BC921" s="5" t="s">
        <v>194</v>
      </c>
      <c r="BD921" s="17">
        <v>400</v>
      </c>
      <c r="BN921" s="5" t="s">
        <v>186</v>
      </c>
      <c r="BO921" s="5" t="e">
        <f t="shared" si="81"/>
        <v>#N/A</v>
      </c>
      <c r="BP921" s="5" t="e">
        <f t="shared" si="82"/>
        <v>#N/A</v>
      </c>
      <c r="BQ921" s="5" t="e">
        <f>Table2[[#This Row],[Column1]]+Table2[[#This Row],[Column2]]</f>
        <v>#N/A</v>
      </c>
      <c r="BR921" s="5"/>
      <c r="BS921" s="5"/>
      <c r="BT921" s="5"/>
      <c r="BU921" s="5"/>
      <c r="BW921" s="5" t="s">
        <v>1237</v>
      </c>
      <c r="BX921">
        <v>0</v>
      </c>
      <c r="BY921">
        <v>75</v>
      </c>
    </row>
    <row r="922" spans="1:77" x14ac:dyDescent="0.25">
      <c r="A922" s="5" t="s">
        <v>1190</v>
      </c>
      <c r="B922" s="42">
        <v>45</v>
      </c>
      <c r="G922" s="5" t="s">
        <v>1180</v>
      </c>
      <c r="H922" s="42">
        <v>73</v>
      </c>
      <c r="N922" s="5" t="s">
        <v>1180</v>
      </c>
      <c r="O922" s="42">
        <v>1</v>
      </c>
      <c r="Z922" s="5" t="s">
        <v>171</v>
      </c>
      <c r="AA922" s="1">
        <v>0.3</v>
      </c>
      <c r="AI922" s="5" t="s">
        <v>181</v>
      </c>
      <c r="AJ922" s="42">
        <v>1</v>
      </c>
      <c r="AL922" s="5" t="s">
        <v>182</v>
      </c>
      <c r="AM922" s="17">
        <v>1</v>
      </c>
      <c r="AW922" s="5" t="s">
        <v>202</v>
      </c>
      <c r="AX922" s="17">
        <v>6</v>
      </c>
      <c r="BC922" s="5" t="s">
        <v>196</v>
      </c>
      <c r="BD922" s="17">
        <v>282</v>
      </c>
      <c r="BN922" s="5" t="s">
        <v>188</v>
      </c>
      <c r="BO922" s="5" t="e">
        <f t="shared" si="81"/>
        <v>#N/A</v>
      </c>
      <c r="BP922" s="5" t="e">
        <f t="shared" si="82"/>
        <v>#N/A</v>
      </c>
      <c r="BQ922" s="5" t="e">
        <f>Table2[[#This Row],[Column1]]+Table2[[#This Row],[Column2]]</f>
        <v>#N/A</v>
      </c>
      <c r="BR922" s="5"/>
      <c r="BS922" s="5"/>
      <c r="BT922" s="5"/>
      <c r="BU922" s="5"/>
      <c r="BW922" s="5" t="s">
        <v>1238</v>
      </c>
      <c r="BX922">
        <v>11</v>
      </c>
      <c r="BY922">
        <v>20</v>
      </c>
    </row>
    <row r="923" spans="1:77" x14ac:dyDescent="0.25">
      <c r="A923" s="5" t="s">
        <v>1191</v>
      </c>
      <c r="B923" s="42">
        <v>0</v>
      </c>
      <c r="G923" s="5" t="s">
        <v>1181</v>
      </c>
      <c r="H923" s="42">
        <v>13</v>
      </c>
      <c r="N923" s="5" t="s">
        <v>1181</v>
      </c>
      <c r="O923" s="42">
        <v>1</v>
      </c>
      <c r="Z923" s="5" t="s">
        <v>173</v>
      </c>
      <c r="AA923" s="1">
        <v>0.1</v>
      </c>
      <c r="AI923" s="5" t="s">
        <v>182</v>
      </c>
      <c r="AJ923" s="42">
        <v>1</v>
      </c>
      <c r="AL923" s="5" t="s">
        <v>183</v>
      </c>
      <c r="AM923" s="17">
        <v>2</v>
      </c>
      <c r="AW923" s="5" t="s">
        <v>204</v>
      </c>
      <c r="AX923" s="17">
        <v>19</v>
      </c>
      <c r="BC923" s="5" t="s">
        <v>199</v>
      </c>
      <c r="BD923" s="17">
        <v>32</v>
      </c>
      <c r="BN923" s="5" t="s">
        <v>189</v>
      </c>
      <c r="BO923" s="5" t="e">
        <f t="shared" si="81"/>
        <v>#N/A</v>
      </c>
      <c r="BP923" s="5" t="e">
        <f t="shared" si="82"/>
        <v>#N/A</v>
      </c>
      <c r="BQ923" s="5" t="e">
        <f>Table2[[#This Row],[Column1]]+Table2[[#This Row],[Column2]]</f>
        <v>#N/A</v>
      </c>
      <c r="BR923" s="5"/>
      <c r="BS923" s="5"/>
      <c r="BT923" s="5"/>
      <c r="BU923" s="5"/>
      <c r="BW923" s="5" t="s">
        <v>1239</v>
      </c>
      <c r="BX923">
        <v>8</v>
      </c>
      <c r="BY923">
        <v>0</v>
      </c>
    </row>
    <row r="924" spans="1:77" x14ac:dyDescent="0.25">
      <c r="A924" s="5" t="s">
        <v>1192</v>
      </c>
      <c r="B924" s="42">
        <v>60</v>
      </c>
      <c r="G924" s="5" t="s">
        <v>1182</v>
      </c>
      <c r="H924" s="42">
        <v>192</v>
      </c>
      <c r="N924" s="5" t="s">
        <v>1182</v>
      </c>
      <c r="O924" s="42">
        <v>1</v>
      </c>
      <c r="Z924" s="5" t="s">
        <v>174</v>
      </c>
      <c r="AA924" s="1">
        <v>0</v>
      </c>
      <c r="AI924" s="5" t="s">
        <v>183</v>
      </c>
      <c r="AJ924" s="42">
        <v>2</v>
      </c>
      <c r="AL924" s="5" t="s">
        <v>186</v>
      </c>
      <c r="AM924" s="17">
        <v>1</v>
      </c>
      <c r="AW924" s="5" t="s">
        <v>205</v>
      </c>
      <c r="AX924" s="17">
        <v>20</v>
      </c>
      <c r="BC924" s="5" t="s">
        <v>200</v>
      </c>
      <c r="BD924" s="17">
        <v>210</v>
      </c>
      <c r="BN924" s="5" t="s">
        <v>190</v>
      </c>
      <c r="BO924" s="5" t="e">
        <f t="shared" si="81"/>
        <v>#N/A</v>
      </c>
      <c r="BP924" s="5" t="e">
        <f t="shared" si="82"/>
        <v>#N/A</v>
      </c>
      <c r="BQ924" s="5" t="e">
        <f>Table2[[#This Row],[Column1]]+Table2[[#This Row],[Column2]]</f>
        <v>#N/A</v>
      </c>
      <c r="BR924" s="5"/>
      <c r="BS924" s="5"/>
      <c r="BT924" s="5"/>
      <c r="BU924" s="5"/>
      <c r="BW924" s="5" t="s">
        <v>1241</v>
      </c>
      <c r="BX924">
        <v>1333</v>
      </c>
      <c r="BY924">
        <v>210</v>
      </c>
    </row>
    <row r="925" spans="1:77" x14ac:dyDescent="0.25">
      <c r="A925" s="5" t="s">
        <v>1193</v>
      </c>
      <c r="B925" s="42">
        <v>0</v>
      </c>
      <c r="G925" s="5" t="s">
        <v>1183</v>
      </c>
      <c r="H925" s="42">
        <v>173</v>
      </c>
      <c r="N925" s="5" t="s">
        <v>1183</v>
      </c>
      <c r="O925" s="42">
        <v>1</v>
      </c>
      <c r="Z925" s="5" t="s">
        <v>176</v>
      </c>
      <c r="AA925" s="1">
        <v>1</v>
      </c>
      <c r="AI925" s="5" t="s">
        <v>186</v>
      </c>
      <c r="AJ925" s="42">
        <v>1</v>
      </c>
      <c r="AL925" s="5" t="s">
        <v>188</v>
      </c>
      <c r="AM925" s="17">
        <v>1</v>
      </c>
      <c r="AW925" s="5" t="s">
        <v>207</v>
      </c>
      <c r="AX925" s="17">
        <v>70</v>
      </c>
      <c r="BC925" s="5" t="s">
        <v>201</v>
      </c>
      <c r="BD925" s="17">
        <v>177</v>
      </c>
      <c r="BN925" s="5" t="s">
        <v>191</v>
      </c>
      <c r="BO925" s="5" t="e">
        <f t="shared" si="81"/>
        <v>#N/A</v>
      </c>
      <c r="BP925" s="5" t="e">
        <f t="shared" si="82"/>
        <v>#N/A</v>
      </c>
      <c r="BQ925" s="5" t="e">
        <f>Table2[[#This Row],[Column1]]+Table2[[#This Row],[Column2]]</f>
        <v>#N/A</v>
      </c>
      <c r="BR925" s="5"/>
      <c r="BS925" s="5"/>
      <c r="BT925" s="5"/>
      <c r="BU925" s="5"/>
      <c r="BW925" s="5" t="s">
        <v>1244</v>
      </c>
      <c r="BX925">
        <v>355</v>
      </c>
      <c r="BY925">
        <v>0</v>
      </c>
    </row>
    <row r="926" spans="1:77" x14ac:dyDescent="0.25">
      <c r="A926" s="5" t="s">
        <v>1194</v>
      </c>
      <c r="B926" s="42">
        <v>0</v>
      </c>
      <c r="G926" s="5" t="s">
        <v>1184</v>
      </c>
      <c r="H926" s="42">
        <v>450</v>
      </c>
      <c r="N926" s="5" t="s">
        <v>1184</v>
      </c>
      <c r="O926" s="42">
        <v>1</v>
      </c>
      <c r="Z926" s="5" t="s">
        <v>178</v>
      </c>
      <c r="AA926" s="1">
        <v>0.05</v>
      </c>
      <c r="AI926" s="5" t="s">
        <v>188</v>
      </c>
      <c r="AJ926" s="42">
        <v>1</v>
      </c>
      <c r="AL926" s="5" t="s">
        <v>189</v>
      </c>
      <c r="AM926" s="17">
        <v>1</v>
      </c>
      <c r="AW926" s="5" t="s">
        <v>209</v>
      </c>
      <c r="AX926" s="17">
        <v>250</v>
      </c>
      <c r="BC926" s="5" t="s">
        <v>202</v>
      </c>
      <c r="BD926" s="17">
        <v>1</v>
      </c>
      <c r="BN926" s="5" t="s">
        <v>192</v>
      </c>
      <c r="BO926" s="5" t="e">
        <f t="shared" si="81"/>
        <v>#N/A</v>
      </c>
      <c r="BP926" s="5" t="e">
        <f t="shared" si="82"/>
        <v>#N/A</v>
      </c>
      <c r="BQ926" s="5" t="e">
        <f>Table2[[#This Row],[Column1]]+Table2[[#This Row],[Column2]]</f>
        <v>#N/A</v>
      </c>
      <c r="BR926" s="5"/>
      <c r="BS926" s="5"/>
      <c r="BT926" s="5"/>
      <c r="BU926" s="5"/>
      <c r="BW926" s="5" t="s">
        <v>1245</v>
      </c>
      <c r="BX926">
        <v>381</v>
      </c>
      <c r="BY926">
        <v>0</v>
      </c>
    </row>
    <row r="927" spans="1:77" x14ac:dyDescent="0.25">
      <c r="A927" s="5" t="s">
        <v>1195</v>
      </c>
      <c r="B927" s="42">
        <v>30</v>
      </c>
      <c r="G927" s="5" t="s">
        <v>1186</v>
      </c>
      <c r="H927" s="42">
        <v>79</v>
      </c>
      <c r="N927" s="5" t="s">
        <v>1186</v>
      </c>
      <c r="O927" s="42">
        <v>1</v>
      </c>
      <c r="Z927" s="5" t="s">
        <v>181</v>
      </c>
      <c r="AA927" s="1">
        <v>7.0000000000000007E-2</v>
      </c>
      <c r="AI927" s="5" t="s">
        <v>189</v>
      </c>
      <c r="AJ927" s="42">
        <v>1</v>
      </c>
      <c r="AL927" s="5" t="s">
        <v>190</v>
      </c>
      <c r="AM927" s="17">
        <v>1</v>
      </c>
      <c r="AW927" s="5" t="s">
        <v>211</v>
      </c>
      <c r="AX927" s="17">
        <v>260</v>
      </c>
      <c r="BC927" s="5" t="s">
        <v>203</v>
      </c>
      <c r="BD927" s="17">
        <v>863</v>
      </c>
      <c r="BN927" s="5" t="s">
        <v>193</v>
      </c>
      <c r="BO927" s="5" t="e">
        <f t="shared" si="81"/>
        <v>#N/A</v>
      </c>
      <c r="BP927" s="5" t="e">
        <f t="shared" si="82"/>
        <v>#N/A</v>
      </c>
      <c r="BQ927" s="5" t="e">
        <f>Table2[[#This Row],[Column1]]+Table2[[#This Row],[Column2]]</f>
        <v>#N/A</v>
      </c>
      <c r="BR927" s="5"/>
      <c r="BS927" s="5"/>
      <c r="BT927" s="5"/>
      <c r="BU927" s="5"/>
      <c r="BW927" s="5" t="s">
        <v>1246</v>
      </c>
      <c r="BX927">
        <v>14</v>
      </c>
      <c r="BY927">
        <v>16</v>
      </c>
    </row>
    <row r="928" spans="1:77" x14ac:dyDescent="0.25">
      <c r="A928" s="5" t="s">
        <v>1196</v>
      </c>
      <c r="B928" s="42">
        <v>40</v>
      </c>
      <c r="G928" s="5" t="s">
        <v>1187</v>
      </c>
      <c r="H928" s="42">
        <v>260</v>
      </c>
      <c r="N928" s="5" t="s">
        <v>1187</v>
      </c>
      <c r="O928" s="42">
        <v>1</v>
      </c>
      <c r="Z928" s="5" t="s">
        <v>182</v>
      </c>
      <c r="AA928" s="1">
        <v>0.04</v>
      </c>
      <c r="AI928" s="5" t="s">
        <v>190</v>
      </c>
      <c r="AJ928" s="42">
        <v>1</v>
      </c>
      <c r="AL928" s="5" t="s">
        <v>191</v>
      </c>
      <c r="AM928" s="17">
        <v>1</v>
      </c>
      <c r="AW928" s="5" t="s">
        <v>214</v>
      </c>
      <c r="AX928" s="17">
        <v>5</v>
      </c>
      <c r="BC928" s="5" t="s">
        <v>204</v>
      </c>
      <c r="BD928" s="17">
        <v>80</v>
      </c>
      <c r="BN928" s="5" t="s">
        <v>194</v>
      </c>
      <c r="BO928" s="5" t="e">
        <f t="shared" si="81"/>
        <v>#N/A</v>
      </c>
      <c r="BP928" s="5" t="e">
        <f t="shared" si="82"/>
        <v>#N/A</v>
      </c>
      <c r="BQ928" s="5" t="e">
        <f>Table2[[#This Row],[Column1]]+Table2[[#This Row],[Column2]]</f>
        <v>#N/A</v>
      </c>
      <c r="BR928" s="5"/>
      <c r="BS928" s="5"/>
      <c r="BT928" s="5"/>
      <c r="BU928" s="5"/>
      <c r="BW928" s="5" t="s">
        <v>1247</v>
      </c>
      <c r="BX928">
        <v>20</v>
      </c>
      <c r="BY928">
        <v>40</v>
      </c>
    </row>
    <row r="929" spans="1:77" x14ac:dyDescent="0.25">
      <c r="A929" s="5" t="s">
        <v>1197</v>
      </c>
      <c r="B929" s="42">
        <v>125</v>
      </c>
      <c r="G929" s="5" t="s">
        <v>1188</v>
      </c>
      <c r="H929" s="42">
        <v>782</v>
      </c>
      <c r="N929" s="5" t="s">
        <v>1188</v>
      </c>
      <c r="O929" s="42">
        <v>1</v>
      </c>
      <c r="Z929" s="5" t="s">
        <v>183</v>
      </c>
      <c r="AA929" s="1">
        <v>0.5</v>
      </c>
      <c r="AI929" s="5" t="s">
        <v>191</v>
      </c>
      <c r="AJ929" s="42">
        <v>1</v>
      </c>
      <c r="AL929" s="5" t="s">
        <v>192</v>
      </c>
      <c r="AM929" s="17">
        <v>1</v>
      </c>
      <c r="AW929" s="5" t="s">
        <v>216</v>
      </c>
      <c r="AX929" s="17">
        <v>224</v>
      </c>
      <c r="BC929" s="5" t="s">
        <v>205</v>
      </c>
      <c r="BD929" s="17">
        <v>274</v>
      </c>
      <c r="BN929" s="5" t="s">
        <v>196</v>
      </c>
      <c r="BO929" s="5" t="e">
        <f t="shared" si="81"/>
        <v>#N/A</v>
      </c>
      <c r="BP929" s="5" t="e">
        <f t="shared" si="82"/>
        <v>#N/A</v>
      </c>
      <c r="BQ929" s="5" t="e">
        <f>Table2[[#This Row],[Column1]]+Table2[[#This Row],[Column2]]</f>
        <v>#N/A</v>
      </c>
      <c r="BR929" s="5"/>
      <c r="BS929" s="5"/>
      <c r="BT929" s="5"/>
      <c r="BU929" s="5"/>
      <c r="BW929" s="5" t="s">
        <v>1248</v>
      </c>
      <c r="BX929">
        <v>85</v>
      </c>
      <c r="BY929">
        <v>30</v>
      </c>
    </row>
    <row r="930" spans="1:77" x14ac:dyDescent="0.25">
      <c r="A930" s="5" t="s">
        <v>1199</v>
      </c>
      <c r="B930" s="42">
        <v>100</v>
      </c>
      <c r="G930" s="5" t="s">
        <v>1189</v>
      </c>
      <c r="H930" s="42">
        <v>217</v>
      </c>
      <c r="N930" s="5" t="s">
        <v>1189</v>
      </c>
      <c r="O930" s="42">
        <v>1</v>
      </c>
      <c r="Z930" s="5" t="s">
        <v>186</v>
      </c>
      <c r="AA930" s="1">
        <v>7.0000000000000007E-2</v>
      </c>
      <c r="AI930" s="5" t="s">
        <v>192</v>
      </c>
      <c r="AJ930" s="42">
        <v>1</v>
      </c>
      <c r="AL930" s="5" t="s">
        <v>193</v>
      </c>
      <c r="AM930" s="17">
        <v>1</v>
      </c>
      <c r="AW930" s="5" t="s">
        <v>219</v>
      </c>
      <c r="AX930" s="17">
        <v>500</v>
      </c>
      <c r="BC930" s="5" t="s">
        <v>207</v>
      </c>
      <c r="BD930" s="17">
        <v>500</v>
      </c>
      <c r="BN930" s="5" t="s">
        <v>197</v>
      </c>
      <c r="BO930" s="5" t="e">
        <f t="shared" si="81"/>
        <v>#N/A</v>
      </c>
      <c r="BP930" s="5" t="e">
        <f t="shared" si="82"/>
        <v>#N/A</v>
      </c>
      <c r="BQ930" s="5" t="e">
        <f>Table2[[#This Row],[Column1]]+Table2[[#This Row],[Column2]]</f>
        <v>#N/A</v>
      </c>
      <c r="BR930" s="5"/>
      <c r="BS930" s="5"/>
      <c r="BT930" s="5"/>
      <c r="BU930" s="5"/>
      <c r="BW930" s="5" t="s">
        <v>1249</v>
      </c>
      <c r="BX930">
        <v>2400</v>
      </c>
      <c r="BY930">
        <v>324</v>
      </c>
    </row>
    <row r="931" spans="1:77" x14ac:dyDescent="0.25">
      <c r="A931" s="5" t="s">
        <v>1201</v>
      </c>
      <c r="B931" s="42">
        <v>0</v>
      </c>
      <c r="G931" s="5" t="s">
        <v>1190</v>
      </c>
      <c r="H931" s="42">
        <v>138</v>
      </c>
      <c r="N931" s="5" t="s">
        <v>1190</v>
      </c>
      <c r="O931" s="42">
        <v>2</v>
      </c>
      <c r="Z931" s="5" t="s">
        <v>188</v>
      </c>
      <c r="AA931" s="1">
        <v>0.17</v>
      </c>
      <c r="AI931" s="5" t="s">
        <v>193</v>
      </c>
      <c r="AJ931" s="42">
        <v>1</v>
      </c>
      <c r="AL931" s="5" t="s">
        <v>194</v>
      </c>
      <c r="AM931" s="17">
        <v>2</v>
      </c>
      <c r="AW931" s="5" t="s">
        <v>220</v>
      </c>
      <c r="AX931" s="17">
        <v>60</v>
      </c>
      <c r="BC931" s="5" t="s">
        <v>208</v>
      </c>
      <c r="BD931" s="17">
        <v>584</v>
      </c>
      <c r="BN931" s="5" t="s">
        <v>199</v>
      </c>
      <c r="BO931" s="5" t="e">
        <f t="shared" si="81"/>
        <v>#N/A</v>
      </c>
      <c r="BP931" s="5" t="e">
        <f t="shared" si="82"/>
        <v>#N/A</v>
      </c>
      <c r="BQ931" s="5" t="e">
        <f>Table2[[#This Row],[Column1]]+Table2[[#This Row],[Column2]]</f>
        <v>#N/A</v>
      </c>
      <c r="BR931" s="5"/>
      <c r="BS931" s="5"/>
      <c r="BT931" s="5"/>
      <c r="BU931" s="5"/>
      <c r="BW931" s="5" t="s">
        <v>1250</v>
      </c>
      <c r="BX931">
        <v>18800</v>
      </c>
      <c r="BY931">
        <v>2800</v>
      </c>
    </row>
    <row r="932" spans="1:77" x14ac:dyDescent="0.25">
      <c r="A932" s="5" t="s">
        <v>1204</v>
      </c>
      <c r="B932" s="42">
        <v>0</v>
      </c>
      <c r="G932" s="5" t="s">
        <v>1191</v>
      </c>
      <c r="H932" s="42">
        <v>731</v>
      </c>
      <c r="N932" s="5" t="s">
        <v>1191</v>
      </c>
      <c r="O932" s="42">
        <v>1</v>
      </c>
      <c r="Z932" s="5" t="s">
        <v>189</v>
      </c>
      <c r="AA932" s="1">
        <v>0</v>
      </c>
      <c r="AI932" s="5" t="s">
        <v>194</v>
      </c>
      <c r="AJ932" s="42">
        <v>2</v>
      </c>
      <c r="AL932" s="5" t="s">
        <v>196</v>
      </c>
      <c r="AM932" s="17">
        <v>1</v>
      </c>
      <c r="AW932" s="5" t="s">
        <v>224</v>
      </c>
      <c r="AX932" s="17">
        <v>5</v>
      </c>
      <c r="BC932" s="5" t="s">
        <v>210</v>
      </c>
      <c r="BD932" s="17">
        <v>24</v>
      </c>
      <c r="BN932" s="5" t="s">
        <v>200</v>
      </c>
      <c r="BO932" s="5" t="e">
        <f t="shared" si="81"/>
        <v>#N/A</v>
      </c>
      <c r="BP932" s="5" t="e">
        <f t="shared" si="82"/>
        <v>#N/A</v>
      </c>
      <c r="BQ932" s="5" t="e">
        <f>Table2[[#This Row],[Column1]]+Table2[[#This Row],[Column2]]</f>
        <v>#N/A</v>
      </c>
      <c r="BR932" s="5"/>
      <c r="BS932" s="5"/>
      <c r="BT932" s="5"/>
      <c r="BU932" s="5"/>
      <c r="BW932" s="5" t="s">
        <v>1252</v>
      </c>
      <c r="BX932">
        <v>856</v>
      </c>
      <c r="BY932">
        <v>450</v>
      </c>
    </row>
    <row r="933" spans="1:77" x14ac:dyDescent="0.25">
      <c r="A933" s="5" t="s">
        <v>1205</v>
      </c>
      <c r="B933" s="42">
        <v>0</v>
      </c>
      <c r="G933" s="5" t="s">
        <v>1192</v>
      </c>
      <c r="H933" s="42">
        <v>94</v>
      </c>
      <c r="N933" s="5" t="s">
        <v>1192</v>
      </c>
      <c r="O933" s="42">
        <v>2</v>
      </c>
      <c r="Z933" s="5" t="s">
        <v>190</v>
      </c>
      <c r="AA933" s="1">
        <v>0.36</v>
      </c>
      <c r="AI933" s="5" t="s">
        <v>196</v>
      </c>
      <c r="AJ933" s="42">
        <v>1</v>
      </c>
      <c r="AL933" s="5" t="s">
        <v>197</v>
      </c>
      <c r="AM933" s="17">
        <v>1</v>
      </c>
      <c r="AW933" s="5" t="s">
        <v>225</v>
      </c>
      <c r="AX933" s="17">
        <v>250</v>
      </c>
      <c r="BC933" s="5" t="s">
        <v>211</v>
      </c>
      <c r="BD933" s="17">
        <v>840</v>
      </c>
      <c r="BN933" s="5" t="s">
        <v>201</v>
      </c>
      <c r="BO933" s="5" t="e">
        <f t="shared" si="81"/>
        <v>#N/A</v>
      </c>
      <c r="BP933" s="5" t="e">
        <f t="shared" si="82"/>
        <v>#N/A</v>
      </c>
      <c r="BQ933" s="5" t="e">
        <f>Table2[[#This Row],[Column1]]+Table2[[#This Row],[Column2]]</f>
        <v>#N/A</v>
      </c>
      <c r="BR933" s="5"/>
      <c r="BS933" s="5"/>
      <c r="BT933" s="5"/>
      <c r="BU933" s="5"/>
      <c r="BW933" s="5" t="s">
        <v>1253</v>
      </c>
      <c r="BX933">
        <v>856</v>
      </c>
      <c r="BY933">
        <v>215</v>
      </c>
    </row>
    <row r="934" spans="1:77" x14ac:dyDescent="0.25">
      <c r="A934" s="5" t="s">
        <v>1206</v>
      </c>
      <c r="B934" s="42">
        <v>280</v>
      </c>
      <c r="G934" s="5" t="s">
        <v>1193</v>
      </c>
      <c r="H934" s="42">
        <v>0</v>
      </c>
      <c r="N934" s="5" t="s">
        <v>1193</v>
      </c>
      <c r="O934" s="42">
        <v>1</v>
      </c>
      <c r="Z934" s="5" t="s">
        <v>191</v>
      </c>
      <c r="AA934" s="1">
        <v>0.09</v>
      </c>
      <c r="AI934" s="5" t="s">
        <v>197</v>
      </c>
      <c r="AJ934" s="42">
        <v>1</v>
      </c>
      <c r="AL934" s="5" t="s">
        <v>199</v>
      </c>
      <c r="AM934" s="17">
        <v>1</v>
      </c>
      <c r="AW934" s="5" t="s">
        <v>226</v>
      </c>
      <c r="AX934" s="17">
        <v>100</v>
      </c>
      <c r="BC934" s="5" t="s">
        <v>212</v>
      </c>
      <c r="BD934" s="17">
        <v>152</v>
      </c>
      <c r="BN934" s="5" t="s">
        <v>202</v>
      </c>
      <c r="BO934" s="5" t="e">
        <f t="shared" si="81"/>
        <v>#N/A</v>
      </c>
      <c r="BP934" s="5" t="e">
        <f t="shared" si="82"/>
        <v>#N/A</v>
      </c>
      <c r="BQ934" s="5" t="e">
        <f>Table2[[#This Row],[Column1]]+Table2[[#This Row],[Column2]]</f>
        <v>#N/A</v>
      </c>
      <c r="BR934" s="5"/>
      <c r="BS934" s="5"/>
      <c r="BT934" s="5"/>
      <c r="BU934" s="5"/>
      <c r="BW934" s="5" t="s">
        <v>1254</v>
      </c>
      <c r="BX934">
        <v>0</v>
      </c>
      <c r="BY934">
        <v>1500</v>
      </c>
    </row>
    <row r="935" spans="1:77" x14ac:dyDescent="0.25">
      <c r="A935" s="5" t="s">
        <v>1207</v>
      </c>
      <c r="B935" s="42">
        <v>0</v>
      </c>
      <c r="G935" s="5" t="s">
        <v>1194</v>
      </c>
      <c r="H935" s="42">
        <v>35</v>
      </c>
      <c r="N935" s="5" t="s">
        <v>1194</v>
      </c>
      <c r="O935" s="42">
        <v>1</v>
      </c>
      <c r="Z935" s="5" t="s">
        <v>192</v>
      </c>
      <c r="AA935" s="1">
        <v>0</v>
      </c>
      <c r="AI935" s="5" t="s">
        <v>199</v>
      </c>
      <c r="AJ935" s="42">
        <v>1</v>
      </c>
      <c r="AL935" s="5" t="s">
        <v>200</v>
      </c>
      <c r="AM935" s="17">
        <v>1</v>
      </c>
      <c r="AW935" s="5" t="s">
        <v>227</v>
      </c>
      <c r="AX935" s="17">
        <v>93</v>
      </c>
      <c r="BC935" s="5" t="s">
        <v>216</v>
      </c>
      <c r="BD935" s="17">
        <v>1497</v>
      </c>
      <c r="BN935" s="5" t="s">
        <v>203</v>
      </c>
      <c r="BO935" s="5" t="e">
        <f t="shared" si="81"/>
        <v>#N/A</v>
      </c>
      <c r="BP935" s="5" t="e">
        <f t="shared" si="82"/>
        <v>#N/A</v>
      </c>
      <c r="BQ935" s="5" t="e">
        <f>Table2[[#This Row],[Column1]]+Table2[[#This Row],[Column2]]</f>
        <v>#N/A</v>
      </c>
      <c r="BR935" s="5"/>
      <c r="BS935" s="5"/>
      <c r="BT935" s="5"/>
      <c r="BU935" s="5"/>
      <c r="BW935" s="5" t="s">
        <v>1255</v>
      </c>
      <c r="BX935">
        <v>28</v>
      </c>
      <c r="BY935">
        <v>250</v>
      </c>
    </row>
    <row r="936" spans="1:77" x14ac:dyDescent="0.25">
      <c r="A936" s="5" t="s">
        <v>1208</v>
      </c>
      <c r="B936" s="42">
        <v>30</v>
      </c>
      <c r="G936" s="5" t="s">
        <v>1195</v>
      </c>
      <c r="H936" s="42">
        <v>99</v>
      </c>
      <c r="N936" s="5" t="s">
        <v>1195</v>
      </c>
      <c r="O936" s="42">
        <v>1</v>
      </c>
      <c r="Z936" s="5" t="s">
        <v>193</v>
      </c>
      <c r="AA936" s="1">
        <v>1</v>
      </c>
      <c r="AI936" s="5" t="s">
        <v>200</v>
      </c>
      <c r="AJ936" s="42">
        <v>1</v>
      </c>
      <c r="AL936" s="5" t="s">
        <v>201</v>
      </c>
      <c r="AM936" s="17">
        <v>1</v>
      </c>
      <c r="AW936" s="5" t="s">
        <v>233</v>
      </c>
      <c r="AX936" s="17">
        <v>65</v>
      </c>
      <c r="BC936" s="5" t="s">
        <v>219</v>
      </c>
      <c r="BD936" s="17">
        <v>45</v>
      </c>
      <c r="BN936" s="5" t="s">
        <v>204</v>
      </c>
      <c r="BO936" s="5" t="e">
        <f t="shared" si="81"/>
        <v>#N/A</v>
      </c>
      <c r="BP936" s="5" t="e">
        <f t="shared" si="82"/>
        <v>#N/A</v>
      </c>
      <c r="BQ936" s="5" t="e">
        <f>Table2[[#This Row],[Column1]]+Table2[[#This Row],[Column2]]</f>
        <v>#N/A</v>
      </c>
      <c r="BR936" s="5"/>
      <c r="BS936" s="5"/>
      <c r="BT936" s="5"/>
      <c r="BU936" s="5"/>
      <c r="BW936" s="5" t="s">
        <v>1256</v>
      </c>
      <c r="BX936">
        <v>26</v>
      </c>
      <c r="BY936">
        <v>136</v>
      </c>
    </row>
    <row r="937" spans="1:77" x14ac:dyDescent="0.25">
      <c r="A937" s="5" t="s">
        <v>1209</v>
      </c>
      <c r="B937" s="42">
        <v>960</v>
      </c>
      <c r="G937" s="5" t="s">
        <v>1196</v>
      </c>
      <c r="H937" s="42">
        <v>582</v>
      </c>
      <c r="N937" s="5" t="s">
        <v>1196</v>
      </c>
      <c r="O937" s="42">
        <v>1</v>
      </c>
      <c r="Z937" s="5" t="s">
        <v>194</v>
      </c>
      <c r="AA937" s="1">
        <v>0.25</v>
      </c>
      <c r="AI937" s="5" t="s">
        <v>201</v>
      </c>
      <c r="AJ937" s="42">
        <v>1</v>
      </c>
      <c r="AL937" s="5" t="s">
        <v>202</v>
      </c>
      <c r="AM937" s="17">
        <v>1</v>
      </c>
      <c r="AW937" s="5" t="s">
        <v>234</v>
      </c>
      <c r="AX937" s="17">
        <v>52</v>
      </c>
      <c r="BC937" s="5" t="s">
        <v>220</v>
      </c>
      <c r="BD937" s="17">
        <v>181</v>
      </c>
      <c r="BN937" s="5" t="s">
        <v>205</v>
      </c>
      <c r="BO937" s="5" t="e">
        <f t="shared" si="81"/>
        <v>#N/A</v>
      </c>
      <c r="BP937" s="5" t="e">
        <f t="shared" si="82"/>
        <v>#N/A</v>
      </c>
      <c r="BQ937" s="5" t="e">
        <f>Table2[[#This Row],[Column1]]+Table2[[#This Row],[Column2]]</f>
        <v>#N/A</v>
      </c>
      <c r="BR937" s="5"/>
      <c r="BS937" s="5"/>
      <c r="BT937" s="5"/>
      <c r="BU937" s="5"/>
      <c r="BW937" s="5" t="s">
        <v>1257</v>
      </c>
      <c r="BX937">
        <v>40</v>
      </c>
      <c r="BY937">
        <v>145</v>
      </c>
    </row>
    <row r="938" spans="1:77" x14ac:dyDescent="0.25">
      <c r="A938" s="5" t="s">
        <v>1210</v>
      </c>
      <c r="B938" s="42">
        <v>505</v>
      </c>
      <c r="G938" s="5" t="s">
        <v>1197</v>
      </c>
      <c r="H938" s="42">
        <v>0</v>
      </c>
      <c r="N938" s="5" t="s">
        <v>1197</v>
      </c>
      <c r="O938" s="42">
        <v>1</v>
      </c>
      <c r="Z938" s="5" t="s">
        <v>196</v>
      </c>
      <c r="AA938" s="1">
        <v>0.2</v>
      </c>
      <c r="AI938" s="5" t="s">
        <v>202</v>
      </c>
      <c r="AJ938" s="42">
        <v>1</v>
      </c>
      <c r="AL938" s="5" t="s">
        <v>203</v>
      </c>
      <c r="AM938" s="17">
        <v>1</v>
      </c>
      <c r="AW938" s="5" t="s">
        <v>236</v>
      </c>
      <c r="AX938" s="17">
        <v>70</v>
      </c>
      <c r="BC938" s="5" t="s">
        <v>221</v>
      </c>
      <c r="BD938" s="17">
        <v>30</v>
      </c>
      <c r="BN938" s="5" t="s">
        <v>207</v>
      </c>
      <c r="BO938" s="5" t="e">
        <f t="shared" si="81"/>
        <v>#N/A</v>
      </c>
      <c r="BP938" s="5" t="e">
        <f t="shared" si="82"/>
        <v>#N/A</v>
      </c>
      <c r="BQ938" s="5" t="e">
        <f>Table2[[#This Row],[Column1]]+Table2[[#This Row],[Column2]]</f>
        <v>#N/A</v>
      </c>
      <c r="BR938" s="5"/>
      <c r="BS938" s="5"/>
      <c r="BT938" s="5"/>
      <c r="BU938" s="5"/>
      <c r="BW938" s="5" t="s">
        <v>1258</v>
      </c>
      <c r="BX938">
        <v>884</v>
      </c>
      <c r="BY938">
        <v>212</v>
      </c>
    </row>
    <row r="939" spans="1:77" x14ac:dyDescent="0.25">
      <c r="A939" s="5" t="s">
        <v>1211</v>
      </c>
      <c r="B939" s="42">
        <v>48</v>
      </c>
      <c r="G939" s="5" t="s">
        <v>1199</v>
      </c>
      <c r="H939" s="42">
        <v>1100</v>
      </c>
      <c r="N939" s="5" t="s">
        <v>1199</v>
      </c>
      <c r="O939" s="42">
        <v>1</v>
      </c>
      <c r="Z939" s="5" t="s">
        <v>197</v>
      </c>
      <c r="AA939" s="1">
        <v>0.5</v>
      </c>
      <c r="AI939" s="5" t="s">
        <v>203</v>
      </c>
      <c r="AJ939" s="42">
        <v>1</v>
      </c>
      <c r="AL939" s="5" t="s">
        <v>204</v>
      </c>
      <c r="AM939" s="17">
        <v>1</v>
      </c>
      <c r="AW939" s="5" t="s">
        <v>239</v>
      </c>
      <c r="AX939" s="17">
        <v>126</v>
      </c>
      <c r="BC939" s="5" t="s">
        <v>224</v>
      </c>
      <c r="BD939" s="17">
        <v>3</v>
      </c>
      <c r="BN939" s="5" t="s">
        <v>208</v>
      </c>
      <c r="BO939" s="5" t="e">
        <f t="shared" si="81"/>
        <v>#N/A</v>
      </c>
      <c r="BP939" s="5" t="e">
        <f t="shared" si="82"/>
        <v>#N/A</v>
      </c>
      <c r="BQ939" s="5" t="e">
        <f>Table2[[#This Row],[Column1]]+Table2[[#This Row],[Column2]]</f>
        <v>#N/A</v>
      </c>
      <c r="BR939" s="5"/>
      <c r="BS939" s="5"/>
      <c r="BT939" s="5"/>
      <c r="BU939" s="5"/>
      <c r="BW939" s="5" t="s">
        <v>1259</v>
      </c>
      <c r="BX939">
        <v>479</v>
      </c>
      <c r="BY939">
        <v>0</v>
      </c>
    </row>
    <row r="940" spans="1:77" x14ac:dyDescent="0.25">
      <c r="A940" s="5" t="s">
        <v>1212</v>
      </c>
      <c r="B940" s="42">
        <v>290</v>
      </c>
      <c r="G940" s="5" t="s">
        <v>1201</v>
      </c>
      <c r="H940" s="42">
        <v>240</v>
      </c>
      <c r="N940" s="5" t="s">
        <v>1201</v>
      </c>
      <c r="O940" s="42">
        <v>1</v>
      </c>
      <c r="Z940" s="5" t="s">
        <v>199</v>
      </c>
      <c r="AA940" s="1">
        <v>0</v>
      </c>
      <c r="AI940" s="5" t="s">
        <v>204</v>
      </c>
      <c r="AJ940" s="42">
        <v>1</v>
      </c>
      <c r="AL940" s="5" t="s">
        <v>205</v>
      </c>
      <c r="AM940" s="17">
        <v>1</v>
      </c>
      <c r="AW940" s="5" t="s">
        <v>240</v>
      </c>
      <c r="AX940" s="17">
        <v>16</v>
      </c>
      <c r="BC940" s="5" t="s">
        <v>225</v>
      </c>
      <c r="BD940" s="17">
        <v>88</v>
      </c>
      <c r="BN940" s="5" t="s">
        <v>209</v>
      </c>
      <c r="BO940" s="5" t="e">
        <f t="shared" si="81"/>
        <v>#N/A</v>
      </c>
      <c r="BP940" s="5" t="e">
        <f t="shared" si="82"/>
        <v>#N/A</v>
      </c>
      <c r="BQ940" s="5" t="e">
        <f>Table2[[#This Row],[Column1]]+Table2[[#This Row],[Column2]]</f>
        <v>#N/A</v>
      </c>
      <c r="BR940" s="5"/>
      <c r="BS940" s="5"/>
      <c r="BT940" s="5"/>
      <c r="BU940" s="5"/>
      <c r="BW940" s="5" t="s">
        <v>1260</v>
      </c>
      <c r="BX940">
        <v>1336</v>
      </c>
      <c r="BY940">
        <v>1100</v>
      </c>
    </row>
    <row r="941" spans="1:77" x14ac:dyDescent="0.25">
      <c r="A941" s="5" t="s">
        <v>1213</v>
      </c>
      <c r="B941" s="42">
        <v>94</v>
      </c>
      <c r="G941" s="5" t="s">
        <v>1204</v>
      </c>
      <c r="H941" s="42">
        <v>78</v>
      </c>
      <c r="N941" s="5" t="s">
        <v>1204</v>
      </c>
      <c r="O941" s="42">
        <v>1</v>
      </c>
      <c r="Z941" s="5" t="s">
        <v>200</v>
      </c>
      <c r="AA941" s="1">
        <v>0.05</v>
      </c>
      <c r="AI941" s="5" t="s">
        <v>205</v>
      </c>
      <c r="AJ941" s="42">
        <v>1</v>
      </c>
      <c r="AL941" s="5" t="s">
        <v>207</v>
      </c>
      <c r="AM941" s="17">
        <v>1</v>
      </c>
      <c r="AW941" s="5" t="s">
        <v>241</v>
      </c>
      <c r="AX941" s="17">
        <v>31</v>
      </c>
      <c r="BC941" s="5" t="s">
        <v>226</v>
      </c>
      <c r="BD941" s="17">
        <v>1100</v>
      </c>
      <c r="BN941" s="5" t="s">
        <v>210</v>
      </c>
      <c r="BO941" s="5" t="e">
        <f t="shared" si="81"/>
        <v>#N/A</v>
      </c>
      <c r="BP941" s="5" t="e">
        <f t="shared" si="82"/>
        <v>#N/A</v>
      </c>
      <c r="BQ941" s="5" t="e">
        <f>Table2[[#This Row],[Column1]]+Table2[[#This Row],[Column2]]</f>
        <v>#N/A</v>
      </c>
      <c r="BR941" s="5"/>
      <c r="BS941" s="5"/>
      <c r="BT941" s="5"/>
      <c r="BU941" s="5"/>
      <c r="BW941" s="5" t="s">
        <v>1261</v>
      </c>
      <c r="BX941">
        <v>3000</v>
      </c>
      <c r="BY941">
        <v>451</v>
      </c>
    </row>
    <row r="942" spans="1:77" x14ac:dyDescent="0.25">
      <c r="A942" s="5" t="s">
        <v>1214</v>
      </c>
      <c r="B942" s="42">
        <v>150</v>
      </c>
      <c r="G942" s="5" t="s">
        <v>1205</v>
      </c>
      <c r="H942" s="42">
        <v>30</v>
      </c>
      <c r="N942" s="5" t="s">
        <v>1205</v>
      </c>
      <c r="O942" s="42">
        <v>2</v>
      </c>
      <c r="Z942" s="5" t="s">
        <v>201</v>
      </c>
      <c r="AA942" s="1">
        <v>0.3</v>
      </c>
      <c r="AI942" s="5" t="s">
        <v>207</v>
      </c>
      <c r="AJ942" s="42">
        <v>1</v>
      </c>
      <c r="AL942" s="5" t="s">
        <v>208</v>
      </c>
      <c r="AM942" s="17">
        <v>1</v>
      </c>
      <c r="AW942" s="5" t="s">
        <v>244</v>
      </c>
      <c r="AX942" s="17">
        <v>30</v>
      </c>
      <c r="BC942" s="5" t="s">
        <v>227</v>
      </c>
      <c r="BD942" s="17">
        <v>1000</v>
      </c>
      <c r="BN942" s="5" t="s">
        <v>211</v>
      </c>
      <c r="BO942" s="5" t="e">
        <f t="shared" si="81"/>
        <v>#N/A</v>
      </c>
      <c r="BP942" s="5" t="e">
        <f t="shared" si="82"/>
        <v>#N/A</v>
      </c>
      <c r="BQ942" s="5" t="e">
        <f>Table2[[#This Row],[Column1]]+Table2[[#This Row],[Column2]]</f>
        <v>#N/A</v>
      </c>
      <c r="BR942" s="5"/>
      <c r="BS942" s="5"/>
      <c r="BT942" s="5"/>
      <c r="BU942" s="5"/>
      <c r="BW942" s="5" t="s">
        <v>1262</v>
      </c>
      <c r="BX942">
        <v>25</v>
      </c>
      <c r="BY942">
        <v>20</v>
      </c>
    </row>
    <row r="943" spans="1:77" x14ac:dyDescent="0.25">
      <c r="A943" s="5" t="s">
        <v>1215</v>
      </c>
      <c r="B943" s="42">
        <v>0</v>
      </c>
      <c r="G943" s="5" t="s">
        <v>1206</v>
      </c>
      <c r="H943" s="42">
        <v>840</v>
      </c>
      <c r="N943" s="5" t="s">
        <v>1206</v>
      </c>
      <c r="O943" s="42">
        <v>2</v>
      </c>
      <c r="Z943" s="5" t="s">
        <v>202</v>
      </c>
      <c r="AA943" s="1">
        <v>1</v>
      </c>
      <c r="AI943" s="5" t="s">
        <v>208</v>
      </c>
      <c r="AJ943" s="42">
        <v>1</v>
      </c>
      <c r="AL943" s="5" t="s">
        <v>209</v>
      </c>
      <c r="AM943" s="17">
        <v>1</v>
      </c>
      <c r="AW943" s="5" t="s">
        <v>245</v>
      </c>
      <c r="AX943" s="17">
        <v>47</v>
      </c>
      <c r="BC943" s="5" t="s">
        <v>230</v>
      </c>
      <c r="BD943" s="17">
        <v>932</v>
      </c>
      <c r="BN943" s="5" t="s">
        <v>212</v>
      </c>
      <c r="BO943" s="5" t="e">
        <f t="shared" si="81"/>
        <v>#N/A</v>
      </c>
      <c r="BP943" s="5" t="e">
        <f t="shared" si="82"/>
        <v>#N/A</v>
      </c>
      <c r="BQ943" s="5" t="e">
        <f>Table2[[#This Row],[Column1]]+Table2[[#This Row],[Column2]]</f>
        <v>#N/A</v>
      </c>
      <c r="BR943" s="5"/>
      <c r="BS943" s="5"/>
      <c r="BT943" s="5"/>
      <c r="BU943" s="5"/>
      <c r="BW943" s="5" t="s">
        <v>1263</v>
      </c>
      <c r="BX943">
        <v>170</v>
      </c>
      <c r="BY943">
        <v>0</v>
      </c>
    </row>
    <row r="944" spans="1:77" x14ac:dyDescent="0.25">
      <c r="A944" s="5" t="s">
        <v>1216</v>
      </c>
      <c r="B944" s="42">
        <v>0</v>
      </c>
      <c r="G944" s="5" t="s">
        <v>1207</v>
      </c>
      <c r="H944" s="42">
        <v>150</v>
      </c>
      <c r="N944" s="5" t="s">
        <v>1207</v>
      </c>
      <c r="O944" s="42">
        <v>1</v>
      </c>
      <c r="Z944" s="5" t="s">
        <v>203</v>
      </c>
      <c r="AA944" s="1">
        <v>0.15</v>
      </c>
      <c r="AI944" s="5" t="s">
        <v>209</v>
      </c>
      <c r="AJ944" s="42">
        <v>1</v>
      </c>
      <c r="AL944" s="5" t="s">
        <v>210</v>
      </c>
      <c r="AM944" s="17">
        <v>1</v>
      </c>
      <c r="AW944" s="5" t="s">
        <v>246</v>
      </c>
      <c r="AX944" s="17">
        <v>137</v>
      </c>
      <c r="BC944" s="5" t="s">
        <v>231</v>
      </c>
      <c r="BD944" s="17">
        <v>946</v>
      </c>
      <c r="BN944" s="5" t="s">
        <v>214</v>
      </c>
      <c r="BO944" s="5" t="e">
        <f t="shared" si="81"/>
        <v>#N/A</v>
      </c>
      <c r="BP944" s="5" t="e">
        <f t="shared" si="82"/>
        <v>#N/A</v>
      </c>
      <c r="BQ944" s="5" t="e">
        <f>Table2[[#This Row],[Column1]]+Table2[[#This Row],[Column2]]</f>
        <v>#N/A</v>
      </c>
      <c r="BR944" s="5"/>
      <c r="BS944" s="5"/>
      <c r="BT944" s="5"/>
      <c r="BU944" s="5"/>
      <c r="BW944" s="5" t="s">
        <v>1264</v>
      </c>
      <c r="BX944">
        <v>24</v>
      </c>
      <c r="BY944">
        <v>18</v>
      </c>
    </row>
    <row r="945" spans="1:77" x14ac:dyDescent="0.25">
      <c r="A945" s="5" t="s">
        <v>1217</v>
      </c>
      <c r="B945" s="42">
        <v>85</v>
      </c>
      <c r="G945" s="5" t="s">
        <v>1208</v>
      </c>
      <c r="H945" s="42">
        <v>6</v>
      </c>
      <c r="N945" s="5" t="s">
        <v>1208</v>
      </c>
      <c r="O945" s="42">
        <v>1</v>
      </c>
      <c r="Z945" s="5" t="s">
        <v>204</v>
      </c>
      <c r="AA945" s="1">
        <v>0.09</v>
      </c>
      <c r="AI945" s="5" t="s">
        <v>210</v>
      </c>
      <c r="AJ945" s="42">
        <v>1</v>
      </c>
      <c r="AL945" s="5" t="s">
        <v>211</v>
      </c>
      <c r="AM945" s="17">
        <v>1</v>
      </c>
      <c r="AW945" s="5" t="s">
        <v>250</v>
      </c>
      <c r="AX945" s="17">
        <v>100</v>
      </c>
      <c r="BC945" s="5" t="s">
        <v>233</v>
      </c>
      <c r="BD945" s="17">
        <v>102</v>
      </c>
      <c r="BN945" s="5" t="s">
        <v>216</v>
      </c>
      <c r="BO945" s="5" t="e">
        <f t="shared" si="81"/>
        <v>#N/A</v>
      </c>
      <c r="BP945" s="5" t="e">
        <f t="shared" si="82"/>
        <v>#N/A</v>
      </c>
      <c r="BQ945" s="5" t="e">
        <f>Table2[[#This Row],[Column1]]+Table2[[#This Row],[Column2]]</f>
        <v>#N/A</v>
      </c>
      <c r="BR945" s="5"/>
      <c r="BS945" s="5"/>
      <c r="BT945" s="5"/>
      <c r="BU945" s="5"/>
      <c r="BW945" s="5" t="s">
        <v>1265</v>
      </c>
      <c r="BX945">
        <v>3400</v>
      </c>
      <c r="BY945">
        <v>1150</v>
      </c>
    </row>
    <row r="946" spans="1:77" x14ac:dyDescent="0.25">
      <c r="A946" s="5" t="s">
        <v>1218</v>
      </c>
      <c r="B946" s="42">
        <v>200</v>
      </c>
      <c r="G946" s="5" t="s">
        <v>1209</v>
      </c>
      <c r="H946" s="42">
        <v>0</v>
      </c>
      <c r="N946" s="5" t="s">
        <v>1209</v>
      </c>
      <c r="O946" s="42">
        <v>1</v>
      </c>
      <c r="Z946" s="5" t="s">
        <v>205</v>
      </c>
      <c r="AA946" s="1">
        <v>0.05</v>
      </c>
      <c r="AI946" s="5" t="s">
        <v>211</v>
      </c>
      <c r="AJ946" s="42">
        <v>1</v>
      </c>
      <c r="AL946" s="5" t="s">
        <v>212</v>
      </c>
      <c r="AM946" s="17">
        <v>1</v>
      </c>
      <c r="AW946" s="5" t="s">
        <v>251</v>
      </c>
      <c r="AX946" s="17">
        <v>41</v>
      </c>
      <c r="BC946" s="5" t="s">
        <v>236</v>
      </c>
      <c r="BD946" s="17">
        <v>13</v>
      </c>
      <c r="BN946" s="5" t="s">
        <v>217</v>
      </c>
      <c r="BO946" s="5" t="e">
        <f t="shared" si="81"/>
        <v>#N/A</v>
      </c>
      <c r="BP946" s="5" t="e">
        <f t="shared" si="82"/>
        <v>#N/A</v>
      </c>
      <c r="BQ946" s="5" t="e">
        <f>Table2[[#This Row],[Column1]]+Table2[[#This Row],[Column2]]</f>
        <v>#N/A</v>
      </c>
      <c r="BR946" s="5"/>
      <c r="BS946" s="5"/>
      <c r="BT946" s="5"/>
      <c r="BU946" s="5"/>
      <c r="BW946" s="5" t="s">
        <v>1266</v>
      </c>
      <c r="BX946">
        <v>299</v>
      </c>
      <c r="BY946">
        <v>83</v>
      </c>
    </row>
    <row r="947" spans="1:77" x14ac:dyDescent="0.25">
      <c r="A947" s="5" t="s">
        <v>1219</v>
      </c>
      <c r="B947" s="42">
        <v>0</v>
      </c>
      <c r="G947" s="5" t="s">
        <v>1210</v>
      </c>
      <c r="H947" s="42">
        <v>487600</v>
      </c>
      <c r="N947" s="5" t="s">
        <v>1210</v>
      </c>
      <c r="O947" s="42">
        <v>4</v>
      </c>
      <c r="Z947" s="5" t="s">
        <v>207</v>
      </c>
      <c r="AA947" s="1">
        <v>0.09</v>
      </c>
      <c r="AI947" s="5" t="s">
        <v>212</v>
      </c>
      <c r="AJ947" s="42">
        <v>1</v>
      </c>
      <c r="AL947" s="5" t="s">
        <v>214</v>
      </c>
      <c r="AM947" s="17">
        <v>1</v>
      </c>
      <c r="AW947" s="5" t="s">
        <v>253</v>
      </c>
      <c r="AX947" s="17">
        <v>3900</v>
      </c>
      <c r="BC947" s="5" t="s">
        <v>238</v>
      </c>
      <c r="BD947" s="17">
        <v>63</v>
      </c>
      <c r="BN947" s="5" t="s">
        <v>219</v>
      </c>
      <c r="BO947" s="5" t="e">
        <f t="shared" si="81"/>
        <v>#N/A</v>
      </c>
      <c r="BP947" s="5" t="e">
        <f t="shared" si="82"/>
        <v>#N/A</v>
      </c>
      <c r="BQ947" s="5" t="e">
        <f>Table2[[#This Row],[Column1]]+Table2[[#This Row],[Column2]]</f>
        <v>#N/A</v>
      </c>
      <c r="BR947" s="5"/>
      <c r="BS947" s="5"/>
      <c r="BT947" s="5"/>
      <c r="BU947" s="5"/>
      <c r="BW947" s="5" t="s">
        <v>1267</v>
      </c>
      <c r="BX947">
        <v>427</v>
      </c>
      <c r="BY947">
        <v>0</v>
      </c>
    </row>
    <row r="948" spans="1:77" x14ac:dyDescent="0.25">
      <c r="A948" s="5" t="s">
        <v>1220</v>
      </c>
      <c r="B948" s="42">
        <v>0</v>
      </c>
      <c r="G948" s="5" t="s">
        <v>1211</v>
      </c>
      <c r="H948" s="42">
        <v>212</v>
      </c>
      <c r="N948" s="5" t="s">
        <v>1211</v>
      </c>
      <c r="O948" s="42">
        <v>1</v>
      </c>
      <c r="Z948" s="5" t="s">
        <v>208</v>
      </c>
      <c r="AA948" s="1">
        <v>1</v>
      </c>
      <c r="AI948" s="5" t="s">
        <v>214</v>
      </c>
      <c r="AJ948" s="42">
        <v>1</v>
      </c>
      <c r="AL948" s="5" t="s">
        <v>216</v>
      </c>
      <c r="AM948" s="17">
        <v>2</v>
      </c>
      <c r="AW948" s="5" t="s">
        <v>254</v>
      </c>
      <c r="AX948" s="17">
        <v>30</v>
      </c>
      <c r="BC948" s="5" t="s">
        <v>240</v>
      </c>
      <c r="BD948" s="17">
        <v>13</v>
      </c>
      <c r="BN948" s="5" t="s">
        <v>220</v>
      </c>
      <c r="BO948" s="5" t="e">
        <f t="shared" si="81"/>
        <v>#N/A</v>
      </c>
      <c r="BP948" s="5" t="e">
        <f t="shared" si="82"/>
        <v>#N/A</v>
      </c>
      <c r="BQ948" s="5" t="e">
        <f>Table2[[#This Row],[Column1]]+Table2[[#This Row],[Column2]]</f>
        <v>#N/A</v>
      </c>
      <c r="BR948" s="5"/>
      <c r="BS948" s="5"/>
      <c r="BT948" s="5"/>
      <c r="BU948" s="5"/>
      <c r="BW948" s="5" t="s">
        <v>1268</v>
      </c>
      <c r="BX948">
        <v>1100</v>
      </c>
      <c r="BY948">
        <v>0</v>
      </c>
    </row>
    <row r="949" spans="1:77" x14ac:dyDescent="0.25">
      <c r="A949" s="5" t="s">
        <v>1221</v>
      </c>
      <c r="B949" s="42">
        <v>119</v>
      </c>
      <c r="G949" s="5" t="s">
        <v>1212</v>
      </c>
      <c r="H949" s="42">
        <v>644</v>
      </c>
      <c r="N949" s="5" t="s">
        <v>1212</v>
      </c>
      <c r="O949" s="42">
        <v>3</v>
      </c>
      <c r="Z949" s="5" t="s">
        <v>209</v>
      </c>
      <c r="AA949" s="1">
        <v>0.02</v>
      </c>
      <c r="AI949" s="5" t="s">
        <v>216</v>
      </c>
      <c r="AJ949" s="42">
        <v>2</v>
      </c>
      <c r="AL949" s="5" t="s">
        <v>217</v>
      </c>
      <c r="AM949" s="17">
        <v>1</v>
      </c>
      <c r="AW949" s="5" t="s">
        <v>257</v>
      </c>
      <c r="AX949" s="17">
        <v>28</v>
      </c>
      <c r="BC949" s="5" t="s">
        <v>241</v>
      </c>
      <c r="BD949" s="17">
        <v>168</v>
      </c>
      <c r="BN949" s="5" t="s">
        <v>221</v>
      </c>
      <c r="BO949" s="5" t="e">
        <f t="shared" si="81"/>
        <v>#N/A</v>
      </c>
      <c r="BP949" s="5" t="e">
        <f t="shared" si="82"/>
        <v>#N/A</v>
      </c>
      <c r="BQ949" s="5" t="e">
        <f>Table2[[#This Row],[Column1]]+Table2[[#This Row],[Column2]]</f>
        <v>#N/A</v>
      </c>
      <c r="BR949" s="5"/>
      <c r="BS949" s="5"/>
      <c r="BT949" s="5"/>
      <c r="BU949" s="5"/>
      <c r="BW949" s="5" t="s">
        <v>1269</v>
      </c>
      <c r="BX949">
        <v>223</v>
      </c>
      <c r="BY949">
        <v>14</v>
      </c>
    </row>
    <row r="950" spans="1:77" x14ac:dyDescent="0.25">
      <c r="A950" s="5" t="s">
        <v>1222</v>
      </c>
      <c r="B950" s="42">
        <v>995</v>
      </c>
      <c r="G950" s="5" t="s">
        <v>1213</v>
      </c>
      <c r="H950" s="42">
        <v>0</v>
      </c>
      <c r="N950" s="5" t="s">
        <v>1213</v>
      </c>
      <c r="O950" s="42">
        <v>1</v>
      </c>
      <c r="Z950" s="5" t="s">
        <v>210</v>
      </c>
      <c r="AA950" s="1">
        <v>1</v>
      </c>
      <c r="AI950" s="5" t="s">
        <v>217</v>
      </c>
      <c r="AJ950" s="42">
        <v>1</v>
      </c>
      <c r="AL950" s="5" t="s">
        <v>219</v>
      </c>
      <c r="AM950" s="17">
        <v>1</v>
      </c>
      <c r="AW950" s="5" t="s">
        <v>258</v>
      </c>
      <c r="AX950" s="17">
        <v>30</v>
      </c>
      <c r="BC950" s="5" t="s">
        <v>243</v>
      </c>
      <c r="BD950" s="17">
        <v>223</v>
      </c>
      <c r="BN950" s="5" t="s">
        <v>224</v>
      </c>
      <c r="BO950" s="5" t="e">
        <f t="shared" si="81"/>
        <v>#N/A</v>
      </c>
      <c r="BP950" s="5" t="e">
        <f t="shared" si="82"/>
        <v>#N/A</v>
      </c>
      <c r="BQ950" s="5" t="e">
        <f>Table2[[#This Row],[Column1]]+Table2[[#This Row],[Column2]]</f>
        <v>#N/A</v>
      </c>
      <c r="BR950" s="5"/>
      <c r="BS950" s="5"/>
      <c r="BT950" s="5"/>
      <c r="BU950" s="5"/>
      <c r="BW950" s="5" t="s">
        <v>1270</v>
      </c>
      <c r="BX950">
        <v>70</v>
      </c>
      <c r="BY950">
        <v>35</v>
      </c>
    </row>
    <row r="951" spans="1:77" x14ac:dyDescent="0.25">
      <c r="A951" s="5" t="s">
        <v>1223</v>
      </c>
      <c r="B951" s="42">
        <v>170</v>
      </c>
      <c r="G951" s="5" t="s">
        <v>1214</v>
      </c>
      <c r="H951" s="42">
        <v>881</v>
      </c>
      <c r="N951" s="5" t="s">
        <v>1214</v>
      </c>
      <c r="O951" s="42">
        <v>1</v>
      </c>
      <c r="Z951" s="5" t="s">
        <v>211</v>
      </c>
      <c r="AA951" s="1">
        <v>0.1</v>
      </c>
      <c r="AI951" s="5" t="s">
        <v>219</v>
      </c>
      <c r="AJ951" s="42">
        <v>1</v>
      </c>
      <c r="AL951" s="5" t="s">
        <v>220</v>
      </c>
      <c r="AM951" s="17">
        <v>1</v>
      </c>
      <c r="AW951" s="5" t="s">
        <v>259</v>
      </c>
      <c r="AX951" s="17">
        <v>240</v>
      </c>
      <c r="BC951" s="5" t="s">
        <v>244</v>
      </c>
      <c r="BD951" s="17">
        <v>14</v>
      </c>
      <c r="BN951" s="5" t="s">
        <v>225</v>
      </c>
      <c r="BO951" s="5" t="e">
        <f t="shared" si="81"/>
        <v>#N/A</v>
      </c>
      <c r="BP951" s="5" t="e">
        <f t="shared" si="82"/>
        <v>#N/A</v>
      </c>
      <c r="BQ951" s="5" t="e">
        <f>Table2[[#This Row],[Column1]]+Table2[[#This Row],[Column2]]</f>
        <v>#N/A</v>
      </c>
      <c r="BR951" s="5"/>
      <c r="BS951" s="5"/>
      <c r="BT951" s="5"/>
      <c r="BU951" s="5"/>
      <c r="BW951" s="5" t="s">
        <v>1271</v>
      </c>
      <c r="BX951">
        <v>566</v>
      </c>
      <c r="BY951">
        <v>155</v>
      </c>
    </row>
    <row r="952" spans="1:77" x14ac:dyDescent="0.25">
      <c r="A952" s="5" t="s">
        <v>1224</v>
      </c>
      <c r="B952" s="42">
        <v>0</v>
      </c>
      <c r="G952" s="5" t="s">
        <v>1215</v>
      </c>
      <c r="H952" s="42">
        <v>200</v>
      </c>
      <c r="N952" s="5" t="s">
        <v>1215</v>
      </c>
      <c r="O952" s="42">
        <v>1</v>
      </c>
      <c r="Z952" s="5" t="s">
        <v>212</v>
      </c>
      <c r="AA952" s="1">
        <v>0.11</v>
      </c>
      <c r="AI952" s="5" t="s">
        <v>220</v>
      </c>
      <c r="AJ952" s="42">
        <v>1</v>
      </c>
      <c r="AL952" s="5" t="s">
        <v>221</v>
      </c>
      <c r="AM952" s="17">
        <v>1</v>
      </c>
      <c r="AW952" s="5" t="s">
        <v>260</v>
      </c>
      <c r="AX952" s="17">
        <v>65</v>
      </c>
      <c r="BC952" s="5" t="s">
        <v>245</v>
      </c>
      <c r="BD952" s="17">
        <v>49</v>
      </c>
      <c r="BN952" s="5" t="s">
        <v>226</v>
      </c>
      <c r="BO952" s="5" t="e">
        <f t="shared" si="81"/>
        <v>#N/A</v>
      </c>
      <c r="BP952" s="5" t="e">
        <f t="shared" si="82"/>
        <v>#N/A</v>
      </c>
      <c r="BQ952" s="5" t="e">
        <f>Table2[[#This Row],[Column1]]+Table2[[#This Row],[Column2]]</f>
        <v>#N/A</v>
      </c>
      <c r="BR952" s="5"/>
      <c r="BS952" s="5"/>
      <c r="BT952" s="5"/>
      <c r="BU952" s="5"/>
      <c r="BW952" s="5" t="s">
        <v>1272</v>
      </c>
      <c r="BX952">
        <v>251</v>
      </c>
      <c r="BY952">
        <v>60</v>
      </c>
    </row>
    <row r="953" spans="1:77" x14ac:dyDescent="0.25">
      <c r="A953" s="5" t="s">
        <v>1225</v>
      </c>
      <c r="B953" s="42">
        <v>240</v>
      </c>
      <c r="G953" s="5" t="s">
        <v>1216</v>
      </c>
      <c r="H953" s="42">
        <v>216</v>
      </c>
      <c r="N953" s="5" t="s">
        <v>1216</v>
      </c>
      <c r="O953" s="42">
        <v>2</v>
      </c>
      <c r="Z953" s="5" t="s">
        <v>214</v>
      </c>
      <c r="AA953" s="1">
        <v>0.2</v>
      </c>
      <c r="AI953" s="5" t="s">
        <v>221</v>
      </c>
      <c r="AJ953" s="42">
        <v>1</v>
      </c>
      <c r="AL953" s="5" t="s">
        <v>224</v>
      </c>
      <c r="AM953" s="17">
        <v>1</v>
      </c>
      <c r="AW953" s="5" t="s">
        <v>261</v>
      </c>
      <c r="AX953" s="17">
        <v>40</v>
      </c>
      <c r="BC953" s="5" t="s">
        <v>246</v>
      </c>
      <c r="BD953" s="17">
        <v>69</v>
      </c>
      <c r="BN953" s="5" t="s">
        <v>227</v>
      </c>
      <c r="BO953" s="5" t="e">
        <f t="shared" si="81"/>
        <v>#N/A</v>
      </c>
      <c r="BP953" s="5" t="e">
        <f t="shared" si="82"/>
        <v>#N/A</v>
      </c>
      <c r="BQ953" s="5" t="e">
        <f>Table2[[#This Row],[Column1]]+Table2[[#This Row],[Column2]]</f>
        <v>#N/A</v>
      </c>
      <c r="BR953" s="5"/>
      <c r="BS953" s="5"/>
      <c r="BT953" s="5"/>
      <c r="BU953" s="5"/>
      <c r="BW953" s="5" t="s">
        <v>1273</v>
      </c>
      <c r="BX953">
        <v>0</v>
      </c>
      <c r="BY953">
        <v>200</v>
      </c>
    </row>
    <row r="954" spans="1:77" x14ac:dyDescent="0.25">
      <c r="A954" s="5" t="s">
        <v>1226</v>
      </c>
      <c r="B954" s="42">
        <v>100</v>
      </c>
      <c r="G954" s="5" t="s">
        <v>1217</v>
      </c>
      <c r="H954" s="42">
        <v>770</v>
      </c>
      <c r="N954" s="5" t="s">
        <v>1217</v>
      </c>
      <c r="O954" s="42">
        <v>1</v>
      </c>
      <c r="Z954" s="5" t="s">
        <v>216</v>
      </c>
      <c r="AA954" s="1">
        <v>0.22</v>
      </c>
      <c r="AI954" s="5" t="s">
        <v>224</v>
      </c>
      <c r="AJ954" s="42">
        <v>1</v>
      </c>
      <c r="AL954" s="5" t="s">
        <v>225</v>
      </c>
      <c r="AM954" s="17">
        <v>1</v>
      </c>
      <c r="AW954" s="5" t="s">
        <v>262</v>
      </c>
      <c r="AX954" s="17">
        <v>250</v>
      </c>
      <c r="BC954" s="5" t="s">
        <v>248</v>
      </c>
      <c r="BD954" s="17">
        <v>380</v>
      </c>
      <c r="BN954" s="5" t="s">
        <v>230</v>
      </c>
      <c r="BO954" s="5" t="e">
        <f t="shared" si="81"/>
        <v>#N/A</v>
      </c>
      <c r="BP954" s="5" t="e">
        <f t="shared" si="82"/>
        <v>#N/A</v>
      </c>
      <c r="BQ954" s="5" t="e">
        <f>Table2[[#This Row],[Column1]]+Table2[[#This Row],[Column2]]</f>
        <v>#N/A</v>
      </c>
      <c r="BR954" s="5"/>
      <c r="BS954" s="5"/>
      <c r="BT954" s="5"/>
      <c r="BU954" s="5"/>
      <c r="BW954" s="5" t="s">
        <v>1274</v>
      </c>
      <c r="BX954">
        <v>86</v>
      </c>
      <c r="BY954">
        <v>62</v>
      </c>
    </row>
    <row r="955" spans="1:77" x14ac:dyDescent="0.25">
      <c r="A955" s="5" t="s">
        <v>1227</v>
      </c>
      <c r="B955" s="42">
        <v>62</v>
      </c>
      <c r="G955" s="5" t="s">
        <v>1218</v>
      </c>
      <c r="H955" s="42">
        <v>194</v>
      </c>
      <c r="N955" s="5" t="s">
        <v>1218</v>
      </c>
      <c r="O955" s="42">
        <v>1</v>
      </c>
      <c r="Z955" s="5" t="s">
        <v>217</v>
      </c>
      <c r="AA955" s="1">
        <v>0.25</v>
      </c>
      <c r="AI955" s="5" t="s">
        <v>225</v>
      </c>
      <c r="AJ955" s="42">
        <v>1</v>
      </c>
      <c r="AL955" s="5" t="s">
        <v>226</v>
      </c>
      <c r="AM955" s="17">
        <v>1</v>
      </c>
      <c r="AW955" s="5" t="s">
        <v>264</v>
      </c>
      <c r="AX955" s="17">
        <v>180</v>
      </c>
      <c r="BC955" s="5" t="s">
        <v>249</v>
      </c>
      <c r="BD955" s="17">
        <v>272</v>
      </c>
      <c r="BN955" s="5" t="s">
        <v>231</v>
      </c>
      <c r="BO955" s="5" t="e">
        <f t="shared" si="81"/>
        <v>#N/A</v>
      </c>
      <c r="BP955" s="5" t="e">
        <f t="shared" si="82"/>
        <v>#N/A</v>
      </c>
      <c r="BQ955" s="5" t="e">
        <f>Table2[[#This Row],[Column1]]+Table2[[#This Row],[Column2]]</f>
        <v>#N/A</v>
      </c>
      <c r="BR955" s="5"/>
      <c r="BS955" s="5"/>
      <c r="BT955" s="5"/>
      <c r="BU955" s="5"/>
      <c r="BW955" s="5" t="s">
        <v>1275</v>
      </c>
      <c r="BX955">
        <v>944</v>
      </c>
      <c r="BY955">
        <v>180</v>
      </c>
    </row>
    <row r="956" spans="1:77" x14ac:dyDescent="0.25">
      <c r="A956" s="5" t="s">
        <v>1230</v>
      </c>
      <c r="B956" s="42">
        <v>20</v>
      </c>
      <c r="G956" s="5" t="s">
        <v>1219</v>
      </c>
      <c r="H956" s="42">
        <v>0</v>
      </c>
      <c r="N956" s="5" t="s">
        <v>1219</v>
      </c>
      <c r="O956" s="42">
        <v>1</v>
      </c>
      <c r="Z956" s="5" t="s">
        <v>219</v>
      </c>
      <c r="AA956" s="1">
        <v>0.67</v>
      </c>
      <c r="AI956" s="5" t="s">
        <v>226</v>
      </c>
      <c r="AJ956" s="42">
        <v>1</v>
      </c>
      <c r="AL956" s="5" t="s">
        <v>227</v>
      </c>
      <c r="AM956" s="17">
        <v>1</v>
      </c>
      <c r="AW956" s="5" t="s">
        <v>268</v>
      </c>
      <c r="AX956" s="17">
        <v>120</v>
      </c>
      <c r="BC956" s="5" t="s">
        <v>250</v>
      </c>
      <c r="BD956" s="17">
        <v>1000</v>
      </c>
      <c r="BN956" s="5" t="s">
        <v>233</v>
      </c>
      <c r="BO956" s="5" t="e">
        <f t="shared" si="81"/>
        <v>#N/A</v>
      </c>
      <c r="BP956" s="5" t="e">
        <f t="shared" si="82"/>
        <v>#N/A</v>
      </c>
      <c r="BQ956" s="5" t="e">
        <f>Table2[[#This Row],[Column1]]+Table2[[#This Row],[Column2]]</f>
        <v>#N/A</v>
      </c>
      <c r="BR956" s="5"/>
      <c r="BS956" s="5"/>
      <c r="BT956" s="5"/>
      <c r="BU956" s="5"/>
      <c r="BW956" s="5" t="s">
        <v>1276</v>
      </c>
      <c r="BX956">
        <v>175</v>
      </c>
      <c r="BY956">
        <v>400</v>
      </c>
    </row>
    <row r="957" spans="1:77" x14ac:dyDescent="0.25">
      <c r="A957" s="5" t="s">
        <v>1231</v>
      </c>
      <c r="B957" s="42">
        <v>45</v>
      </c>
      <c r="G957" s="5" t="s">
        <v>1220</v>
      </c>
      <c r="H957" s="42">
        <v>290</v>
      </c>
      <c r="N957" s="5" t="s">
        <v>1220</v>
      </c>
      <c r="O957" s="42">
        <v>1</v>
      </c>
      <c r="Z957" s="5" t="s">
        <v>220</v>
      </c>
      <c r="AA957" s="1">
        <v>0.1</v>
      </c>
      <c r="AI957" s="5" t="s">
        <v>227</v>
      </c>
      <c r="AJ957" s="42">
        <v>1</v>
      </c>
      <c r="AL957" s="5" t="s">
        <v>230</v>
      </c>
      <c r="AM957" s="17">
        <v>1</v>
      </c>
      <c r="AW957" s="5" t="s">
        <v>269</v>
      </c>
      <c r="AX957" s="17">
        <v>544</v>
      </c>
      <c r="BC957" s="5" t="s">
        <v>251</v>
      </c>
      <c r="BD957" s="17">
        <v>137</v>
      </c>
      <c r="BN957" s="5" t="s">
        <v>234</v>
      </c>
      <c r="BO957" s="5" t="e">
        <f t="shared" si="81"/>
        <v>#N/A</v>
      </c>
      <c r="BP957" s="5" t="e">
        <f t="shared" si="82"/>
        <v>#N/A</v>
      </c>
      <c r="BQ957" s="5" t="e">
        <f>Table2[[#This Row],[Column1]]+Table2[[#This Row],[Column2]]</f>
        <v>#N/A</v>
      </c>
      <c r="BR957" s="5"/>
      <c r="BS957" s="5"/>
      <c r="BT957" s="5"/>
      <c r="BU957" s="5"/>
      <c r="BW957" s="5" t="s">
        <v>1277</v>
      </c>
      <c r="BX957">
        <v>1300</v>
      </c>
      <c r="BY957">
        <v>70</v>
      </c>
    </row>
    <row r="958" spans="1:77" x14ac:dyDescent="0.25">
      <c r="A958" s="5" t="s">
        <v>1232</v>
      </c>
      <c r="B958" s="42">
        <v>307</v>
      </c>
      <c r="G958" s="5" t="s">
        <v>1221</v>
      </c>
      <c r="H958" s="42">
        <v>218</v>
      </c>
      <c r="N958" s="5" t="s">
        <v>1221</v>
      </c>
      <c r="O958" s="42">
        <v>1</v>
      </c>
      <c r="Z958" s="5" t="s">
        <v>221</v>
      </c>
      <c r="AA958" s="1">
        <v>1</v>
      </c>
      <c r="AI958" s="5" t="s">
        <v>230</v>
      </c>
      <c r="AJ958" s="42">
        <v>1</v>
      </c>
      <c r="AL958" s="5" t="s">
        <v>231</v>
      </c>
      <c r="AM958" s="17">
        <v>1</v>
      </c>
      <c r="AW958" s="5" t="s">
        <v>272</v>
      </c>
      <c r="AX958" s="17">
        <v>75</v>
      </c>
      <c r="BC958" s="5" t="s">
        <v>253</v>
      </c>
      <c r="BD958" s="17">
        <v>1810</v>
      </c>
      <c r="BN958" s="5" t="s">
        <v>236</v>
      </c>
      <c r="BO958" s="5" t="e">
        <f t="shared" si="81"/>
        <v>#N/A</v>
      </c>
      <c r="BP958" s="5" t="e">
        <f t="shared" si="82"/>
        <v>#N/A</v>
      </c>
      <c r="BQ958" s="5" t="e">
        <f>Table2[[#This Row],[Column1]]+Table2[[#This Row],[Column2]]</f>
        <v>#N/A</v>
      </c>
      <c r="BR958" s="5"/>
      <c r="BS958" s="5"/>
      <c r="BT958" s="5"/>
      <c r="BU958" s="5"/>
      <c r="BW958" s="5" t="s">
        <v>1278</v>
      </c>
      <c r="BX958">
        <v>231</v>
      </c>
      <c r="BY958">
        <v>80</v>
      </c>
    </row>
    <row r="959" spans="1:77" x14ac:dyDescent="0.25">
      <c r="A959" s="5" t="s">
        <v>1233</v>
      </c>
      <c r="B959" s="42">
        <v>270</v>
      </c>
      <c r="G959" s="5" t="s">
        <v>1222</v>
      </c>
      <c r="H959" s="42">
        <v>1314</v>
      </c>
      <c r="N959" s="5" t="s">
        <v>1222</v>
      </c>
      <c r="O959" s="42">
        <v>2</v>
      </c>
      <c r="Z959" s="5" t="s">
        <v>224</v>
      </c>
      <c r="AA959" s="1">
        <v>0.25</v>
      </c>
      <c r="AI959" s="5" t="s">
        <v>231</v>
      </c>
      <c r="AJ959" s="42">
        <v>1</v>
      </c>
      <c r="AL959" s="5" t="s">
        <v>233</v>
      </c>
      <c r="AM959" s="17">
        <v>2</v>
      </c>
      <c r="AW959" s="5" t="s">
        <v>275</v>
      </c>
      <c r="AX959" s="17">
        <v>9</v>
      </c>
      <c r="BC959" s="5" t="s">
        <v>254</v>
      </c>
      <c r="BD959" s="17">
        <v>408</v>
      </c>
      <c r="BN959" s="5" t="s">
        <v>238</v>
      </c>
      <c r="BO959" s="5" t="e">
        <f t="shared" si="81"/>
        <v>#N/A</v>
      </c>
      <c r="BP959" s="5" t="e">
        <f t="shared" si="82"/>
        <v>#N/A</v>
      </c>
      <c r="BQ959" s="5" t="e">
        <f>Table2[[#This Row],[Column1]]+Table2[[#This Row],[Column2]]</f>
        <v>#N/A</v>
      </c>
      <c r="BR959" s="5"/>
      <c r="BS959" s="5"/>
      <c r="BT959" s="5"/>
      <c r="BU959" s="5"/>
      <c r="BW959" s="5" t="s">
        <v>1279</v>
      </c>
      <c r="BX959">
        <v>414</v>
      </c>
      <c r="BY959">
        <v>0</v>
      </c>
    </row>
    <row r="960" spans="1:77" x14ac:dyDescent="0.25">
      <c r="A960" s="5" t="s">
        <v>1234</v>
      </c>
      <c r="B960" s="42">
        <v>110</v>
      </c>
      <c r="G960" s="5" t="s">
        <v>1223</v>
      </c>
      <c r="H960" s="42">
        <v>426</v>
      </c>
      <c r="N960" s="5" t="s">
        <v>1223</v>
      </c>
      <c r="O960" s="42">
        <v>2</v>
      </c>
      <c r="Z960" s="5" t="s">
        <v>225</v>
      </c>
      <c r="AA960" s="1">
        <v>0.5</v>
      </c>
      <c r="AI960" s="5" t="s">
        <v>233</v>
      </c>
      <c r="AJ960" s="42">
        <v>2</v>
      </c>
      <c r="AL960" s="5" t="s">
        <v>234</v>
      </c>
      <c r="AM960" s="17">
        <v>1</v>
      </c>
      <c r="AW960" s="5" t="s">
        <v>276</v>
      </c>
      <c r="AX960" s="17">
        <v>270</v>
      </c>
      <c r="BC960" s="5" t="s">
        <v>257</v>
      </c>
      <c r="BD960" s="17">
        <v>435</v>
      </c>
      <c r="BN960" s="5" t="s">
        <v>239</v>
      </c>
      <c r="BO960" s="5" t="e">
        <f t="shared" si="81"/>
        <v>#N/A</v>
      </c>
      <c r="BP960" s="5" t="e">
        <f t="shared" si="82"/>
        <v>#N/A</v>
      </c>
      <c r="BQ960" s="5" t="e">
        <f>Table2[[#This Row],[Column1]]+Table2[[#This Row],[Column2]]</f>
        <v>#N/A</v>
      </c>
      <c r="BR960" s="5"/>
      <c r="BS960" s="5"/>
      <c r="BT960" s="5"/>
      <c r="BU960" s="5"/>
      <c r="BW960" s="5" t="s">
        <v>1280</v>
      </c>
      <c r="BX960">
        <v>48</v>
      </c>
      <c r="BY960">
        <v>52</v>
      </c>
    </row>
    <row r="961" spans="1:77" x14ac:dyDescent="0.25">
      <c r="A961" s="5" t="s">
        <v>1235</v>
      </c>
      <c r="B961" s="42">
        <v>80</v>
      </c>
      <c r="G961" s="5" t="s">
        <v>1224</v>
      </c>
      <c r="H961" s="42">
        <v>41</v>
      </c>
      <c r="N961" s="5" t="s">
        <v>1224</v>
      </c>
      <c r="O961" s="42">
        <v>1</v>
      </c>
      <c r="Z961" s="5" t="s">
        <v>226</v>
      </c>
      <c r="AA961" s="1">
        <v>0</v>
      </c>
      <c r="AI961" s="5" t="s">
        <v>234</v>
      </c>
      <c r="AJ961" s="42">
        <v>1</v>
      </c>
      <c r="AL961" s="5" t="s">
        <v>236</v>
      </c>
      <c r="AM961" s="17">
        <v>1</v>
      </c>
      <c r="AW961" s="5" t="s">
        <v>282</v>
      </c>
      <c r="AX961" s="17">
        <v>40</v>
      </c>
      <c r="BC961" s="5" t="s">
        <v>258</v>
      </c>
      <c r="BD961" s="17">
        <v>60</v>
      </c>
      <c r="BN961" s="5" t="s">
        <v>240</v>
      </c>
      <c r="BO961" s="5" t="e">
        <f t="shared" si="81"/>
        <v>#N/A</v>
      </c>
      <c r="BP961" s="5" t="e">
        <f t="shared" si="82"/>
        <v>#N/A</v>
      </c>
      <c r="BQ961" s="5" t="e">
        <f>Table2[[#This Row],[Column1]]+Table2[[#This Row],[Column2]]</f>
        <v>#N/A</v>
      </c>
      <c r="BR961" s="5"/>
      <c r="BS961" s="5"/>
      <c r="BT961" s="5"/>
      <c r="BU961" s="5"/>
      <c r="BW961" s="5" t="s">
        <v>1281</v>
      </c>
      <c r="BX961">
        <v>394</v>
      </c>
      <c r="BY961">
        <v>38</v>
      </c>
    </row>
    <row r="962" spans="1:77" x14ac:dyDescent="0.25">
      <c r="A962" s="5" t="s">
        <v>1236</v>
      </c>
      <c r="B962" s="42">
        <v>0</v>
      </c>
      <c r="G962" s="5" t="s">
        <v>1225</v>
      </c>
      <c r="H962" s="42">
        <v>158</v>
      </c>
      <c r="N962" s="5" t="s">
        <v>1225</v>
      </c>
      <c r="O962" s="42">
        <v>1</v>
      </c>
      <c r="Z962" s="5" t="s">
        <v>227</v>
      </c>
      <c r="AA962" s="1">
        <v>0.13</v>
      </c>
      <c r="AI962" s="5" t="s">
        <v>236</v>
      </c>
      <c r="AJ962" s="42">
        <v>1</v>
      </c>
      <c r="AL962" s="5" t="s">
        <v>238</v>
      </c>
      <c r="AM962" s="17">
        <v>1</v>
      </c>
      <c r="AW962" s="5" t="s">
        <v>283</v>
      </c>
      <c r="AX962" s="17">
        <v>180</v>
      </c>
      <c r="BC962" s="5" t="s">
        <v>259</v>
      </c>
      <c r="BD962" s="17">
        <v>244</v>
      </c>
      <c r="BN962" s="5" t="s">
        <v>241</v>
      </c>
      <c r="BO962" s="5" t="e">
        <f t="shared" si="81"/>
        <v>#N/A</v>
      </c>
      <c r="BP962" s="5" t="e">
        <f t="shared" si="82"/>
        <v>#N/A</v>
      </c>
      <c r="BQ962" s="5" t="e">
        <f>Table2[[#This Row],[Column1]]+Table2[[#This Row],[Column2]]</f>
        <v>#N/A</v>
      </c>
      <c r="BR962" s="5"/>
      <c r="BS962" s="5"/>
      <c r="BT962" s="5"/>
      <c r="BU962" s="5"/>
      <c r="BW962" s="5" t="s">
        <v>1282</v>
      </c>
      <c r="BX962">
        <v>978</v>
      </c>
      <c r="BY962">
        <v>130</v>
      </c>
    </row>
    <row r="963" spans="1:77" x14ac:dyDescent="0.25">
      <c r="A963" s="5" t="s">
        <v>1237</v>
      </c>
      <c r="B963" s="42">
        <v>75</v>
      </c>
      <c r="G963" s="5" t="s">
        <v>1226</v>
      </c>
      <c r="H963" s="42">
        <v>1</v>
      </c>
      <c r="N963" s="5" t="s">
        <v>1226</v>
      </c>
      <c r="O963" s="42">
        <v>1</v>
      </c>
      <c r="Z963" s="5" t="s">
        <v>230</v>
      </c>
      <c r="AA963" s="1">
        <v>0.15</v>
      </c>
      <c r="AI963" s="5" t="s">
        <v>238</v>
      </c>
      <c r="AJ963" s="42">
        <v>1</v>
      </c>
      <c r="AL963" s="5" t="s">
        <v>239</v>
      </c>
      <c r="AM963" s="17">
        <v>1</v>
      </c>
      <c r="AW963" s="5" t="s">
        <v>286</v>
      </c>
      <c r="AX963" s="17">
        <v>70</v>
      </c>
      <c r="BC963" s="5" t="s">
        <v>260</v>
      </c>
      <c r="BD963" s="17">
        <v>16</v>
      </c>
      <c r="BN963" s="5" t="s">
        <v>243</v>
      </c>
      <c r="BO963" s="5" t="e">
        <f t="shared" si="81"/>
        <v>#N/A</v>
      </c>
      <c r="BP963" s="5" t="e">
        <f t="shared" si="82"/>
        <v>#N/A</v>
      </c>
      <c r="BQ963" s="5" t="e">
        <f>Table2[[#This Row],[Column1]]+Table2[[#This Row],[Column2]]</f>
        <v>#N/A</v>
      </c>
      <c r="BR963" s="5"/>
      <c r="BS963" s="5"/>
      <c r="BT963" s="5"/>
      <c r="BU963" s="5"/>
      <c r="BW963" s="5" t="s">
        <v>1283</v>
      </c>
      <c r="BX963">
        <v>480</v>
      </c>
      <c r="BY963">
        <v>74</v>
      </c>
    </row>
    <row r="964" spans="1:77" x14ac:dyDescent="0.25">
      <c r="A964" s="5" t="s">
        <v>1238</v>
      </c>
      <c r="B964" s="42">
        <v>20</v>
      </c>
      <c r="G964" s="5" t="s">
        <v>1227</v>
      </c>
      <c r="H964" s="42">
        <v>78</v>
      </c>
      <c r="N964" s="5" t="s">
        <v>1227</v>
      </c>
      <c r="O964" s="42">
        <v>1</v>
      </c>
      <c r="Z964" s="5" t="s">
        <v>231</v>
      </c>
      <c r="AA964" s="1">
        <v>0.15</v>
      </c>
      <c r="AI964" s="5" t="s">
        <v>239</v>
      </c>
      <c r="AJ964" s="42">
        <v>1</v>
      </c>
      <c r="AL964" s="5" t="s">
        <v>240</v>
      </c>
      <c r="AM964" s="17">
        <v>1</v>
      </c>
      <c r="AW964" s="5" t="s">
        <v>287</v>
      </c>
      <c r="AX964" s="17">
        <v>92</v>
      </c>
      <c r="BC964" s="5" t="s">
        <v>261</v>
      </c>
      <c r="BD964" s="17">
        <v>21</v>
      </c>
      <c r="BN964" s="5" t="s">
        <v>244</v>
      </c>
      <c r="BO964" s="5" t="e">
        <f t="shared" si="81"/>
        <v>#N/A</v>
      </c>
      <c r="BP964" s="5" t="e">
        <f t="shared" si="82"/>
        <v>#N/A</v>
      </c>
      <c r="BQ964" s="5" t="e">
        <f>Table2[[#This Row],[Column1]]+Table2[[#This Row],[Column2]]</f>
        <v>#N/A</v>
      </c>
      <c r="BR964" s="5"/>
      <c r="BS964" s="5"/>
      <c r="BT964" s="5"/>
      <c r="BU964" s="5"/>
      <c r="BW964" s="5" t="s">
        <v>1284</v>
      </c>
      <c r="BX964">
        <v>348</v>
      </c>
      <c r="BY964">
        <v>87</v>
      </c>
    </row>
    <row r="965" spans="1:77" x14ac:dyDescent="0.25">
      <c r="A965" s="5" t="s">
        <v>1239</v>
      </c>
      <c r="B965" s="42">
        <v>0</v>
      </c>
      <c r="G965" s="5" t="s">
        <v>1230</v>
      </c>
      <c r="H965" s="42">
        <v>85</v>
      </c>
      <c r="N965" s="5" t="s">
        <v>1230</v>
      </c>
      <c r="O965" s="42">
        <v>1</v>
      </c>
      <c r="Z965" s="5" t="s">
        <v>233</v>
      </c>
      <c r="AA965" s="1">
        <v>0</v>
      </c>
      <c r="AI965" s="5" t="s">
        <v>240</v>
      </c>
      <c r="AJ965" s="42">
        <v>1</v>
      </c>
      <c r="AL965" s="5" t="s">
        <v>241</v>
      </c>
      <c r="AM965" s="17">
        <v>1</v>
      </c>
      <c r="AW965" s="5" t="s">
        <v>288</v>
      </c>
      <c r="AX965" s="17">
        <v>80</v>
      </c>
      <c r="BC965" s="5" t="s">
        <v>262</v>
      </c>
      <c r="BD965" s="17">
        <v>95</v>
      </c>
      <c r="BN965" s="5" t="s">
        <v>245</v>
      </c>
      <c r="BO965" s="5" t="e">
        <f t="shared" si="81"/>
        <v>#N/A</v>
      </c>
      <c r="BP965" s="5" t="e">
        <f t="shared" si="82"/>
        <v>#N/A</v>
      </c>
      <c r="BQ965" s="5" t="e">
        <f>Table2[[#This Row],[Column1]]+Table2[[#This Row],[Column2]]</f>
        <v>#N/A</v>
      </c>
      <c r="BR965" s="5"/>
      <c r="BS965" s="5"/>
      <c r="BT965" s="5"/>
      <c r="BU965" s="5"/>
      <c r="BW965" s="5" t="s">
        <v>1285</v>
      </c>
      <c r="BX965">
        <v>35</v>
      </c>
      <c r="BY965">
        <v>30</v>
      </c>
    </row>
    <row r="966" spans="1:77" x14ac:dyDescent="0.25">
      <c r="A966" s="5" t="s">
        <v>1241</v>
      </c>
      <c r="B966" s="42">
        <v>210</v>
      </c>
      <c r="G966" s="5" t="s">
        <v>1231</v>
      </c>
      <c r="H966" s="42">
        <v>84</v>
      </c>
      <c r="N966" s="5" t="s">
        <v>1231</v>
      </c>
      <c r="O966" s="42">
        <v>2</v>
      </c>
      <c r="Z966" s="5" t="s">
        <v>234</v>
      </c>
      <c r="AA966" s="1">
        <v>0</v>
      </c>
      <c r="AI966" s="5" t="s">
        <v>241</v>
      </c>
      <c r="AJ966" s="42">
        <v>1</v>
      </c>
      <c r="AL966" s="5" t="s">
        <v>243</v>
      </c>
      <c r="AM966" s="17">
        <v>1</v>
      </c>
      <c r="AW966" s="5" t="s">
        <v>289</v>
      </c>
      <c r="AX966" s="17">
        <v>140</v>
      </c>
      <c r="BC966" s="5" t="s">
        <v>263</v>
      </c>
      <c r="BD966" s="17">
        <v>200</v>
      </c>
      <c r="BN966" s="5" t="s">
        <v>246</v>
      </c>
      <c r="BO966" s="5" t="e">
        <f t="shared" si="81"/>
        <v>#N/A</v>
      </c>
      <c r="BP966" s="5" t="e">
        <f t="shared" si="82"/>
        <v>#N/A</v>
      </c>
      <c r="BQ966" s="5" t="e">
        <f>Table2[[#This Row],[Column1]]+Table2[[#This Row],[Column2]]</f>
        <v>#N/A</v>
      </c>
      <c r="BR966" s="5"/>
      <c r="BS966" s="5"/>
      <c r="BT966" s="5"/>
      <c r="BU966" s="5"/>
      <c r="BW966" s="5" t="s">
        <v>1286</v>
      </c>
      <c r="BX966">
        <v>507</v>
      </c>
      <c r="BY966">
        <v>170</v>
      </c>
    </row>
    <row r="967" spans="1:77" x14ac:dyDescent="0.25">
      <c r="A967" s="5" t="s">
        <v>1244</v>
      </c>
      <c r="B967" s="42">
        <v>0</v>
      </c>
      <c r="G967" s="5" t="s">
        <v>1232</v>
      </c>
      <c r="H967" s="42">
        <v>4200</v>
      </c>
      <c r="N967" s="5" t="s">
        <v>1232</v>
      </c>
      <c r="O967" s="42">
        <v>2</v>
      </c>
      <c r="Z967" s="5" t="s">
        <v>236</v>
      </c>
      <c r="AA967" s="1">
        <v>0.3</v>
      </c>
      <c r="AI967" s="5" t="s">
        <v>243</v>
      </c>
      <c r="AJ967" s="42">
        <v>1</v>
      </c>
      <c r="AL967" s="5" t="s">
        <v>244</v>
      </c>
      <c r="AM967" s="17">
        <v>1</v>
      </c>
      <c r="AW967" s="5" t="s">
        <v>291</v>
      </c>
      <c r="AX967" s="17">
        <v>220</v>
      </c>
      <c r="BC967" s="5" t="s">
        <v>264</v>
      </c>
      <c r="BD967" s="17">
        <v>224</v>
      </c>
      <c r="BN967" s="5" t="s">
        <v>248</v>
      </c>
      <c r="BO967" s="5" t="e">
        <f t="shared" si="81"/>
        <v>#N/A</v>
      </c>
      <c r="BP967" s="5" t="e">
        <f t="shared" si="82"/>
        <v>#N/A</v>
      </c>
      <c r="BQ967" s="5" t="e">
        <f>Table2[[#This Row],[Column1]]+Table2[[#This Row],[Column2]]</f>
        <v>#N/A</v>
      </c>
      <c r="BR967" s="5"/>
      <c r="BS967" s="5"/>
      <c r="BT967" s="5"/>
      <c r="BU967" s="5"/>
      <c r="BW967" s="5" t="s">
        <v>1287</v>
      </c>
      <c r="BX967">
        <v>13</v>
      </c>
      <c r="BY967">
        <v>40</v>
      </c>
    </row>
    <row r="968" spans="1:77" x14ac:dyDescent="0.25">
      <c r="A968" s="5" t="s">
        <v>1245</v>
      </c>
      <c r="B968" s="42">
        <v>0</v>
      </c>
      <c r="G968" s="5" t="s">
        <v>1233</v>
      </c>
      <c r="H968" s="42">
        <v>1100</v>
      </c>
      <c r="N968" s="5" t="s">
        <v>1233</v>
      </c>
      <c r="O968" s="42">
        <v>1</v>
      </c>
      <c r="Z968" s="5" t="s">
        <v>238</v>
      </c>
      <c r="AA968" s="1">
        <v>0.75</v>
      </c>
      <c r="AI968" s="5" t="s">
        <v>244</v>
      </c>
      <c r="AJ968" s="42">
        <v>1</v>
      </c>
      <c r="AL968" s="5" t="s">
        <v>245</v>
      </c>
      <c r="AM968" s="17">
        <v>1</v>
      </c>
      <c r="AW968" s="5" t="s">
        <v>292</v>
      </c>
      <c r="AX968" s="17">
        <v>900</v>
      </c>
      <c r="BC968" s="5" t="s">
        <v>265</v>
      </c>
      <c r="BD968" s="17">
        <v>3700</v>
      </c>
      <c r="BN968" s="5" t="s">
        <v>249</v>
      </c>
      <c r="BO968" s="5" t="e">
        <f t="shared" ref="BO968:BO1031" si="83">RANK(BK968:BK2594,BK968:BK2594,0)</f>
        <v>#N/A</v>
      </c>
      <c r="BP968" s="5" t="e">
        <f t="shared" ref="BP968:BP1031" si="84">RANK(BL968:BL2594,BL968:BL2594,0)</f>
        <v>#N/A</v>
      </c>
      <c r="BQ968" s="5" t="e">
        <f>Table2[[#This Row],[Column1]]+Table2[[#This Row],[Column2]]</f>
        <v>#N/A</v>
      </c>
      <c r="BR968" s="5"/>
      <c r="BS968" s="5"/>
      <c r="BT968" s="5"/>
      <c r="BU968" s="5"/>
      <c r="BW968" s="5" t="s">
        <v>1288</v>
      </c>
      <c r="BX968">
        <v>12000</v>
      </c>
      <c r="BY968">
        <v>1850</v>
      </c>
    </row>
    <row r="969" spans="1:77" x14ac:dyDescent="0.25">
      <c r="A969" s="5" t="s">
        <v>1246</v>
      </c>
      <c r="B969" s="42">
        <v>16</v>
      </c>
      <c r="G969" s="5" t="s">
        <v>1234</v>
      </c>
      <c r="H969" s="42">
        <v>1400</v>
      </c>
      <c r="N969" s="5" t="s">
        <v>1234</v>
      </c>
      <c r="O969" s="42">
        <v>1</v>
      </c>
      <c r="Z969" s="5" t="s">
        <v>239</v>
      </c>
      <c r="AA969" s="1">
        <v>0.12</v>
      </c>
      <c r="AI969" s="5" t="s">
        <v>245</v>
      </c>
      <c r="AJ969" s="42">
        <v>1</v>
      </c>
      <c r="AL969" s="5" t="s">
        <v>246</v>
      </c>
      <c r="AM969" s="17">
        <v>1</v>
      </c>
      <c r="AW969" s="5" t="s">
        <v>297</v>
      </c>
      <c r="AX969" s="17">
        <v>200</v>
      </c>
      <c r="BC969" s="5" t="s">
        <v>268</v>
      </c>
      <c r="BD969" s="17">
        <v>585</v>
      </c>
      <c r="BN969" s="5" t="s">
        <v>250</v>
      </c>
      <c r="BO969" s="5" t="e">
        <f t="shared" si="83"/>
        <v>#N/A</v>
      </c>
      <c r="BP969" s="5" t="e">
        <f t="shared" si="84"/>
        <v>#N/A</v>
      </c>
      <c r="BQ969" s="5" t="e">
        <f>Table2[[#This Row],[Column1]]+Table2[[#This Row],[Column2]]</f>
        <v>#N/A</v>
      </c>
      <c r="BR969" s="5"/>
      <c r="BS969" s="5"/>
      <c r="BT969" s="5"/>
      <c r="BU969" s="5"/>
      <c r="BW969" s="5" t="s">
        <v>1289</v>
      </c>
      <c r="BX969">
        <v>70</v>
      </c>
      <c r="BY969">
        <v>0</v>
      </c>
    </row>
    <row r="970" spans="1:77" x14ac:dyDescent="0.25">
      <c r="A970" s="5" t="s">
        <v>1247</v>
      </c>
      <c r="B970" s="42">
        <v>40</v>
      </c>
      <c r="G970" s="5" t="s">
        <v>1235</v>
      </c>
      <c r="H970" s="42">
        <v>175</v>
      </c>
      <c r="N970" s="5" t="s">
        <v>1235</v>
      </c>
      <c r="O970" s="42">
        <v>1</v>
      </c>
      <c r="Z970" s="5" t="s">
        <v>240</v>
      </c>
      <c r="AA970" s="1">
        <v>0.25</v>
      </c>
      <c r="AI970" s="5" t="s">
        <v>246</v>
      </c>
      <c r="AJ970" s="42">
        <v>1</v>
      </c>
      <c r="AL970" s="5" t="s">
        <v>248</v>
      </c>
      <c r="AM970" s="17">
        <v>1</v>
      </c>
      <c r="AW970" s="5" t="s">
        <v>299</v>
      </c>
      <c r="AX970" s="17">
        <v>95</v>
      </c>
      <c r="BC970" s="5" t="s">
        <v>269</v>
      </c>
      <c r="BD970" s="17">
        <v>1406</v>
      </c>
      <c r="BN970" s="5" t="s">
        <v>251</v>
      </c>
      <c r="BO970" s="5" t="e">
        <f t="shared" si="83"/>
        <v>#N/A</v>
      </c>
      <c r="BP970" s="5" t="e">
        <f t="shared" si="84"/>
        <v>#N/A</v>
      </c>
      <c r="BQ970" s="5" t="e">
        <f>Table2[[#This Row],[Column1]]+Table2[[#This Row],[Column2]]</f>
        <v>#N/A</v>
      </c>
      <c r="BR970" s="5"/>
      <c r="BS970" s="5"/>
      <c r="BT970" s="5"/>
      <c r="BU970" s="5"/>
      <c r="BW970" s="5" t="s">
        <v>1290</v>
      </c>
      <c r="BX970">
        <v>217</v>
      </c>
      <c r="BY970">
        <v>100</v>
      </c>
    </row>
    <row r="971" spans="1:77" x14ac:dyDescent="0.25">
      <c r="A971" s="5" t="s">
        <v>1248</v>
      </c>
      <c r="B971" s="42">
        <v>30</v>
      </c>
      <c r="G971" s="5" t="s">
        <v>1236</v>
      </c>
      <c r="H971" s="42">
        <v>58</v>
      </c>
      <c r="N971" s="5" t="s">
        <v>1236</v>
      </c>
      <c r="O971" s="42">
        <v>1</v>
      </c>
      <c r="Z971" s="5" t="s">
        <v>241</v>
      </c>
      <c r="AA971" s="1">
        <v>0.08</v>
      </c>
      <c r="AI971" s="5" t="s">
        <v>248</v>
      </c>
      <c r="AJ971" s="42">
        <v>1</v>
      </c>
      <c r="AL971" s="5" t="s">
        <v>249</v>
      </c>
      <c r="AM971" s="17">
        <v>1</v>
      </c>
      <c r="AW971" s="5" t="s">
        <v>300</v>
      </c>
      <c r="AX971" s="17">
        <v>20</v>
      </c>
      <c r="BC971" s="5" t="s">
        <v>271</v>
      </c>
      <c r="BD971" s="17">
        <v>69</v>
      </c>
      <c r="BN971" s="5" t="s">
        <v>253</v>
      </c>
      <c r="BO971" s="5" t="e">
        <f t="shared" si="83"/>
        <v>#N/A</v>
      </c>
      <c r="BP971" s="5" t="e">
        <f t="shared" si="84"/>
        <v>#N/A</v>
      </c>
      <c r="BQ971" s="5" t="e">
        <f>Table2[[#This Row],[Column1]]+Table2[[#This Row],[Column2]]</f>
        <v>#N/A</v>
      </c>
      <c r="BR971" s="5"/>
      <c r="BS971" s="5"/>
      <c r="BT971" s="5"/>
      <c r="BU971" s="5"/>
      <c r="BW971" s="5" t="s">
        <v>1291</v>
      </c>
      <c r="BX971">
        <v>472</v>
      </c>
      <c r="BY971">
        <v>138</v>
      </c>
    </row>
    <row r="972" spans="1:77" x14ac:dyDescent="0.25">
      <c r="A972" s="5" t="s">
        <v>1249</v>
      </c>
      <c r="B972" s="42">
        <v>324</v>
      </c>
      <c r="G972" s="5" t="s">
        <v>1237</v>
      </c>
      <c r="H972" s="42">
        <v>0</v>
      </c>
      <c r="N972" s="5" t="s">
        <v>1237</v>
      </c>
      <c r="O972" s="42">
        <v>1</v>
      </c>
      <c r="Z972" s="5" t="s">
        <v>243</v>
      </c>
      <c r="AA972" s="1">
        <v>0.12</v>
      </c>
      <c r="AI972" s="5" t="s">
        <v>249</v>
      </c>
      <c r="AJ972" s="42">
        <v>1</v>
      </c>
      <c r="AL972" s="5" t="s">
        <v>250</v>
      </c>
      <c r="AM972" s="17">
        <v>1</v>
      </c>
      <c r="AW972" s="5" t="s">
        <v>301</v>
      </c>
      <c r="AX972" s="17">
        <v>860</v>
      </c>
      <c r="BC972" s="5" t="s">
        <v>275</v>
      </c>
      <c r="BD972" s="17">
        <v>30</v>
      </c>
      <c r="BN972" s="5" t="s">
        <v>254</v>
      </c>
      <c r="BO972" s="5" t="e">
        <f t="shared" si="83"/>
        <v>#N/A</v>
      </c>
      <c r="BP972" s="5" t="e">
        <f t="shared" si="84"/>
        <v>#N/A</v>
      </c>
      <c r="BQ972" s="5" t="e">
        <f>Table2[[#This Row],[Column1]]+Table2[[#This Row],[Column2]]</f>
        <v>#N/A</v>
      </c>
      <c r="BR972" s="5"/>
      <c r="BS972" s="5"/>
      <c r="BT972" s="5"/>
      <c r="BU972" s="5"/>
      <c r="BW972" s="5" t="s">
        <v>1292</v>
      </c>
      <c r="BX972">
        <v>200</v>
      </c>
      <c r="BY972">
        <v>94</v>
      </c>
    </row>
    <row r="973" spans="1:77" x14ac:dyDescent="0.25">
      <c r="A973" s="5" t="s">
        <v>1250</v>
      </c>
      <c r="B973" s="42">
        <v>2800</v>
      </c>
      <c r="G973" s="5" t="s">
        <v>1238</v>
      </c>
      <c r="H973" s="42">
        <v>11</v>
      </c>
      <c r="N973" s="5" t="s">
        <v>1238</v>
      </c>
      <c r="O973" s="42">
        <v>1</v>
      </c>
      <c r="Z973" s="5" t="s">
        <v>244</v>
      </c>
      <c r="AA973" s="1">
        <v>0</v>
      </c>
      <c r="AI973" s="5" t="s">
        <v>250</v>
      </c>
      <c r="AJ973" s="42">
        <v>1</v>
      </c>
      <c r="AL973" s="5" t="s">
        <v>251</v>
      </c>
      <c r="AM973" s="17">
        <v>1</v>
      </c>
      <c r="AW973" s="5" t="s">
        <v>302</v>
      </c>
      <c r="AX973" s="17">
        <v>260</v>
      </c>
      <c r="BC973" s="5" t="s">
        <v>276</v>
      </c>
      <c r="BD973" s="17">
        <v>546</v>
      </c>
      <c r="BN973" s="5" t="s">
        <v>257</v>
      </c>
      <c r="BO973" s="5" t="e">
        <f t="shared" si="83"/>
        <v>#N/A</v>
      </c>
      <c r="BP973" s="5" t="e">
        <f t="shared" si="84"/>
        <v>#N/A</v>
      </c>
      <c r="BQ973" s="5" t="e">
        <f>Table2[[#This Row],[Column1]]+Table2[[#This Row],[Column2]]</f>
        <v>#N/A</v>
      </c>
      <c r="BR973" s="5"/>
      <c r="BS973" s="5"/>
      <c r="BT973" s="5"/>
      <c r="BU973" s="5"/>
      <c r="BW973" s="5" t="s">
        <v>1293</v>
      </c>
      <c r="BX973">
        <v>293</v>
      </c>
      <c r="BY973">
        <v>0</v>
      </c>
    </row>
    <row r="974" spans="1:77" x14ac:dyDescent="0.25">
      <c r="A974" s="5" t="s">
        <v>1252</v>
      </c>
      <c r="B974" s="42">
        <v>450</v>
      </c>
      <c r="G974" s="5" t="s">
        <v>1239</v>
      </c>
      <c r="H974" s="42">
        <v>8</v>
      </c>
      <c r="N974" s="5" t="s">
        <v>1239</v>
      </c>
      <c r="O974" s="42">
        <v>1</v>
      </c>
      <c r="Z974" s="5" t="s">
        <v>245</v>
      </c>
      <c r="AA974" s="1">
        <v>0.1</v>
      </c>
      <c r="AI974" s="5" t="s">
        <v>251</v>
      </c>
      <c r="AJ974" s="42">
        <v>1</v>
      </c>
      <c r="AL974" s="5" t="s">
        <v>253</v>
      </c>
      <c r="AM974" s="17">
        <v>2</v>
      </c>
      <c r="AW974" s="5" t="s">
        <v>303</v>
      </c>
      <c r="AX974" s="17">
        <v>250</v>
      </c>
      <c r="BC974" s="5" t="s">
        <v>279</v>
      </c>
      <c r="BD974" s="17">
        <v>83</v>
      </c>
      <c r="BN974" s="5" t="s">
        <v>258</v>
      </c>
      <c r="BO974" s="5" t="e">
        <f t="shared" si="83"/>
        <v>#N/A</v>
      </c>
      <c r="BP974" s="5" t="e">
        <f t="shared" si="84"/>
        <v>#N/A</v>
      </c>
      <c r="BQ974" s="5" t="e">
        <f>Table2[[#This Row],[Column1]]+Table2[[#This Row],[Column2]]</f>
        <v>#N/A</v>
      </c>
      <c r="BR974" s="5"/>
      <c r="BS974" s="5"/>
      <c r="BT974" s="5"/>
      <c r="BU974" s="5"/>
      <c r="BW974" s="5" t="s">
        <v>1294</v>
      </c>
      <c r="BX974">
        <v>17</v>
      </c>
      <c r="BY974">
        <v>80</v>
      </c>
    </row>
    <row r="975" spans="1:77" x14ac:dyDescent="0.25">
      <c r="A975" s="5" t="s">
        <v>1253</v>
      </c>
      <c r="B975" s="42">
        <v>215</v>
      </c>
      <c r="G975" s="5" t="s">
        <v>1241</v>
      </c>
      <c r="H975" s="42">
        <v>1333</v>
      </c>
      <c r="N975" s="5" t="s">
        <v>1241</v>
      </c>
      <c r="O975" s="42">
        <v>3</v>
      </c>
      <c r="Z975" s="5" t="s">
        <v>246</v>
      </c>
      <c r="AA975" s="1">
        <v>0.14000000000000001</v>
      </c>
      <c r="AI975" s="5" t="s">
        <v>253</v>
      </c>
      <c r="AJ975" s="42">
        <v>2</v>
      </c>
      <c r="AL975" s="5" t="s">
        <v>254</v>
      </c>
      <c r="AM975" s="17">
        <v>2</v>
      </c>
      <c r="AW975" s="5" t="s">
        <v>304</v>
      </c>
      <c r="AX975" s="17">
        <v>88</v>
      </c>
      <c r="BC975" s="5" t="s">
        <v>282</v>
      </c>
      <c r="BD975" s="17">
        <v>401</v>
      </c>
      <c r="BN975" s="5" t="s">
        <v>259</v>
      </c>
      <c r="BO975" s="5" t="e">
        <f t="shared" si="83"/>
        <v>#N/A</v>
      </c>
      <c r="BP975" s="5" t="e">
        <f t="shared" si="84"/>
        <v>#N/A</v>
      </c>
      <c r="BQ975" s="5" t="e">
        <f>Table2[[#This Row],[Column1]]+Table2[[#This Row],[Column2]]</f>
        <v>#N/A</v>
      </c>
      <c r="BR975" s="5"/>
      <c r="BS975" s="5"/>
      <c r="BT975" s="5"/>
      <c r="BU975" s="5"/>
      <c r="BW975" s="5" t="s">
        <v>1295</v>
      </c>
      <c r="BX975">
        <v>571</v>
      </c>
      <c r="BY975">
        <v>140</v>
      </c>
    </row>
    <row r="976" spans="1:77" x14ac:dyDescent="0.25">
      <c r="A976" s="5" t="s">
        <v>1254</v>
      </c>
      <c r="B976" s="42">
        <v>1500</v>
      </c>
      <c r="G976" s="5" t="s">
        <v>1244</v>
      </c>
      <c r="H976" s="42">
        <v>355</v>
      </c>
      <c r="N976" s="5" t="s">
        <v>1244</v>
      </c>
      <c r="O976" s="42">
        <v>1</v>
      </c>
      <c r="Z976" s="5" t="s">
        <v>248</v>
      </c>
      <c r="AA976" s="1">
        <v>0.14000000000000001</v>
      </c>
      <c r="AI976" s="5" t="s">
        <v>254</v>
      </c>
      <c r="AJ976" s="42">
        <v>2</v>
      </c>
      <c r="AL976" s="5" t="s">
        <v>257</v>
      </c>
      <c r="AM976" s="17">
        <v>1</v>
      </c>
      <c r="AW976" s="5" t="s">
        <v>306</v>
      </c>
      <c r="AX976" s="17">
        <v>130</v>
      </c>
      <c r="BC976" s="5" t="s">
        <v>283</v>
      </c>
      <c r="BD976" s="17">
        <v>756</v>
      </c>
      <c r="BN976" s="5" t="s">
        <v>260</v>
      </c>
      <c r="BO976" s="5" t="e">
        <f t="shared" si="83"/>
        <v>#N/A</v>
      </c>
      <c r="BP976" s="5" t="e">
        <f t="shared" si="84"/>
        <v>#N/A</v>
      </c>
      <c r="BQ976" s="5" t="e">
        <f>Table2[[#This Row],[Column1]]+Table2[[#This Row],[Column2]]</f>
        <v>#N/A</v>
      </c>
      <c r="BR976" s="5"/>
      <c r="BS976" s="5"/>
      <c r="BT976" s="5"/>
      <c r="BU976" s="5"/>
      <c r="BW976" s="5" t="s">
        <v>1296</v>
      </c>
      <c r="BX976">
        <v>0</v>
      </c>
      <c r="BY976">
        <v>500</v>
      </c>
    </row>
    <row r="977" spans="1:77" x14ac:dyDescent="0.25">
      <c r="A977" s="5" t="s">
        <v>1255</v>
      </c>
      <c r="B977" s="42">
        <v>250</v>
      </c>
      <c r="G977" s="5" t="s">
        <v>1245</v>
      </c>
      <c r="H977" s="42">
        <v>381</v>
      </c>
      <c r="N977" s="5" t="s">
        <v>1245</v>
      </c>
      <c r="O977" s="42">
        <v>1</v>
      </c>
      <c r="Z977" s="5" t="s">
        <v>249</v>
      </c>
      <c r="AA977" s="1">
        <v>0.12</v>
      </c>
      <c r="AI977" s="5" t="s">
        <v>257</v>
      </c>
      <c r="AJ977" s="42">
        <v>1</v>
      </c>
      <c r="AL977" s="5" t="s">
        <v>258</v>
      </c>
      <c r="AM977" s="17">
        <v>1</v>
      </c>
      <c r="AW977" s="5" t="s">
        <v>307</v>
      </c>
      <c r="AX977" s="17">
        <v>60</v>
      </c>
      <c r="BC977" s="5" t="s">
        <v>286</v>
      </c>
      <c r="BD977" s="17">
        <v>46</v>
      </c>
      <c r="BN977" s="5" t="s">
        <v>261</v>
      </c>
      <c r="BO977" s="5" t="e">
        <f t="shared" si="83"/>
        <v>#N/A</v>
      </c>
      <c r="BP977" s="5" t="e">
        <f t="shared" si="84"/>
        <v>#N/A</v>
      </c>
      <c r="BQ977" s="5" t="e">
        <f>Table2[[#This Row],[Column1]]+Table2[[#This Row],[Column2]]</f>
        <v>#N/A</v>
      </c>
      <c r="BR977" s="5"/>
      <c r="BS977" s="5"/>
      <c r="BT977" s="5"/>
      <c r="BU977" s="5"/>
      <c r="BW977" s="5" t="s">
        <v>1297</v>
      </c>
      <c r="BX977">
        <v>173</v>
      </c>
      <c r="BY977">
        <v>0</v>
      </c>
    </row>
    <row r="978" spans="1:77" x14ac:dyDescent="0.25">
      <c r="A978" s="5" t="s">
        <v>1256</v>
      </c>
      <c r="B978" s="42">
        <v>136</v>
      </c>
      <c r="G978" s="5" t="s">
        <v>1246</v>
      </c>
      <c r="H978" s="42">
        <v>14</v>
      </c>
      <c r="N978" s="5" t="s">
        <v>1246</v>
      </c>
      <c r="O978" s="42">
        <v>1</v>
      </c>
      <c r="Z978" s="5" t="s">
        <v>250</v>
      </c>
      <c r="AA978" s="1">
        <v>0.1</v>
      </c>
      <c r="AI978" s="5" t="s">
        <v>258</v>
      </c>
      <c r="AJ978" s="42">
        <v>1</v>
      </c>
      <c r="AL978" s="5" t="s">
        <v>259</v>
      </c>
      <c r="AM978" s="17">
        <v>2</v>
      </c>
      <c r="AW978" s="5" t="s">
        <v>308</v>
      </c>
      <c r="AX978" s="17">
        <v>30</v>
      </c>
      <c r="BC978" s="5" t="s">
        <v>289</v>
      </c>
      <c r="BD978" s="17">
        <v>70</v>
      </c>
      <c r="BN978" s="5" t="s">
        <v>262</v>
      </c>
      <c r="BO978" s="5" t="e">
        <f t="shared" si="83"/>
        <v>#N/A</v>
      </c>
      <c r="BP978" s="5" t="e">
        <f t="shared" si="84"/>
        <v>#N/A</v>
      </c>
      <c r="BQ978" s="5" t="e">
        <f>Table2[[#This Row],[Column1]]+Table2[[#This Row],[Column2]]</f>
        <v>#N/A</v>
      </c>
      <c r="BR978" s="5"/>
      <c r="BS978" s="5"/>
      <c r="BT978" s="5"/>
      <c r="BU978" s="5"/>
      <c r="BW978" s="5" t="s">
        <v>1298</v>
      </c>
      <c r="BX978">
        <v>0</v>
      </c>
      <c r="BY978">
        <v>0</v>
      </c>
    </row>
    <row r="979" spans="1:77" x14ac:dyDescent="0.25">
      <c r="A979" s="5" t="s">
        <v>1257</v>
      </c>
      <c r="B979" s="42">
        <v>145</v>
      </c>
      <c r="G979" s="5" t="s">
        <v>1247</v>
      </c>
      <c r="H979" s="42">
        <v>20</v>
      </c>
      <c r="N979" s="5" t="s">
        <v>1247</v>
      </c>
      <c r="O979" s="42">
        <v>1</v>
      </c>
      <c r="Z979" s="5" t="s">
        <v>251</v>
      </c>
      <c r="AA979" s="1">
        <v>0.14000000000000001</v>
      </c>
      <c r="AI979" s="5" t="s">
        <v>259</v>
      </c>
      <c r="AJ979" s="42">
        <v>2</v>
      </c>
      <c r="AL979" s="5" t="s">
        <v>260</v>
      </c>
      <c r="AM979" s="17">
        <v>1</v>
      </c>
      <c r="AW979" s="5" t="s">
        <v>309</v>
      </c>
      <c r="AX979" s="17">
        <v>137</v>
      </c>
      <c r="BC979" s="5" t="s">
        <v>290</v>
      </c>
      <c r="BD979" s="17">
        <v>45</v>
      </c>
      <c r="BN979" s="5" t="s">
        <v>263</v>
      </c>
      <c r="BO979" s="5" t="e">
        <f t="shared" si="83"/>
        <v>#N/A</v>
      </c>
      <c r="BP979" s="5" t="e">
        <f t="shared" si="84"/>
        <v>#N/A</v>
      </c>
      <c r="BQ979" s="5" t="e">
        <f>Table2[[#This Row],[Column1]]+Table2[[#This Row],[Column2]]</f>
        <v>#N/A</v>
      </c>
      <c r="BR979" s="5"/>
      <c r="BS979" s="5"/>
      <c r="BT979" s="5"/>
      <c r="BU979" s="5"/>
      <c r="BW979" s="5" t="s">
        <v>1299</v>
      </c>
      <c r="BX979">
        <v>496</v>
      </c>
      <c r="BY979">
        <v>1500</v>
      </c>
    </row>
    <row r="980" spans="1:77" x14ac:dyDescent="0.25">
      <c r="A980" s="5" t="s">
        <v>1258</v>
      </c>
      <c r="B980" s="42">
        <v>212</v>
      </c>
      <c r="G980" s="5" t="s">
        <v>1248</v>
      </c>
      <c r="H980" s="42">
        <v>85</v>
      </c>
      <c r="N980" s="5" t="s">
        <v>1248</v>
      </c>
      <c r="O980" s="42">
        <v>1</v>
      </c>
      <c r="Z980" s="5" t="s">
        <v>253</v>
      </c>
      <c r="AA980" s="1">
        <v>0.33</v>
      </c>
      <c r="AI980" s="5" t="s">
        <v>260</v>
      </c>
      <c r="AJ980" s="42">
        <v>1</v>
      </c>
      <c r="AL980" s="5" t="s">
        <v>261</v>
      </c>
      <c r="AM980" s="17">
        <v>1</v>
      </c>
      <c r="AW980" s="5" t="s">
        <v>313</v>
      </c>
      <c r="AX980" s="17">
        <v>307</v>
      </c>
      <c r="BC980" s="5" t="s">
        <v>291</v>
      </c>
      <c r="BD980" s="17">
        <v>388</v>
      </c>
      <c r="BN980" s="5" t="s">
        <v>264</v>
      </c>
      <c r="BO980" s="5" t="e">
        <f t="shared" si="83"/>
        <v>#N/A</v>
      </c>
      <c r="BP980" s="5" t="e">
        <f t="shared" si="84"/>
        <v>#N/A</v>
      </c>
      <c r="BQ980" s="5" t="e">
        <f>Table2[[#This Row],[Column1]]+Table2[[#This Row],[Column2]]</f>
        <v>#N/A</v>
      </c>
      <c r="BR980" s="5"/>
      <c r="BS980" s="5"/>
      <c r="BT980" s="5"/>
      <c r="BU980" s="5"/>
      <c r="BW980" s="5" t="s">
        <v>1300</v>
      </c>
      <c r="BX980">
        <v>3000</v>
      </c>
      <c r="BY980">
        <v>75</v>
      </c>
    </row>
    <row r="981" spans="1:77" x14ac:dyDescent="0.25">
      <c r="A981" s="5" t="s">
        <v>1259</v>
      </c>
      <c r="B981" s="42">
        <v>0</v>
      </c>
      <c r="G981" s="5" t="s">
        <v>1249</v>
      </c>
      <c r="H981" s="42">
        <v>2400</v>
      </c>
      <c r="N981" s="5" t="s">
        <v>1249</v>
      </c>
      <c r="O981" s="42">
        <v>2</v>
      </c>
      <c r="Z981" s="5" t="s">
        <v>254</v>
      </c>
      <c r="AA981" s="1">
        <v>0.3</v>
      </c>
      <c r="AI981" s="5" t="s">
        <v>261</v>
      </c>
      <c r="AJ981" s="42">
        <v>1</v>
      </c>
      <c r="AL981" s="5" t="s">
        <v>262</v>
      </c>
      <c r="AM981" s="17">
        <v>1</v>
      </c>
      <c r="AW981" s="5" t="s">
        <v>315</v>
      </c>
      <c r="AX981" s="17">
        <v>59</v>
      </c>
      <c r="BC981" s="5" t="s">
        <v>297</v>
      </c>
      <c r="BD981" s="17">
        <v>293</v>
      </c>
      <c r="BN981" s="5" t="s">
        <v>265</v>
      </c>
      <c r="BO981" s="5" t="e">
        <f t="shared" si="83"/>
        <v>#N/A</v>
      </c>
      <c r="BP981" s="5" t="e">
        <f t="shared" si="84"/>
        <v>#N/A</v>
      </c>
      <c r="BQ981" s="5" t="e">
        <f>Table2[[#This Row],[Column1]]+Table2[[#This Row],[Column2]]</f>
        <v>#N/A</v>
      </c>
      <c r="BR981" s="5"/>
      <c r="BS981" s="5"/>
      <c r="BT981" s="5"/>
      <c r="BU981" s="5"/>
      <c r="BW981" s="5" t="s">
        <v>1301</v>
      </c>
      <c r="BX981">
        <v>11</v>
      </c>
      <c r="BY981">
        <v>18</v>
      </c>
    </row>
    <row r="982" spans="1:77" x14ac:dyDescent="0.25">
      <c r="A982" s="5" t="s">
        <v>1260</v>
      </c>
      <c r="B982" s="42">
        <v>1100</v>
      </c>
      <c r="G982" s="5" t="s">
        <v>1250</v>
      </c>
      <c r="H982" s="42">
        <v>18800</v>
      </c>
      <c r="N982" s="5" t="s">
        <v>1250</v>
      </c>
      <c r="O982" s="42">
        <v>4</v>
      </c>
      <c r="Z982" s="5" t="s">
        <v>257</v>
      </c>
      <c r="AA982" s="1">
        <v>0</v>
      </c>
      <c r="AI982" s="5" t="s">
        <v>262</v>
      </c>
      <c r="AJ982" s="42">
        <v>1</v>
      </c>
      <c r="AL982" s="5" t="s">
        <v>263</v>
      </c>
      <c r="AM982" s="17">
        <v>1</v>
      </c>
      <c r="AW982" s="5" t="s">
        <v>316</v>
      </c>
      <c r="AX982" s="17">
        <v>140</v>
      </c>
      <c r="BC982" s="5" t="s">
        <v>299</v>
      </c>
      <c r="BD982" s="17">
        <v>220</v>
      </c>
      <c r="BN982" s="5" t="s">
        <v>268</v>
      </c>
      <c r="BO982" s="5" t="e">
        <f t="shared" si="83"/>
        <v>#N/A</v>
      </c>
      <c r="BP982" s="5" t="e">
        <f t="shared" si="84"/>
        <v>#N/A</v>
      </c>
      <c r="BQ982" s="5" t="e">
        <f>Table2[[#This Row],[Column1]]+Table2[[#This Row],[Column2]]</f>
        <v>#N/A</v>
      </c>
      <c r="BR982" s="5"/>
      <c r="BS982" s="5"/>
      <c r="BT982" s="5"/>
      <c r="BU982" s="5"/>
      <c r="BW982" s="5" t="s">
        <v>1302</v>
      </c>
      <c r="BX982">
        <v>1</v>
      </c>
      <c r="BY982">
        <v>6</v>
      </c>
    </row>
    <row r="983" spans="1:77" x14ac:dyDescent="0.25">
      <c r="A983" s="5" t="s">
        <v>1261</v>
      </c>
      <c r="B983" s="42">
        <v>451</v>
      </c>
      <c r="G983" s="5" t="s">
        <v>1252</v>
      </c>
      <c r="H983" s="42">
        <v>856</v>
      </c>
      <c r="N983" s="5" t="s">
        <v>1252</v>
      </c>
      <c r="O983" s="42">
        <v>1</v>
      </c>
      <c r="Z983" s="5" t="s">
        <v>258</v>
      </c>
      <c r="AA983" s="1">
        <v>0.2</v>
      </c>
      <c r="AI983" s="5" t="s">
        <v>263</v>
      </c>
      <c r="AJ983" s="42">
        <v>1</v>
      </c>
      <c r="AL983" s="5" t="s">
        <v>264</v>
      </c>
      <c r="AM983" s="17">
        <v>1</v>
      </c>
      <c r="AW983" s="5" t="s">
        <v>317</v>
      </c>
      <c r="AX983" s="17">
        <v>12</v>
      </c>
      <c r="BC983" s="5" t="s">
        <v>300</v>
      </c>
      <c r="BD983" s="17">
        <v>41</v>
      </c>
      <c r="BN983" s="5" t="s">
        <v>269</v>
      </c>
      <c r="BO983" s="5" t="e">
        <f t="shared" si="83"/>
        <v>#N/A</v>
      </c>
      <c r="BP983" s="5" t="e">
        <f t="shared" si="84"/>
        <v>#N/A</v>
      </c>
      <c r="BQ983" s="5" t="e">
        <f>Table2[[#This Row],[Column1]]+Table2[[#This Row],[Column2]]</f>
        <v>#N/A</v>
      </c>
      <c r="BR983" s="5"/>
      <c r="BS983" s="5"/>
      <c r="BT983" s="5"/>
      <c r="BU983" s="5"/>
      <c r="BW983" s="5" t="s">
        <v>1303</v>
      </c>
      <c r="BX983">
        <v>241</v>
      </c>
      <c r="BY983">
        <v>0</v>
      </c>
    </row>
    <row r="984" spans="1:77" x14ac:dyDescent="0.25">
      <c r="A984" s="5" t="s">
        <v>1262</v>
      </c>
      <c r="B984" s="42">
        <v>20</v>
      </c>
      <c r="G984" s="5" t="s">
        <v>1253</v>
      </c>
      <c r="H984" s="42">
        <v>856</v>
      </c>
      <c r="N984" s="5" t="s">
        <v>1253</v>
      </c>
      <c r="O984" s="42">
        <v>1</v>
      </c>
      <c r="Z984" s="5" t="s">
        <v>259</v>
      </c>
      <c r="AA984" s="1">
        <v>0.19</v>
      </c>
      <c r="AI984" s="5" t="s">
        <v>264</v>
      </c>
      <c r="AJ984" s="42">
        <v>1</v>
      </c>
      <c r="AL984" s="5" t="s">
        <v>265</v>
      </c>
      <c r="AM984" s="17">
        <v>1</v>
      </c>
      <c r="AW984" s="5" t="s">
        <v>318</v>
      </c>
      <c r="AX984" s="17">
        <v>4601</v>
      </c>
      <c r="BC984" s="5" t="s">
        <v>301</v>
      </c>
      <c r="BD984" s="17">
        <v>2660</v>
      </c>
      <c r="BN984" s="5" t="s">
        <v>270</v>
      </c>
      <c r="BO984" s="5" t="e">
        <f t="shared" si="83"/>
        <v>#N/A</v>
      </c>
      <c r="BP984" s="5" t="e">
        <f t="shared" si="84"/>
        <v>#N/A</v>
      </c>
      <c r="BQ984" s="5" t="e">
        <f>Table2[[#This Row],[Column1]]+Table2[[#This Row],[Column2]]</f>
        <v>#N/A</v>
      </c>
      <c r="BR984" s="5"/>
      <c r="BS984" s="5"/>
      <c r="BT984" s="5"/>
      <c r="BU984" s="5"/>
      <c r="BW984" s="5" t="s">
        <v>1304</v>
      </c>
      <c r="BX984">
        <v>8</v>
      </c>
      <c r="BY984">
        <v>60</v>
      </c>
    </row>
    <row r="985" spans="1:77" x14ac:dyDescent="0.25">
      <c r="A985" s="5" t="s">
        <v>1263</v>
      </c>
      <c r="B985" s="42">
        <v>0</v>
      </c>
      <c r="G985" s="5" t="s">
        <v>1254</v>
      </c>
      <c r="H985" s="42">
        <v>0</v>
      </c>
      <c r="N985" s="5" t="s">
        <v>1254</v>
      </c>
      <c r="O985" s="42">
        <v>1</v>
      </c>
      <c r="Z985" s="5" t="s">
        <v>260</v>
      </c>
      <c r="AA985" s="1">
        <v>1</v>
      </c>
      <c r="AI985" s="5" t="s">
        <v>265</v>
      </c>
      <c r="AJ985" s="42">
        <v>1</v>
      </c>
      <c r="AL985" s="5" t="s">
        <v>268</v>
      </c>
      <c r="AM985" s="17">
        <v>1</v>
      </c>
      <c r="AW985" s="5" t="s">
        <v>322</v>
      </c>
      <c r="AX985" s="17">
        <v>270</v>
      </c>
      <c r="BC985" s="5" t="s">
        <v>302</v>
      </c>
      <c r="BD985" s="17">
        <v>980</v>
      </c>
      <c r="BN985" s="5" t="s">
        <v>271</v>
      </c>
      <c r="BO985" s="5" t="e">
        <f t="shared" si="83"/>
        <v>#N/A</v>
      </c>
      <c r="BP985" s="5" t="e">
        <f t="shared" si="84"/>
        <v>#N/A</v>
      </c>
      <c r="BQ985" s="5" t="e">
        <f>Table2[[#This Row],[Column1]]+Table2[[#This Row],[Column2]]</f>
        <v>#N/A</v>
      </c>
      <c r="BR985" s="5"/>
      <c r="BS985" s="5"/>
      <c r="BT985" s="5"/>
      <c r="BU985" s="5"/>
      <c r="BW985" s="5" t="s">
        <v>1306</v>
      </c>
      <c r="BX985">
        <v>36</v>
      </c>
      <c r="BY985">
        <v>60</v>
      </c>
    </row>
    <row r="986" spans="1:77" x14ac:dyDescent="0.25">
      <c r="A986" s="5" t="s">
        <v>1264</v>
      </c>
      <c r="B986" s="42">
        <v>18</v>
      </c>
      <c r="G986" s="5" t="s">
        <v>1255</v>
      </c>
      <c r="H986" s="42">
        <v>28</v>
      </c>
      <c r="N986" s="5" t="s">
        <v>1255</v>
      </c>
      <c r="O986" s="42">
        <v>1</v>
      </c>
      <c r="Z986" s="5" t="s">
        <v>261</v>
      </c>
      <c r="AA986" s="1">
        <v>0.43</v>
      </c>
      <c r="AI986" s="5" t="s">
        <v>268</v>
      </c>
      <c r="AJ986" s="42">
        <v>1</v>
      </c>
      <c r="AL986" s="5" t="s">
        <v>269</v>
      </c>
      <c r="AM986" s="17">
        <v>2</v>
      </c>
      <c r="AW986" s="5" t="s">
        <v>323</v>
      </c>
      <c r="AX986" s="17">
        <v>200</v>
      </c>
      <c r="BC986" s="5" t="s">
        <v>303</v>
      </c>
      <c r="BD986" s="17">
        <v>2000</v>
      </c>
      <c r="BN986" s="5" t="s">
        <v>272</v>
      </c>
      <c r="BO986" s="5" t="e">
        <f t="shared" si="83"/>
        <v>#N/A</v>
      </c>
      <c r="BP986" s="5" t="e">
        <f t="shared" si="84"/>
        <v>#N/A</v>
      </c>
      <c r="BQ986" s="5" t="e">
        <f>Table2[[#This Row],[Column1]]+Table2[[#This Row],[Column2]]</f>
        <v>#N/A</v>
      </c>
      <c r="BR986" s="5"/>
      <c r="BS986" s="5"/>
      <c r="BT986" s="5"/>
      <c r="BU986" s="5"/>
      <c r="BW986" s="5" t="s">
        <v>1307</v>
      </c>
      <c r="BX986">
        <v>72</v>
      </c>
      <c r="BY986">
        <v>40</v>
      </c>
    </row>
    <row r="987" spans="1:77" x14ac:dyDescent="0.25">
      <c r="A987" s="5" t="s">
        <v>1265</v>
      </c>
      <c r="B987" s="42">
        <v>1150</v>
      </c>
      <c r="G987" s="5" t="s">
        <v>1256</v>
      </c>
      <c r="H987" s="42">
        <v>26</v>
      </c>
      <c r="N987" s="5" t="s">
        <v>1256</v>
      </c>
      <c r="O987" s="42">
        <v>1</v>
      </c>
      <c r="Z987" s="5" t="s">
        <v>262</v>
      </c>
      <c r="AA987" s="1">
        <v>0</v>
      </c>
      <c r="AI987" s="5" t="s">
        <v>269</v>
      </c>
      <c r="AJ987" s="42">
        <v>2</v>
      </c>
      <c r="AL987" s="5" t="s">
        <v>270</v>
      </c>
      <c r="AM987" s="17">
        <v>1</v>
      </c>
      <c r="AW987" s="5" t="s">
        <v>324</v>
      </c>
      <c r="AX987" s="17">
        <v>30</v>
      </c>
      <c r="BC987" s="5" t="s">
        <v>305</v>
      </c>
      <c r="BD987" s="17">
        <v>352</v>
      </c>
      <c r="BN987" s="5" t="s">
        <v>275</v>
      </c>
      <c r="BO987" s="5" t="e">
        <f t="shared" si="83"/>
        <v>#N/A</v>
      </c>
      <c r="BP987" s="5" t="e">
        <f t="shared" si="84"/>
        <v>#N/A</v>
      </c>
      <c r="BQ987" s="5" t="e">
        <f>Table2[[#This Row],[Column1]]+Table2[[#This Row],[Column2]]</f>
        <v>#N/A</v>
      </c>
      <c r="BR987" s="5"/>
      <c r="BS987" s="5"/>
      <c r="BT987" s="5"/>
      <c r="BU987" s="5"/>
      <c r="BW987" s="5" t="s">
        <v>1308</v>
      </c>
      <c r="BX987">
        <v>36</v>
      </c>
      <c r="BY987">
        <v>40</v>
      </c>
    </row>
    <row r="988" spans="1:77" x14ac:dyDescent="0.25">
      <c r="A988" s="5" t="s">
        <v>1266</v>
      </c>
      <c r="B988" s="42">
        <v>83</v>
      </c>
      <c r="G988" s="5" t="s">
        <v>1257</v>
      </c>
      <c r="H988" s="42">
        <v>40</v>
      </c>
      <c r="N988" s="5" t="s">
        <v>1257</v>
      </c>
      <c r="O988" s="42">
        <v>2</v>
      </c>
      <c r="Z988" s="5" t="s">
        <v>263</v>
      </c>
      <c r="AA988" s="1">
        <v>7.0000000000000007E-2</v>
      </c>
      <c r="AI988" s="5" t="s">
        <v>270</v>
      </c>
      <c r="AJ988" s="42">
        <v>1</v>
      </c>
      <c r="AL988" s="5" t="s">
        <v>271</v>
      </c>
      <c r="AM988" s="17">
        <v>1</v>
      </c>
      <c r="AW988" s="5" t="s">
        <v>326</v>
      </c>
      <c r="AX988" s="17">
        <v>70</v>
      </c>
      <c r="BC988" s="5" t="s">
        <v>306</v>
      </c>
      <c r="BD988" s="17">
        <v>77</v>
      </c>
      <c r="BN988" s="5" t="s">
        <v>276</v>
      </c>
      <c r="BO988" s="5" t="e">
        <f t="shared" si="83"/>
        <v>#N/A</v>
      </c>
      <c r="BP988" s="5" t="e">
        <f t="shared" si="84"/>
        <v>#N/A</v>
      </c>
      <c r="BQ988" s="5" t="e">
        <f>Table2[[#This Row],[Column1]]+Table2[[#This Row],[Column2]]</f>
        <v>#N/A</v>
      </c>
      <c r="BR988" s="5"/>
      <c r="BS988" s="5"/>
      <c r="BT988" s="5"/>
      <c r="BU988" s="5"/>
      <c r="BW988" s="5" t="s">
        <v>1309</v>
      </c>
      <c r="BX988">
        <v>123</v>
      </c>
      <c r="BY988">
        <v>44</v>
      </c>
    </row>
    <row r="989" spans="1:77" x14ac:dyDescent="0.25">
      <c r="A989" s="5" t="s">
        <v>1267</v>
      </c>
      <c r="B989" s="42">
        <v>0</v>
      </c>
      <c r="G989" s="5" t="s">
        <v>1258</v>
      </c>
      <c r="H989" s="42">
        <v>884</v>
      </c>
      <c r="N989" s="5" t="s">
        <v>1258</v>
      </c>
      <c r="O989" s="42">
        <v>2</v>
      </c>
      <c r="Z989" s="5" t="s">
        <v>264</v>
      </c>
      <c r="AA989" s="1">
        <v>0.13</v>
      </c>
      <c r="AI989" s="5" t="s">
        <v>271</v>
      </c>
      <c r="AJ989" s="42">
        <v>1</v>
      </c>
      <c r="AL989" s="5" t="s">
        <v>272</v>
      </c>
      <c r="AM989" s="17">
        <v>2</v>
      </c>
      <c r="AW989" s="5" t="s">
        <v>328</v>
      </c>
      <c r="AX989" s="17">
        <v>15</v>
      </c>
      <c r="BC989" s="5" t="s">
        <v>307</v>
      </c>
      <c r="BD989" s="17">
        <v>48</v>
      </c>
      <c r="BN989" s="5" t="s">
        <v>279</v>
      </c>
      <c r="BO989" s="5" t="e">
        <f t="shared" si="83"/>
        <v>#N/A</v>
      </c>
      <c r="BP989" s="5" t="e">
        <f t="shared" si="84"/>
        <v>#N/A</v>
      </c>
      <c r="BQ989" s="5" t="e">
        <f>Table2[[#This Row],[Column1]]+Table2[[#This Row],[Column2]]</f>
        <v>#N/A</v>
      </c>
      <c r="BR989" s="5"/>
      <c r="BS989" s="5"/>
      <c r="BT989" s="5"/>
      <c r="BU989" s="5"/>
      <c r="BW989" s="5" t="s">
        <v>1310</v>
      </c>
      <c r="BX989">
        <v>0</v>
      </c>
      <c r="BY989">
        <v>0</v>
      </c>
    </row>
    <row r="990" spans="1:77" x14ac:dyDescent="0.25">
      <c r="A990" s="5" t="s">
        <v>1268</v>
      </c>
      <c r="B990" s="42">
        <v>0</v>
      </c>
      <c r="G990" s="5" t="s">
        <v>1259</v>
      </c>
      <c r="H990" s="42">
        <v>479</v>
      </c>
      <c r="N990" s="5" t="s">
        <v>1259</v>
      </c>
      <c r="O990" s="42">
        <v>1</v>
      </c>
      <c r="Z990" s="5" t="s">
        <v>265</v>
      </c>
      <c r="AA990" s="1">
        <v>0.3</v>
      </c>
      <c r="AI990" s="5" t="s">
        <v>272</v>
      </c>
      <c r="AJ990" s="42">
        <v>2</v>
      </c>
      <c r="AL990" s="5" t="s">
        <v>275</v>
      </c>
      <c r="AM990" s="17">
        <v>1</v>
      </c>
      <c r="AW990" s="5" t="s">
        <v>329</v>
      </c>
      <c r="AX990" s="17">
        <v>61</v>
      </c>
      <c r="BC990" s="5" t="s">
        <v>309</v>
      </c>
      <c r="BD990" s="17">
        <v>108</v>
      </c>
      <c r="BN990" s="5" t="s">
        <v>282</v>
      </c>
      <c r="BO990" s="5" t="e">
        <f t="shared" si="83"/>
        <v>#N/A</v>
      </c>
      <c r="BP990" s="5" t="e">
        <f t="shared" si="84"/>
        <v>#N/A</v>
      </c>
      <c r="BQ990" s="5" t="e">
        <f>Table2[[#This Row],[Column1]]+Table2[[#This Row],[Column2]]</f>
        <v>#N/A</v>
      </c>
      <c r="BR990" s="5"/>
      <c r="BS990" s="5"/>
      <c r="BT990" s="5"/>
      <c r="BU990" s="5"/>
      <c r="BW990" s="5" t="s">
        <v>1311</v>
      </c>
      <c r="BX990">
        <v>75</v>
      </c>
      <c r="BY990">
        <v>100</v>
      </c>
    </row>
    <row r="991" spans="1:77" x14ac:dyDescent="0.25">
      <c r="A991" s="5" t="s">
        <v>1269</v>
      </c>
      <c r="B991" s="42">
        <v>14</v>
      </c>
      <c r="G991" s="5" t="s">
        <v>1260</v>
      </c>
      <c r="H991" s="42">
        <v>1336</v>
      </c>
      <c r="N991" s="5" t="s">
        <v>1260</v>
      </c>
      <c r="O991" s="42">
        <v>2</v>
      </c>
      <c r="Z991" s="5" t="s">
        <v>268</v>
      </c>
      <c r="AA991" s="1">
        <v>0.04</v>
      </c>
      <c r="AI991" s="5" t="s">
        <v>275</v>
      </c>
      <c r="AJ991" s="42">
        <v>1</v>
      </c>
      <c r="AL991" s="5" t="s">
        <v>276</v>
      </c>
      <c r="AM991" s="17">
        <v>1</v>
      </c>
      <c r="AW991" s="5" t="s">
        <v>330</v>
      </c>
      <c r="AX991" s="17">
        <v>490</v>
      </c>
      <c r="BC991" s="5" t="s">
        <v>313</v>
      </c>
      <c r="BD991" s="17">
        <v>2600</v>
      </c>
      <c r="BN991" s="5" t="s">
        <v>283</v>
      </c>
      <c r="BO991" s="5" t="e">
        <f t="shared" si="83"/>
        <v>#N/A</v>
      </c>
      <c r="BP991" s="5" t="e">
        <f t="shared" si="84"/>
        <v>#N/A</v>
      </c>
      <c r="BQ991" s="5" t="e">
        <f>Table2[[#This Row],[Column1]]+Table2[[#This Row],[Column2]]</f>
        <v>#N/A</v>
      </c>
      <c r="BR991" s="5"/>
      <c r="BS991" s="5"/>
      <c r="BT991" s="5"/>
      <c r="BU991" s="5"/>
      <c r="BW991" s="5" t="s">
        <v>1312</v>
      </c>
      <c r="BX991">
        <v>1156</v>
      </c>
      <c r="BY991">
        <v>151</v>
      </c>
    </row>
    <row r="992" spans="1:77" x14ac:dyDescent="0.25">
      <c r="A992" s="5" t="s">
        <v>1270</v>
      </c>
      <c r="B992" s="42">
        <v>35</v>
      </c>
      <c r="G992" s="5" t="s">
        <v>1261</v>
      </c>
      <c r="H992" s="42">
        <v>3000</v>
      </c>
      <c r="N992" s="5" t="s">
        <v>1261</v>
      </c>
      <c r="O992" s="42">
        <v>1</v>
      </c>
      <c r="Z992" s="5" t="s">
        <v>269</v>
      </c>
      <c r="AA992" s="1">
        <v>0.3</v>
      </c>
      <c r="AI992" s="5" t="s">
        <v>276</v>
      </c>
      <c r="AJ992" s="42">
        <v>1</v>
      </c>
      <c r="AL992" s="5" t="s">
        <v>279</v>
      </c>
      <c r="AM992" s="17">
        <v>1</v>
      </c>
      <c r="AW992" s="5" t="s">
        <v>331</v>
      </c>
      <c r="AX992" s="17">
        <v>77</v>
      </c>
      <c r="BC992" s="5" t="s">
        <v>315</v>
      </c>
      <c r="BD992" s="17">
        <v>54</v>
      </c>
      <c r="BN992" s="5" t="s">
        <v>286</v>
      </c>
      <c r="BO992" s="5" t="e">
        <f t="shared" si="83"/>
        <v>#N/A</v>
      </c>
      <c r="BP992" s="5" t="e">
        <f t="shared" si="84"/>
        <v>#N/A</v>
      </c>
      <c r="BQ992" s="5" t="e">
        <f>Table2[[#This Row],[Column1]]+Table2[[#This Row],[Column2]]</f>
        <v>#N/A</v>
      </c>
      <c r="BR992" s="5"/>
      <c r="BS992" s="5"/>
      <c r="BT992" s="5"/>
      <c r="BU992" s="5"/>
      <c r="BW992" s="5" t="s">
        <v>1313</v>
      </c>
      <c r="BX992">
        <v>103</v>
      </c>
      <c r="BY992">
        <v>96</v>
      </c>
    </row>
    <row r="993" spans="1:77" x14ac:dyDescent="0.25">
      <c r="A993" s="5" t="s">
        <v>1271</v>
      </c>
      <c r="B993" s="42">
        <v>155</v>
      </c>
      <c r="G993" s="5" t="s">
        <v>1262</v>
      </c>
      <c r="H993" s="42">
        <v>25</v>
      </c>
      <c r="N993" s="5" t="s">
        <v>1262</v>
      </c>
      <c r="O993" s="42">
        <v>1</v>
      </c>
      <c r="Z993" s="5" t="s">
        <v>270</v>
      </c>
      <c r="AA993" s="1">
        <v>1</v>
      </c>
      <c r="AI993" s="5" t="s">
        <v>279</v>
      </c>
      <c r="AJ993" s="42">
        <v>1</v>
      </c>
      <c r="AL993" s="5" t="s">
        <v>282</v>
      </c>
      <c r="AM993" s="17">
        <v>1</v>
      </c>
      <c r="AW993" s="5" t="s">
        <v>332</v>
      </c>
      <c r="AX993" s="17">
        <v>25</v>
      </c>
      <c r="BC993" s="5" t="s">
        <v>317</v>
      </c>
      <c r="BD993" s="17">
        <v>26</v>
      </c>
      <c r="BN993" s="5" t="s">
        <v>287</v>
      </c>
      <c r="BO993" s="5" t="e">
        <f t="shared" si="83"/>
        <v>#N/A</v>
      </c>
      <c r="BP993" s="5" t="e">
        <f t="shared" si="84"/>
        <v>#N/A</v>
      </c>
      <c r="BQ993" s="5" t="e">
        <f>Table2[[#This Row],[Column1]]+Table2[[#This Row],[Column2]]</f>
        <v>#N/A</v>
      </c>
      <c r="BR993" s="5"/>
      <c r="BS993" s="5"/>
      <c r="BT993" s="5"/>
      <c r="BU993" s="5"/>
      <c r="BW993" s="5" t="s">
        <v>1314</v>
      </c>
      <c r="BX993">
        <v>0</v>
      </c>
      <c r="BY993">
        <v>46</v>
      </c>
    </row>
    <row r="994" spans="1:77" x14ac:dyDescent="0.25">
      <c r="A994" s="5" t="s">
        <v>1272</v>
      </c>
      <c r="B994" s="42">
        <v>60</v>
      </c>
      <c r="G994" s="5" t="s">
        <v>1263</v>
      </c>
      <c r="H994" s="42">
        <v>170</v>
      </c>
      <c r="N994" s="5" t="s">
        <v>1263</v>
      </c>
      <c r="O994" s="42">
        <v>1</v>
      </c>
      <c r="Z994" s="5" t="s">
        <v>271</v>
      </c>
      <c r="AA994" s="1">
        <v>0.12</v>
      </c>
      <c r="AI994" s="5" t="s">
        <v>282</v>
      </c>
      <c r="AJ994" s="42">
        <v>1</v>
      </c>
      <c r="AL994" s="5" t="s">
        <v>283</v>
      </c>
      <c r="AM994" s="17">
        <v>2</v>
      </c>
      <c r="AW994" s="5" t="s">
        <v>335</v>
      </c>
      <c r="AX994" s="17">
        <v>3</v>
      </c>
      <c r="BC994" s="5" t="s">
        <v>322</v>
      </c>
      <c r="BD994" s="17">
        <v>224</v>
      </c>
      <c r="BN994" s="5" t="s">
        <v>288</v>
      </c>
      <c r="BO994" s="5" t="e">
        <f t="shared" si="83"/>
        <v>#N/A</v>
      </c>
      <c r="BP994" s="5" t="e">
        <f t="shared" si="84"/>
        <v>#N/A</v>
      </c>
      <c r="BQ994" s="5" t="e">
        <f>Table2[[#This Row],[Column1]]+Table2[[#This Row],[Column2]]</f>
        <v>#N/A</v>
      </c>
      <c r="BR994" s="5"/>
      <c r="BS994" s="5"/>
      <c r="BT994" s="5"/>
      <c r="BU994" s="5"/>
      <c r="BW994" s="5" t="s">
        <v>1315</v>
      </c>
      <c r="BX994">
        <v>495</v>
      </c>
      <c r="BY994">
        <v>200</v>
      </c>
    </row>
    <row r="995" spans="1:77" x14ac:dyDescent="0.25">
      <c r="A995" s="5" t="s">
        <v>1273</v>
      </c>
      <c r="B995" s="42">
        <v>200</v>
      </c>
      <c r="G995" s="5" t="s">
        <v>1264</v>
      </c>
      <c r="H995" s="42">
        <v>24</v>
      </c>
      <c r="N995" s="5" t="s">
        <v>1264</v>
      </c>
      <c r="O995" s="42">
        <v>1</v>
      </c>
      <c r="Z995" s="5" t="s">
        <v>272</v>
      </c>
      <c r="AA995" s="1">
        <v>0.3</v>
      </c>
      <c r="AI995" s="5" t="s">
        <v>283</v>
      </c>
      <c r="AJ995" s="42">
        <v>2</v>
      </c>
      <c r="AL995" s="5" t="s">
        <v>286</v>
      </c>
      <c r="AM995" s="17">
        <v>1</v>
      </c>
      <c r="AW995" s="5" t="s">
        <v>336</v>
      </c>
      <c r="AX995" s="17">
        <v>100</v>
      </c>
      <c r="BC995" s="5" t="s">
        <v>323</v>
      </c>
      <c r="BD995" s="17">
        <v>48</v>
      </c>
      <c r="BN995" s="5" t="s">
        <v>289</v>
      </c>
      <c r="BO995" s="5" t="e">
        <f t="shared" si="83"/>
        <v>#N/A</v>
      </c>
      <c r="BP995" s="5" t="e">
        <f t="shared" si="84"/>
        <v>#N/A</v>
      </c>
      <c r="BQ995" s="5" t="e">
        <f>Table2[[#This Row],[Column1]]+Table2[[#This Row],[Column2]]</f>
        <v>#N/A</v>
      </c>
      <c r="BR995" s="5"/>
      <c r="BS995" s="5"/>
      <c r="BT995" s="5"/>
      <c r="BU995" s="5"/>
      <c r="BW995" s="5" t="s">
        <v>1316</v>
      </c>
      <c r="BX995">
        <v>71</v>
      </c>
      <c r="BY995">
        <v>27</v>
      </c>
    </row>
    <row r="996" spans="1:77" x14ac:dyDescent="0.25">
      <c r="A996" s="5" t="s">
        <v>1274</v>
      </c>
      <c r="B996" s="42">
        <v>62</v>
      </c>
      <c r="G996" s="5" t="s">
        <v>1265</v>
      </c>
      <c r="H996" s="42">
        <v>3400</v>
      </c>
      <c r="N996" s="5" t="s">
        <v>1265</v>
      </c>
      <c r="O996" s="42">
        <v>2</v>
      </c>
      <c r="Z996" s="5" t="s">
        <v>275</v>
      </c>
      <c r="AA996" s="1">
        <v>0.05</v>
      </c>
      <c r="AI996" s="5" t="s">
        <v>286</v>
      </c>
      <c r="AJ996" s="42">
        <v>1</v>
      </c>
      <c r="AL996" s="5" t="s">
        <v>287</v>
      </c>
      <c r="AM996" s="17">
        <v>1</v>
      </c>
      <c r="AW996" s="5" t="s">
        <v>337</v>
      </c>
      <c r="AX996" s="17">
        <v>40</v>
      </c>
      <c r="BC996" s="5" t="s">
        <v>324</v>
      </c>
      <c r="BD996" s="17">
        <v>23</v>
      </c>
      <c r="BN996" s="5" t="s">
        <v>290</v>
      </c>
      <c r="BO996" s="5" t="e">
        <f t="shared" si="83"/>
        <v>#N/A</v>
      </c>
      <c r="BP996" s="5" t="e">
        <f t="shared" si="84"/>
        <v>#N/A</v>
      </c>
      <c r="BQ996" s="5" t="e">
        <f>Table2[[#This Row],[Column1]]+Table2[[#This Row],[Column2]]</f>
        <v>#N/A</v>
      </c>
      <c r="BR996" s="5"/>
      <c r="BS996" s="5"/>
      <c r="BT996" s="5"/>
      <c r="BU996" s="5"/>
      <c r="BW996" s="5" t="s">
        <v>1317</v>
      </c>
      <c r="BX996">
        <v>432</v>
      </c>
      <c r="BY996">
        <v>2083</v>
      </c>
    </row>
    <row r="997" spans="1:77" x14ac:dyDescent="0.25">
      <c r="A997" s="5" t="s">
        <v>1275</v>
      </c>
      <c r="B997" s="42">
        <v>180</v>
      </c>
      <c r="G997" s="5" t="s">
        <v>1266</v>
      </c>
      <c r="H997" s="42">
        <v>299</v>
      </c>
      <c r="N997" s="5" t="s">
        <v>1266</v>
      </c>
      <c r="O997" s="42">
        <v>1</v>
      </c>
      <c r="Z997" s="5" t="s">
        <v>276</v>
      </c>
      <c r="AA997" s="1">
        <v>0.27</v>
      </c>
      <c r="AI997" s="5" t="s">
        <v>287</v>
      </c>
      <c r="AJ997" s="42">
        <v>1</v>
      </c>
      <c r="AL997" s="5" t="s">
        <v>288</v>
      </c>
      <c r="AM997" s="17">
        <v>1</v>
      </c>
      <c r="AW997" s="5" t="s">
        <v>338</v>
      </c>
      <c r="AX997" s="17">
        <v>50</v>
      </c>
      <c r="BC997" s="5" t="s">
        <v>325</v>
      </c>
      <c r="BD997" s="17">
        <v>137</v>
      </c>
      <c r="BN997" s="5" t="s">
        <v>291</v>
      </c>
      <c r="BO997" s="5" t="e">
        <f t="shared" si="83"/>
        <v>#N/A</v>
      </c>
      <c r="BP997" s="5" t="e">
        <f t="shared" si="84"/>
        <v>#N/A</v>
      </c>
      <c r="BQ997" s="5" t="e">
        <f>Table2[[#This Row],[Column1]]+Table2[[#This Row],[Column2]]</f>
        <v>#N/A</v>
      </c>
      <c r="BR997" s="5"/>
      <c r="BS997" s="5"/>
      <c r="BT997" s="5"/>
      <c r="BU997" s="5"/>
      <c r="BW997" s="5" t="s">
        <v>1318</v>
      </c>
      <c r="BX997">
        <v>26</v>
      </c>
      <c r="BY997">
        <v>40</v>
      </c>
    </row>
    <row r="998" spans="1:77" x14ac:dyDescent="0.25">
      <c r="A998" s="5" t="s">
        <v>1276</v>
      </c>
      <c r="B998" s="42">
        <v>400</v>
      </c>
      <c r="G998" s="5" t="s">
        <v>1267</v>
      </c>
      <c r="H998" s="42">
        <v>427</v>
      </c>
      <c r="N998" s="5" t="s">
        <v>1267</v>
      </c>
      <c r="O998" s="42">
        <v>1</v>
      </c>
      <c r="Z998" s="5" t="s">
        <v>279</v>
      </c>
      <c r="AA998" s="1">
        <v>0.14000000000000001</v>
      </c>
      <c r="AI998" s="5" t="s">
        <v>288</v>
      </c>
      <c r="AJ998" s="42">
        <v>1</v>
      </c>
      <c r="AL998" s="5" t="s">
        <v>289</v>
      </c>
      <c r="AM998" s="17">
        <v>1</v>
      </c>
      <c r="AW998" s="5" t="s">
        <v>340</v>
      </c>
      <c r="AX998" s="17">
        <v>120</v>
      </c>
      <c r="BC998" s="5" t="s">
        <v>326</v>
      </c>
      <c r="BD998" s="17">
        <v>56</v>
      </c>
      <c r="BN998" s="5" t="s">
        <v>292</v>
      </c>
      <c r="BO998" s="5" t="e">
        <f t="shared" si="83"/>
        <v>#N/A</v>
      </c>
      <c r="BP998" s="5" t="e">
        <f t="shared" si="84"/>
        <v>#N/A</v>
      </c>
      <c r="BQ998" s="5" t="e">
        <f>Table2[[#This Row],[Column1]]+Table2[[#This Row],[Column2]]</f>
        <v>#N/A</v>
      </c>
      <c r="BR998" s="5"/>
      <c r="BS998" s="5"/>
      <c r="BT998" s="5"/>
      <c r="BU998" s="5"/>
      <c r="BW998" s="5" t="s">
        <v>1319</v>
      </c>
      <c r="BX998">
        <v>2200</v>
      </c>
      <c r="BY998">
        <v>500</v>
      </c>
    </row>
    <row r="999" spans="1:77" x14ac:dyDescent="0.25">
      <c r="A999" s="5" t="s">
        <v>1277</v>
      </c>
      <c r="B999" s="42">
        <v>70</v>
      </c>
      <c r="G999" s="5" t="s">
        <v>1268</v>
      </c>
      <c r="H999" s="42">
        <v>1100</v>
      </c>
      <c r="N999" s="5" t="s">
        <v>1268</v>
      </c>
      <c r="O999" s="42">
        <v>1</v>
      </c>
      <c r="Z999" s="5" t="s">
        <v>282</v>
      </c>
      <c r="AA999" s="1">
        <v>0</v>
      </c>
      <c r="AI999" s="5" t="s">
        <v>289</v>
      </c>
      <c r="AJ999" s="42">
        <v>1</v>
      </c>
      <c r="AL999" s="5" t="s">
        <v>290</v>
      </c>
      <c r="AM999" s="17">
        <v>1</v>
      </c>
      <c r="AW999" s="5" t="s">
        <v>341</v>
      </c>
      <c r="AX999" s="17">
        <v>198</v>
      </c>
      <c r="BC999" s="5" t="s">
        <v>328</v>
      </c>
      <c r="BD999" s="17">
        <v>72</v>
      </c>
      <c r="BN999" s="5" t="s">
        <v>297</v>
      </c>
      <c r="BO999" s="5" t="e">
        <f t="shared" si="83"/>
        <v>#N/A</v>
      </c>
      <c r="BP999" s="5" t="e">
        <f t="shared" si="84"/>
        <v>#N/A</v>
      </c>
      <c r="BQ999" s="5" t="e">
        <f>Table2[[#This Row],[Column1]]+Table2[[#This Row],[Column2]]</f>
        <v>#N/A</v>
      </c>
      <c r="BR999" s="5"/>
      <c r="BS999" s="5"/>
      <c r="BT999" s="5"/>
      <c r="BU999" s="5"/>
      <c r="BW999" s="5" t="s">
        <v>1320</v>
      </c>
      <c r="BX999">
        <v>0</v>
      </c>
      <c r="BY999">
        <v>150</v>
      </c>
    </row>
    <row r="1000" spans="1:77" x14ac:dyDescent="0.25">
      <c r="A1000" s="5" t="s">
        <v>1278</v>
      </c>
      <c r="B1000" s="42">
        <v>80</v>
      </c>
      <c r="G1000" s="5" t="s">
        <v>1269</v>
      </c>
      <c r="H1000" s="42">
        <v>223</v>
      </c>
      <c r="N1000" s="5" t="s">
        <v>1269</v>
      </c>
      <c r="O1000" s="42">
        <v>1</v>
      </c>
      <c r="Z1000" s="5" t="s">
        <v>283</v>
      </c>
      <c r="AA1000" s="1">
        <v>0.11</v>
      </c>
      <c r="AI1000" s="5" t="s">
        <v>290</v>
      </c>
      <c r="AJ1000" s="42">
        <v>1</v>
      </c>
      <c r="AL1000" s="5" t="s">
        <v>291</v>
      </c>
      <c r="AM1000" s="17">
        <v>2</v>
      </c>
      <c r="AW1000" s="5" t="s">
        <v>342</v>
      </c>
      <c r="AX1000" s="17">
        <v>154</v>
      </c>
      <c r="BC1000" s="5" t="s">
        <v>329</v>
      </c>
      <c r="BD1000" s="17">
        <v>204</v>
      </c>
      <c r="BN1000" s="5" t="s">
        <v>299</v>
      </c>
      <c r="BO1000" s="5" t="e">
        <f t="shared" si="83"/>
        <v>#N/A</v>
      </c>
      <c r="BP1000" s="5" t="e">
        <f t="shared" si="84"/>
        <v>#N/A</v>
      </c>
      <c r="BQ1000" s="5" t="e">
        <f>Table2[[#This Row],[Column1]]+Table2[[#This Row],[Column2]]</f>
        <v>#N/A</v>
      </c>
      <c r="BR1000" s="5"/>
      <c r="BS1000" s="5"/>
      <c r="BT1000" s="5"/>
      <c r="BU1000" s="5"/>
      <c r="BW1000" s="5" t="s">
        <v>1321</v>
      </c>
      <c r="BX1000">
        <v>1227</v>
      </c>
      <c r="BY1000">
        <v>143</v>
      </c>
    </row>
    <row r="1001" spans="1:77" x14ac:dyDescent="0.25">
      <c r="A1001" s="5" t="s">
        <v>1279</v>
      </c>
      <c r="B1001" s="42">
        <v>0</v>
      </c>
      <c r="G1001" s="5" t="s">
        <v>1270</v>
      </c>
      <c r="H1001" s="42">
        <v>70</v>
      </c>
      <c r="N1001" s="5" t="s">
        <v>1270</v>
      </c>
      <c r="O1001" s="42">
        <v>1</v>
      </c>
      <c r="Z1001" s="5" t="s">
        <v>286</v>
      </c>
      <c r="AA1001" s="1">
        <v>0.27</v>
      </c>
      <c r="AI1001" s="5" t="s">
        <v>291</v>
      </c>
      <c r="AJ1001" s="42">
        <v>2</v>
      </c>
      <c r="AL1001" s="5" t="s">
        <v>292</v>
      </c>
      <c r="AM1001" s="17">
        <v>1</v>
      </c>
      <c r="AW1001" s="5" t="s">
        <v>344</v>
      </c>
      <c r="AX1001" s="17">
        <v>13</v>
      </c>
      <c r="BC1001" s="5" t="s">
        <v>330</v>
      </c>
      <c r="BD1001" s="17">
        <v>856</v>
      </c>
      <c r="BN1001" s="5" t="s">
        <v>300</v>
      </c>
      <c r="BO1001" s="5" t="e">
        <f t="shared" si="83"/>
        <v>#N/A</v>
      </c>
      <c r="BP1001" s="5" t="e">
        <f t="shared" si="84"/>
        <v>#N/A</v>
      </c>
      <c r="BQ1001" s="5" t="e">
        <f>Table2[[#This Row],[Column1]]+Table2[[#This Row],[Column2]]</f>
        <v>#N/A</v>
      </c>
      <c r="BR1001" s="5"/>
      <c r="BS1001" s="5"/>
      <c r="BT1001" s="5"/>
      <c r="BU1001" s="5"/>
      <c r="BW1001" s="5" t="s">
        <v>1322</v>
      </c>
      <c r="BX1001">
        <v>81</v>
      </c>
      <c r="BY1001">
        <v>0</v>
      </c>
    </row>
    <row r="1002" spans="1:77" x14ac:dyDescent="0.25">
      <c r="A1002" s="5" t="s">
        <v>1280</v>
      </c>
      <c r="B1002" s="42">
        <v>52</v>
      </c>
      <c r="G1002" s="5" t="s">
        <v>1271</v>
      </c>
      <c r="H1002" s="42">
        <v>566</v>
      </c>
      <c r="N1002" s="5" t="s">
        <v>1271</v>
      </c>
      <c r="O1002" s="42">
        <v>1</v>
      </c>
      <c r="Z1002" s="5" t="s">
        <v>287</v>
      </c>
      <c r="AA1002" s="1">
        <v>0</v>
      </c>
      <c r="AI1002" s="5" t="s">
        <v>292</v>
      </c>
      <c r="AJ1002" s="42">
        <v>1</v>
      </c>
      <c r="AL1002" s="5" t="s">
        <v>297</v>
      </c>
      <c r="AM1002" s="17">
        <v>1</v>
      </c>
      <c r="AW1002" s="5" t="s">
        <v>346</v>
      </c>
      <c r="AX1002" s="17">
        <v>30</v>
      </c>
      <c r="BC1002" s="5" t="s">
        <v>331</v>
      </c>
      <c r="BD1002" s="17">
        <v>75</v>
      </c>
      <c r="BN1002" s="5" t="s">
        <v>301</v>
      </c>
      <c r="BO1002" s="5" t="e">
        <f t="shared" si="83"/>
        <v>#N/A</v>
      </c>
      <c r="BP1002" s="5" t="e">
        <f t="shared" si="84"/>
        <v>#N/A</v>
      </c>
      <c r="BQ1002" s="5" t="e">
        <f>Table2[[#This Row],[Column1]]+Table2[[#This Row],[Column2]]</f>
        <v>#N/A</v>
      </c>
      <c r="BR1002" s="5"/>
      <c r="BS1002" s="5"/>
      <c r="BT1002" s="5"/>
      <c r="BU1002" s="5"/>
      <c r="BW1002" s="5" t="s">
        <v>1323</v>
      </c>
      <c r="BX1002">
        <v>116</v>
      </c>
      <c r="BY1002">
        <v>30</v>
      </c>
    </row>
    <row r="1003" spans="1:77" x14ac:dyDescent="0.25">
      <c r="A1003" s="5" t="s">
        <v>1281</v>
      </c>
      <c r="B1003" s="42">
        <v>38</v>
      </c>
      <c r="G1003" s="5" t="s">
        <v>1272</v>
      </c>
      <c r="H1003" s="42">
        <v>251</v>
      </c>
      <c r="N1003" s="5" t="s">
        <v>1272</v>
      </c>
      <c r="O1003" s="42">
        <v>1</v>
      </c>
      <c r="Z1003" s="5" t="s">
        <v>288</v>
      </c>
      <c r="AA1003" s="1">
        <v>0</v>
      </c>
      <c r="AI1003" s="5" t="s">
        <v>297</v>
      </c>
      <c r="AJ1003" s="42">
        <v>1</v>
      </c>
      <c r="AL1003" s="5" t="s">
        <v>299</v>
      </c>
      <c r="AM1003" s="17">
        <v>1</v>
      </c>
      <c r="AW1003" s="5" t="s">
        <v>347</v>
      </c>
      <c r="AX1003" s="17">
        <v>100</v>
      </c>
      <c r="BC1003" s="5" t="s">
        <v>332</v>
      </c>
      <c r="BD1003" s="17">
        <v>148</v>
      </c>
      <c r="BN1003" s="5" t="s">
        <v>302</v>
      </c>
      <c r="BO1003" s="5" t="e">
        <f t="shared" si="83"/>
        <v>#N/A</v>
      </c>
      <c r="BP1003" s="5" t="e">
        <f t="shared" si="84"/>
        <v>#N/A</v>
      </c>
      <c r="BQ1003" s="5" t="e">
        <f>Table2[[#This Row],[Column1]]+Table2[[#This Row],[Column2]]</f>
        <v>#N/A</v>
      </c>
      <c r="BR1003" s="5"/>
      <c r="BS1003" s="5"/>
      <c r="BT1003" s="5"/>
      <c r="BU1003" s="5"/>
      <c r="BW1003" s="5" t="s">
        <v>1324</v>
      </c>
      <c r="BX1003">
        <v>39</v>
      </c>
      <c r="BY1003">
        <v>45</v>
      </c>
    </row>
    <row r="1004" spans="1:77" x14ac:dyDescent="0.25">
      <c r="A1004" s="5" t="s">
        <v>1282</v>
      </c>
      <c r="B1004" s="42">
        <v>130</v>
      </c>
      <c r="G1004" s="5" t="s">
        <v>1273</v>
      </c>
      <c r="H1004" s="42">
        <v>0</v>
      </c>
      <c r="N1004" s="5" t="s">
        <v>1273</v>
      </c>
      <c r="O1004" s="42">
        <v>1</v>
      </c>
      <c r="Z1004" s="5" t="s">
        <v>289</v>
      </c>
      <c r="AA1004" s="1">
        <v>0</v>
      </c>
      <c r="AI1004" s="5" t="s">
        <v>299</v>
      </c>
      <c r="AJ1004" s="42">
        <v>1</v>
      </c>
      <c r="AL1004" s="5" t="s">
        <v>300</v>
      </c>
      <c r="AM1004" s="17">
        <v>1</v>
      </c>
      <c r="AW1004" s="5" t="s">
        <v>348</v>
      </c>
      <c r="AX1004" s="17">
        <v>88</v>
      </c>
      <c r="BC1004" s="5" t="s">
        <v>335</v>
      </c>
      <c r="BD1004" s="17">
        <v>2</v>
      </c>
      <c r="BN1004" s="5" t="s">
        <v>303</v>
      </c>
      <c r="BO1004" s="5" t="e">
        <f t="shared" si="83"/>
        <v>#N/A</v>
      </c>
      <c r="BP1004" s="5" t="e">
        <f t="shared" si="84"/>
        <v>#N/A</v>
      </c>
      <c r="BQ1004" s="5" t="e">
        <f>Table2[[#This Row],[Column1]]+Table2[[#This Row],[Column2]]</f>
        <v>#N/A</v>
      </c>
      <c r="BR1004" s="5"/>
      <c r="BS1004" s="5"/>
      <c r="BT1004" s="5"/>
      <c r="BU1004" s="5"/>
      <c r="BW1004" s="5" t="s">
        <v>1325</v>
      </c>
      <c r="BX1004">
        <v>47</v>
      </c>
      <c r="BY1004">
        <v>0</v>
      </c>
    </row>
    <row r="1005" spans="1:77" x14ac:dyDescent="0.25">
      <c r="A1005" s="5" t="s">
        <v>1283</v>
      </c>
      <c r="B1005" s="42">
        <v>74</v>
      </c>
      <c r="G1005" s="5" t="s">
        <v>1274</v>
      </c>
      <c r="H1005" s="42">
        <v>86</v>
      </c>
      <c r="N1005" s="5" t="s">
        <v>1274</v>
      </c>
      <c r="O1005" s="42">
        <v>1</v>
      </c>
      <c r="Z1005" s="5" t="s">
        <v>290</v>
      </c>
      <c r="AA1005" s="1">
        <v>0.3</v>
      </c>
      <c r="AI1005" s="5" t="s">
        <v>300</v>
      </c>
      <c r="AJ1005" s="42">
        <v>1</v>
      </c>
      <c r="AL1005" s="5" t="s">
        <v>301</v>
      </c>
      <c r="AM1005" s="17">
        <v>4</v>
      </c>
      <c r="AW1005" s="5" t="s">
        <v>350</v>
      </c>
      <c r="AX1005" s="17">
        <v>10</v>
      </c>
      <c r="BC1005" s="5" t="s">
        <v>336</v>
      </c>
      <c r="BD1005" s="17">
        <v>367</v>
      </c>
      <c r="BN1005" s="5" t="s">
        <v>304</v>
      </c>
      <c r="BO1005" s="5" t="e">
        <f t="shared" si="83"/>
        <v>#N/A</v>
      </c>
      <c r="BP1005" s="5" t="e">
        <f t="shared" si="84"/>
        <v>#N/A</v>
      </c>
      <c r="BQ1005" s="5" t="e">
        <f>Table2[[#This Row],[Column1]]+Table2[[#This Row],[Column2]]</f>
        <v>#N/A</v>
      </c>
      <c r="BR1005" s="5"/>
      <c r="BS1005" s="5"/>
      <c r="BT1005" s="5"/>
      <c r="BU1005" s="5"/>
      <c r="BW1005" s="5" t="s">
        <v>1327</v>
      </c>
      <c r="BX1005">
        <v>34</v>
      </c>
      <c r="BY1005">
        <v>41</v>
      </c>
    </row>
    <row r="1006" spans="1:77" x14ac:dyDescent="0.25">
      <c r="A1006" s="5" t="s">
        <v>1284</v>
      </c>
      <c r="B1006" s="42">
        <v>87</v>
      </c>
      <c r="G1006" s="5" t="s">
        <v>1275</v>
      </c>
      <c r="H1006" s="42">
        <v>944</v>
      </c>
      <c r="N1006" s="5" t="s">
        <v>1275</v>
      </c>
      <c r="O1006" s="42">
        <v>2</v>
      </c>
      <c r="Z1006" s="5" t="s">
        <v>291</v>
      </c>
      <c r="AA1006" s="1">
        <v>0.37</v>
      </c>
      <c r="AI1006" s="5" t="s">
        <v>301</v>
      </c>
      <c r="AJ1006" s="42">
        <v>4</v>
      </c>
      <c r="AL1006" s="5" t="s">
        <v>302</v>
      </c>
      <c r="AM1006" s="17">
        <v>2</v>
      </c>
      <c r="AW1006" s="5" t="s">
        <v>351</v>
      </c>
      <c r="AX1006" s="17">
        <v>206</v>
      </c>
      <c r="BC1006" s="5" t="s">
        <v>337</v>
      </c>
      <c r="BD1006" s="17">
        <v>42</v>
      </c>
      <c r="BN1006" s="5" t="s">
        <v>305</v>
      </c>
      <c r="BO1006" s="5" t="e">
        <f t="shared" si="83"/>
        <v>#N/A</v>
      </c>
      <c r="BP1006" s="5" t="e">
        <f t="shared" si="84"/>
        <v>#N/A</v>
      </c>
      <c r="BQ1006" s="5" t="e">
        <f>Table2[[#This Row],[Column1]]+Table2[[#This Row],[Column2]]</f>
        <v>#N/A</v>
      </c>
      <c r="BR1006" s="5"/>
      <c r="BS1006" s="5"/>
      <c r="BT1006" s="5"/>
      <c r="BU1006" s="5"/>
      <c r="BW1006" s="5" t="s">
        <v>1328</v>
      </c>
      <c r="BX1006">
        <v>231</v>
      </c>
      <c r="BY1006">
        <v>126</v>
      </c>
    </row>
    <row r="1007" spans="1:77" x14ac:dyDescent="0.25">
      <c r="A1007" s="5" t="s">
        <v>1285</v>
      </c>
      <c r="B1007" s="42">
        <v>30</v>
      </c>
      <c r="G1007" s="5" t="s">
        <v>1276</v>
      </c>
      <c r="H1007" s="42">
        <v>175</v>
      </c>
      <c r="N1007" s="5" t="s">
        <v>1276</v>
      </c>
      <c r="O1007" s="42">
        <v>1</v>
      </c>
      <c r="Z1007" s="5" t="s">
        <v>292</v>
      </c>
      <c r="AA1007" s="1">
        <v>0</v>
      </c>
      <c r="AI1007" s="5" t="s">
        <v>302</v>
      </c>
      <c r="AJ1007" s="42">
        <v>2</v>
      </c>
      <c r="AL1007" s="5" t="s">
        <v>303</v>
      </c>
      <c r="AM1007" s="17">
        <v>2</v>
      </c>
      <c r="AW1007" s="5" t="s">
        <v>352</v>
      </c>
      <c r="AX1007" s="17">
        <v>26</v>
      </c>
      <c r="BC1007" s="5" t="s">
        <v>338</v>
      </c>
      <c r="BD1007" s="17">
        <v>6</v>
      </c>
      <c r="BN1007" s="5" t="s">
        <v>306</v>
      </c>
      <c r="BO1007" s="5" t="e">
        <f t="shared" si="83"/>
        <v>#N/A</v>
      </c>
      <c r="BP1007" s="5" t="e">
        <f t="shared" si="84"/>
        <v>#N/A</v>
      </c>
      <c r="BQ1007" s="5" t="e">
        <f>Table2[[#This Row],[Column1]]+Table2[[#This Row],[Column2]]</f>
        <v>#N/A</v>
      </c>
      <c r="BR1007" s="5"/>
      <c r="BS1007" s="5"/>
      <c r="BT1007" s="5"/>
      <c r="BU1007" s="5"/>
      <c r="BW1007" s="5" t="s">
        <v>1329</v>
      </c>
      <c r="BX1007">
        <v>0</v>
      </c>
      <c r="BY1007">
        <v>245</v>
      </c>
    </row>
    <row r="1008" spans="1:77" x14ac:dyDescent="0.25">
      <c r="A1008" s="5" t="s">
        <v>1286</v>
      </c>
      <c r="B1008" s="42">
        <v>170</v>
      </c>
      <c r="G1008" s="5" t="s">
        <v>1277</v>
      </c>
      <c r="H1008" s="42">
        <v>1300</v>
      </c>
      <c r="N1008" s="5" t="s">
        <v>1277</v>
      </c>
      <c r="O1008" s="42">
        <v>1</v>
      </c>
      <c r="Z1008" s="5" t="s">
        <v>297</v>
      </c>
      <c r="AA1008" s="1">
        <v>0</v>
      </c>
      <c r="AI1008" s="5" t="s">
        <v>303</v>
      </c>
      <c r="AJ1008" s="42">
        <v>2</v>
      </c>
      <c r="AL1008" s="5" t="s">
        <v>304</v>
      </c>
      <c r="AM1008" s="17">
        <v>1</v>
      </c>
      <c r="AW1008" s="5" t="s">
        <v>354</v>
      </c>
      <c r="AX1008" s="17">
        <v>100</v>
      </c>
      <c r="BC1008" s="5" t="s">
        <v>340</v>
      </c>
      <c r="BD1008" s="17">
        <v>131</v>
      </c>
      <c r="BN1008" s="5" t="s">
        <v>307</v>
      </c>
      <c r="BO1008" s="5" t="e">
        <f t="shared" si="83"/>
        <v>#N/A</v>
      </c>
      <c r="BP1008" s="5" t="e">
        <f t="shared" si="84"/>
        <v>#N/A</v>
      </c>
      <c r="BQ1008" s="5" t="e">
        <f>Table2[[#This Row],[Column1]]+Table2[[#This Row],[Column2]]</f>
        <v>#N/A</v>
      </c>
      <c r="BR1008" s="5"/>
      <c r="BS1008" s="5"/>
      <c r="BT1008" s="5"/>
      <c r="BU1008" s="5"/>
      <c r="BW1008" s="5" t="s">
        <v>1330</v>
      </c>
      <c r="BX1008">
        <v>5700</v>
      </c>
      <c r="BY1008">
        <v>4084</v>
      </c>
    </row>
    <row r="1009" spans="1:77" x14ac:dyDescent="0.25">
      <c r="A1009" s="5" t="s">
        <v>1287</v>
      </c>
      <c r="B1009" s="42">
        <v>40</v>
      </c>
      <c r="G1009" s="5" t="s">
        <v>1278</v>
      </c>
      <c r="H1009" s="42">
        <v>231</v>
      </c>
      <c r="N1009" s="5" t="s">
        <v>1278</v>
      </c>
      <c r="O1009" s="42">
        <v>1</v>
      </c>
      <c r="Z1009" s="5" t="s">
        <v>299</v>
      </c>
      <c r="AA1009" s="1">
        <v>0.05</v>
      </c>
      <c r="AI1009" s="5" t="s">
        <v>304</v>
      </c>
      <c r="AJ1009" s="42">
        <v>1</v>
      </c>
      <c r="AL1009" s="5" t="s">
        <v>305</v>
      </c>
      <c r="AM1009" s="17">
        <v>1</v>
      </c>
      <c r="AW1009" s="5" t="s">
        <v>355</v>
      </c>
      <c r="AX1009" s="17">
        <v>80</v>
      </c>
      <c r="BC1009" s="5" t="s">
        <v>341</v>
      </c>
      <c r="BD1009" s="17">
        <v>2232</v>
      </c>
      <c r="BN1009" s="5" t="s">
        <v>308</v>
      </c>
      <c r="BO1009" s="5" t="e">
        <f t="shared" si="83"/>
        <v>#N/A</v>
      </c>
      <c r="BP1009" s="5" t="e">
        <f t="shared" si="84"/>
        <v>#N/A</v>
      </c>
      <c r="BQ1009" s="5" t="e">
        <f>Table2[[#This Row],[Column1]]+Table2[[#This Row],[Column2]]</f>
        <v>#N/A</v>
      </c>
      <c r="BR1009" s="5"/>
      <c r="BS1009" s="5"/>
      <c r="BT1009" s="5"/>
      <c r="BU1009" s="5"/>
      <c r="BW1009" s="5" t="s">
        <v>1331</v>
      </c>
      <c r="BX1009">
        <v>469</v>
      </c>
      <c r="BY1009">
        <v>45</v>
      </c>
    </row>
    <row r="1010" spans="1:77" x14ac:dyDescent="0.25">
      <c r="A1010" s="5" t="s">
        <v>1288</v>
      </c>
      <c r="B1010" s="42">
        <v>1850</v>
      </c>
      <c r="G1010" s="5" t="s">
        <v>1279</v>
      </c>
      <c r="H1010" s="42">
        <v>414</v>
      </c>
      <c r="N1010" s="5" t="s">
        <v>1279</v>
      </c>
      <c r="O1010" s="42">
        <v>2</v>
      </c>
      <c r="Z1010" s="5" t="s">
        <v>300</v>
      </c>
      <c r="AA1010" s="1">
        <v>0</v>
      </c>
      <c r="AI1010" s="5" t="s">
        <v>305</v>
      </c>
      <c r="AJ1010" s="42">
        <v>1</v>
      </c>
      <c r="AL1010" s="5" t="s">
        <v>306</v>
      </c>
      <c r="AM1010" s="17">
        <v>1</v>
      </c>
      <c r="AW1010" s="5" t="s">
        <v>358</v>
      </c>
      <c r="AX1010" s="17">
        <v>39</v>
      </c>
      <c r="BC1010" s="5" t="s">
        <v>342</v>
      </c>
      <c r="BD1010" s="17">
        <v>45</v>
      </c>
      <c r="BN1010" s="5" t="s">
        <v>309</v>
      </c>
      <c r="BO1010" s="5" t="e">
        <f t="shared" si="83"/>
        <v>#N/A</v>
      </c>
      <c r="BP1010" s="5" t="e">
        <f t="shared" si="84"/>
        <v>#N/A</v>
      </c>
      <c r="BQ1010" s="5" t="e">
        <f>Table2[[#This Row],[Column1]]+Table2[[#This Row],[Column2]]</f>
        <v>#N/A</v>
      </c>
      <c r="BR1010" s="5"/>
      <c r="BS1010" s="5"/>
      <c r="BT1010" s="5"/>
      <c r="BU1010" s="5"/>
      <c r="BW1010" s="5" t="s">
        <v>1332</v>
      </c>
      <c r="BX1010">
        <v>100</v>
      </c>
      <c r="BY1010">
        <v>30</v>
      </c>
    </row>
    <row r="1011" spans="1:77" x14ac:dyDescent="0.25">
      <c r="A1011" s="5" t="s">
        <v>1289</v>
      </c>
      <c r="B1011" s="42">
        <v>0</v>
      </c>
      <c r="G1011" s="5" t="s">
        <v>1280</v>
      </c>
      <c r="H1011" s="42">
        <v>48</v>
      </c>
      <c r="N1011" s="5" t="s">
        <v>1280</v>
      </c>
      <c r="O1011" s="42">
        <v>1</v>
      </c>
      <c r="Z1011" s="5" t="s">
        <v>301</v>
      </c>
      <c r="AA1011" s="1">
        <v>0.28000000000000003</v>
      </c>
      <c r="AI1011" s="5" t="s">
        <v>306</v>
      </c>
      <c r="AJ1011" s="42">
        <v>1</v>
      </c>
      <c r="AL1011" s="5" t="s">
        <v>307</v>
      </c>
      <c r="AM1011" s="17">
        <v>1</v>
      </c>
      <c r="AW1011" s="5" t="s">
        <v>359</v>
      </c>
      <c r="AX1011" s="17">
        <v>78</v>
      </c>
      <c r="BC1011" s="5" t="s">
        <v>344</v>
      </c>
      <c r="BD1011" s="17">
        <v>36</v>
      </c>
      <c r="BN1011" s="5" t="s">
        <v>311</v>
      </c>
      <c r="BO1011" s="5" t="e">
        <f t="shared" si="83"/>
        <v>#N/A</v>
      </c>
      <c r="BP1011" s="5" t="e">
        <f t="shared" si="84"/>
        <v>#N/A</v>
      </c>
      <c r="BQ1011" s="5" t="e">
        <f>Table2[[#This Row],[Column1]]+Table2[[#This Row],[Column2]]</f>
        <v>#N/A</v>
      </c>
      <c r="BR1011" s="5"/>
      <c r="BS1011" s="5"/>
      <c r="BT1011" s="5"/>
      <c r="BU1011" s="5"/>
      <c r="BW1011" s="5" t="s">
        <v>1333</v>
      </c>
      <c r="BX1011">
        <v>20</v>
      </c>
      <c r="BY1011">
        <v>0</v>
      </c>
    </row>
    <row r="1012" spans="1:77" x14ac:dyDescent="0.25">
      <c r="A1012" s="5" t="s">
        <v>1290</v>
      </c>
      <c r="B1012" s="42">
        <v>100</v>
      </c>
      <c r="G1012" s="5" t="s">
        <v>1281</v>
      </c>
      <c r="H1012" s="42">
        <v>394</v>
      </c>
      <c r="N1012" s="5" t="s">
        <v>1281</v>
      </c>
      <c r="O1012" s="42">
        <v>1</v>
      </c>
      <c r="Z1012" s="5" t="s">
        <v>302</v>
      </c>
      <c r="AA1012" s="1">
        <v>0.28000000000000003</v>
      </c>
      <c r="AI1012" s="5" t="s">
        <v>307</v>
      </c>
      <c r="AJ1012" s="42">
        <v>1</v>
      </c>
      <c r="AL1012" s="5" t="s">
        <v>308</v>
      </c>
      <c r="AM1012" s="17">
        <v>1</v>
      </c>
      <c r="AW1012" s="5" t="s">
        <v>360</v>
      </c>
      <c r="AX1012" s="17">
        <v>100</v>
      </c>
      <c r="BC1012" s="5" t="s">
        <v>346</v>
      </c>
      <c r="BD1012" s="17">
        <v>250</v>
      </c>
      <c r="BN1012" s="5" t="s">
        <v>313</v>
      </c>
      <c r="BO1012" s="5" t="e">
        <f t="shared" si="83"/>
        <v>#N/A</v>
      </c>
      <c r="BP1012" s="5" t="e">
        <f t="shared" si="84"/>
        <v>#N/A</v>
      </c>
      <c r="BQ1012" s="5" t="e">
        <f>Table2[[#This Row],[Column1]]+Table2[[#This Row],[Column2]]</f>
        <v>#N/A</v>
      </c>
      <c r="BR1012" s="5"/>
      <c r="BS1012" s="5"/>
      <c r="BT1012" s="5"/>
      <c r="BU1012" s="5"/>
      <c r="BW1012" s="5" t="s">
        <v>1334</v>
      </c>
      <c r="BX1012">
        <v>165</v>
      </c>
      <c r="BY1012">
        <v>20</v>
      </c>
    </row>
    <row r="1013" spans="1:77" x14ac:dyDescent="0.25">
      <c r="A1013" s="5" t="s">
        <v>1291</v>
      </c>
      <c r="B1013" s="42">
        <v>138</v>
      </c>
      <c r="G1013" s="5" t="s">
        <v>1282</v>
      </c>
      <c r="H1013" s="42">
        <v>978</v>
      </c>
      <c r="N1013" s="5" t="s">
        <v>1282</v>
      </c>
      <c r="O1013" s="42">
        <v>2</v>
      </c>
      <c r="Z1013" s="5" t="s">
        <v>303</v>
      </c>
      <c r="AA1013" s="1">
        <v>1</v>
      </c>
      <c r="AI1013" s="5" t="s">
        <v>308</v>
      </c>
      <c r="AJ1013" s="42">
        <v>1</v>
      </c>
      <c r="AL1013" s="5" t="s">
        <v>309</v>
      </c>
      <c r="AM1013" s="17">
        <v>1</v>
      </c>
      <c r="AW1013" s="5" t="s">
        <v>361</v>
      </c>
      <c r="AX1013" s="17">
        <v>30</v>
      </c>
      <c r="BC1013" s="5" t="s">
        <v>347</v>
      </c>
      <c r="BD1013" s="17">
        <v>31</v>
      </c>
      <c r="BN1013" s="5" t="s">
        <v>315</v>
      </c>
      <c r="BO1013" s="5" t="e">
        <f t="shared" si="83"/>
        <v>#N/A</v>
      </c>
      <c r="BP1013" s="5" t="e">
        <f t="shared" si="84"/>
        <v>#N/A</v>
      </c>
      <c r="BQ1013" s="5" t="e">
        <f>Table2[[#This Row],[Column1]]+Table2[[#This Row],[Column2]]</f>
        <v>#N/A</v>
      </c>
      <c r="BR1013" s="5"/>
      <c r="BS1013" s="5"/>
      <c r="BT1013" s="5"/>
      <c r="BU1013" s="5"/>
      <c r="BW1013" s="5" t="s">
        <v>1335</v>
      </c>
      <c r="BX1013">
        <v>76</v>
      </c>
      <c r="BY1013">
        <v>20</v>
      </c>
    </row>
    <row r="1014" spans="1:77" x14ac:dyDescent="0.25">
      <c r="A1014" s="5" t="s">
        <v>1292</v>
      </c>
      <c r="B1014" s="42">
        <v>94</v>
      </c>
      <c r="G1014" s="5" t="s">
        <v>1283</v>
      </c>
      <c r="H1014" s="42">
        <v>480</v>
      </c>
      <c r="N1014" s="5" t="s">
        <v>1283</v>
      </c>
      <c r="O1014" s="42">
        <v>2</v>
      </c>
      <c r="Z1014" s="5" t="s">
        <v>304</v>
      </c>
      <c r="AA1014" s="1">
        <v>0.5</v>
      </c>
      <c r="AI1014" s="5" t="s">
        <v>309</v>
      </c>
      <c r="AJ1014" s="42">
        <v>1</v>
      </c>
      <c r="AL1014" s="5" t="s">
        <v>311</v>
      </c>
      <c r="AM1014" s="17">
        <v>1</v>
      </c>
      <c r="AW1014" s="5" t="s">
        <v>362</v>
      </c>
      <c r="AX1014" s="17">
        <v>70</v>
      </c>
      <c r="BC1014" s="5" t="s">
        <v>348</v>
      </c>
      <c r="BD1014" s="17">
        <v>290</v>
      </c>
      <c r="BN1014" s="5" t="s">
        <v>316</v>
      </c>
      <c r="BO1014" s="5" t="e">
        <f t="shared" si="83"/>
        <v>#N/A</v>
      </c>
      <c r="BP1014" s="5" t="e">
        <f t="shared" si="84"/>
        <v>#N/A</v>
      </c>
      <c r="BQ1014" s="5" t="e">
        <f>Table2[[#This Row],[Column1]]+Table2[[#This Row],[Column2]]</f>
        <v>#N/A</v>
      </c>
      <c r="BR1014" s="5"/>
      <c r="BS1014" s="5"/>
      <c r="BT1014" s="5"/>
      <c r="BU1014" s="5"/>
      <c r="BW1014" s="5" t="s">
        <v>1336</v>
      </c>
      <c r="BX1014">
        <v>50</v>
      </c>
      <c r="BY1014">
        <v>10</v>
      </c>
    </row>
    <row r="1015" spans="1:77" x14ac:dyDescent="0.25">
      <c r="A1015" s="5" t="s">
        <v>1293</v>
      </c>
      <c r="B1015" s="42">
        <v>0</v>
      </c>
      <c r="G1015" s="5" t="s">
        <v>1284</v>
      </c>
      <c r="H1015" s="42">
        <v>348</v>
      </c>
      <c r="N1015" s="5" t="s">
        <v>1284</v>
      </c>
      <c r="O1015" s="42">
        <v>2</v>
      </c>
      <c r="Z1015" s="5" t="s">
        <v>305</v>
      </c>
      <c r="AA1015" s="1">
        <v>0.1</v>
      </c>
      <c r="AI1015" s="5" t="s">
        <v>311</v>
      </c>
      <c r="AJ1015" s="42">
        <v>1</v>
      </c>
      <c r="AL1015" s="5" t="s">
        <v>313</v>
      </c>
      <c r="AM1015" s="17">
        <v>3</v>
      </c>
      <c r="AW1015" s="5" t="s">
        <v>363</v>
      </c>
      <c r="AX1015" s="17">
        <v>23</v>
      </c>
      <c r="BC1015" s="5" t="s">
        <v>349</v>
      </c>
      <c r="BD1015" s="17">
        <v>212</v>
      </c>
      <c r="BN1015" s="5" t="s">
        <v>317</v>
      </c>
      <c r="BO1015" s="5" t="e">
        <f t="shared" si="83"/>
        <v>#N/A</v>
      </c>
      <c r="BP1015" s="5" t="e">
        <f t="shared" si="84"/>
        <v>#N/A</v>
      </c>
      <c r="BQ1015" s="5" t="e">
        <f>Table2[[#This Row],[Column1]]+Table2[[#This Row],[Column2]]</f>
        <v>#N/A</v>
      </c>
      <c r="BR1015" s="5"/>
      <c r="BS1015" s="5"/>
      <c r="BT1015" s="5"/>
      <c r="BU1015" s="5"/>
      <c r="BW1015" s="5" t="s">
        <v>1337</v>
      </c>
      <c r="BX1015">
        <v>105</v>
      </c>
      <c r="BY1015">
        <v>30</v>
      </c>
    </row>
    <row r="1016" spans="1:77" x14ac:dyDescent="0.25">
      <c r="A1016" s="5" t="s">
        <v>1294</v>
      </c>
      <c r="B1016" s="42">
        <v>80</v>
      </c>
      <c r="G1016" s="5" t="s">
        <v>1285</v>
      </c>
      <c r="H1016" s="42">
        <v>35</v>
      </c>
      <c r="N1016" s="5" t="s">
        <v>1285</v>
      </c>
      <c r="O1016" s="42">
        <v>1</v>
      </c>
      <c r="Z1016" s="5" t="s">
        <v>306</v>
      </c>
      <c r="AA1016" s="1">
        <v>0.25</v>
      </c>
      <c r="AI1016" s="5" t="s">
        <v>313</v>
      </c>
      <c r="AJ1016" s="42">
        <v>3</v>
      </c>
      <c r="AL1016" s="5" t="s">
        <v>315</v>
      </c>
      <c r="AM1016" s="17">
        <v>2</v>
      </c>
      <c r="AW1016" s="5" t="s">
        <v>364</v>
      </c>
      <c r="AX1016" s="17">
        <v>160</v>
      </c>
      <c r="BC1016" s="5" t="s">
        <v>350</v>
      </c>
      <c r="BD1016" s="17">
        <v>84</v>
      </c>
      <c r="BN1016" s="5" t="s">
        <v>318</v>
      </c>
      <c r="BO1016" s="5" t="e">
        <f t="shared" si="83"/>
        <v>#N/A</v>
      </c>
      <c r="BP1016" s="5" t="e">
        <f t="shared" si="84"/>
        <v>#N/A</v>
      </c>
      <c r="BQ1016" s="5" t="e">
        <f>Table2[[#This Row],[Column1]]+Table2[[#This Row],[Column2]]</f>
        <v>#N/A</v>
      </c>
      <c r="BR1016" s="5"/>
      <c r="BS1016" s="5"/>
      <c r="BT1016" s="5"/>
      <c r="BU1016" s="5"/>
      <c r="BW1016" s="5" t="s">
        <v>1338</v>
      </c>
      <c r="BX1016">
        <v>225</v>
      </c>
      <c r="BY1016">
        <v>0</v>
      </c>
    </row>
    <row r="1017" spans="1:77" x14ac:dyDescent="0.25">
      <c r="A1017" s="5" t="s">
        <v>1295</v>
      </c>
      <c r="B1017" s="42">
        <v>140</v>
      </c>
      <c r="G1017" s="5" t="s">
        <v>1286</v>
      </c>
      <c r="H1017" s="42">
        <v>507</v>
      </c>
      <c r="N1017" s="5" t="s">
        <v>1286</v>
      </c>
      <c r="O1017" s="42">
        <v>1</v>
      </c>
      <c r="Z1017" s="5" t="s">
        <v>307</v>
      </c>
      <c r="AA1017" s="1">
        <v>0</v>
      </c>
      <c r="AI1017" s="5" t="s">
        <v>315</v>
      </c>
      <c r="AJ1017" s="42">
        <v>2</v>
      </c>
      <c r="AL1017" s="5" t="s">
        <v>316</v>
      </c>
      <c r="AM1017" s="17">
        <v>1</v>
      </c>
      <c r="AW1017" s="5" t="s">
        <v>365</v>
      </c>
      <c r="AX1017" s="17">
        <v>43</v>
      </c>
      <c r="BC1017" s="5" t="s">
        <v>351</v>
      </c>
      <c r="BD1017" s="17">
        <v>2400</v>
      </c>
      <c r="BN1017" s="5" t="s">
        <v>322</v>
      </c>
      <c r="BO1017" s="5" t="e">
        <f t="shared" si="83"/>
        <v>#N/A</v>
      </c>
      <c r="BP1017" s="5" t="e">
        <f t="shared" si="84"/>
        <v>#N/A</v>
      </c>
      <c r="BQ1017" s="5" t="e">
        <f>Table2[[#This Row],[Column1]]+Table2[[#This Row],[Column2]]</f>
        <v>#N/A</v>
      </c>
      <c r="BR1017" s="5"/>
      <c r="BS1017" s="5"/>
      <c r="BT1017" s="5"/>
      <c r="BU1017" s="5"/>
      <c r="BW1017" s="5" t="s">
        <v>1339</v>
      </c>
      <c r="BX1017">
        <v>178</v>
      </c>
      <c r="BY1017">
        <v>30</v>
      </c>
    </row>
    <row r="1018" spans="1:77" x14ac:dyDescent="0.25">
      <c r="A1018" s="5" t="s">
        <v>1296</v>
      </c>
      <c r="B1018" s="42">
        <v>500</v>
      </c>
      <c r="G1018" s="5" t="s">
        <v>1287</v>
      </c>
      <c r="H1018" s="42">
        <v>13</v>
      </c>
      <c r="N1018" s="5" t="s">
        <v>1287</v>
      </c>
      <c r="O1018" s="42">
        <v>1</v>
      </c>
      <c r="Z1018" s="5" t="s">
        <v>308</v>
      </c>
      <c r="AA1018" s="1">
        <v>0.1</v>
      </c>
      <c r="AI1018" s="5" t="s">
        <v>316</v>
      </c>
      <c r="AJ1018" s="42">
        <v>1</v>
      </c>
      <c r="AL1018" s="5" t="s">
        <v>317</v>
      </c>
      <c r="AM1018" s="17">
        <v>1</v>
      </c>
      <c r="AW1018" s="5" t="s">
        <v>366</v>
      </c>
      <c r="AX1018" s="17">
        <v>1000</v>
      </c>
      <c r="BC1018" s="5" t="s">
        <v>352</v>
      </c>
      <c r="BD1018" s="17">
        <v>10</v>
      </c>
      <c r="BN1018" s="5" t="s">
        <v>323</v>
      </c>
      <c r="BO1018" s="5" t="e">
        <f t="shared" si="83"/>
        <v>#N/A</v>
      </c>
      <c r="BP1018" s="5" t="e">
        <f t="shared" si="84"/>
        <v>#N/A</v>
      </c>
      <c r="BQ1018" s="5" t="e">
        <f>Table2[[#This Row],[Column1]]+Table2[[#This Row],[Column2]]</f>
        <v>#N/A</v>
      </c>
      <c r="BR1018" s="5"/>
      <c r="BS1018" s="5"/>
      <c r="BT1018" s="5"/>
      <c r="BU1018" s="5"/>
      <c r="BW1018" s="5" t="s">
        <v>1340</v>
      </c>
      <c r="BX1018">
        <v>6</v>
      </c>
      <c r="BY1018">
        <v>0</v>
      </c>
    </row>
    <row r="1019" spans="1:77" x14ac:dyDescent="0.25">
      <c r="A1019" s="5" t="s">
        <v>1297</v>
      </c>
      <c r="B1019" s="42">
        <v>0</v>
      </c>
      <c r="G1019" s="5" t="s">
        <v>1288</v>
      </c>
      <c r="H1019" s="42">
        <v>12000</v>
      </c>
      <c r="N1019" s="5" t="s">
        <v>1288</v>
      </c>
      <c r="O1019" s="42">
        <v>4</v>
      </c>
      <c r="Z1019" s="5" t="s">
        <v>309</v>
      </c>
      <c r="AA1019" s="1">
        <v>1</v>
      </c>
      <c r="AI1019" s="5" t="s">
        <v>317</v>
      </c>
      <c r="AJ1019" s="42">
        <v>1</v>
      </c>
      <c r="AL1019" s="5" t="s">
        <v>318</v>
      </c>
      <c r="AM1019" s="17">
        <v>2</v>
      </c>
      <c r="AW1019" s="5" t="s">
        <v>369</v>
      </c>
      <c r="AX1019" s="17">
        <v>48</v>
      </c>
      <c r="BC1019" s="5" t="s">
        <v>353</v>
      </c>
      <c r="BD1019" s="17">
        <v>25</v>
      </c>
      <c r="BN1019" s="5" t="s">
        <v>324</v>
      </c>
      <c r="BO1019" s="5" t="e">
        <f t="shared" si="83"/>
        <v>#N/A</v>
      </c>
      <c r="BP1019" s="5" t="e">
        <f t="shared" si="84"/>
        <v>#N/A</v>
      </c>
      <c r="BQ1019" s="5" t="e">
        <f>Table2[[#This Row],[Column1]]+Table2[[#This Row],[Column2]]</f>
        <v>#N/A</v>
      </c>
      <c r="BR1019" s="5"/>
      <c r="BS1019" s="5"/>
      <c r="BT1019" s="5"/>
      <c r="BU1019" s="5"/>
      <c r="BW1019" s="5" t="s">
        <v>1341</v>
      </c>
      <c r="BX1019">
        <v>225</v>
      </c>
      <c r="BY1019">
        <v>94</v>
      </c>
    </row>
    <row r="1020" spans="1:77" x14ac:dyDescent="0.25">
      <c r="A1020" s="5" t="s">
        <v>1298</v>
      </c>
      <c r="B1020" s="42">
        <v>0</v>
      </c>
      <c r="G1020" s="5" t="s">
        <v>1289</v>
      </c>
      <c r="H1020" s="42">
        <v>70</v>
      </c>
      <c r="N1020" s="5" t="s">
        <v>1289</v>
      </c>
      <c r="O1020" s="42">
        <v>1</v>
      </c>
      <c r="Z1020" s="5" t="s">
        <v>311</v>
      </c>
      <c r="AA1020" s="1">
        <v>0.25</v>
      </c>
      <c r="AI1020" s="5" t="s">
        <v>318</v>
      </c>
      <c r="AJ1020" s="42">
        <v>2</v>
      </c>
      <c r="AL1020" s="5" t="s">
        <v>322</v>
      </c>
      <c r="AM1020" s="17">
        <v>1</v>
      </c>
      <c r="AW1020" s="5" t="s">
        <v>370</v>
      </c>
      <c r="AX1020" s="17">
        <v>87</v>
      </c>
      <c r="BC1020" s="5" t="s">
        <v>354</v>
      </c>
      <c r="BD1020" s="17">
        <v>89</v>
      </c>
      <c r="BN1020" s="5" t="s">
        <v>325</v>
      </c>
      <c r="BO1020" s="5" t="e">
        <f t="shared" si="83"/>
        <v>#N/A</v>
      </c>
      <c r="BP1020" s="5" t="e">
        <f t="shared" si="84"/>
        <v>#N/A</v>
      </c>
      <c r="BQ1020" s="5" t="e">
        <f>Table2[[#This Row],[Column1]]+Table2[[#This Row],[Column2]]</f>
        <v>#N/A</v>
      </c>
      <c r="BR1020" s="5"/>
      <c r="BS1020" s="5"/>
      <c r="BT1020" s="5"/>
      <c r="BU1020" s="5"/>
      <c r="BW1020" s="5" t="s">
        <v>1342</v>
      </c>
      <c r="BX1020">
        <v>40</v>
      </c>
      <c r="BY1020">
        <v>0</v>
      </c>
    </row>
    <row r="1021" spans="1:77" x14ac:dyDescent="0.25">
      <c r="A1021" s="5" t="s">
        <v>1299</v>
      </c>
      <c r="B1021" s="42">
        <v>1500</v>
      </c>
      <c r="G1021" s="5" t="s">
        <v>1290</v>
      </c>
      <c r="H1021" s="42">
        <v>217</v>
      </c>
      <c r="N1021" s="5" t="s">
        <v>1290</v>
      </c>
      <c r="O1021" s="42">
        <v>1</v>
      </c>
      <c r="Z1021" s="5" t="s">
        <v>313</v>
      </c>
      <c r="AA1021" s="1">
        <v>0.27</v>
      </c>
      <c r="AI1021" s="5" t="s">
        <v>322</v>
      </c>
      <c r="AJ1021" s="42">
        <v>1</v>
      </c>
      <c r="AL1021" s="5" t="s">
        <v>323</v>
      </c>
      <c r="AM1021" s="17">
        <v>1</v>
      </c>
      <c r="AW1021" s="5" t="s">
        <v>372</v>
      </c>
      <c r="AX1021" s="17">
        <v>180</v>
      </c>
      <c r="BC1021" s="5" t="s">
        <v>355</v>
      </c>
      <c r="BD1021" s="17">
        <v>11</v>
      </c>
      <c r="BN1021" s="5" t="s">
        <v>326</v>
      </c>
      <c r="BO1021" s="5" t="e">
        <f t="shared" si="83"/>
        <v>#N/A</v>
      </c>
      <c r="BP1021" s="5" t="e">
        <f t="shared" si="84"/>
        <v>#N/A</v>
      </c>
      <c r="BQ1021" s="5" t="e">
        <f>Table2[[#This Row],[Column1]]+Table2[[#This Row],[Column2]]</f>
        <v>#N/A</v>
      </c>
      <c r="BR1021" s="5"/>
      <c r="BS1021" s="5"/>
      <c r="BT1021" s="5"/>
      <c r="BU1021" s="5"/>
      <c r="BW1021" s="5" t="s">
        <v>1343</v>
      </c>
      <c r="BX1021">
        <v>1600</v>
      </c>
      <c r="BY1021">
        <v>40</v>
      </c>
    </row>
    <row r="1022" spans="1:77" x14ac:dyDescent="0.25">
      <c r="A1022" s="5" t="s">
        <v>1300</v>
      </c>
      <c r="B1022" s="42">
        <v>75</v>
      </c>
      <c r="G1022" s="5" t="s">
        <v>1291</v>
      </c>
      <c r="H1022" s="42">
        <v>472</v>
      </c>
      <c r="N1022" s="5" t="s">
        <v>1291</v>
      </c>
      <c r="O1022" s="42">
        <v>1</v>
      </c>
      <c r="Z1022" s="5" t="s">
        <v>315</v>
      </c>
      <c r="AA1022" s="1">
        <v>0.55000000000000004</v>
      </c>
      <c r="AI1022" s="5" t="s">
        <v>323</v>
      </c>
      <c r="AJ1022" s="42">
        <v>1</v>
      </c>
      <c r="AL1022" s="5" t="s">
        <v>324</v>
      </c>
      <c r="AM1022" s="17">
        <v>1</v>
      </c>
      <c r="AW1022" s="5" t="s">
        <v>373</v>
      </c>
      <c r="AX1022" s="17">
        <v>25</v>
      </c>
      <c r="BC1022" s="5" t="s">
        <v>358</v>
      </c>
      <c r="BD1022" s="17">
        <v>29</v>
      </c>
      <c r="BN1022" s="5" t="s">
        <v>328</v>
      </c>
      <c r="BO1022" s="5" t="e">
        <f t="shared" si="83"/>
        <v>#N/A</v>
      </c>
      <c r="BP1022" s="5" t="e">
        <f t="shared" si="84"/>
        <v>#N/A</v>
      </c>
      <c r="BQ1022" s="5" t="e">
        <f>Table2[[#This Row],[Column1]]+Table2[[#This Row],[Column2]]</f>
        <v>#N/A</v>
      </c>
      <c r="BR1022" s="5"/>
      <c r="BS1022" s="5"/>
      <c r="BT1022" s="5"/>
      <c r="BU1022" s="5"/>
      <c r="BW1022" s="5" t="s">
        <v>1344</v>
      </c>
      <c r="BX1022">
        <v>0</v>
      </c>
      <c r="BY1022">
        <v>10000</v>
      </c>
    </row>
    <row r="1023" spans="1:77" x14ac:dyDescent="0.25">
      <c r="A1023" s="5" t="s">
        <v>1301</v>
      </c>
      <c r="B1023" s="42">
        <v>18</v>
      </c>
      <c r="G1023" s="5" t="s">
        <v>1292</v>
      </c>
      <c r="H1023" s="42">
        <v>200</v>
      </c>
      <c r="N1023" s="5" t="s">
        <v>1292</v>
      </c>
      <c r="O1023" s="42">
        <v>1</v>
      </c>
      <c r="Z1023" s="5" t="s">
        <v>316</v>
      </c>
      <c r="AA1023" s="1">
        <v>0.1</v>
      </c>
      <c r="AI1023" s="5" t="s">
        <v>324</v>
      </c>
      <c r="AJ1023" s="42">
        <v>1</v>
      </c>
      <c r="AL1023" s="5" t="s">
        <v>325</v>
      </c>
      <c r="AM1023" s="17">
        <v>1</v>
      </c>
      <c r="AW1023" s="5" t="s">
        <v>375</v>
      </c>
      <c r="AX1023" s="17">
        <v>600</v>
      </c>
      <c r="BC1023" s="5" t="s">
        <v>359</v>
      </c>
      <c r="BD1023" s="17">
        <v>58</v>
      </c>
      <c r="BN1023" s="5" t="s">
        <v>329</v>
      </c>
      <c r="BO1023" s="5" t="e">
        <f t="shared" si="83"/>
        <v>#N/A</v>
      </c>
      <c r="BP1023" s="5" t="e">
        <f t="shared" si="84"/>
        <v>#N/A</v>
      </c>
      <c r="BQ1023" s="5" t="e">
        <f>Table2[[#This Row],[Column1]]+Table2[[#This Row],[Column2]]</f>
        <v>#N/A</v>
      </c>
      <c r="BR1023" s="5"/>
      <c r="BS1023" s="5"/>
      <c r="BT1023" s="5"/>
      <c r="BU1023" s="5"/>
      <c r="BW1023" s="5" t="s">
        <v>1345</v>
      </c>
      <c r="BX1023">
        <v>3</v>
      </c>
      <c r="BY1023">
        <v>70</v>
      </c>
    </row>
    <row r="1024" spans="1:77" x14ac:dyDescent="0.25">
      <c r="A1024" s="5" t="s">
        <v>1302</v>
      </c>
      <c r="B1024" s="42">
        <v>6</v>
      </c>
      <c r="G1024" s="5" t="s">
        <v>1293</v>
      </c>
      <c r="H1024" s="42">
        <v>293</v>
      </c>
      <c r="N1024" s="5" t="s">
        <v>1293</v>
      </c>
      <c r="O1024" s="42">
        <v>1</v>
      </c>
      <c r="Z1024" s="5" t="s">
        <v>317</v>
      </c>
      <c r="AA1024" s="1">
        <v>0.25</v>
      </c>
      <c r="AI1024" s="5" t="s">
        <v>325</v>
      </c>
      <c r="AJ1024" s="42">
        <v>1</v>
      </c>
      <c r="AL1024" s="5" t="s">
        <v>326</v>
      </c>
      <c r="AM1024" s="17">
        <v>1</v>
      </c>
      <c r="AW1024" s="5" t="s">
        <v>376</v>
      </c>
      <c r="AX1024" s="17">
        <v>4000</v>
      </c>
      <c r="BC1024" s="5" t="s">
        <v>360</v>
      </c>
      <c r="BD1024" s="17">
        <v>32</v>
      </c>
      <c r="BN1024" s="5" t="s">
        <v>330</v>
      </c>
      <c r="BO1024" s="5" t="e">
        <f t="shared" si="83"/>
        <v>#N/A</v>
      </c>
      <c r="BP1024" s="5" t="e">
        <f t="shared" si="84"/>
        <v>#N/A</v>
      </c>
      <c r="BQ1024" s="5" t="e">
        <f>Table2[[#This Row],[Column1]]+Table2[[#This Row],[Column2]]</f>
        <v>#N/A</v>
      </c>
      <c r="BR1024" s="5"/>
      <c r="BS1024" s="5"/>
      <c r="BT1024" s="5"/>
      <c r="BU1024" s="5"/>
      <c r="BW1024" s="5" t="s">
        <v>1346</v>
      </c>
      <c r="BX1024">
        <v>62</v>
      </c>
      <c r="BY1024">
        <v>400</v>
      </c>
    </row>
    <row r="1025" spans="1:77" x14ac:dyDescent="0.25">
      <c r="A1025" s="5" t="s">
        <v>1303</v>
      </c>
      <c r="B1025" s="42">
        <v>0</v>
      </c>
      <c r="G1025" s="5" t="s">
        <v>1294</v>
      </c>
      <c r="H1025" s="42">
        <v>17</v>
      </c>
      <c r="N1025" s="5" t="s">
        <v>1294</v>
      </c>
      <c r="O1025" s="42">
        <v>1</v>
      </c>
      <c r="Z1025" s="5" t="s">
        <v>318</v>
      </c>
      <c r="AA1025" s="1">
        <v>0.25</v>
      </c>
      <c r="AI1025" s="5" t="s">
        <v>326</v>
      </c>
      <c r="AJ1025" s="42">
        <v>1</v>
      </c>
      <c r="AL1025" s="5" t="s">
        <v>328</v>
      </c>
      <c r="AM1025" s="17">
        <v>1</v>
      </c>
      <c r="AW1025" s="5" t="s">
        <v>377</v>
      </c>
      <c r="AX1025" s="17">
        <v>3750</v>
      </c>
      <c r="BC1025" s="5" t="s">
        <v>361</v>
      </c>
      <c r="BD1025" s="17">
        <v>300</v>
      </c>
      <c r="BN1025" s="5" t="s">
        <v>331</v>
      </c>
      <c r="BO1025" s="5" t="e">
        <f t="shared" si="83"/>
        <v>#N/A</v>
      </c>
      <c r="BP1025" s="5" t="e">
        <f t="shared" si="84"/>
        <v>#N/A</v>
      </c>
      <c r="BQ1025" s="5" t="e">
        <f>Table2[[#This Row],[Column1]]+Table2[[#This Row],[Column2]]</f>
        <v>#N/A</v>
      </c>
      <c r="BR1025" s="5"/>
      <c r="BS1025" s="5"/>
      <c r="BT1025" s="5"/>
      <c r="BU1025" s="5"/>
      <c r="BW1025" s="5" t="s">
        <v>1347</v>
      </c>
      <c r="BX1025">
        <v>15</v>
      </c>
      <c r="BY1025">
        <v>0</v>
      </c>
    </row>
    <row r="1026" spans="1:77" x14ac:dyDescent="0.25">
      <c r="A1026" s="5" t="s">
        <v>1304</v>
      </c>
      <c r="B1026" s="42">
        <v>60</v>
      </c>
      <c r="G1026" s="5" t="s">
        <v>1295</v>
      </c>
      <c r="H1026" s="42">
        <v>571</v>
      </c>
      <c r="N1026" s="5" t="s">
        <v>1295</v>
      </c>
      <c r="O1026" s="42">
        <v>1</v>
      </c>
      <c r="Z1026" s="5" t="s">
        <v>322</v>
      </c>
      <c r="AA1026" s="1">
        <v>0.18</v>
      </c>
      <c r="AI1026" s="5" t="s">
        <v>328</v>
      </c>
      <c r="AJ1026" s="42">
        <v>1</v>
      </c>
      <c r="AL1026" s="5" t="s">
        <v>329</v>
      </c>
      <c r="AM1026" s="17">
        <v>2</v>
      </c>
      <c r="AW1026" s="5" t="s">
        <v>379</v>
      </c>
      <c r="AX1026" s="17">
        <v>20</v>
      </c>
      <c r="BC1026" s="5" t="s">
        <v>362</v>
      </c>
      <c r="BD1026" s="17">
        <v>171</v>
      </c>
      <c r="BN1026" s="5" t="s">
        <v>332</v>
      </c>
      <c r="BO1026" s="5" t="e">
        <f t="shared" si="83"/>
        <v>#N/A</v>
      </c>
      <c r="BP1026" s="5" t="e">
        <f t="shared" si="84"/>
        <v>#N/A</v>
      </c>
      <c r="BQ1026" s="5" t="e">
        <f>Table2[[#This Row],[Column1]]+Table2[[#This Row],[Column2]]</f>
        <v>#N/A</v>
      </c>
      <c r="BR1026" s="5"/>
      <c r="BS1026" s="5"/>
      <c r="BT1026" s="5"/>
      <c r="BU1026" s="5"/>
      <c r="BW1026" s="5" t="s">
        <v>1348</v>
      </c>
      <c r="BX1026">
        <v>195</v>
      </c>
      <c r="BY1026">
        <v>90</v>
      </c>
    </row>
    <row r="1027" spans="1:77" x14ac:dyDescent="0.25">
      <c r="A1027" s="5" t="s">
        <v>1306</v>
      </c>
      <c r="B1027" s="42">
        <v>60</v>
      </c>
      <c r="G1027" s="5" t="s">
        <v>1296</v>
      </c>
      <c r="H1027" s="42">
        <v>0</v>
      </c>
      <c r="N1027" s="5" t="s">
        <v>1296</v>
      </c>
      <c r="O1027" s="42">
        <v>1</v>
      </c>
      <c r="Z1027" s="5" t="s">
        <v>323</v>
      </c>
      <c r="AA1027" s="1">
        <v>0</v>
      </c>
      <c r="AI1027" s="5" t="s">
        <v>329</v>
      </c>
      <c r="AJ1027" s="42">
        <v>2</v>
      </c>
      <c r="AL1027" s="5" t="s">
        <v>330</v>
      </c>
      <c r="AM1027" s="17">
        <v>4</v>
      </c>
      <c r="AW1027" s="5" t="s">
        <v>382</v>
      </c>
      <c r="AX1027" s="17">
        <v>60</v>
      </c>
      <c r="BC1027" s="5" t="s">
        <v>363</v>
      </c>
      <c r="BD1027" s="17">
        <v>21</v>
      </c>
      <c r="BN1027" s="5" t="s">
        <v>335</v>
      </c>
      <c r="BO1027" s="5" t="e">
        <f t="shared" si="83"/>
        <v>#N/A</v>
      </c>
      <c r="BP1027" s="5" t="e">
        <f t="shared" si="84"/>
        <v>#N/A</v>
      </c>
      <c r="BQ1027" s="5" t="e">
        <f>Table2[[#This Row],[Column1]]+Table2[[#This Row],[Column2]]</f>
        <v>#N/A</v>
      </c>
      <c r="BR1027" s="5"/>
      <c r="BS1027" s="5"/>
      <c r="BT1027" s="5"/>
      <c r="BU1027" s="5"/>
      <c r="BW1027" s="5" t="s">
        <v>1349</v>
      </c>
      <c r="BX1027">
        <v>42</v>
      </c>
      <c r="BY1027">
        <v>111</v>
      </c>
    </row>
    <row r="1028" spans="1:77" x14ac:dyDescent="0.25">
      <c r="A1028" s="5" t="s">
        <v>1307</v>
      </c>
      <c r="B1028" s="42">
        <v>40</v>
      </c>
      <c r="G1028" s="5" t="s">
        <v>1297</v>
      </c>
      <c r="H1028" s="42">
        <v>173</v>
      </c>
      <c r="N1028" s="5" t="s">
        <v>1297</v>
      </c>
      <c r="O1028" s="42">
        <v>1</v>
      </c>
      <c r="Z1028" s="5" t="s">
        <v>324</v>
      </c>
      <c r="AA1028" s="1">
        <v>0</v>
      </c>
      <c r="AI1028" s="5" t="s">
        <v>330</v>
      </c>
      <c r="AJ1028" s="42">
        <v>4</v>
      </c>
      <c r="AL1028" s="5" t="s">
        <v>331</v>
      </c>
      <c r="AM1028" s="17">
        <v>1</v>
      </c>
      <c r="AW1028" s="5" t="s">
        <v>384</v>
      </c>
      <c r="AX1028" s="17">
        <v>28</v>
      </c>
      <c r="BC1028" s="5" t="s">
        <v>364</v>
      </c>
      <c r="BD1028" s="17">
        <v>138</v>
      </c>
      <c r="BN1028" s="5" t="s">
        <v>336</v>
      </c>
      <c r="BO1028" s="5" t="e">
        <f t="shared" si="83"/>
        <v>#N/A</v>
      </c>
      <c r="BP1028" s="5" t="e">
        <f t="shared" si="84"/>
        <v>#N/A</v>
      </c>
      <c r="BQ1028" s="5" t="e">
        <f>Table2[[#This Row],[Column1]]+Table2[[#This Row],[Column2]]</f>
        <v>#N/A</v>
      </c>
      <c r="BR1028" s="5"/>
      <c r="BS1028" s="5"/>
      <c r="BT1028" s="5"/>
      <c r="BU1028" s="5"/>
      <c r="BW1028" s="5" t="s">
        <v>1350</v>
      </c>
      <c r="BX1028">
        <v>1500</v>
      </c>
      <c r="BY1028">
        <v>150</v>
      </c>
    </row>
    <row r="1029" spans="1:77" x14ac:dyDescent="0.25">
      <c r="A1029" s="5" t="s">
        <v>1308</v>
      </c>
      <c r="B1029" s="42">
        <v>40</v>
      </c>
      <c r="G1029" s="5" t="s">
        <v>1298</v>
      </c>
      <c r="H1029" s="42">
        <v>0</v>
      </c>
      <c r="N1029" s="5" t="s">
        <v>1298</v>
      </c>
      <c r="O1029" s="42">
        <v>1</v>
      </c>
      <c r="Z1029" s="5" t="s">
        <v>325</v>
      </c>
      <c r="AA1029" s="1">
        <v>0.05</v>
      </c>
      <c r="AI1029" s="5" t="s">
        <v>331</v>
      </c>
      <c r="AJ1029" s="42">
        <v>1</v>
      </c>
      <c r="AL1029" s="5" t="s">
        <v>332</v>
      </c>
      <c r="AM1029" s="17">
        <v>1</v>
      </c>
      <c r="AW1029" s="5" t="s">
        <v>385</v>
      </c>
      <c r="AX1029" s="17">
        <v>156</v>
      </c>
      <c r="BC1029" s="5" t="s">
        <v>365</v>
      </c>
      <c r="BD1029" s="17">
        <v>240</v>
      </c>
      <c r="BN1029" s="5" t="s">
        <v>337</v>
      </c>
      <c r="BO1029" s="5" t="e">
        <f t="shared" si="83"/>
        <v>#N/A</v>
      </c>
      <c r="BP1029" s="5" t="e">
        <f t="shared" si="84"/>
        <v>#N/A</v>
      </c>
      <c r="BQ1029" s="5" t="e">
        <f>Table2[[#This Row],[Column1]]+Table2[[#This Row],[Column2]]</f>
        <v>#N/A</v>
      </c>
      <c r="BR1029" s="5"/>
      <c r="BS1029" s="5"/>
      <c r="BT1029" s="5"/>
      <c r="BU1029" s="5"/>
      <c r="BW1029" s="5" t="s">
        <v>1351</v>
      </c>
      <c r="BX1029">
        <v>180</v>
      </c>
      <c r="BY1029">
        <v>174</v>
      </c>
    </row>
    <row r="1030" spans="1:77" x14ac:dyDescent="0.25">
      <c r="A1030" s="5" t="s">
        <v>1309</v>
      </c>
      <c r="B1030" s="42">
        <v>44</v>
      </c>
      <c r="G1030" s="5" t="s">
        <v>1299</v>
      </c>
      <c r="H1030" s="42">
        <v>496</v>
      </c>
      <c r="N1030" s="5" t="s">
        <v>1299</v>
      </c>
      <c r="O1030" s="42">
        <v>1</v>
      </c>
      <c r="Z1030" s="5" t="s">
        <v>326</v>
      </c>
      <c r="AA1030" s="1">
        <v>0.05</v>
      </c>
      <c r="AI1030" s="5" t="s">
        <v>332</v>
      </c>
      <c r="AJ1030" s="42">
        <v>1</v>
      </c>
      <c r="AL1030" s="5" t="s">
        <v>335</v>
      </c>
      <c r="AM1030" s="17">
        <v>1</v>
      </c>
      <c r="AW1030" s="5" t="s">
        <v>386</v>
      </c>
      <c r="AX1030" s="17">
        <v>20</v>
      </c>
      <c r="BC1030" s="5" t="s">
        <v>366</v>
      </c>
      <c r="BD1030" s="17">
        <v>50</v>
      </c>
      <c r="BN1030" s="5" t="s">
        <v>338</v>
      </c>
      <c r="BO1030" s="5" t="e">
        <f t="shared" si="83"/>
        <v>#N/A</v>
      </c>
      <c r="BP1030" s="5" t="e">
        <f t="shared" si="84"/>
        <v>#N/A</v>
      </c>
      <c r="BQ1030" s="5" t="e">
        <f>Table2[[#This Row],[Column1]]+Table2[[#This Row],[Column2]]</f>
        <v>#N/A</v>
      </c>
      <c r="BR1030" s="5"/>
      <c r="BS1030" s="5"/>
      <c r="BT1030" s="5"/>
      <c r="BU1030" s="5"/>
      <c r="BW1030" s="5" t="s">
        <v>1354</v>
      </c>
      <c r="BX1030">
        <v>19</v>
      </c>
      <c r="BY1030">
        <v>22</v>
      </c>
    </row>
    <row r="1031" spans="1:77" x14ac:dyDescent="0.25">
      <c r="A1031" s="5" t="s">
        <v>1310</v>
      </c>
      <c r="B1031" s="42">
        <v>0</v>
      </c>
      <c r="G1031" s="5" t="s">
        <v>1300</v>
      </c>
      <c r="H1031" s="42">
        <v>3000</v>
      </c>
      <c r="N1031" s="5" t="s">
        <v>1300</v>
      </c>
      <c r="O1031" s="42">
        <v>1</v>
      </c>
      <c r="Z1031" s="5" t="s">
        <v>328</v>
      </c>
      <c r="AA1031" s="1">
        <v>0.2</v>
      </c>
      <c r="AI1031" s="5" t="s">
        <v>335</v>
      </c>
      <c r="AJ1031" s="42">
        <v>1</v>
      </c>
      <c r="AL1031" s="5" t="s">
        <v>336</v>
      </c>
      <c r="AM1031" s="17">
        <v>1</v>
      </c>
      <c r="AW1031" s="5" t="s">
        <v>387</v>
      </c>
      <c r="AX1031" s="17">
        <v>140</v>
      </c>
      <c r="BC1031" s="5" t="s">
        <v>367</v>
      </c>
      <c r="BD1031" s="17">
        <v>1060</v>
      </c>
      <c r="BN1031" s="5" t="s">
        <v>340</v>
      </c>
      <c r="BO1031" s="5" t="e">
        <f t="shared" si="83"/>
        <v>#N/A</v>
      </c>
      <c r="BP1031" s="5" t="e">
        <f t="shared" si="84"/>
        <v>#N/A</v>
      </c>
      <c r="BQ1031" s="5" t="e">
        <f>Table2[[#This Row],[Column1]]+Table2[[#This Row],[Column2]]</f>
        <v>#N/A</v>
      </c>
      <c r="BR1031" s="5"/>
      <c r="BS1031" s="5"/>
      <c r="BT1031" s="5"/>
      <c r="BU1031" s="5"/>
      <c r="BW1031" s="5" t="s">
        <v>1356</v>
      </c>
      <c r="BX1031">
        <v>137</v>
      </c>
      <c r="BY1031">
        <v>59</v>
      </c>
    </row>
    <row r="1032" spans="1:77" x14ac:dyDescent="0.25">
      <c r="A1032" s="5" t="s">
        <v>1311</v>
      </c>
      <c r="B1032" s="42">
        <v>100</v>
      </c>
      <c r="G1032" s="5" t="s">
        <v>1301</v>
      </c>
      <c r="H1032" s="42">
        <v>11</v>
      </c>
      <c r="N1032" s="5" t="s">
        <v>1301</v>
      </c>
      <c r="O1032" s="42">
        <v>1</v>
      </c>
      <c r="Z1032" s="5" t="s">
        <v>329</v>
      </c>
      <c r="AA1032" s="1">
        <v>0.5</v>
      </c>
      <c r="AI1032" s="5" t="s">
        <v>336</v>
      </c>
      <c r="AJ1032" s="42">
        <v>1</v>
      </c>
      <c r="AL1032" s="5" t="s">
        <v>337</v>
      </c>
      <c r="AM1032" s="17">
        <v>1</v>
      </c>
      <c r="AW1032" s="5" t="s">
        <v>388</v>
      </c>
      <c r="AX1032" s="17">
        <v>90</v>
      </c>
      <c r="BC1032" s="5" t="s">
        <v>369</v>
      </c>
      <c r="BD1032" s="17">
        <v>64</v>
      </c>
      <c r="BN1032" s="5" t="s">
        <v>341</v>
      </c>
      <c r="BO1032" s="5" t="e">
        <f t="shared" ref="BO1032:BO1095" si="85">RANK(BK1032:BK2658,BK1032:BK2658,0)</f>
        <v>#N/A</v>
      </c>
      <c r="BP1032" s="5" t="e">
        <f t="shared" ref="BP1032:BP1095" si="86">RANK(BL1032:BL2658,BL1032:BL2658,0)</f>
        <v>#N/A</v>
      </c>
      <c r="BQ1032" s="5" t="e">
        <f>Table2[[#This Row],[Column1]]+Table2[[#This Row],[Column2]]</f>
        <v>#N/A</v>
      </c>
      <c r="BR1032" s="5"/>
      <c r="BS1032" s="5"/>
      <c r="BT1032" s="5"/>
      <c r="BU1032" s="5"/>
      <c r="BW1032" s="5" t="s">
        <v>1357</v>
      </c>
      <c r="BX1032">
        <v>734</v>
      </c>
      <c r="BY1032">
        <v>260</v>
      </c>
    </row>
    <row r="1033" spans="1:77" x14ac:dyDescent="0.25">
      <c r="A1033" s="5" t="s">
        <v>1312</v>
      </c>
      <c r="B1033" s="42">
        <v>151</v>
      </c>
      <c r="G1033" s="5" t="s">
        <v>1302</v>
      </c>
      <c r="H1033" s="42">
        <v>1</v>
      </c>
      <c r="N1033" s="5" t="s">
        <v>1302</v>
      </c>
      <c r="O1033" s="42">
        <v>1</v>
      </c>
      <c r="Z1033" s="5" t="s">
        <v>330</v>
      </c>
      <c r="AA1033" s="1">
        <v>0.4</v>
      </c>
      <c r="AI1033" s="5" t="s">
        <v>337</v>
      </c>
      <c r="AJ1033" s="42">
        <v>1</v>
      </c>
      <c r="AL1033" s="5" t="s">
        <v>338</v>
      </c>
      <c r="AM1033" s="17">
        <v>1</v>
      </c>
      <c r="AW1033" s="5" t="s">
        <v>389</v>
      </c>
      <c r="AX1033" s="17">
        <v>167</v>
      </c>
      <c r="BC1033" s="5" t="s">
        <v>370</v>
      </c>
      <c r="BD1033" s="17">
        <v>42</v>
      </c>
      <c r="BN1033" s="5" t="s">
        <v>342</v>
      </c>
      <c r="BO1033" s="5" t="e">
        <f t="shared" si="85"/>
        <v>#N/A</v>
      </c>
      <c r="BP1033" s="5" t="e">
        <f t="shared" si="86"/>
        <v>#N/A</v>
      </c>
      <c r="BQ1033" s="5" t="e">
        <f>Table2[[#This Row],[Column1]]+Table2[[#This Row],[Column2]]</f>
        <v>#N/A</v>
      </c>
      <c r="BR1033" s="5"/>
      <c r="BS1033" s="5"/>
      <c r="BT1033" s="5"/>
      <c r="BU1033" s="5"/>
      <c r="BW1033" s="5" t="s">
        <v>1358</v>
      </c>
      <c r="BX1033">
        <v>5</v>
      </c>
      <c r="BY1033">
        <v>200</v>
      </c>
    </row>
    <row r="1034" spans="1:77" x14ac:dyDescent="0.25">
      <c r="A1034" s="5" t="s">
        <v>1313</v>
      </c>
      <c r="B1034" s="42">
        <v>96</v>
      </c>
      <c r="G1034" s="5" t="s">
        <v>1303</v>
      </c>
      <c r="H1034" s="42">
        <v>241</v>
      </c>
      <c r="N1034" s="5" t="s">
        <v>1303</v>
      </c>
      <c r="O1034" s="42">
        <v>1</v>
      </c>
      <c r="Z1034" s="5" t="s">
        <v>331</v>
      </c>
      <c r="AA1034" s="1">
        <v>0.2</v>
      </c>
      <c r="AI1034" s="5" t="s">
        <v>338</v>
      </c>
      <c r="AJ1034" s="42">
        <v>1</v>
      </c>
      <c r="AL1034" s="5" t="s">
        <v>340</v>
      </c>
      <c r="AM1034" s="17">
        <v>1</v>
      </c>
      <c r="AW1034" s="5" t="s">
        <v>392</v>
      </c>
      <c r="AX1034" s="17">
        <v>33</v>
      </c>
      <c r="BC1034" s="5" t="s">
        <v>371</v>
      </c>
      <c r="BD1034" s="17">
        <v>32</v>
      </c>
      <c r="BN1034" s="5" t="s">
        <v>344</v>
      </c>
      <c r="BO1034" s="5" t="e">
        <f t="shared" si="85"/>
        <v>#N/A</v>
      </c>
      <c r="BP1034" s="5" t="e">
        <f t="shared" si="86"/>
        <v>#N/A</v>
      </c>
      <c r="BQ1034" s="5" t="e">
        <f>Table2[[#This Row],[Column1]]+Table2[[#This Row],[Column2]]</f>
        <v>#N/A</v>
      </c>
      <c r="BR1034" s="5"/>
      <c r="BS1034" s="5"/>
      <c r="BT1034" s="5"/>
      <c r="BU1034" s="5"/>
      <c r="BW1034" s="5" t="s">
        <v>1359</v>
      </c>
      <c r="BX1034">
        <v>3</v>
      </c>
      <c r="BY1034">
        <v>29</v>
      </c>
    </row>
    <row r="1035" spans="1:77" x14ac:dyDescent="0.25">
      <c r="A1035" s="5" t="s">
        <v>1314</v>
      </c>
      <c r="B1035" s="42">
        <v>46</v>
      </c>
      <c r="G1035" s="5" t="s">
        <v>1304</v>
      </c>
      <c r="H1035" s="42">
        <v>8</v>
      </c>
      <c r="N1035" s="5" t="s">
        <v>1304</v>
      </c>
      <c r="O1035" s="42">
        <v>1</v>
      </c>
      <c r="Z1035" s="5" t="s">
        <v>332</v>
      </c>
      <c r="AA1035" s="1">
        <v>0</v>
      </c>
      <c r="AI1035" s="5" t="s">
        <v>340</v>
      </c>
      <c r="AJ1035" s="42">
        <v>1</v>
      </c>
      <c r="AL1035" s="5" t="s">
        <v>341</v>
      </c>
      <c r="AM1035" s="17">
        <v>2</v>
      </c>
      <c r="AW1035" s="5" t="s">
        <v>393</v>
      </c>
      <c r="AX1035" s="17">
        <v>58</v>
      </c>
      <c r="BC1035" s="5" t="s">
        <v>372</v>
      </c>
      <c r="BD1035" s="17">
        <v>696</v>
      </c>
      <c r="BN1035" s="5" t="s">
        <v>346</v>
      </c>
      <c r="BO1035" s="5" t="e">
        <f t="shared" si="85"/>
        <v>#N/A</v>
      </c>
      <c r="BP1035" s="5" t="e">
        <f t="shared" si="86"/>
        <v>#N/A</v>
      </c>
      <c r="BQ1035" s="5" t="e">
        <f>Table2[[#This Row],[Column1]]+Table2[[#This Row],[Column2]]</f>
        <v>#N/A</v>
      </c>
      <c r="BR1035" s="5"/>
      <c r="BS1035" s="5"/>
      <c r="BT1035" s="5"/>
      <c r="BU1035" s="5"/>
      <c r="BW1035" s="5" t="s">
        <v>1360</v>
      </c>
      <c r="BX1035">
        <v>10</v>
      </c>
      <c r="BY1035">
        <v>65</v>
      </c>
    </row>
    <row r="1036" spans="1:77" x14ac:dyDescent="0.25">
      <c r="A1036" s="5" t="s">
        <v>1315</v>
      </c>
      <c r="B1036" s="42">
        <v>200</v>
      </c>
      <c r="G1036" s="5" t="s">
        <v>1306</v>
      </c>
      <c r="H1036" s="42">
        <v>36</v>
      </c>
      <c r="N1036" s="5" t="s">
        <v>1306</v>
      </c>
      <c r="O1036" s="42">
        <v>1</v>
      </c>
      <c r="Z1036" s="5" t="s">
        <v>335</v>
      </c>
      <c r="AA1036" s="1">
        <v>0.27</v>
      </c>
      <c r="AI1036" s="5" t="s">
        <v>341</v>
      </c>
      <c r="AJ1036" s="42">
        <v>2</v>
      </c>
      <c r="AL1036" s="5" t="s">
        <v>342</v>
      </c>
      <c r="AM1036" s="17">
        <v>1</v>
      </c>
      <c r="AW1036" s="5" t="s">
        <v>394</v>
      </c>
      <c r="AX1036" s="17">
        <v>1100</v>
      </c>
      <c r="BC1036" s="5" t="s">
        <v>376</v>
      </c>
      <c r="BD1036" s="17">
        <v>11000</v>
      </c>
      <c r="BN1036" s="5" t="s">
        <v>347</v>
      </c>
      <c r="BO1036" s="5" t="e">
        <f t="shared" si="85"/>
        <v>#N/A</v>
      </c>
      <c r="BP1036" s="5" t="e">
        <f t="shared" si="86"/>
        <v>#N/A</v>
      </c>
      <c r="BQ1036" s="5" t="e">
        <f>Table2[[#This Row],[Column1]]+Table2[[#This Row],[Column2]]</f>
        <v>#N/A</v>
      </c>
      <c r="BR1036" s="5"/>
      <c r="BS1036" s="5"/>
      <c r="BT1036" s="5"/>
      <c r="BU1036" s="5"/>
      <c r="BW1036" s="5" t="s">
        <v>1361</v>
      </c>
      <c r="BX1036">
        <v>0</v>
      </c>
      <c r="BY1036">
        <v>850</v>
      </c>
    </row>
    <row r="1037" spans="1:77" x14ac:dyDescent="0.25">
      <c r="A1037" s="5" t="s">
        <v>1316</v>
      </c>
      <c r="B1037" s="42">
        <v>27</v>
      </c>
      <c r="G1037" s="5" t="s">
        <v>1307</v>
      </c>
      <c r="H1037" s="42">
        <v>72</v>
      </c>
      <c r="N1037" s="5" t="s">
        <v>1307</v>
      </c>
      <c r="O1037" s="42">
        <v>1</v>
      </c>
      <c r="Z1037" s="5" t="s">
        <v>336</v>
      </c>
      <c r="AA1037" s="1">
        <v>0.2</v>
      </c>
      <c r="AI1037" s="5" t="s">
        <v>342</v>
      </c>
      <c r="AJ1037" s="42">
        <v>1</v>
      </c>
      <c r="AL1037" s="5" t="s">
        <v>344</v>
      </c>
      <c r="AM1037" s="17">
        <v>1</v>
      </c>
      <c r="AW1037" s="5" t="s">
        <v>395</v>
      </c>
      <c r="AX1037" s="17">
        <v>37</v>
      </c>
      <c r="BC1037" s="5" t="s">
        <v>377</v>
      </c>
      <c r="BD1037" s="17">
        <v>35600</v>
      </c>
      <c r="BN1037" s="5" t="s">
        <v>348</v>
      </c>
      <c r="BO1037" s="5" t="e">
        <f t="shared" si="85"/>
        <v>#N/A</v>
      </c>
      <c r="BP1037" s="5" t="e">
        <f t="shared" si="86"/>
        <v>#N/A</v>
      </c>
      <c r="BQ1037" s="5" t="e">
        <f>Table2[[#This Row],[Column1]]+Table2[[#This Row],[Column2]]</f>
        <v>#N/A</v>
      </c>
      <c r="BR1037" s="5"/>
      <c r="BS1037" s="5"/>
      <c r="BT1037" s="5"/>
      <c r="BU1037" s="5"/>
      <c r="BW1037" s="5" t="s">
        <v>1362</v>
      </c>
      <c r="BX1037">
        <v>428</v>
      </c>
      <c r="BY1037">
        <v>150</v>
      </c>
    </row>
    <row r="1038" spans="1:77" x14ac:dyDescent="0.25">
      <c r="A1038" s="5" t="s">
        <v>1317</v>
      </c>
      <c r="B1038" s="42">
        <v>2083</v>
      </c>
      <c r="G1038" s="5" t="s">
        <v>1308</v>
      </c>
      <c r="H1038" s="42">
        <v>36</v>
      </c>
      <c r="N1038" s="5" t="s">
        <v>1308</v>
      </c>
      <c r="O1038" s="42">
        <v>1</v>
      </c>
      <c r="Z1038" s="5" t="s">
        <v>337</v>
      </c>
      <c r="AA1038" s="1">
        <v>0.33</v>
      </c>
      <c r="AI1038" s="5" t="s">
        <v>344</v>
      </c>
      <c r="AJ1038" s="42">
        <v>1</v>
      </c>
      <c r="AL1038" s="5" t="s">
        <v>346</v>
      </c>
      <c r="AM1038" s="17">
        <v>1</v>
      </c>
      <c r="AW1038" s="5" t="s">
        <v>397</v>
      </c>
      <c r="AX1038" s="17">
        <v>120</v>
      </c>
      <c r="BC1038" s="5" t="s">
        <v>379</v>
      </c>
      <c r="BD1038" s="17">
        <v>537</v>
      </c>
      <c r="BN1038" s="5" t="s">
        <v>349</v>
      </c>
      <c r="BO1038" s="5" t="e">
        <f t="shared" si="85"/>
        <v>#N/A</v>
      </c>
      <c r="BP1038" s="5" t="e">
        <f t="shared" si="86"/>
        <v>#N/A</v>
      </c>
      <c r="BQ1038" s="5" t="e">
        <f>Table2[[#This Row],[Column1]]+Table2[[#This Row],[Column2]]</f>
        <v>#N/A</v>
      </c>
      <c r="BR1038" s="5"/>
      <c r="BS1038" s="5"/>
      <c r="BT1038" s="5"/>
      <c r="BU1038" s="5"/>
      <c r="BW1038" s="5" t="s">
        <v>1363</v>
      </c>
      <c r="BX1038">
        <v>13</v>
      </c>
      <c r="BY1038">
        <v>0</v>
      </c>
    </row>
    <row r="1039" spans="1:77" x14ac:dyDescent="0.25">
      <c r="A1039" s="5" t="s">
        <v>1318</v>
      </c>
      <c r="B1039" s="42">
        <v>40</v>
      </c>
      <c r="G1039" s="5" t="s">
        <v>1309</v>
      </c>
      <c r="H1039" s="42">
        <v>123</v>
      </c>
      <c r="N1039" s="5" t="s">
        <v>1309</v>
      </c>
      <c r="O1039" s="42">
        <v>1</v>
      </c>
      <c r="Z1039" s="5" t="s">
        <v>338</v>
      </c>
      <c r="AA1039" s="1">
        <v>0.33</v>
      </c>
      <c r="AI1039" s="5" t="s">
        <v>346</v>
      </c>
      <c r="AJ1039" s="42">
        <v>1</v>
      </c>
      <c r="AL1039" s="5" t="s">
        <v>347</v>
      </c>
      <c r="AM1039" s="17">
        <v>1</v>
      </c>
      <c r="AW1039" s="5" t="s">
        <v>398</v>
      </c>
      <c r="AX1039" s="17">
        <v>31</v>
      </c>
      <c r="BC1039" s="5" t="s">
        <v>383</v>
      </c>
      <c r="BD1039" s="17">
        <v>3</v>
      </c>
      <c r="BN1039" s="5" t="s">
        <v>350</v>
      </c>
      <c r="BO1039" s="5" t="e">
        <f t="shared" si="85"/>
        <v>#N/A</v>
      </c>
      <c r="BP1039" s="5" t="e">
        <f t="shared" si="86"/>
        <v>#N/A</v>
      </c>
      <c r="BQ1039" s="5" t="e">
        <f>Table2[[#This Row],[Column1]]+Table2[[#This Row],[Column2]]</f>
        <v>#N/A</v>
      </c>
      <c r="BR1039" s="5"/>
      <c r="BS1039" s="5"/>
      <c r="BT1039" s="5"/>
      <c r="BU1039" s="5"/>
      <c r="BW1039" s="5" t="s">
        <v>1364</v>
      </c>
      <c r="BX1039">
        <v>205</v>
      </c>
      <c r="BY1039">
        <v>12</v>
      </c>
    </row>
    <row r="1040" spans="1:77" x14ac:dyDescent="0.25">
      <c r="A1040" s="5" t="s">
        <v>1319</v>
      </c>
      <c r="B1040" s="42">
        <v>500</v>
      </c>
      <c r="G1040" s="5" t="s">
        <v>1310</v>
      </c>
      <c r="H1040" s="42">
        <v>0</v>
      </c>
      <c r="N1040" s="5" t="s">
        <v>1310</v>
      </c>
      <c r="O1040" s="42">
        <v>1</v>
      </c>
      <c r="Z1040" s="5" t="s">
        <v>340</v>
      </c>
      <c r="AA1040" s="1">
        <v>0.8</v>
      </c>
      <c r="AI1040" s="5" t="s">
        <v>347</v>
      </c>
      <c r="AJ1040" s="42">
        <v>1</v>
      </c>
      <c r="AL1040" s="5" t="s">
        <v>348</v>
      </c>
      <c r="AM1040" s="17">
        <v>2</v>
      </c>
      <c r="AW1040" s="5" t="s">
        <v>399</v>
      </c>
      <c r="AX1040" s="17">
        <v>450</v>
      </c>
      <c r="BC1040" s="5" t="s">
        <v>384</v>
      </c>
      <c r="BD1040" s="17">
        <v>133</v>
      </c>
      <c r="BN1040" s="5" t="s">
        <v>351</v>
      </c>
      <c r="BO1040" s="5" t="e">
        <f t="shared" si="85"/>
        <v>#N/A</v>
      </c>
      <c r="BP1040" s="5" t="e">
        <f t="shared" si="86"/>
        <v>#N/A</v>
      </c>
      <c r="BQ1040" s="5" t="e">
        <f>Table2[[#This Row],[Column1]]+Table2[[#This Row],[Column2]]</f>
        <v>#N/A</v>
      </c>
      <c r="BR1040" s="5"/>
      <c r="BS1040" s="5"/>
      <c r="BT1040" s="5"/>
      <c r="BU1040" s="5"/>
      <c r="BW1040" s="5" t="s">
        <v>1365</v>
      </c>
      <c r="BX1040">
        <v>20</v>
      </c>
      <c r="BY1040">
        <v>36</v>
      </c>
    </row>
    <row r="1041" spans="1:77" x14ac:dyDescent="0.25">
      <c r="A1041" s="5" t="s">
        <v>1320</v>
      </c>
      <c r="B1041" s="42">
        <v>150</v>
      </c>
      <c r="G1041" s="5" t="s">
        <v>1311</v>
      </c>
      <c r="H1041" s="42">
        <v>75</v>
      </c>
      <c r="N1041" s="5" t="s">
        <v>1311</v>
      </c>
      <c r="O1041" s="42">
        <v>1</v>
      </c>
      <c r="Z1041" s="5" t="s">
        <v>341</v>
      </c>
      <c r="AA1041" s="1">
        <v>0.15</v>
      </c>
      <c r="AI1041" s="5" t="s">
        <v>348</v>
      </c>
      <c r="AJ1041" s="42">
        <v>2</v>
      </c>
      <c r="AL1041" s="5" t="s">
        <v>349</v>
      </c>
      <c r="AM1041" s="17">
        <v>1</v>
      </c>
      <c r="AW1041" s="5" t="s">
        <v>400</v>
      </c>
      <c r="AX1041" s="17">
        <v>200</v>
      </c>
      <c r="BC1041" s="5" t="s">
        <v>385</v>
      </c>
      <c r="BD1041" s="17">
        <v>127</v>
      </c>
      <c r="BN1041" s="5" t="s">
        <v>352</v>
      </c>
      <c r="BO1041" s="5" t="e">
        <f t="shared" si="85"/>
        <v>#N/A</v>
      </c>
      <c r="BP1041" s="5" t="e">
        <f t="shared" si="86"/>
        <v>#N/A</v>
      </c>
      <c r="BQ1041" s="5" t="e">
        <f>Table2[[#This Row],[Column1]]+Table2[[#This Row],[Column2]]</f>
        <v>#N/A</v>
      </c>
      <c r="BR1041" s="5"/>
      <c r="BS1041" s="5"/>
      <c r="BT1041" s="5"/>
      <c r="BU1041" s="5"/>
      <c r="BW1041" s="5" t="s">
        <v>1366</v>
      </c>
      <c r="BX1041">
        <v>192</v>
      </c>
      <c r="BY1041">
        <v>400</v>
      </c>
    </row>
    <row r="1042" spans="1:77" x14ac:dyDescent="0.25">
      <c r="A1042" s="5" t="s">
        <v>1321</v>
      </c>
      <c r="B1042" s="42">
        <v>143</v>
      </c>
      <c r="G1042" s="5" t="s">
        <v>1312</v>
      </c>
      <c r="H1042" s="42">
        <v>1156</v>
      </c>
      <c r="N1042" s="5" t="s">
        <v>1312</v>
      </c>
      <c r="O1042" s="42">
        <v>4</v>
      </c>
      <c r="Z1042" s="5" t="s">
        <v>342</v>
      </c>
      <c r="AA1042" s="1">
        <v>1</v>
      </c>
      <c r="AI1042" s="5" t="s">
        <v>349</v>
      </c>
      <c r="AJ1042" s="42">
        <v>1</v>
      </c>
      <c r="AL1042" s="5" t="s">
        <v>350</v>
      </c>
      <c r="AM1042" s="17">
        <v>1</v>
      </c>
      <c r="AW1042" s="5" t="s">
        <v>401</v>
      </c>
      <c r="AX1042" s="17">
        <v>51</v>
      </c>
      <c r="BC1042" s="5" t="s">
        <v>386</v>
      </c>
      <c r="BD1042" s="17">
        <v>75</v>
      </c>
      <c r="BN1042" s="5" t="s">
        <v>353</v>
      </c>
      <c r="BO1042" s="5" t="e">
        <f t="shared" si="85"/>
        <v>#N/A</v>
      </c>
      <c r="BP1042" s="5" t="e">
        <f t="shared" si="86"/>
        <v>#N/A</v>
      </c>
      <c r="BQ1042" s="5" t="e">
        <f>Table2[[#This Row],[Column1]]+Table2[[#This Row],[Column2]]</f>
        <v>#N/A</v>
      </c>
      <c r="BR1042" s="5"/>
      <c r="BS1042" s="5"/>
      <c r="BT1042" s="5"/>
      <c r="BU1042" s="5"/>
      <c r="BW1042" s="5" t="s">
        <v>1367</v>
      </c>
      <c r="BX1042">
        <v>43</v>
      </c>
      <c r="BY1042">
        <v>0</v>
      </c>
    </row>
    <row r="1043" spans="1:77" x14ac:dyDescent="0.25">
      <c r="A1043" s="5" t="s">
        <v>1322</v>
      </c>
      <c r="B1043" s="42">
        <v>0</v>
      </c>
      <c r="G1043" s="5" t="s">
        <v>1313</v>
      </c>
      <c r="H1043" s="42">
        <v>103</v>
      </c>
      <c r="N1043" s="5" t="s">
        <v>1313</v>
      </c>
      <c r="O1043" s="42">
        <v>1</v>
      </c>
      <c r="Z1043" s="5" t="s">
        <v>344</v>
      </c>
      <c r="AA1043" s="1">
        <v>0.13</v>
      </c>
      <c r="AI1043" s="5" t="s">
        <v>350</v>
      </c>
      <c r="AJ1043" s="42">
        <v>1</v>
      </c>
      <c r="AL1043" s="5" t="s">
        <v>351</v>
      </c>
      <c r="AM1043" s="17">
        <v>1</v>
      </c>
      <c r="AW1043" s="5" t="s">
        <v>402</v>
      </c>
      <c r="AX1043" s="17">
        <v>81</v>
      </c>
      <c r="BC1043" s="5" t="s">
        <v>388</v>
      </c>
      <c r="BD1043" s="17">
        <v>218</v>
      </c>
      <c r="BN1043" s="5" t="s">
        <v>354</v>
      </c>
      <c r="BO1043" s="5" t="e">
        <f t="shared" si="85"/>
        <v>#N/A</v>
      </c>
      <c r="BP1043" s="5" t="e">
        <f t="shared" si="86"/>
        <v>#N/A</v>
      </c>
      <c r="BQ1043" s="5" t="e">
        <f>Table2[[#This Row],[Column1]]+Table2[[#This Row],[Column2]]</f>
        <v>#N/A</v>
      </c>
      <c r="BR1043" s="5"/>
      <c r="BS1043" s="5"/>
      <c r="BT1043" s="5"/>
      <c r="BU1043" s="5"/>
      <c r="BW1043" s="5" t="s">
        <v>1369</v>
      </c>
      <c r="BX1043">
        <v>19</v>
      </c>
      <c r="BY1043">
        <v>50</v>
      </c>
    </row>
    <row r="1044" spans="1:77" x14ac:dyDescent="0.25">
      <c r="A1044" s="5" t="s">
        <v>1323</v>
      </c>
      <c r="B1044" s="42">
        <v>30</v>
      </c>
      <c r="G1044" s="5" t="s">
        <v>1314</v>
      </c>
      <c r="H1044" s="42">
        <v>0</v>
      </c>
      <c r="N1044" s="5" t="s">
        <v>1314</v>
      </c>
      <c r="O1044" s="42">
        <v>1</v>
      </c>
      <c r="Z1044" s="5" t="s">
        <v>346</v>
      </c>
      <c r="AA1044" s="1">
        <v>0.08</v>
      </c>
      <c r="AI1044" s="5" t="s">
        <v>351</v>
      </c>
      <c r="AJ1044" s="42">
        <v>1</v>
      </c>
      <c r="AL1044" s="5" t="s">
        <v>352</v>
      </c>
      <c r="AM1044" s="17">
        <v>1</v>
      </c>
      <c r="AW1044" s="5" t="s">
        <v>403</v>
      </c>
      <c r="AX1044" s="17">
        <v>536</v>
      </c>
      <c r="BC1044" s="5" t="s">
        <v>389</v>
      </c>
      <c r="BD1044" s="17">
        <v>330</v>
      </c>
      <c r="BN1044" s="5" t="s">
        <v>355</v>
      </c>
      <c r="BO1044" s="5" t="e">
        <f t="shared" si="85"/>
        <v>#N/A</v>
      </c>
      <c r="BP1044" s="5" t="e">
        <f t="shared" si="86"/>
        <v>#N/A</v>
      </c>
      <c r="BQ1044" s="5" t="e">
        <f>Table2[[#This Row],[Column1]]+Table2[[#This Row],[Column2]]</f>
        <v>#N/A</v>
      </c>
      <c r="BR1044" s="5"/>
      <c r="BS1044" s="5"/>
      <c r="BT1044" s="5"/>
      <c r="BU1044" s="5"/>
      <c r="BW1044" s="5" t="s">
        <v>1370</v>
      </c>
      <c r="BX1044">
        <v>20</v>
      </c>
      <c r="BY1044">
        <v>21</v>
      </c>
    </row>
    <row r="1045" spans="1:77" x14ac:dyDescent="0.25">
      <c r="A1045" s="5" t="s">
        <v>1324</v>
      </c>
      <c r="B1045" s="42">
        <v>45</v>
      </c>
      <c r="G1045" s="5" t="s">
        <v>1315</v>
      </c>
      <c r="H1045" s="42">
        <v>495</v>
      </c>
      <c r="N1045" s="5" t="s">
        <v>1315</v>
      </c>
      <c r="O1045" s="42">
        <v>1</v>
      </c>
      <c r="Z1045" s="5" t="s">
        <v>347</v>
      </c>
      <c r="AA1045" s="1">
        <v>0.5</v>
      </c>
      <c r="AI1045" s="5" t="s">
        <v>352</v>
      </c>
      <c r="AJ1045" s="42">
        <v>1</v>
      </c>
      <c r="AL1045" s="5" t="s">
        <v>353</v>
      </c>
      <c r="AM1045" s="17">
        <v>1</v>
      </c>
      <c r="AW1045" s="5" t="s">
        <v>404</v>
      </c>
      <c r="AX1045" s="17">
        <v>82</v>
      </c>
      <c r="BC1045" s="5" t="s">
        <v>390</v>
      </c>
      <c r="BD1045" s="17">
        <v>16</v>
      </c>
      <c r="BN1045" s="5" t="s">
        <v>358</v>
      </c>
      <c r="BO1045" s="5" t="e">
        <f t="shared" si="85"/>
        <v>#N/A</v>
      </c>
      <c r="BP1045" s="5" t="e">
        <f t="shared" si="86"/>
        <v>#N/A</v>
      </c>
      <c r="BQ1045" s="5" t="e">
        <f>Table2[[#This Row],[Column1]]+Table2[[#This Row],[Column2]]</f>
        <v>#N/A</v>
      </c>
      <c r="BR1045" s="5"/>
      <c r="BS1045" s="5"/>
      <c r="BT1045" s="5"/>
      <c r="BU1045" s="5"/>
      <c r="BW1045" s="5" t="s">
        <v>1371</v>
      </c>
      <c r="BX1045">
        <v>419</v>
      </c>
      <c r="BY1045">
        <v>0</v>
      </c>
    </row>
    <row r="1046" spans="1:77" x14ac:dyDescent="0.25">
      <c r="A1046" s="5" t="s">
        <v>1325</v>
      </c>
      <c r="B1046" s="42">
        <v>0</v>
      </c>
      <c r="G1046" s="5" t="s">
        <v>1316</v>
      </c>
      <c r="H1046" s="42">
        <v>71</v>
      </c>
      <c r="N1046" s="5" t="s">
        <v>1316</v>
      </c>
      <c r="O1046" s="42">
        <v>1</v>
      </c>
      <c r="Z1046" s="5" t="s">
        <v>348</v>
      </c>
      <c r="AA1046" s="1">
        <v>0.15</v>
      </c>
      <c r="AI1046" s="5" t="s">
        <v>353</v>
      </c>
      <c r="AJ1046" s="42">
        <v>1</v>
      </c>
      <c r="AL1046" s="5" t="s">
        <v>354</v>
      </c>
      <c r="AM1046" s="17">
        <v>1</v>
      </c>
      <c r="AW1046" s="5" t="s">
        <v>405</v>
      </c>
      <c r="AX1046" s="17">
        <v>130</v>
      </c>
      <c r="BC1046" s="5" t="s">
        <v>392</v>
      </c>
      <c r="BD1046" s="17">
        <v>100</v>
      </c>
      <c r="BN1046" s="5" t="s">
        <v>359</v>
      </c>
      <c r="BO1046" s="5" t="e">
        <f t="shared" si="85"/>
        <v>#N/A</v>
      </c>
      <c r="BP1046" s="5" t="e">
        <f t="shared" si="86"/>
        <v>#N/A</v>
      </c>
      <c r="BQ1046" s="5" t="e">
        <f>Table2[[#This Row],[Column1]]+Table2[[#This Row],[Column2]]</f>
        <v>#N/A</v>
      </c>
      <c r="BR1046" s="5"/>
      <c r="BS1046" s="5"/>
      <c r="BT1046" s="5"/>
      <c r="BU1046" s="5"/>
      <c r="BW1046" s="5" t="s">
        <v>1372</v>
      </c>
      <c r="BX1046">
        <v>13</v>
      </c>
      <c r="BY1046">
        <v>10</v>
      </c>
    </row>
    <row r="1047" spans="1:77" x14ac:dyDescent="0.25">
      <c r="A1047" s="5" t="s">
        <v>1327</v>
      </c>
      <c r="B1047" s="42">
        <v>41</v>
      </c>
      <c r="G1047" s="5" t="s">
        <v>1317</v>
      </c>
      <c r="H1047" s="42">
        <v>432</v>
      </c>
      <c r="N1047" s="5" t="s">
        <v>1317</v>
      </c>
      <c r="O1047" s="42">
        <v>2</v>
      </c>
      <c r="Z1047" s="5" t="s">
        <v>349</v>
      </c>
      <c r="AA1047" s="1">
        <v>0.2</v>
      </c>
      <c r="AI1047" s="5" t="s">
        <v>354</v>
      </c>
      <c r="AJ1047" s="42">
        <v>1</v>
      </c>
      <c r="AL1047" s="5" t="s">
        <v>355</v>
      </c>
      <c r="AM1047" s="17">
        <v>1</v>
      </c>
      <c r="AW1047" s="5" t="s">
        <v>406</v>
      </c>
      <c r="AX1047" s="17">
        <v>110</v>
      </c>
      <c r="BC1047" s="5" t="s">
        <v>393</v>
      </c>
      <c r="BD1047" s="17">
        <v>300</v>
      </c>
      <c r="BN1047" s="5" t="s">
        <v>360</v>
      </c>
      <c r="BO1047" s="5" t="e">
        <f t="shared" si="85"/>
        <v>#N/A</v>
      </c>
      <c r="BP1047" s="5" t="e">
        <f t="shared" si="86"/>
        <v>#N/A</v>
      </c>
      <c r="BQ1047" s="5" t="e">
        <f>Table2[[#This Row],[Column1]]+Table2[[#This Row],[Column2]]</f>
        <v>#N/A</v>
      </c>
      <c r="BR1047" s="5"/>
      <c r="BS1047" s="5"/>
      <c r="BT1047" s="5"/>
      <c r="BU1047" s="5"/>
      <c r="BW1047" s="5" t="s">
        <v>1373</v>
      </c>
      <c r="BX1047">
        <v>286</v>
      </c>
      <c r="BY1047">
        <v>170</v>
      </c>
    </row>
    <row r="1048" spans="1:77" x14ac:dyDescent="0.25">
      <c r="A1048" s="5" t="s">
        <v>1328</v>
      </c>
      <c r="B1048" s="42">
        <v>126</v>
      </c>
      <c r="G1048" s="5" t="s">
        <v>1318</v>
      </c>
      <c r="H1048" s="42">
        <v>26</v>
      </c>
      <c r="N1048" s="5" t="s">
        <v>1318</v>
      </c>
      <c r="O1048" s="42">
        <v>1</v>
      </c>
      <c r="Z1048" s="5" t="s">
        <v>350</v>
      </c>
      <c r="AA1048" s="1">
        <v>0.1</v>
      </c>
      <c r="AI1048" s="5" t="s">
        <v>355</v>
      </c>
      <c r="AJ1048" s="42">
        <v>1</v>
      </c>
      <c r="AL1048" s="5" t="s">
        <v>358</v>
      </c>
      <c r="AM1048" s="17">
        <v>1</v>
      </c>
      <c r="AW1048" s="5" t="s">
        <v>407</v>
      </c>
      <c r="AX1048" s="17">
        <v>600</v>
      </c>
      <c r="BC1048" s="5" t="s">
        <v>395</v>
      </c>
      <c r="BD1048" s="17">
        <v>562</v>
      </c>
      <c r="BN1048" s="5" t="s">
        <v>361</v>
      </c>
      <c r="BO1048" s="5" t="e">
        <f t="shared" si="85"/>
        <v>#N/A</v>
      </c>
      <c r="BP1048" s="5" t="e">
        <f t="shared" si="86"/>
        <v>#N/A</v>
      </c>
      <c r="BQ1048" s="5" t="e">
        <f>Table2[[#This Row],[Column1]]+Table2[[#This Row],[Column2]]</f>
        <v>#N/A</v>
      </c>
      <c r="BR1048" s="5"/>
      <c r="BS1048" s="5"/>
      <c r="BT1048" s="5"/>
      <c r="BU1048" s="5"/>
      <c r="BW1048" s="5" t="s">
        <v>1374</v>
      </c>
      <c r="BX1048">
        <v>0</v>
      </c>
      <c r="BY1048">
        <v>13</v>
      </c>
    </row>
    <row r="1049" spans="1:77" x14ac:dyDescent="0.25">
      <c r="A1049" s="5" t="s">
        <v>1329</v>
      </c>
      <c r="B1049" s="42">
        <v>245</v>
      </c>
      <c r="G1049" s="5" t="s">
        <v>1319</v>
      </c>
      <c r="H1049" s="42">
        <v>2200</v>
      </c>
      <c r="N1049" s="5" t="s">
        <v>1319</v>
      </c>
      <c r="O1049" s="42">
        <v>1</v>
      </c>
      <c r="Z1049" s="5" t="s">
        <v>351</v>
      </c>
      <c r="AA1049" s="1">
        <v>1</v>
      </c>
      <c r="AI1049" s="5" t="s">
        <v>358</v>
      </c>
      <c r="AJ1049" s="42">
        <v>1</v>
      </c>
      <c r="AL1049" s="5" t="s">
        <v>359</v>
      </c>
      <c r="AM1049" s="17">
        <v>2</v>
      </c>
      <c r="AW1049" s="5" t="s">
        <v>412</v>
      </c>
      <c r="AX1049" s="17">
        <v>161</v>
      </c>
      <c r="BC1049" s="5" t="s">
        <v>396</v>
      </c>
      <c r="BD1049" s="17">
        <v>570</v>
      </c>
      <c r="BN1049" s="5" t="s">
        <v>362</v>
      </c>
      <c r="BO1049" s="5" t="e">
        <f t="shared" si="85"/>
        <v>#N/A</v>
      </c>
      <c r="BP1049" s="5" t="e">
        <f t="shared" si="86"/>
        <v>#N/A</v>
      </c>
      <c r="BQ1049" s="5" t="e">
        <f>Table2[[#This Row],[Column1]]+Table2[[#This Row],[Column2]]</f>
        <v>#N/A</v>
      </c>
      <c r="BR1049" s="5"/>
      <c r="BS1049" s="5"/>
      <c r="BT1049" s="5"/>
      <c r="BU1049" s="5"/>
      <c r="BW1049" s="5" t="s">
        <v>1375</v>
      </c>
      <c r="BX1049">
        <v>564</v>
      </c>
      <c r="BY1049">
        <v>269</v>
      </c>
    </row>
    <row r="1050" spans="1:77" x14ac:dyDescent="0.25">
      <c r="A1050" s="5" t="s">
        <v>1330</v>
      </c>
      <c r="B1050" s="42">
        <v>4084</v>
      </c>
      <c r="G1050" s="5" t="s">
        <v>1320</v>
      </c>
      <c r="H1050" s="42">
        <v>0</v>
      </c>
      <c r="N1050" s="5" t="s">
        <v>1320</v>
      </c>
      <c r="O1050" s="42">
        <v>1</v>
      </c>
      <c r="Z1050" s="5" t="s">
        <v>352</v>
      </c>
      <c r="AA1050" s="1">
        <v>0.4</v>
      </c>
      <c r="AI1050" s="5" t="s">
        <v>359</v>
      </c>
      <c r="AJ1050" s="42">
        <v>2</v>
      </c>
      <c r="AL1050" s="5" t="s">
        <v>360</v>
      </c>
      <c r="AM1050" s="17">
        <v>1</v>
      </c>
      <c r="AW1050" s="5" t="s">
        <v>413</v>
      </c>
      <c r="AX1050" s="17">
        <v>4000</v>
      </c>
      <c r="BC1050" s="5" t="s">
        <v>397</v>
      </c>
      <c r="BD1050" s="17">
        <v>126</v>
      </c>
      <c r="BN1050" s="5" t="s">
        <v>363</v>
      </c>
      <c r="BO1050" s="5" t="e">
        <f t="shared" si="85"/>
        <v>#N/A</v>
      </c>
      <c r="BP1050" s="5" t="e">
        <f t="shared" si="86"/>
        <v>#N/A</v>
      </c>
      <c r="BQ1050" s="5" t="e">
        <f>Table2[[#This Row],[Column1]]+Table2[[#This Row],[Column2]]</f>
        <v>#N/A</v>
      </c>
      <c r="BR1050" s="5"/>
      <c r="BS1050" s="5"/>
      <c r="BT1050" s="5"/>
      <c r="BU1050" s="5"/>
      <c r="BW1050" s="5" t="s">
        <v>1376</v>
      </c>
      <c r="BX1050">
        <v>184</v>
      </c>
      <c r="BY1050">
        <v>47</v>
      </c>
    </row>
    <row r="1051" spans="1:77" x14ac:dyDescent="0.25">
      <c r="A1051" s="5" t="s">
        <v>1331</v>
      </c>
      <c r="B1051" s="42">
        <v>45</v>
      </c>
      <c r="G1051" s="5" t="s">
        <v>1321</v>
      </c>
      <c r="H1051" s="42">
        <v>1227</v>
      </c>
      <c r="N1051" s="5" t="s">
        <v>1321</v>
      </c>
      <c r="O1051" s="42">
        <v>3</v>
      </c>
      <c r="Z1051" s="5" t="s">
        <v>353</v>
      </c>
      <c r="AA1051" s="1">
        <v>1</v>
      </c>
      <c r="AI1051" s="5" t="s">
        <v>360</v>
      </c>
      <c r="AJ1051" s="42">
        <v>1</v>
      </c>
      <c r="AL1051" s="5" t="s">
        <v>361</v>
      </c>
      <c r="AM1051" s="17">
        <v>1</v>
      </c>
      <c r="AW1051" s="5" t="s">
        <v>414</v>
      </c>
      <c r="AX1051" s="17">
        <v>70</v>
      </c>
      <c r="BC1051" s="5" t="s">
        <v>398</v>
      </c>
      <c r="BD1051" s="17">
        <v>164</v>
      </c>
      <c r="BN1051" s="5" t="s">
        <v>364</v>
      </c>
      <c r="BO1051" s="5" t="e">
        <f t="shared" si="85"/>
        <v>#N/A</v>
      </c>
      <c r="BP1051" s="5" t="e">
        <f t="shared" si="86"/>
        <v>#N/A</v>
      </c>
      <c r="BQ1051" s="5" t="e">
        <f>Table2[[#This Row],[Column1]]+Table2[[#This Row],[Column2]]</f>
        <v>#N/A</v>
      </c>
      <c r="BR1051" s="5"/>
      <c r="BS1051" s="5"/>
      <c r="BT1051" s="5"/>
      <c r="BU1051" s="5"/>
      <c r="BW1051" s="5" t="s">
        <v>1378</v>
      </c>
      <c r="BX1051">
        <v>451</v>
      </c>
      <c r="BY1051">
        <v>100</v>
      </c>
    </row>
    <row r="1052" spans="1:77" x14ac:dyDescent="0.25">
      <c r="A1052" s="5" t="s">
        <v>1332</v>
      </c>
      <c r="B1052" s="42">
        <v>30</v>
      </c>
      <c r="G1052" s="5" t="s">
        <v>1322</v>
      </c>
      <c r="H1052" s="42">
        <v>81</v>
      </c>
      <c r="N1052" s="5" t="s">
        <v>1322</v>
      </c>
      <c r="O1052" s="42">
        <v>1</v>
      </c>
      <c r="Z1052" s="5" t="s">
        <v>354</v>
      </c>
      <c r="AA1052" s="1">
        <v>0.3</v>
      </c>
      <c r="AI1052" s="5" t="s">
        <v>361</v>
      </c>
      <c r="AJ1052" s="42">
        <v>1</v>
      </c>
      <c r="AL1052" s="5" t="s">
        <v>362</v>
      </c>
      <c r="AM1052" s="17">
        <v>1</v>
      </c>
      <c r="AW1052" s="5" t="s">
        <v>418</v>
      </c>
      <c r="AX1052" s="17">
        <v>100</v>
      </c>
      <c r="BC1052" s="5" t="s">
        <v>399</v>
      </c>
      <c r="BD1052" s="17">
        <v>1044</v>
      </c>
      <c r="BN1052" s="5" t="s">
        <v>365</v>
      </c>
      <c r="BO1052" s="5" t="e">
        <f t="shared" si="85"/>
        <v>#N/A</v>
      </c>
      <c r="BP1052" s="5" t="e">
        <f t="shared" si="86"/>
        <v>#N/A</v>
      </c>
      <c r="BQ1052" s="5" t="e">
        <f>Table2[[#This Row],[Column1]]+Table2[[#This Row],[Column2]]</f>
        <v>#N/A</v>
      </c>
      <c r="BR1052" s="5"/>
      <c r="BS1052" s="5"/>
      <c r="BT1052" s="5"/>
      <c r="BU1052" s="5"/>
      <c r="BW1052" s="5" t="s">
        <v>1379</v>
      </c>
      <c r="BX1052">
        <v>120</v>
      </c>
      <c r="BY1052">
        <v>55</v>
      </c>
    </row>
    <row r="1053" spans="1:77" x14ac:dyDescent="0.25">
      <c r="A1053" s="5" t="s">
        <v>1333</v>
      </c>
      <c r="B1053" s="42">
        <v>0</v>
      </c>
      <c r="G1053" s="5" t="s">
        <v>1323</v>
      </c>
      <c r="H1053" s="42">
        <v>116</v>
      </c>
      <c r="N1053" s="5" t="s">
        <v>1323</v>
      </c>
      <c r="O1053" s="42">
        <v>1</v>
      </c>
      <c r="Z1053" s="5" t="s">
        <v>355</v>
      </c>
      <c r="AA1053" s="1">
        <v>0.45</v>
      </c>
      <c r="AI1053" s="5" t="s">
        <v>362</v>
      </c>
      <c r="AJ1053" s="42">
        <v>1</v>
      </c>
      <c r="AL1053" s="5" t="s">
        <v>363</v>
      </c>
      <c r="AM1053" s="17">
        <v>1</v>
      </c>
      <c r="AW1053" s="5" t="s">
        <v>419</v>
      </c>
      <c r="AX1053" s="17">
        <v>78</v>
      </c>
      <c r="BC1053" s="5" t="s">
        <v>400</v>
      </c>
      <c r="BD1053" s="17">
        <v>247</v>
      </c>
      <c r="BN1053" s="5" t="s">
        <v>366</v>
      </c>
      <c r="BO1053" s="5" t="e">
        <f t="shared" si="85"/>
        <v>#N/A</v>
      </c>
      <c r="BP1053" s="5" t="e">
        <f t="shared" si="86"/>
        <v>#N/A</v>
      </c>
      <c r="BQ1053" s="5" t="e">
        <f>Table2[[#This Row],[Column1]]+Table2[[#This Row],[Column2]]</f>
        <v>#N/A</v>
      </c>
      <c r="BR1053" s="5"/>
      <c r="BS1053" s="5"/>
      <c r="BT1053" s="5"/>
      <c r="BU1053" s="5"/>
      <c r="BW1053" s="5" t="s">
        <v>1382</v>
      </c>
      <c r="BX1053">
        <v>13</v>
      </c>
      <c r="BY1053">
        <v>0</v>
      </c>
    </row>
    <row r="1054" spans="1:77" x14ac:dyDescent="0.25">
      <c r="A1054" s="5" t="s">
        <v>1334</v>
      </c>
      <c r="B1054" s="42">
        <v>20</v>
      </c>
      <c r="G1054" s="5" t="s">
        <v>1324</v>
      </c>
      <c r="H1054" s="42">
        <v>39</v>
      </c>
      <c r="N1054" s="5" t="s">
        <v>1324</v>
      </c>
      <c r="O1054" s="42">
        <v>1</v>
      </c>
      <c r="Z1054" s="5" t="s">
        <v>358</v>
      </c>
      <c r="AA1054" s="1">
        <v>0.14000000000000001</v>
      </c>
      <c r="AI1054" s="5" t="s">
        <v>363</v>
      </c>
      <c r="AJ1054" s="42">
        <v>1</v>
      </c>
      <c r="AL1054" s="5" t="s">
        <v>364</v>
      </c>
      <c r="AM1054" s="17">
        <v>1</v>
      </c>
      <c r="AW1054" s="5" t="s">
        <v>421</v>
      </c>
      <c r="AX1054" s="17">
        <v>30</v>
      </c>
      <c r="BC1054" s="5" t="s">
        <v>401</v>
      </c>
      <c r="BD1054" s="17">
        <v>212</v>
      </c>
      <c r="BN1054" s="5" t="s">
        <v>367</v>
      </c>
      <c r="BO1054" s="5" t="e">
        <f t="shared" si="85"/>
        <v>#N/A</v>
      </c>
      <c r="BP1054" s="5" t="e">
        <f t="shared" si="86"/>
        <v>#N/A</v>
      </c>
      <c r="BQ1054" s="5" t="e">
        <f>Table2[[#This Row],[Column1]]+Table2[[#This Row],[Column2]]</f>
        <v>#N/A</v>
      </c>
      <c r="BR1054" s="5"/>
      <c r="BS1054" s="5"/>
      <c r="BT1054" s="5"/>
      <c r="BU1054" s="5"/>
      <c r="BW1054" s="5" t="s">
        <v>1383</v>
      </c>
      <c r="BX1054">
        <v>153</v>
      </c>
      <c r="BY1054">
        <v>0</v>
      </c>
    </row>
    <row r="1055" spans="1:77" x14ac:dyDescent="0.25">
      <c r="A1055" s="5" t="s">
        <v>1335</v>
      </c>
      <c r="B1055" s="42">
        <v>20</v>
      </c>
      <c r="G1055" s="5" t="s">
        <v>1325</v>
      </c>
      <c r="H1055" s="42">
        <v>47</v>
      </c>
      <c r="N1055" s="5" t="s">
        <v>1325</v>
      </c>
      <c r="O1055" s="42">
        <v>1</v>
      </c>
      <c r="Z1055" s="5" t="s">
        <v>359</v>
      </c>
      <c r="AA1055" s="1">
        <v>0.25</v>
      </c>
      <c r="AI1055" s="5" t="s">
        <v>364</v>
      </c>
      <c r="AJ1055" s="42">
        <v>1</v>
      </c>
      <c r="AL1055" s="5" t="s">
        <v>365</v>
      </c>
      <c r="AM1055" s="17">
        <v>3</v>
      </c>
      <c r="AW1055" s="5" t="s">
        <v>422</v>
      </c>
      <c r="AX1055" s="17">
        <v>100</v>
      </c>
      <c r="BC1055" s="5" t="s">
        <v>402</v>
      </c>
      <c r="BD1055" s="17">
        <v>156</v>
      </c>
      <c r="BN1055" s="5" t="s">
        <v>369</v>
      </c>
      <c r="BO1055" s="5" t="e">
        <f t="shared" si="85"/>
        <v>#N/A</v>
      </c>
      <c r="BP1055" s="5" t="e">
        <f t="shared" si="86"/>
        <v>#N/A</v>
      </c>
      <c r="BQ1055" s="5" t="e">
        <f>Table2[[#This Row],[Column1]]+Table2[[#This Row],[Column2]]</f>
        <v>#N/A</v>
      </c>
      <c r="BR1055" s="5"/>
      <c r="BS1055" s="5"/>
      <c r="BT1055" s="5"/>
      <c r="BU1055" s="5"/>
      <c r="BW1055" s="5" t="s">
        <v>1384</v>
      </c>
      <c r="BX1055">
        <v>763</v>
      </c>
      <c r="BY1055">
        <v>180</v>
      </c>
    </row>
    <row r="1056" spans="1:77" x14ac:dyDescent="0.25">
      <c r="A1056" s="5" t="s">
        <v>1336</v>
      </c>
      <c r="B1056" s="42">
        <v>10</v>
      </c>
      <c r="G1056" s="5" t="s">
        <v>1327</v>
      </c>
      <c r="H1056" s="42">
        <v>34</v>
      </c>
      <c r="N1056" s="5" t="s">
        <v>1327</v>
      </c>
      <c r="O1056" s="42">
        <v>1</v>
      </c>
      <c r="Z1056" s="5" t="s">
        <v>360</v>
      </c>
      <c r="AA1056" s="1">
        <v>0</v>
      </c>
      <c r="AI1056" s="5" t="s">
        <v>365</v>
      </c>
      <c r="AJ1056" s="42">
        <v>3</v>
      </c>
      <c r="AL1056" s="5" t="s">
        <v>366</v>
      </c>
      <c r="AM1056" s="17">
        <v>1</v>
      </c>
      <c r="AW1056" s="5" t="s">
        <v>423</v>
      </c>
      <c r="AX1056" s="17">
        <v>750</v>
      </c>
      <c r="BC1056" s="5" t="s">
        <v>403</v>
      </c>
      <c r="BD1056" s="17">
        <v>771</v>
      </c>
      <c r="BN1056" s="5" t="s">
        <v>370</v>
      </c>
      <c r="BO1056" s="5" t="e">
        <f t="shared" si="85"/>
        <v>#N/A</v>
      </c>
      <c r="BP1056" s="5" t="e">
        <f t="shared" si="86"/>
        <v>#N/A</v>
      </c>
      <c r="BQ1056" s="5" t="e">
        <f>Table2[[#This Row],[Column1]]+Table2[[#This Row],[Column2]]</f>
        <v>#N/A</v>
      </c>
      <c r="BR1056" s="5"/>
      <c r="BS1056" s="5"/>
      <c r="BT1056" s="5"/>
      <c r="BU1056" s="5"/>
      <c r="BW1056" s="5" t="s">
        <v>1385</v>
      </c>
      <c r="BX1056">
        <v>106</v>
      </c>
      <c r="BY1056">
        <v>43</v>
      </c>
    </row>
    <row r="1057" spans="1:77" x14ac:dyDescent="0.25">
      <c r="A1057" s="5" t="s">
        <v>1337</v>
      </c>
      <c r="B1057" s="42">
        <v>30</v>
      </c>
      <c r="G1057" s="5" t="s">
        <v>1328</v>
      </c>
      <c r="H1057" s="42">
        <v>231</v>
      </c>
      <c r="N1057" s="5" t="s">
        <v>1328</v>
      </c>
      <c r="O1057" s="42">
        <v>2</v>
      </c>
      <c r="Z1057" s="5" t="s">
        <v>361</v>
      </c>
      <c r="AA1057" s="1">
        <v>0.08</v>
      </c>
      <c r="AI1057" s="5" t="s">
        <v>366</v>
      </c>
      <c r="AJ1057" s="42">
        <v>1</v>
      </c>
      <c r="AL1057" s="5" t="s">
        <v>367</v>
      </c>
      <c r="AM1057" s="17">
        <v>2</v>
      </c>
      <c r="AW1057" s="5" t="s">
        <v>425</v>
      </c>
      <c r="AX1057" s="17">
        <v>150</v>
      </c>
      <c r="BC1057" s="5" t="s">
        <v>404</v>
      </c>
      <c r="BD1057" s="17">
        <v>102</v>
      </c>
      <c r="BN1057" s="5" t="s">
        <v>371</v>
      </c>
      <c r="BO1057" s="5" t="e">
        <f t="shared" si="85"/>
        <v>#N/A</v>
      </c>
      <c r="BP1057" s="5" t="e">
        <f t="shared" si="86"/>
        <v>#N/A</v>
      </c>
      <c r="BQ1057" s="5" t="e">
        <f>Table2[[#This Row],[Column1]]+Table2[[#This Row],[Column2]]</f>
        <v>#N/A</v>
      </c>
      <c r="BR1057" s="5"/>
      <c r="BS1057" s="5"/>
      <c r="BT1057" s="5"/>
      <c r="BU1057" s="5"/>
      <c r="BW1057" s="5" t="s">
        <v>1386</v>
      </c>
      <c r="BX1057">
        <v>100</v>
      </c>
      <c r="BY1057">
        <v>26</v>
      </c>
    </row>
    <row r="1058" spans="1:77" x14ac:dyDescent="0.25">
      <c r="A1058" s="5" t="s">
        <v>1338</v>
      </c>
      <c r="B1058" s="42">
        <v>0</v>
      </c>
      <c r="G1058" s="5" t="s">
        <v>1329</v>
      </c>
      <c r="H1058" s="42">
        <v>0</v>
      </c>
      <c r="N1058" s="5" t="s">
        <v>1329</v>
      </c>
      <c r="O1058" s="42">
        <v>1</v>
      </c>
      <c r="Z1058" s="5" t="s">
        <v>362</v>
      </c>
      <c r="AA1058" s="1">
        <v>0</v>
      </c>
      <c r="AI1058" s="5" t="s">
        <v>367</v>
      </c>
      <c r="AJ1058" s="42">
        <v>2</v>
      </c>
      <c r="AL1058" s="5" t="s">
        <v>369</v>
      </c>
      <c r="AM1058" s="17">
        <v>1</v>
      </c>
      <c r="AW1058" s="5" t="s">
        <v>426</v>
      </c>
      <c r="AX1058" s="17">
        <v>685</v>
      </c>
      <c r="BC1058" s="5" t="s">
        <v>405</v>
      </c>
      <c r="BD1058" s="17">
        <v>1</v>
      </c>
      <c r="BN1058" s="5" t="s">
        <v>372</v>
      </c>
      <c r="BO1058" s="5" t="e">
        <f t="shared" si="85"/>
        <v>#N/A</v>
      </c>
      <c r="BP1058" s="5" t="e">
        <f t="shared" si="86"/>
        <v>#N/A</v>
      </c>
      <c r="BQ1058" s="5" t="e">
        <f>Table2[[#This Row],[Column1]]+Table2[[#This Row],[Column2]]</f>
        <v>#N/A</v>
      </c>
      <c r="BR1058" s="5"/>
      <c r="BS1058" s="5"/>
      <c r="BT1058" s="5"/>
      <c r="BU1058" s="5"/>
      <c r="BW1058" s="5" t="s">
        <v>1387</v>
      </c>
      <c r="BX1058">
        <v>176</v>
      </c>
      <c r="BY1058">
        <v>0</v>
      </c>
    </row>
    <row r="1059" spans="1:77" x14ac:dyDescent="0.25">
      <c r="A1059" s="5" t="s">
        <v>1339</v>
      </c>
      <c r="B1059" s="42">
        <v>30</v>
      </c>
      <c r="G1059" s="5" t="s">
        <v>1330</v>
      </c>
      <c r="H1059" s="42">
        <v>5700</v>
      </c>
      <c r="N1059" s="5" t="s">
        <v>1330</v>
      </c>
      <c r="O1059" s="42">
        <v>3</v>
      </c>
      <c r="Z1059" s="5" t="s">
        <v>363</v>
      </c>
      <c r="AA1059" s="1">
        <v>0.32</v>
      </c>
      <c r="AI1059" s="5" t="s">
        <v>369</v>
      </c>
      <c r="AJ1059" s="42">
        <v>1</v>
      </c>
      <c r="AL1059" s="5" t="s">
        <v>370</v>
      </c>
      <c r="AM1059" s="17">
        <v>1</v>
      </c>
      <c r="AW1059" s="5" t="s">
        <v>427</v>
      </c>
      <c r="AX1059" s="17">
        <v>44</v>
      </c>
      <c r="BC1059" s="5" t="s">
        <v>406</v>
      </c>
      <c r="BD1059" s="17">
        <v>372</v>
      </c>
      <c r="BN1059" s="5" t="s">
        <v>373</v>
      </c>
      <c r="BO1059" s="5" t="e">
        <f t="shared" si="85"/>
        <v>#N/A</v>
      </c>
      <c r="BP1059" s="5" t="e">
        <f t="shared" si="86"/>
        <v>#N/A</v>
      </c>
      <c r="BQ1059" s="5" t="e">
        <f>Table2[[#This Row],[Column1]]+Table2[[#This Row],[Column2]]</f>
        <v>#N/A</v>
      </c>
      <c r="BR1059" s="5"/>
      <c r="BS1059" s="5"/>
      <c r="BT1059" s="5"/>
      <c r="BU1059" s="5"/>
      <c r="BW1059" s="5" t="s">
        <v>1388</v>
      </c>
      <c r="BX1059">
        <v>73</v>
      </c>
      <c r="BY1059">
        <v>85</v>
      </c>
    </row>
    <row r="1060" spans="1:77" x14ac:dyDescent="0.25">
      <c r="A1060" s="5" t="s">
        <v>1340</v>
      </c>
      <c r="B1060" s="42">
        <v>0</v>
      </c>
      <c r="G1060" s="5" t="s">
        <v>1331</v>
      </c>
      <c r="H1060" s="42">
        <v>469</v>
      </c>
      <c r="N1060" s="5" t="s">
        <v>1331</v>
      </c>
      <c r="O1060" s="42">
        <v>1</v>
      </c>
      <c r="Z1060" s="5" t="s">
        <v>364</v>
      </c>
      <c r="AA1060" s="1">
        <v>0.3</v>
      </c>
      <c r="AI1060" s="5" t="s">
        <v>370</v>
      </c>
      <c r="AJ1060" s="42">
        <v>1</v>
      </c>
      <c r="AL1060" s="5" t="s">
        <v>371</v>
      </c>
      <c r="AM1060" s="17">
        <v>1</v>
      </c>
      <c r="AW1060" s="5" t="s">
        <v>430</v>
      </c>
      <c r="AX1060" s="17">
        <v>142</v>
      </c>
      <c r="BC1060" s="5" t="s">
        <v>407</v>
      </c>
      <c r="BD1060" s="17">
        <v>1300</v>
      </c>
      <c r="BN1060" s="5" t="s">
        <v>375</v>
      </c>
      <c r="BO1060" s="5" t="e">
        <f t="shared" si="85"/>
        <v>#N/A</v>
      </c>
      <c r="BP1060" s="5" t="e">
        <f t="shared" si="86"/>
        <v>#N/A</v>
      </c>
      <c r="BQ1060" s="5" t="e">
        <f>Table2[[#This Row],[Column1]]+Table2[[#This Row],[Column2]]</f>
        <v>#N/A</v>
      </c>
      <c r="BR1060" s="5"/>
      <c r="BS1060" s="5"/>
      <c r="BT1060" s="5"/>
      <c r="BU1060" s="5"/>
      <c r="BW1060" s="5" t="s">
        <v>1389</v>
      </c>
      <c r="BX1060">
        <v>56</v>
      </c>
      <c r="BY1060">
        <v>0</v>
      </c>
    </row>
    <row r="1061" spans="1:77" x14ac:dyDescent="0.25">
      <c r="A1061" s="5" t="s">
        <v>1341</v>
      </c>
      <c r="B1061" s="42">
        <v>94</v>
      </c>
      <c r="G1061" s="5" t="s">
        <v>1332</v>
      </c>
      <c r="H1061" s="42">
        <v>100</v>
      </c>
      <c r="N1061" s="5" t="s">
        <v>1332</v>
      </c>
      <c r="O1061" s="42">
        <v>1</v>
      </c>
      <c r="Z1061" s="5" t="s">
        <v>365</v>
      </c>
      <c r="AA1061" s="1">
        <v>0.08</v>
      </c>
      <c r="AI1061" s="5" t="s">
        <v>371</v>
      </c>
      <c r="AJ1061" s="42">
        <v>1</v>
      </c>
      <c r="AL1061" s="5" t="s">
        <v>372</v>
      </c>
      <c r="AM1061" s="17">
        <v>1</v>
      </c>
      <c r="AW1061" s="5" t="s">
        <v>431</v>
      </c>
      <c r="AX1061" s="17">
        <v>100</v>
      </c>
      <c r="BC1061" s="5" t="s">
        <v>409</v>
      </c>
      <c r="BD1061" s="17">
        <v>607</v>
      </c>
      <c r="BN1061" s="5" t="s">
        <v>376</v>
      </c>
      <c r="BO1061" s="5" t="e">
        <f t="shared" si="85"/>
        <v>#N/A</v>
      </c>
      <c r="BP1061" s="5" t="e">
        <f t="shared" si="86"/>
        <v>#N/A</v>
      </c>
      <c r="BQ1061" s="5" t="e">
        <f>Table2[[#This Row],[Column1]]+Table2[[#This Row],[Column2]]</f>
        <v>#N/A</v>
      </c>
      <c r="BR1061" s="5"/>
      <c r="BS1061" s="5"/>
      <c r="BT1061" s="5"/>
      <c r="BU1061" s="5"/>
      <c r="BW1061" s="5" t="s">
        <v>1390</v>
      </c>
      <c r="BX1061">
        <v>150</v>
      </c>
      <c r="BY1061">
        <v>20</v>
      </c>
    </row>
    <row r="1062" spans="1:77" x14ac:dyDescent="0.25">
      <c r="A1062" s="5" t="s">
        <v>1342</v>
      </c>
      <c r="B1062" s="42">
        <v>0</v>
      </c>
      <c r="G1062" s="5" t="s">
        <v>1333</v>
      </c>
      <c r="H1062" s="42">
        <v>20</v>
      </c>
      <c r="N1062" s="5" t="s">
        <v>1333</v>
      </c>
      <c r="O1062" s="42">
        <v>1</v>
      </c>
      <c r="Z1062" s="5" t="s">
        <v>366</v>
      </c>
      <c r="AA1062" s="1">
        <v>1</v>
      </c>
      <c r="AI1062" s="5" t="s">
        <v>372</v>
      </c>
      <c r="AJ1062" s="42">
        <v>1</v>
      </c>
      <c r="AL1062" s="5" t="s">
        <v>373</v>
      </c>
      <c r="AM1062" s="17">
        <v>1</v>
      </c>
      <c r="AW1062" s="5" t="s">
        <v>432</v>
      </c>
      <c r="AX1062" s="17">
        <v>100</v>
      </c>
      <c r="BC1062" s="5" t="s">
        <v>412</v>
      </c>
      <c r="BD1062" s="17">
        <v>1547</v>
      </c>
      <c r="BN1062" s="5" t="s">
        <v>377</v>
      </c>
      <c r="BO1062" s="5" t="e">
        <f t="shared" si="85"/>
        <v>#N/A</v>
      </c>
      <c r="BP1062" s="5" t="e">
        <f t="shared" si="86"/>
        <v>#N/A</v>
      </c>
      <c r="BQ1062" s="5" t="e">
        <f>Table2[[#This Row],[Column1]]+Table2[[#This Row],[Column2]]</f>
        <v>#N/A</v>
      </c>
      <c r="BR1062" s="5"/>
      <c r="BS1062" s="5"/>
      <c r="BT1062" s="5"/>
      <c r="BU1062" s="5"/>
      <c r="BW1062" s="5" t="s">
        <v>1391</v>
      </c>
      <c r="BX1062">
        <v>649</v>
      </c>
      <c r="BY1062">
        <v>180</v>
      </c>
    </row>
    <row r="1063" spans="1:77" x14ac:dyDescent="0.25">
      <c r="A1063" s="5" t="s">
        <v>1343</v>
      </c>
      <c r="B1063" s="42">
        <v>40</v>
      </c>
      <c r="G1063" s="5" t="s">
        <v>1334</v>
      </c>
      <c r="H1063" s="42">
        <v>165</v>
      </c>
      <c r="N1063" s="5" t="s">
        <v>1334</v>
      </c>
      <c r="O1063" s="42">
        <v>1</v>
      </c>
      <c r="Z1063" s="5" t="s">
        <v>367</v>
      </c>
      <c r="AA1063" s="1">
        <v>0.25</v>
      </c>
      <c r="AI1063" s="5" t="s">
        <v>373</v>
      </c>
      <c r="AJ1063" s="42">
        <v>1</v>
      </c>
      <c r="AL1063" s="5" t="s">
        <v>375</v>
      </c>
      <c r="AM1063" s="17">
        <v>2</v>
      </c>
      <c r="AW1063" s="5" t="s">
        <v>433</v>
      </c>
      <c r="AX1063" s="17">
        <v>64</v>
      </c>
      <c r="BC1063" s="5" t="s">
        <v>413</v>
      </c>
      <c r="BD1063" s="17">
        <v>3200</v>
      </c>
      <c r="BN1063" s="5" t="s">
        <v>379</v>
      </c>
      <c r="BO1063" s="5" t="e">
        <f t="shared" si="85"/>
        <v>#N/A</v>
      </c>
      <c r="BP1063" s="5" t="e">
        <f t="shared" si="86"/>
        <v>#N/A</v>
      </c>
      <c r="BQ1063" s="5" t="e">
        <f>Table2[[#This Row],[Column1]]+Table2[[#This Row],[Column2]]</f>
        <v>#N/A</v>
      </c>
      <c r="BR1063" s="5"/>
      <c r="BS1063" s="5"/>
      <c r="BT1063" s="5"/>
      <c r="BU1063" s="5"/>
      <c r="BW1063" s="5" t="s">
        <v>1392</v>
      </c>
      <c r="BX1063">
        <v>0</v>
      </c>
      <c r="BY1063">
        <v>100</v>
      </c>
    </row>
    <row r="1064" spans="1:77" x14ac:dyDescent="0.25">
      <c r="A1064" s="5" t="s">
        <v>1344</v>
      </c>
      <c r="B1064" s="42">
        <v>10000</v>
      </c>
      <c r="G1064" s="5" t="s">
        <v>1335</v>
      </c>
      <c r="H1064" s="42">
        <v>76</v>
      </c>
      <c r="N1064" s="5" t="s">
        <v>1335</v>
      </c>
      <c r="O1064" s="42">
        <v>1</v>
      </c>
      <c r="Z1064" s="5" t="s">
        <v>369</v>
      </c>
      <c r="AA1064" s="1">
        <v>0.35</v>
      </c>
      <c r="AI1064" s="5" t="s">
        <v>375</v>
      </c>
      <c r="AJ1064" s="42">
        <v>2</v>
      </c>
      <c r="AL1064" s="5" t="s">
        <v>376</v>
      </c>
      <c r="AM1064" s="17">
        <v>2</v>
      </c>
      <c r="AW1064" s="5" t="s">
        <v>434</v>
      </c>
      <c r="AX1064" s="17">
        <v>29</v>
      </c>
      <c r="BC1064" s="5" t="s">
        <v>414</v>
      </c>
      <c r="BD1064" s="17">
        <v>157</v>
      </c>
      <c r="BN1064" s="5" t="s">
        <v>382</v>
      </c>
      <c r="BO1064" s="5" t="e">
        <f t="shared" si="85"/>
        <v>#N/A</v>
      </c>
      <c r="BP1064" s="5" t="e">
        <f t="shared" si="86"/>
        <v>#N/A</v>
      </c>
      <c r="BQ1064" s="5" t="e">
        <f>Table2[[#This Row],[Column1]]+Table2[[#This Row],[Column2]]</f>
        <v>#N/A</v>
      </c>
      <c r="BR1064" s="5"/>
      <c r="BS1064" s="5"/>
      <c r="BT1064" s="5"/>
      <c r="BU1064" s="5"/>
      <c r="BW1064" s="5" t="s">
        <v>1393</v>
      </c>
      <c r="BX1064">
        <v>817</v>
      </c>
      <c r="BY1064">
        <v>63</v>
      </c>
    </row>
    <row r="1065" spans="1:77" x14ac:dyDescent="0.25">
      <c r="A1065" s="5" t="s">
        <v>1345</v>
      </c>
      <c r="B1065" s="42">
        <v>70</v>
      </c>
      <c r="G1065" s="5" t="s">
        <v>1336</v>
      </c>
      <c r="H1065" s="42">
        <v>50</v>
      </c>
      <c r="N1065" s="5" t="s">
        <v>1336</v>
      </c>
      <c r="O1065" s="42">
        <v>1</v>
      </c>
      <c r="Z1065" s="5" t="s">
        <v>370</v>
      </c>
      <c r="AA1065" s="1">
        <v>1</v>
      </c>
      <c r="AI1065" s="5" t="s">
        <v>376</v>
      </c>
      <c r="AJ1065" s="42">
        <v>2</v>
      </c>
      <c r="AL1065" s="5" t="s">
        <v>377</v>
      </c>
      <c r="AM1065" s="17">
        <v>4</v>
      </c>
      <c r="AW1065" s="5" t="s">
        <v>435</v>
      </c>
      <c r="AX1065" s="17">
        <v>58</v>
      </c>
      <c r="BC1065" s="5" t="s">
        <v>415</v>
      </c>
      <c r="BD1065" s="17">
        <v>708</v>
      </c>
      <c r="BN1065" s="5" t="s">
        <v>383</v>
      </c>
      <c r="BO1065" s="5" t="e">
        <f t="shared" si="85"/>
        <v>#N/A</v>
      </c>
      <c r="BP1065" s="5" t="e">
        <f t="shared" si="86"/>
        <v>#N/A</v>
      </c>
      <c r="BQ1065" s="5" t="e">
        <f>Table2[[#This Row],[Column1]]+Table2[[#This Row],[Column2]]</f>
        <v>#N/A</v>
      </c>
      <c r="BR1065" s="5"/>
      <c r="BS1065" s="5"/>
      <c r="BT1065" s="5"/>
      <c r="BU1065" s="5"/>
      <c r="BW1065" s="5" t="s">
        <v>1394</v>
      </c>
      <c r="BX1065">
        <v>154</v>
      </c>
      <c r="BY1065">
        <v>71</v>
      </c>
    </row>
    <row r="1066" spans="1:77" x14ac:dyDescent="0.25">
      <c r="A1066" s="5" t="s">
        <v>1346</v>
      </c>
      <c r="B1066" s="42">
        <v>400</v>
      </c>
      <c r="G1066" s="5" t="s">
        <v>1337</v>
      </c>
      <c r="H1066" s="42">
        <v>105</v>
      </c>
      <c r="N1066" s="5" t="s">
        <v>1337</v>
      </c>
      <c r="O1066" s="42">
        <v>1</v>
      </c>
      <c r="Z1066" s="5" t="s">
        <v>371</v>
      </c>
      <c r="AA1066" s="1">
        <v>0.2</v>
      </c>
      <c r="AI1066" s="5" t="s">
        <v>377</v>
      </c>
      <c r="AJ1066" s="42">
        <v>4</v>
      </c>
      <c r="AL1066" s="5" t="s">
        <v>379</v>
      </c>
      <c r="AM1066" s="17">
        <v>1</v>
      </c>
      <c r="AW1066" s="5" t="s">
        <v>436</v>
      </c>
      <c r="AX1066" s="17">
        <v>156</v>
      </c>
      <c r="BC1066" s="5" t="s">
        <v>418</v>
      </c>
      <c r="BD1066" s="17">
        <v>41</v>
      </c>
      <c r="BN1066" s="5" t="s">
        <v>384</v>
      </c>
      <c r="BO1066" s="5" t="e">
        <f t="shared" si="85"/>
        <v>#N/A</v>
      </c>
      <c r="BP1066" s="5" t="e">
        <f t="shared" si="86"/>
        <v>#N/A</v>
      </c>
      <c r="BQ1066" s="5" t="e">
        <f>Table2[[#This Row],[Column1]]+Table2[[#This Row],[Column2]]</f>
        <v>#N/A</v>
      </c>
      <c r="BR1066" s="5"/>
      <c r="BS1066" s="5"/>
      <c r="BT1066" s="5"/>
      <c r="BU1066" s="5"/>
      <c r="BW1066" s="5" t="s">
        <v>1395</v>
      </c>
      <c r="BX1066">
        <v>66</v>
      </c>
      <c r="BY1066">
        <v>0</v>
      </c>
    </row>
    <row r="1067" spans="1:77" x14ac:dyDescent="0.25">
      <c r="A1067" s="5" t="s">
        <v>1347</v>
      </c>
      <c r="B1067" s="42">
        <v>0</v>
      </c>
      <c r="G1067" s="5" t="s">
        <v>1338</v>
      </c>
      <c r="H1067" s="42">
        <v>225</v>
      </c>
      <c r="N1067" s="5" t="s">
        <v>1338</v>
      </c>
      <c r="O1067" s="42">
        <v>1</v>
      </c>
      <c r="Z1067" s="5" t="s">
        <v>372</v>
      </c>
      <c r="AA1067" s="1">
        <v>0.12</v>
      </c>
      <c r="AI1067" s="5" t="s">
        <v>379</v>
      </c>
      <c r="AJ1067" s="42">
        <v>1</v>
      </c>
      <c r="AL1067" s="5" t="s">
        <v>382</v>
      </c>
      <c r="AM1067" s="17">
        <v>1</v>
      </c>
      <c r="AW1067" s="5" t="s">
        <v>437</v>
      </c>
      <c r="AX1067" s="17">
        <v>150</v>
      </c>
      <c r="BC1067" s="5" t="s">
        <v>419</v>
      </c>
      <c r="BD1067" s="17">
        <v>339</v>
      </c>
      <c r="BN1067" s="5" t="s">
        <v>385</v>
      </c>
      <c r="BO1067" s="5" t="e">
        <f t="shared" si="85"/>
        <v>#N/A</v>
      </c>
      <c r="BP1067" s="5" t="e">
        <f t="shared" si="86"/>
        <v>#N/A</v>
      </c>
      <c r="BQ1067" s="5" t="e">
        <f>Table2[[#This Row],[Column1]]+Table2[[#This Row],[Column2]]</f>
        <v>#N/A</v>
      </c>
      <c r="BR1067" s="5"/>
      <c r="BS1067" s="5"/>
      <c r="BT1067" s="5"/>
      <c r="BU1067" s="5"/>
      <c r="BW1067" s="5" t="s">
        <v>1398</v>
      </c>
      <c r="BX1067">
        <v>0</v>
      </c>
      <c r="BY1067">
        <v>0</v>
      </c>
    </row>
    <row r="1068" spans="1:77" x14ac:dyDescent="0.25">
      <c r="A1068" s="5" t="s">
        <v>1348</v>
      </c>
      <c r="B1068" s="42">
        <v>90</v>
      </c>
      <c r="G1068" s="5" t="s">
        <v>1339</v>
      </c>
      <c r="H1068" s="42">
        <v>178</v>
      </c>
      <c r="N1068" s="5" t="s">
        <v>1339</v>
      </c>
      <c r="O1068" s="42">
        <v>1</v>
      </c>
      <c r="Z1068" s="5" t="s">
        <v>373</v>
      </c>
      <c r="AA1068" s="1">
        <v>0.25</v>
      </c>
      <c r="AI1068" s="5" t="s">
        <v>382</v>
      </c>
      <c r="AJ1068" s="42">
        <v>1</v>
      </c>
      <c r="AL1068" s="5" t="s">
        <v>383</v>
      </c>
      <c r="AM1068" s="17">
        <v>1</v>
      </c>
      <c r="AW1068" s="5" t="s">
        <v>438</v>
      </c>
      <c r="AX1068" s="17">
        <v>65</v>
      </c>
      <c r="BC1068" s="5" t="s">
        <v>420</v>
      </c>
      <c r="BD1068" s="17">
        <v>184</v>
      </c>
      <c r="BN1068" s="5" t="s">
        <v>386</v>
      </c>
      <c r="BO1068" s="5" t="e">
        <f t="shared" si="85"/>
        <v>#N/A</v>
      </c>
      <c r="BP1068" s="5" t="e">
        <f t="shared" si="86"/>
        <v>#N/A</v>
      </c>
      <c r="BQ1068" s="5" t="e">
        <f>Table2[[#This Row],[Column1]]+Table2[[#This Row],[Column2]]</f>
        <v>#N/A</v>
      </c>
      <c r="BR1068" s="5"/>
      <c r="BS1068" s="5"/>
      <c r="BT1068" s="5"/>
      <c r="BU1068" s="5"/>
      <c r="BW1068" s="5" t="s">
        <v>1399</v>
      </c>
      <c r="BX1068">
        <v>70</v>
      </c>
      <c r="BY1068">
        <v>0</v>
      </c>
    </row>
    <row r="1069" spans="1:77" x14ac:dyDescent="0.25">
      <c r="A1069" s="5" t="s">
        <v>1349</v>
      </c>
      <c r="B1069" s="42">
        <v>111</v>
      </c>
      <c r="G1069" s="5" t="s">
        <v>1340</v>
      </c>
      <c r="H1069" s="42">
        <v>6</v>
      </c>
      <c r="N1069" s="5" t="s">
        <v>1340</v>
      </c>
      <c r="O1069" s="42">
        <v>1</v>
      </c>
      <c r="Z1069" s="5" t="s">
        <v>375</v>
      </c>
      <c r="AA1069" s="1">
        <v>0.3</v>
      </c>
      <c r="AI1069" s="5" t="s">
        <v>383</v>
      </c>
      <c r="AJ1069" s="42">
        <v>1</v>
      </c>
      <c r="AL1069" s="5" t="s">
        <v>384</v>
      </c>
      <c r="AM1069" s="17">
        <v>1</v>
      </c>
      <c r="AW1069" s="5" t="s">
        <v>439</v>
      </c>
      <c r="AX1069" s="17">
        <v>140</v>
      </c>
      <c r="BC1069" s="5" t="s">
        <v>421</v>
      </c>
      <c r="BD1069" s="17">
        <v>110</v>
      </c>
      <c r="BN1069" s="5" t="s">
        <v>387</v>
      </c>
      <c r="BO1069" s="5" t="e">
        <f t="shared" si="85"/>
        <v>#N/A</v>
      </c>
      <c r="BP1069" s="5" t="e">
        <f t="shared" si="86"/>
        <v>#N/A</v>
      </c>
      <c r="BQ1069" s="5" t="e">
        <f>Table2[[#This Row],[Column1]]+Table2[[#This Row],[Column2]]</f>
        <v>#N/A</v>
      </c>
      <c r="BR1069" s="5"/>
      <c r="BS1069" s="5"/>
      <c r="BT1069" s="5"/>
      <c r="BU1069" s="5"/>
      <c r="BW1069" s="5" t="s">
        <v>1400</v>
      </c>
      <c r="BX1069">
        <v>1200</v>
      </c>
      <c r="BY1069">
        <v>300</v>
      </c>
    </row>
    <row r="1070" spans="1:77" x14ac:dyDescent="0.25">
      <c r="A1070" s="5" t="s">
        <v>1350</v>
      </c>
      <c r="B1070" s="42">
        <v>150</v>
      </c>
      <c r="G1070" s="5" t="s">
        <v>1341</v>
      </c>
      <c r="H1070" s="42">
        <v>225</v>
      </c>
      <c r="N1070" s="5" t="s">
        <v>1341</v>
      </c>
      <c r="O1070" s="42">
        <v>1</v>
      </c>
      <c r="Z1070" s="5" t="s">
        <v>376</v>
      </c>
      <c r="AA1070" s="1">
        <v>0.05</v>
      </c>
      <c r="AI1070" s="5" t="s">
        <v>384</v>
      </c>
      <c r="AJ1070" s="42">
        <v>1</v>
      </c>
      <c r="AL1070" s="5" t="s">
        <v>385</v>
      </c>
      <c r="AM1070" s="17">
        <v>1</v>
      </c>
      <c r="AW1070" s="5" t="s">
        <v>440</v>
      </c>
      <c r="AX1070" s="17">
        <v>145</v>
      </c>
      <c r="BC1070" s="5" t="s">
        <v>422</v>
      </c>
      <c r="BD1070" s="17">
        <v>80</v>
      </c>
      <c r="BN1070" s="5" t="s">
        <v>388</v>
      </c>
      <c r="BO1070" s="5" t="e">
        <f t="shared" si="85"/>
        <v>#N/A</v>
      </c>
      <c r="BP1070" s="5" t="e">
        <f t="shared" si="86"/>
        <v>#N/A</v>
      </c>
      <c r="BQ1070" s="5" t="e">
        <f>Table2[[#This Row],[Column1]]+Table2[[#This Row],[Column2]]</f>
        <v>#N/A</v>
      </c>
      <c r="BR1070" s="5"/>
      <c r="BS1070" s="5"/>
      <c r="BT1070" s="5"/>
      <c r="BU1070" s="5"/>
      <c r="BW1070" s="5" t="s">
        <v>1401</v>
      </c>
      <c r="BX1070">
        <v>0</v>
      </c>
      <c r="BY1070">
        <v>60</v>
      </c>
    </row>
    <row r="1071" spans="1:77" x14ac:dyDescent="0.25">
      <c r="A1071" s="5" t="s">
        <v>1351</v>
      </c>
      <c r="B1071" s="42">
        <v>174</v>
      </c>
      <c r="G1071" s="5" t="s">
        <v>1342</v>
      </c>
      <c r="H1071" s="42">
        <v>40</v>
      </c>
      <c r="N1071" s="5" t="s">
        <v>1342</v>
      </c>
      <c r="O1071" s="42">
        <v>1</v>
      </c>
      <c r="Z1071" s="5" t="s">
        <v>377</v>
      </c>
      <c r="AA1071" s="1">
        <v>0.1</v>
      </c>
      <c r="AI1071" s="5" t="s">
        <v>385</v>
      </c>
      <c r="AJ1071" s="42">
        <v>1</v>
      </c>
      <c r="AL1071" s="5" t="s">
        <v>386</v>
      </c>
      <c r="AM1071" s="17">
        <v>1</v>
      </c>
      <c r="AW1071" s="5" t="s">
        <v>442</v>
      </c>
      <c r="AX1071" s="17">
        <v>100</v>
      </c>
      <c r="BC1071" s="5" t="s">
        <v>423</v>
      </c>
      <c r="BD1071" s="17">
        <v>2000</v>
      </c>
      <c r="BN1071" s="5" t="s">
        <v>389</v>
      </c>
      <c r="BO1071" s="5" t="e">
        <f t="shared" si="85"/>
        <v>#N/A</v>
      </c>
      <c r="BP1071" s="5" t="e">
        <f t="shared" si="86"/>
        <v>#N/A</v>
      </c>
      <c r="BQ1071" s="5" t="e">
        <f>Table2[[#This Row],[Column1]]+Table2[[#This Row],[Column2]]</f>
        <v>#N/A</v>
      </c>
      <c r="BR1071" s="5"/>
      <c r="BS1071" s="5"/>
      <c r="BT1071" s="5"/>
      <c r="BU1071" s="5"/>
      <c r="BW1071" s="5" t="s">
        <v>1402</v>
      </c>
      <c r="BX1071">
        <v>10</v>
      </c>
      <c r="BY1071">
        <v>89</v>
      </c>
    </row>
    <row r="1072" spans="1:77" x14ac:dyDescent="0.25">
      <c r="A1072" s="5" t="s">
        <v>1354</v>
      </c>
      <c r="B1072" s="42">
        <v>22</v>
      </c>
      <c r="G1072" s="5" t="s">
        <v>1343</v>
      </c>
      <c r="H1072" s="42">
        <v>1600</v>
      </c>
      <c r="N1072" s="5" t="s">
        <v>1343</v>
      </c>
      <c r="O1072" s="42">
        <v>1</v>
      </c>
      <c r="Z1072" s="5" t="s">
        <v>379</v>
      </c>
      <c r="AA1072" s="1">
        <v>0.02</v>
      </c>
      <c r="AI1072" s="5" t="s">
        <v>386</v>
      </c>
      <c r="AJ1072" s="42">
        <v>1</v>
      </c>
      <c r="AL1072" s="5" t="s">
        <v>387</v>
      </c>
      <c r="AM1072" s="17">
        <v>2</v>
      </c>
      <c r="AW1072" s="5" t="s">
        <v>445</v>
      </c>
      <c r="AX1072" s="17">
        <v>4100</v>
      </c>
      <c r="BC1072" s="5" t="s">
        <v>424</v>
      </c>
      <c r="BD1072" s="17">
        <v>351</v>
      </c>
      <c r="BN1072" s="5" t="s">
        <v>390</v>
      </c>
      <c r="BO1072" s="5" t="e">
        <f t="shared" si="85"/>
        <v>#N/A</v>
      </c>
      <c r="BP1072" s="5" t="e">
        <f t="shared" si="86"/>
        <v>#N/A</v>
      </c>
      <c r="BQ1072" s="5" t="e">
        <f>Table2[[#This Row],[Column1]]+Table2[[#This Row],[Column2]]</f>
        <v>#N/A</v>
      </c>
      <c r="BR1072" s="5"/>
      <c r="BS1072" s="5"/>
      <c r="BT1072" s="5"/>
      <c r="BU1072" s="5"/>
      <c r="BW1072" s="5" t="s">
        <v>1403</v>
      </c>
      <c r="BX1072">
        <v>184</v>
      </c>
      <c r="BY1072">
        <v>1500</v>
      </c>
    </row>
    <row r="1073" spans="1:77" x14ac:dyDescent="0.25">
      <c r="A1073" s="5" t="s">
        <v>1356</v>
      </c>
      <c r="B1073" s="42">
        <v>59</v>
      </c>
      <c r="G1073" s="5" t="s">
        <v>1344</v>
      </c>
      <c r="H1073" s="42">
        <v>0</v>
      </c>
      <c r="N1073" s="5" t="s">
        <v>1344</v>
      </c>
      <c r="O1073" s="42">
        <v>2</v>
      </c>
      <c r="Z1073" s="5" t="s">
        <v>382</v>
      </c>
      <c r="AA1073" s="1">
        <v>0.06</v>
      </c>
      <c r="AI1073" s="5" t="s">
        <v>387</v>
      </c>
      <c r="AJ1073" s="42">
        <v>2</v>
      </c>
      <c r="AL1073" s="5" t="s">
        <v>388</v>
      </c>
      <c r="AM1073" s="17">
        <v>1</v>
      </c>
      <c r="AW1073" s="5" t="s">
        <v>446</v>
      </c>
      <c r="AX1073" s="17">
        <v>33</v>
      </c>
      <c r="BC1073" s="5" t="s">
        <v>425</v>
      </c>
      <c r="BD1073" s="17">
        <v>864</v>
      </c>
      <c r="BN1073" s="5" t="s">
        <v>392</v>
      </c>
      <c r="BO1073" s="5" t="e">
        <f t="shared" si="85"/>
        <v>#N/A</v>
      </c>
      <c r="BP1073" s="5" t="e">
        <f t="shared" si="86"/>
        <v>#N/A</v>
      </c>
      <c r="BQ1073" s="5" t="e">
        <f>Table2[[#This Row],[Column1]]+Table2[[#This Row],[Column2]]</f>
        <v>#N/A</v>
      </c>
      <c r="BR1073" s="5"/>
      <c r="BS1073" s="5"/>
      <c r="BT1073" s="5"/>
      <c r="BU1073" s="5"/>
      <c r="BW1073" s="5" t="s">
        <v>1404</v>
      </c>
      <c r="BX1073">
        <v>0</v>
      </c>
      <c r="BY1073">
        <v>78</v>
      </c>
    </row>
    <row r="1074" spans="1:77" x14ac:dyDescent="0.25">
      <c r="A1074" s="5" t="s">
        <v>1357</v>
      </c>
      <c r="B1074" s="42">
        <v>260</v>
      </c>
      <c r="G1074" s="5" t="s">
        <v>1345</v>
      </c>
      <c r="H1074" s="42">
        <v>3</v>
      </c>
      <c r="N1074" s="5" t="s">
        <v>1345</v>
      </c>
      <c r="O1074" s="42">
        <v>1</v>
      </c>
      <c r="Z1074" s="5" t="s">
        <v>383</v>
      </c>
      <c r="AA1074" s="1">
        <v>0.2</v>
      </c>
      <c r="AI1074" s="5" t="s">
        <v>388</v>
      </c>
      <c r="AJ1074" s="42">
        <v>1</v>
      </c>
      <c r="AL1074" s="5" t="s">
        <v>389</v>
      </c>
      <c r="AM1074" s="17">
        <v>2</v>
      </c>
      <c r="AW1074" s="5" t="s">
        <v>447</v>
      </c>
      <c r="AX1074" s="17">
        <v>22</v>
      </c>
      <c r="BC1074" s="5" t="s">
        <v>426</v>
      </c>
      <c r="BD1074" s="17">
        <v>924</v>
      </c>
      <c r="BN1074" s="5" t="s">
        <v>393</v>
      </c>
      <c r="BO1074" s="5" t="e">
        <f t="shared" si="85"/>
        <v>#N/A</v>
      </c>
      <c r="BP1074" s="5" t="e">
        <f t="shared" si="86"/>
        <v>#N/A</v>
      </c>
      <c r="BQ1074" s="5" t="e">
        <f>Table2[[#This Row],[Column1]]+Table2[[#This Row],[Column2]]</f>
        <v>#N/A</v>
      </c>
      <c r="BR1074" s="5"/>
      <c r="BS1074" s="5"/>
      <c r="BT1074" s="5"/>
      <c r="BU1074" s="5"/>
      <c r="BW1074" s="5" t="s">
        <v>1405</v>
      </c>
      <c r="BX1074">
        <v>338</v>
      </c>
      <c r="BY1074">
        <v>50</v>
      </c>
    </row>
    <row r="1075" spans="1:77" x14ac:dyDescent="0.25">
      <c r="A1075" s="5" t="s">
        <v>1358</v>
      </c>
      <c r="B1075" s="42">
        <v>200</v>
      </c>
      <c r="G1075" s="5" t="s">
        <v>1346</v>
      </c>
      <c r="H1075" s="42">
        <v>62</v>
      </c>
      <c r="N1075" s="5" t="s">
        <v>1346</v>
      </c>
      <c r="O1075" s="42">
        <v>1</v>
      </c>
      <c r="Z1075" s="5" t="s">
        <v>384</v>
      </c>
      <c r="AA1075" s="1">
        <v>0.25</v>
      </c>
      <c r="AI1075" s="5" t="s">
        <v>389</v>
      </c>
      <c r="AJ1075" s="42">
        <v>2</v>
      </c>
      <c r="AL1075" s="5" t="s">
        <v>390</v>
      </c>
      <c r="AM1075" s="17">
        <v>1</v>
      </c>
      <c r="AW1075" s="5" t="s">
        <v>449</v>
      </c>
      <c r="AX1075" s="17">
        <v>191</v>
      </c>
      <c r="BC1075" s="5" t="s">
        <v>427</v>
      </c>
      <c r="BD1075" s="17">
        <v>536</v>
      </c>
      <c r="BN1075" s="5" t="s">
        <v>394</v>
      </c>
      <c r="BO1075" s="5" t="e">
        <f t="shared" si="85"/>
        <v>#N/A</v>
      </c>
      <c r="BP1075" s="5" t="e">
        <f t="shared" si="86"/>
        <v>#N/A</v>
      </c>
      <c r="BQ1075" s="5" t="e">
        <f>Table2[[#This Row],[Column1]]+Table2[[#This Row],[Column2]]</f>
        <v>#N/A</v>
      </c>
      <c r="BR1075" s="5"/>
      <c r="BS1075" s="5"/>
      <c r="BT1075" s="5"/>
      <c r="BU1075" s="5"/>
      <c r="BW1075" s="5" t="s">
        <v>1406</v>
      </c>
      <c r="BX1075">
        <v>1</v>
      </c>
      <c r="BY1075">
        <v>0</v>
      </c>
    </row>
    <row r="1076" spans="1:77" x14ac:dyDescent="0.25">
      <c r="A1076" s="5" t="s">
        <v>1359</v>
      </c>
      <c r="B1076" s="42">
        <v>29</v>
      </c>
      <c r="G1076" s="5" t="s">
        <v>1347</v>
      </c>
      <c r="H1076" s="42">
        <v>15</v>
      </c>
      <c r="N1076" s="5" t="s">
        <v>1347</v>
      </c>
      <c r="O1076" s="42">
        <v>1</v>
      </c>
      <c r="Z1076" s="5" t="s">
        <v>385</v>
      </c>
      <c r="AA1076" s="1">
        <v>0.24</v>
      </c>
      <c r="AI1076" s="5" t="s">
        <v>390</v>
      </c>
      <c r="AJ1076" s="42">
        <v>1</v>
      </c>
      <c r="AL1076" s="5" t="s">
        <v>392</v>
      </c>
      <c r="AM1076" s="17">
        <v>1</v>
      </c>
      <c r="AW1076" s="5" t="s">
        <v>450</v>
      </c>
      <c r="AX1076" s="17">
        <v>65</v>
      </c>
      <c r="BC1076" s="5" t="s">
        <v>428</v>
      </c>
      <c r="BD1076" s="17">
        <v>22</v>
      </c>
      <c r="BN1076" s="5" t="s">
        <v>395</v>
      </c>
      <c r="BO1076" s="5" t="e">
        <f t="shared" si="85"/>
        <v>#N/A</v>
      </c>
      <c r="BP1076" s="5" t="e">
        <f t="shared" si="86"/>
        <v>#N/A</v>
      </c>
      <c r="BQ1076" s="5" t="e">
        <f>Table2[[#This Row],[Column1]]+Table2[[#This Row],[Column2]]</f>
        <v>#N/A</v>
      </c>
      <c r="BR1076" s="5"/>
      <c r="BS1076" s="5"/>
      <c r="BT1076" s="5"/>
      <c r="BU1076" s="5"/>
      <c r="BW1076" s="5" t="s">
        <v>1407</v>
      </c>
      <c r="BX1076">
        <v>91</v>
      </c>
      <c r="BY1076">
        <v>50</v>
      </c>
    </row>
    <row r="1077" spans="1:77" x14ac:dyDescent="0.25">
      <c r="A1077" s="5" t="s">
        <v>1360</v>
      </c>
      <c r="B1077" s="42">
        <v>65</v>
      </c>
      <c r="G1077" s="5" t="s">
        <v>1348</v>
      </c>
      <c r="H1077" s="42">
        <v>195</v>
      </c>
      <c r="N1077" s="5" t="s">
        <v>1348</v>
      </c>
      <c r="O1077" s="42">
        <v>1</v>
      </c>
      <c r="Z1077" s="5" t="s">
        <v>386</v>
      </c>
      <c r="AA1077" s="1">
        <v>0</v>
      </c>
      <c r="AI1077" s="5" t="s">
        <v>392</v>
      </c>
      <c r="AJ1077" s="42">
        <v>1</v>
      </c>
      <c r="AL1077" s="5" t="s">
        <v>393</v>
      </c>
      <c r="AM1077" s="17">
        <v>1</v>
      </c>
      <c r="AW1077" s="5" t="s">
        <v>451</v>
      </c>
      <c r="AX1077" s="17">
        <v>15</v>
      </c>
      <c r="BC1077" s="5" t="s">
        <v>429</v>
      </c>
      <c r="BD1077" s="17">
        <v>72</v>
      </c>
      <c r="BN1077" s="5" t="s">
        <v>396</v>
      </c>
      <c r="BO1077" s="5" t="e">
        <f t="shared" si="85"/>
        <v>#N/A</v>
      </c>
      <c r="BP1077" s="5" t="e">
        <f t="shared" si="86"/>
        <v>#N/A</v>
      </c>
      <c r="BQ1077" s="5" t="e">
        <f>Table2[[#This Row],[Column1]]+Table2[[#This Row],[Column2]]</f>
        <v>#N/A</v>
      </c>
      <c r="BR1077" s="5"/>
      <c r="BS1077" s="5"/>
      <c r="BT1077" s="5"/>
      <c r="BU1077" s="5"/>
      <c r="BW1077" s="5" t="s">
        <v>1408</v>
      </c>
      <c r="BX1077">
        <v>0</v>
      </c>
      <c r="BY1077">
        <v>0</v>
      </c>
    </row>
    <row r="1078" spans="1:77" x14ac:dyDescent="0.25">
      <c r="A1078" s="5" t="s">
        <v>1361</v>
      </c>
      <c r="B1078" s="42">
        <v>850</v>
      </c>
      <c r="G1078" s="5" t="s">
        <v>1349</v>
      </c>
      <c r="H1078" s="42">
        <v>42</v>
      </c>
      <c r="N1078" s="5" t="s">
        <v>1349</v>
      </c>
      <c r="O1078" s="42">
        <v>1</v>
      </c>
      <c r="Z1078" s="5" t="s">
        <v>387</v>
      </c>
      <c r="AA1078" s="1">
        <v>0.35</v>
      </c>
      <c r="AI1078" s="5" t="s">
        <v>393</v>
      </c>
      <c r="AJ1078" s="42">
        <v>1</v>
      </c>
      <c r="AL1078" s="5" t="s">
        <v>394</v>
      </c>
      <c r="AM1078" s="17">
        <v>1</v>
      </c>
      <c r="AW1078" s="5" t="s">
        <v>452</v>
      </c>
      <c r="AX1078" s="17">
        <v>154</v>
      </c>
      <c r="BC1078" s="5" t="s">
        <v>430</v>
      </c>
      <c r="BD1078" s="17">
        <v>468</v>
      </c>
      <c r="BN1078" s="5" t="s">
        <v>397</v>
      </c>
      <c r="BO1078" s="5" t="e">
        <f t="shared" si="85"/>
        <v>#N/A</v>
      </c>
      <c r="BP1078" s="5" t="e">
        <f t="shared" si="86"/>
        <v>#N/A</v>
      </c>
      <c r="BQ1078" s="5" t="e">
        <f>Table2[[#This Row],[Column1]]+Table2[[#This Row],[Column2]]</f>
        <v>#N/A</v>
      </c>
      <c r="BR1078" s="5"/>
      <c r="BS1078" s="5"/>
      <c r="BT1078" s="5"/>
      <c r="BU1078" s="5"/>
      <c r="BW1078" s="5" t="s">
        <v>1409</v>
      </c>
      <c r="BX1078">
        <v>0</v>
      </c>
      <c r="BY1078">
        <v>153</v>
      </c>
    </row>
    <row r="1079" spans="1:77" x14ac:dyDescent="0.25">
      <c r="A1079" s="5" t="s">
        <v>1362</v>
      </c>
      <c r="B1079" s="42">
        <v>150</v>
      </c>
      <c r="G1079" s="5" t="s">
        <v>1350</v>
      </c>
      <c r="H1079" s="42">
        <v>1500</v>
      </c>
      <c r="N1079" s="5" t="s">
        <v>1350</v>
      </c>
      <c r="O1079" s="42">
        <v>1</v>
      </c>
      <c r="Z1079" s="5" t="s">
        <v>388</v>
      </c>
      <c r="AA1079" s="1">
        <v>0.2</v>
      </c>
      <c r="AI1079" s="5" t="s">
        <v>394</v>
      </c>
      <c r="AJ1079" s="42">
        <v>1</v>
      </c>
      <c r="AL1079" s="5" t="s">
        <v>395</v>
      </c>
      <c r="AM1079" s="17">
        <v>2</v>
      </c>
      <c r="AW1079" s="5" t="s">
        <v>454</v>
      </c>
      <c r="AX1079" s="17">
        <v>190</v>
      </c>
      <c r="BC1079" s="5" t="s">
        <v>431</v>
      </c>
      <c r="BD1079" s="17">
        <v>92</v>
      </c>
      <c r="BN1079" s="5" t="s">
        <v>398</v>
      </c>
      <c r="BO1079" s="5" t="e">
        <f t="shared" si="85"/>
        <v>#N/A</v>
      </c>
      <c r="BP1079" s="5" t="e">
        <f t="shared" si="86"/>
        <v>#N/A</v>
      </c>
      <c r="BQ1079" s="5" t="e">
        <f>Table2[[#This Row],[Column1]]+Table2[[#This Row],[Column2]]</f>
        <v>#N/A</v>
      </c>
      <c r="BR1079" s="5"/>
      <c r="BS1079" s="5"/>
      <c r="BT1079" s="5"/>
      <c r="BU1079" s="5"/>
      <c r="BW1079" s="5" t="s">
        <v>1410</v>
      </c>
      <c r="BX1079">
        <v>400</v>
      </c>
      <c r="BY1079">
        <v>270</v>
      </c>
    </row>
    <row r="1080" spans="1:77" x14ac:dyDescent="0.25">
      <c r="A1080" s="5" t="s">
        <v>1363</v>
      </c>
      <c r="B1080" s="42">
        <v>0</v>
      </c>
      <c r="G1080" s="5" t="s">
        <v>1351</v>
      </c>
      <c r="H1080" s="42">
        <v>180</v>
      </c>
      <c r="N1080" s="5" t="s">
        <v>1351</v>
      </c>
      <c r="O1080" s="42">
        <v>2</v>
      </c>
      <c r="Z1080" s="5" t="s">
        <v>389</v>
      </c>
      <c r="AA1080" s="1">
        <v>0.25</v>
      </c>
      <c r="AI1080" s="5" t="s">
        <v>395</v>
      </c>
      <c r="AJ1080" s="42">
        <v>2</v>
      </c>
      <c r="AL1080" s="5" t="s">
        <v>396</v>
      </c>
      <c r="AM1080" s="17">
        <v>1</v>
      </c>
      <c r="AW1080" s="5" t="s">
        <v>455</v>
      </c>
      <c r="AX1080" s="17">
        <v>628</v>
      </c>
      <c r="BC1080" s="5" t="s">
        <v>432</v>
      </c>
      <c r="BD1080" s="17">
        <v>1800</v>
      </c>
      <c r="BN1080" s="5" t="s">
        <v>399</v>
      </c>
      <c r="BO1080" s="5" t="e">
        <f t="shared" si="85"/>
        <v>#N/A</v>
      </c>
      <c r="BP1080" s="5" t="e">
        <f t="shared" si="86"/>
        <v>#N/A</v>
      </c>
      <c r="BQ1080" s="5" t="e">
        <f>Table2[[#This Row],[Column1]]+Table2[[#This Row],[Column2]]</f>
        <v>#N/A</v>
      </c>
      <c r="BR1080" s="5"/>
      <c r="BS1080" s="5"/>
      <c r="BT1080" s="5"/>
      <c r="BU1080" s="5"/>
      <c r="BW1080" s="5" t="s">
        <v>1411</v>
      </c>
      <c r="BX1080">
        <v>39</v>
      </c>
      <c r="BY1080">
        <v>87</v>
      </c>
    </row>
    <row r="1081" spans="1:77" x14ac:dyDescent="0.25">
      <c r="A1081" s="5" t="s">
        <v>1364</v>
      </c>
      <c r="B1081" s="42">
        <v>12</v>
      </c>
      <c r="G1081" s="5" t="s">
        <v>1354</v>
      </c>
      <c r="H1081" s="42">
        <v>19</v>
      </c>
      <c r="N1081" s="5" t="s">
        <v>1354</v>
      </c>
      <c r="O1081" s="42">
        <v>1</v>
      </c>
      <c r="Z1081" s="5" t="s">
        <v>390</v>
      </c>
      <c r="AA1081" s="1">
        <v>0.7</v>
      </c>
      <c r="AI1081" s="5" t="s">
        <v>396</v>
      </c>
      <c r="AJ1081" s="42">
        <v>1</v>
      </c>
      <c r="AL1081" s="5" t="s">
        <v>397</v>
      </c>
      <c r="AM1081" s="17">
        <v>1</v>
      </c>
      <c r="AW1081" s="5" t="s">
        <v>457</v>
      </c>
      <c r="AX1081" s="17">
        <v>17</v>
      </c>
      <c r="BC1081" s="5" t="s">
        <v>433</v>
      </c>
      <c r="BD1081" s="17">
        <v>309</v>
      </c>
      <c r="BN1081" s="5" t="s">
        <v>400</v>
      </c>
      <c r="BO1081" s="5" t="e">
        <f t="shared" si="85"/>
        <v>#N/A</v>
      </c>
      <c r="BP1081" s="5" t="e">
        <f t="shared" si="86"/>
        <v>#N/A</v>
      </c>
      <c r="BQ1081" s="5" t="e">
        <f>Table2[[#This Row],[Column1]]+Table2[[#This Row],[Column2]]</f>
        <v>#N/A</v>
      </c>
      <c r="BR1081" s="5"/>
      <c r="BS1081" s="5"/>
      <c r="BT1081" s="5"/>
      <c r="BU1081" s="5"/>
      <c r="BW1081" s="5" t="s">
        <v>1412</v>
      </c>
      <c r="BX1081">
        <v>175</v>
      </c>
      <c r="BY1081">
        <v>72</v>
      </c>
    </row>
    <row r="1082" spans="1:77" x14ac:dyDescent="0.25">
      <c r="A1082" s="5" t="s">
        <v>1365</v>
      </c>
      <c r="B1082" s="42">
        <v>36</v>
      </c>
      <c r="G1082" s="5" t="s">
        <v>1356</v>
      </c>
      <c r="H1082" s="42">
        <v>137</v>
      </c>
      <c r="N1082" s="5" t="s">
        <v>1356</v>
      </c>
      <c r="O1082" s="42">
        <v>1</v>
      </c>
      <c r="Z1082" s="5" t="s">
        <v>392</v>
      </c>
      <c r="AA1082" s="1">
        <v>0.33</v>
      </c>
      <c r="AI1082" s="5" t="s">
        <v>397</v>
      </c>
      <c r="AJ1082" s="42">
        <v>1</v>
      </c>
      <c r="AL1082" s="5" t="s">
        <v>398</v>
      </c>
      <c r="AM1082" s="17">
        <v>1</v>
      </c>
      <c r="AW1082" s="5" t="s">
        <v>458</v>
      </c>
      <c r="AX1082" s="17">
        <v>235</v>
      </c>
      <c r="BC1082" s="5" t="s">
        <v>435</v>
      </c>
      <c r="BD1082" s="17">
        <v>54</v>
      </c>
      <c r="BN1082" s="5" t="s">
        <v>401</v>
      </c>
      <c r="BO1082" s="5" t="e">
        <f t="shared" si="85"/>
        <v>#N/A</v>
      </c>
      <c r="BP1082" s="5" t="e">
        <f t="shared" si="86"/>
        <v>#N/A</v>
      </c>
      <c r="BQ1082" s="5" t="e">
        <f>Table2[[#This Row],[Column1]]+Table2[[#This Row],[Column2]]</f>
        <v>#N/A</v>
      </c>
      <c r="BR1082" s="5"/>
      <c r="BS1082" s="5"/>
      <c r="BT1082" s="5"/>
      <c r="BU1082" s="5"/>
      <c r="BW1082" s="5" t="s">
        <v>1413</v>
      </c>
      <c r="BX1082">
        <v>130</v>
      </c>
      <c r="BY1082">
        <v>70</v>
      </c>
    </row>
    <row r="1083" spans="1:77" x14ac:dyDescent="0.25">
      <c r="A1083" s="5" t="s">
        <v>1366</v>
      </c>
      <c r="B1083" s="42">
        <v>400</v>
      </c>
      <c r="G1083" s="5" t="s">
        <v>1357</v>
      </c>
      <c r="H1083" s="42">
        <v>734</v>
      </c>
      <c r="N1083" s="5" t="s">
        <v>1357</v>
      </c>
      <c r="O1083" s="42">
        <v>1</v>
      </c>
      <c r="Z1083" s="5" t="s">
        <v>393</v>
      </c>
      <c r="AA1083" s="1">
        <v>0.06</v>
      </c>
      <c r="AI1083" s="5" t="s">
        <v>398</v>
      </c>
      <c r="AJ1083" s="42">
        <v>1</v>
      </c>
      <c r="AL1083" s="5" t="s">
        <v>399</v>
      </c>
      <c r="AM1083" s="17">
        <v>2</v>
      </c>
      <c r="AW1083" s="5" t="s">
        <v>461</v>
      </c>
      <c r="AX1083" s="17">
        <v>60</v>
      </c>
      <c r="BC1083" s="5" t="s">
        <v>436</v>
      </c>
      <c r="BD1083" s="17">
        <v>2300</v>
      </c>
      <c r="BN1083" s="5" t="s">
        <v>402</v>
      </c>
      <c r="BO1083" s="5" t="e">
        <f t="shared" si="85"/>
        <v>#N/A</v>
      </c>
      <c r="BP1083" s="5" t="e">
        <f t="shared" si="86"/>
        <v>#N/A</v>
      </c>
      <c r="BQ1083" s="5" t="e">
        <f>Table2[[#This Row],[Column1]]+Table2[[#This Row],[Column2]]</f>
        <v>#N/A</v>
      </c>
      <c r="BR1083" s="5"/>
      <c r="BS1083" s="5"/>
      <c r="BT1083" s="5"/>
      <c r="BU1083" s="5"/>
      <c r="BW1083" s="5" t="s">
        <v>1414</v>
      </c>
      <c r="BX1083">
        <v>533</v>
      </c>
      <c r="BY1083">
        <v>130</v>
      </c>
    </row>
    <row r="1084" spans="1:77" x14ac:dyDescent="0.25">
      <c r="A1084" s="5" t="s">
        <v>1367</v>
      </c>
      <c r="B1084" s="42">
        <v>0</v>
      </c>
      <c r="G1084" s="5" t="s">
        <v>1358</v>
      </c>
      <c r="H1084" s="42">
        <v>5</v>
      </c>
      <c r="N1084" s="5" t="s">
        <v>1358</v>
      </c>
      <c r="O1084" s="42">
        <v>1</v>
      </c>
      <c r="Z1084" s="5" t="s">
        <v>394</v>
      </c>
      <c r="AA1084" s="1">
        <v>0</v>
      </c>
      <c r="AI1084" s="5" t="s">
        <v>399</v>
      </c>
      <c r="AJ1084" s="42">
        <v>2</v>
      </c>
      <c r="AL1084" s="5" t="s">
        <v>400</v>
      </c>
      <c r="AM1084" s="17">
        <v>1</v>
      </c>
      <c r="AW1084" s="5" t="s">
        <v>462</v>
      </c>
      <c r="AX1084" s="17">
        <v>60</v>
      </c>
      <c r="BC1084" s="5" t="s">
        <v>437</v>
      </c>
      <c r="BD1084" s="17">
        <v>604</v>
      </c>
      <c r="BN1084" s="5" t="s">
        <v>403</v>
      </c>
      <c r="BO1084" s="5" t="e">
        <f t="shared" si="85"/>
        <v>#N/A</v>
      </c>
      <c r="BP1084" s="5" t="e">
        <f t="shared" si="86"/>
        <v>#N/A</v>
      </c>
      <c r="BQ1084" s="5" t="e">
        <f>Table2[[#This Row],[Column1]]+Table2[[#This Row],[Column2]]</f>
        <v>#N/A</v>
      </c>
      <c r="BR1084" s="5"/>
      <c r="BS1084" s="5"/>
      <c r="BT1084" s="5"/>
      <c r="BU1084" s="5"/>
      <c r="BW1084" s="5" t="s">
        <v>1415</v>
      </c>
      <c r="BX1084">
        <v>15</v>
      </c>
      <c r="BY1084">
        <v>28</v>
      </c>
    </row>
    <row r="1085" spans="1:77" x14ac:dyDescent="0.25">
      <c r="A1085" s="5" t="s">
        <v>1369</v>
      </c>
      <c r="B1085" s="42">
        <v>50</v>
      </c>
      <c r="G1085" s="5" t="s">
        <v>1359</v>
      </c>
      <c r="H1085" s="42">
        <v>3</v>
      </c>
      <c r="N1085" s="5" t="s">
        <v>1359</v>
      </c>
      <c r="O1085" s="42">
        <v>1</v>
      </c>
      <c r="Z1085" s="5" t="s">
        <v>395</v>
      </c>
      <c r="AA1085" s="1">
        <v>0.25</v>
      </c>
      <c r="AI1085" s="5" t="s">
        <v>400</v>
      </c>
      <c r="AJ1085" s="42">
        <v>1</v>
      </c>
      <c r="AL1085" s="5" t="s">
        <v>401</v>
      </c>
      <c r="AM1085" s="17">
        <v>1</v>
      </c>
      <c r="AW1085" s="5" t="s">
        <v>463</v>
      </c>
      <c r="AX1085" s="17">
        <v>40</v>
      </c>
      <c r="BC1085" s="5" t="s">
        <v>438</v>
      </c>
      <c r="BD1085" s="17">
        <v>50</v>
      </c>
      <c r="BN1085" s="5" t="s">
        <v>404</v>
      </c>
      <c r="BO1085" s="5" t="e">
        <f t="shared" si="85"/>
        <v>#N/A</v>
      </c>
      <c r="BP1085" s="5" t="e">
        <f t="shared" si="86"/>
        <v>#N/A</v>
      </c>
      <c r="BQ1085" s="5" t="e">
        <f>Table2[[#This Row],[Column1]]+Table2[[#This Row],[Column2]]</f>
        <v>#N/A</v>
      </c>
      <c r="BR1085" s="5"/>
      <c r="BS1085" s="5"/>
      <c r="BT1085" s="5"/>
      <c r="BU1085" s="5"/>
      <c r="BW1085" s="5" t="s">
        <v>1416</v>
      </c>
      <c r="BX1085">
        <v>425</v>
      </c>
      <c r="BY1085">
        <v>0</v>
      </c>
    </row>
    <row r="1086" spans="1:77" x14ac:dyDescent="0.25">
      <c r="A1086" s="5" t="s">
        <v>1370</v>
      </c>
      <c r="B1086" s="42">
        <v>21</v>
      </c>
      <c r="G1086" s="5" t="s">
        <v>1360</v>
      </c>
      <c r="H1086" s="42">
        <v>10</v>
      </c>
      <c r="N1086" s="5" t="s">
        <v>1360</v>
      </c>
      <c r="O1086" s="42">
        <v>1</v>
      </c>
      <c r="Z1086" s="5" t="s">
        <v>396</v>
      </c>
      <c r="AA1086" s="1">
        <v>0.13</v>
      </c>
      <c r="AI1086" s="5" t="s">
        <v>401</v>
      </c>
      <c r="AJ1086" s="42">
        <v>1</v>
      </c>
      <c r="AL1086" s="5" t="s">
        <v>402</v>
      </c>
      <c r="AM1086" s="17">
        <v>1</v>
      </c>
      <c r="AW1086" s="5" t="s">
        <v>468</v>
      </c>
      <c r="AX1086" s="17">
        <v>40</v>
      </c>
      <c r="BC1086" s="5" t="s">
        <v>439</v>
      </c>
      <c r="BD1086" s="17">
        <v>128</v>
      </c>
      <c r="BN1086" s="5" t="s">
        <v>405</v>
      </c>
      <c r="BO1086" s="5" t="e">
        <f t="shared" si="85"/>
        <v>#N/A</v>
      </c>
      <c r="BP1086" s="5" t="e">
        <f t="shared" si="86"/>
        <v>#N/A</v>
      </c>
      <c r="BQ1086" s="5" t="e">
        <f>Table2[[#This Row],[Column1]]+Table2[[#This Row],[Column2]]</f>
        <v>#N/A</v>
      </c>
      <c r="BR1086" s="5"/>
      <c r="BS1086" s="5"/>
      <c r="BT1086" s="5"/>
      <c r="BU1086" s="5"/>
      <c r="BW1086" s="5" t="s">
        <v>1417</v>
      </c>
      <c r="BX1086">
        <v>0</v>
      </c>
      <c r="BY1086">
        <v>80</v>
      </c>
    </row>
    <row r="1087" spans="1:77" x14ac:dyDescent="0.25">
      <c r="A1087" s="5" t="s">
        <v>1371</v>
      </c>
      <c r="B1087" s="42">
        <v>0</v>
      </c>
      <c r="G1087" s="5" t="s">
        <v>1361</v>
      </c>
      <c r="H1087" s="42">
        <v>0</v>
      </c>
      <c r="N1087" s="5" t="s">
        <v>1361</v>
      </c>
      <c r="O1087" s="42">
        <v>2</v>
      </c>
      <c r="Z1087" s="5" t="s">
        <v>397</v>
      </c>
      <c r="AA1087" s="1">
        <v>0</v>
      </c>
      <c r="AI1087" s="5" t="s">
        <v>402</v>
      </c>
      <c r="AJ1087" s="42">
        <v>1</v>
      </c>
      <c r="AL1087" s="5" t="s">
        <v>403</v>
      </c>
      <c r="AM1087" s="17">
        <v>1</v>
      </c>
      <c r="AW1087" s="5" t="s">
        <v>469</v>
      </c>
      <c r="AX1087" s="17">
        <v>31</v>
      </c>
      <c r="BC1087" s="5" t="s">
        <v>440</v>
      </c>
      <c r="BD1087" s="17">
        <v>410</v>
      </c>
      <c r="BN1087" s="5" t="s">
        <v>406</v>
      </c>
      <c r="BO1087" s="5" t="e">
        <f t="shared" si="85"/>
        <v>#N/A</v>
      </c>
      <c r="BP1087" s="5" t="e">
        <f t="shared" si="86"/>
        <v>#N/A</v>
      </c>
      <c r="BQ1087" s="5" t="e">
        <f>Table2[[#This Row],[Column1]]+Table2[[#This Row],[Column2]]</f>
        <v>#N/A</v>
      </c>
      <c r="BR1087" s="5"/>
      <c r="BS1087" s="5"/>
      <c r="BT1087" s="5"/>
      <c r="BU1087" s="5"/>
      <c r="BW1087" s="5" t="s">
        <v>1418</v>
      </c>
      <c r="BX1087">
        <v>1800</v>
      </c>
      <c r="BY1087">
        <v>0</v>
      </c>
    </row>
    <row r="1088" spans="1:77" x14ac:dyDescent="0.25">
      <c r="A1088" s="5" t="s">
        <v>1372</v>
      </c>
      <c r="B1088" s="42">
        <v>10</v>
      </c>
      <c r="G1088" s="5" t="s">
        <v>1362</v>
      </c>
      <c r="H1088" s="42">
        <v>428</v>
      </c>
      <c r="N1088" s="5" t="s">
        <v>1362</v>
      </c>
      <c r="O1088" s="42">
        <v>1</v>
      </c>
      <c r="Z1088" s="5" t="s">
        <v>398</v>
      </c>
      <c r="AA1088" s="1">
        <v>0.1</v>
      </c>
      <c r="AI1088" s="5" t="s">
        <v>403</v>
      </c>
      <c r="AJ1088" s="42">
        <v>1</v>
      </c>
      <c r="AL1088" s="5" t="s">
        <v>404</v>
      </c>
      <c r="AM1088" s="17">
        <v>2</v>
      </c>
      <c r="AW1088" s="5" t="s">
        <v>470</v>
      </c>
      <c r="AX1088" s="17">
        <v>226</v>
      </c>
      <c r="BC1088" s="5" t="s">
        <v>442</v>
      </c>
      <c r="BD1088" s="17">
        <v>55</v>
      </c>
      <c r="BN1088" s="5" t="s">
        <v>407</v>
      </c>
      <c r="BO1088" s="5" t="e">
        <f t="shared" si="85"/>
        <v>#N/A</v>
      </c>
      <c r="BP1088" s="5" t="e">
        <f t="shared" si="86"/>
        <v>#N/A</v>
      </c>
      <c r="BQ1088" s="5" t="e">
        <f>Table2[[#This Row],[Column1]]+Table2[[#This Row],[Column2]]</f>
        <v>#N/A</v>
      </c>
      <c r="BR1088" s="5"/>
      <c r="BS1088" s="5"/>
      <c r="BT1088" s="5"/>
      <c r="BU1088" s="5"/>
      <c r="BW1088" s="5" t="s">
        <v>1419</v>
      </c>
      <c r="BX1088">
        <v>28</v>
      </c>
      <c r="BY1088">
        <v>60</v>
      </c>
    </row>
    <row r="1089" spans="1:77" x14ac:dyDescent="0.25">
      <c r="A1089" s="5" t="s">
        <v>1373</v>
      </c>
      <c r="B1089" s="42">
        <v>170</v>
      </c>
      <c r="G1089" s="5" t="s">
        <v>1363</v>
      </c>
      <c r="H1089" s="42">
        <v>13</v>
      </c>
      <c r="N1089" s="5" t="s">
        <v>1363</v>
      </c>
      <c r="O1089" s="42">
        <v>1</v>
      </c>
      <c r="Z1089" s="5" t="s">
        <v>399</v>
      </c>
      <c r="AA1089" s="1">
        <v>0.08</v>
      </c>
      <c r="AI1089" s="5" t="s">
        <v>404</v>
      </c>
      <c r="AJ1089" s="42">
        <v>2</v>
      </c>
      <c r="AL1089" s="5" t="s">
        <v>405</v>
      </c>
      <c r="AM1089" s="17">
        <v>1</v>
      </c>
      <c r="AW1089" s="5" t="s">
        <v>472</v>
      </c>
      <c r="AX1089" s="17">
        <v>22</v>
      </c>
      <c r="BC1089" s="5" t="s">
        <v>443</v>
      </c>
      <c r="BD1089" s="17">
        <v>315</v>
      </c>
      <c r="BN1089" s="5" t="s">
        <v>409</v>
      </c>
      <c r="BO1089" s="5" t="e">
        <f t="shared" si="85"/>
        <v>#N/A</v>
      </c>
      <c r="BP1089" s="5" t="e">
        <f t="shared" si="86"/>
        <v>#N/A</v>
      </c>
      <c r="BQ1089" s="5" t="e">
        <f>Table2[[#This Row],[Column1]]+Table2[[#This Row],[Column2]]</f>
        <v>#N/A</v>
      </c>
      <c r="BR1089" s="5"/>
      <c r="BS1089" s="5"/>
      <c r="BT1089" s="5"/>
      <c r="BU1089" s="5"/>
      <c r="BW1089" s="5" t="s">
        <v>1420</v>
      </c>
      <c r="BX1089">
        <v>3</v>
      </c>
      <c r="BY1089">
        <v>20</v>
      </c>
    </row>
    <row r="1090" spans="1:77" x14ac:dyDescent="0.25">
      <c r="A1090" s="5" t="s">
        <v>1374</v>
      </c>
      <c r="B1090" s="42">
        <v>13</v>
      </c>
      <c r="G1090" s="5" t="s">
        <v>1364</v>
      </c>
      <c r="H1090" s="42">
        <v>205</v>
      </c>
      <c r="N1090" s="5" t="s">
        <v>1364</v>
      </c>
      <c r="O1090" s="42">
        <v>1</v>
      </c>
      <c r="Z1090" s="5" t="s">
        <v>400</v>
      </c>
      <c r="AA1090" s="1">
        <v>0</v>
      </c>
      <c r="AI1090" s="5" t="s">
        <v>405</v>
      </c>
      <c r="AJ1090" s="42">
        <v>1</v>
      </c>
      <c r="AL1090" s="5" t="s">
        <v>406</v>
      </c>
      <c r="AM1090" s="17">
        <v>1</v>
      </c>
      <c r="AW1090" s="5" t="s">
        <v>473</v>
      </c>
      <c r="AX1090" s="17">
        <v>12</v>
      </c>
      <c r="BC1090" s="5" t="s">
        <v>444</v>
      </c>
      <c r="BD1090" s="17">
        <v>50</v>
      </c>
      <c r="BN1090" s="5" t="s">
        <v>412</v>
      </c>
      <c r="BO1090" s="5" t="e">
        <f t="shared" si="85"/>
        <v>#N/A</v>
      </c>
      <c r="BP1090" s="5" t="e">
        <f t="shared" si="86"/>
        <v>#N/A</v>
      </c>
      <c r="BQ1090" s="5" t="e">
        <f>Table2[[#This Row],[Column1]]+Table2[[#This Row],[Column2]]</f>
        <v>#N/A</v>
      </c>
      <c r="BR1090" s="5"/>
      <c r="BS1090" s="5"/>
      <c r="BT1090" s="5"/>
      <c r="BU1090" s="5"/>
      <c r="BW1090" s="5" t="s">
        <v>1421</v>
      </c>
      <c r="BX1090">
        <v>1090</v>
      </c>
      <c r="BY1090">
        <v>248</v>
      </c>
    </row>
    <row r="1091" spans="1:77" x14ac:dyDescent="0.25">
      <c r="A1091" s="5" t="s">
        <v>1375</v>
      </c>
      <c r="B1091" s="42">
        <v>269</v>
      </c>
      <c r="G1091" s="5" t="s">
        <v>1365</v>
      </c>
      <c r="H1091" s="42">
        <v>20</v>
      </c>
      <c r="N1091" s="5" t="s">
        <v>1365</v>
      </c>
      <c r="O1091" s="42">
        <v>1</v>
      </c>
      <c r="Z1091" s="5" t="s">
        <v>401</v>
      </c>
      <c r="AA1091" s="1">
        <v>0</v>
      </c>
      <c r="AI1091" s="5" t="s">
        <v>406</v>
      </c>
      <c r="AJ1091" s="42">
        <v>1</v>
      </c>
      <c r="AL1091" s="5" t="s">
        <v>407</v>
      </c>
      <c r="AM1091" s="17">
        <v>1</v>
      </c>
      <c r="AW1091" s="5" t="s">
        <v>475</v>
      </c>
      <c r="AX1091" s="17">
        <v>25</v>
      </c>
      <c r="BC1091" s="5" t="s">
        <v>445</v>
      </c>
      <c r="BD1091" s="17">
        <v>2</v>
      </c>
      <c r="BN1091" s="5" t="s">
        <v>413</v>
      </c>
      <c r="BO1091" s="5" t="e">
        <f t="shared" si="85"/>
        <v>#N/A</v>
      </c>
      <c r="BP1091" s="5" t="e">
        <f t="shared" si="86"/>
        <v>#N/A</v>
      </c>
      <c r="BQ1091" s="5" t="e">
        <f>Table2[[#This Row],[Column1]]+Table2[[#This Row],[Column2]]</f>
        <v>#N/A</v>
      </c>
      <c r="BR1091" s="5"/>
      <c r="BS1091" s="5"/>
      <c r="BT1091" s="5"/>
      <c r="BU1091" s="5"/>
      <c r="BW1091" s="5" t="s">
        <v>1422</v>
      </c>
      <c r="BX1091">
        <v>347</v>
      </c>
      <c r="BY1091">
        <v>80</v>
      </c>
    </row>
    <row r="1092" spans="1:77" x14ac:dyDescent="0.25">
      <c r="A1092" s="5" t="s">
        <v>1376</v>
      </c>
      <c r="B1092" s="42">
        <v>47</v>
      </c>
      <c r="G1092" s="5" t="s">
        <v>1366</v>
      </c>
      <c r="H1092" s="42">
        <v>192</v>
      </c>
      <c r="N1092" s="5" t="s">
        <v>1366</v>
      </c>
      <c r="O1092" s="42">
        <v>1</v>
      </c>
      <c r="Z1092" s="5" t="s">
        <v>402</v>
      </c>
      <c r="AA1092" s="1">
        <v>0</v>
      </c>
      <c r="AI1092" s="5" t="s">
        <v>407</v>
      </c>
      <c r="AJ1092" s="42">
        <v>1</v>
      </c>
      <c r="AL1092" s="5" t="s">
        <v>409</v>
      </c>
      <c r="AM1092" s="17">
        <v>1</v>
      </c>
      <c r="AW1092" s="5" t="s">
        <v>476</v>
      </c>
      <c r="AX1092" s="17">
        <v>8</v>
      </c>
      <c r="BC1092" s="5" t="s">
        <v>446</v>
      </c>
      <c r="BD1092" s="17">
        <v>133</v>
      </c>
      <c r="BN1092" s="5" t="s">
        <v>414</v>
      </c>
      <c r="BO1092" s="5" t="e">
        <f t="shared" si="85"/>
        <v>#N/A</v>
      </c>
      <c r="BP1092" s="5" t="e">
        <f t="shared" si="86"/>
        <v>#N/A</v>
      </c>
      <c r="BQ1092" s="5" t="e">
        <f>Table2[[#This Row],[Column1]]+Table2[[#This Row],[Column2]]</f>
        <v>#N/A</v>
      </c>
      <c r="BR1092" s="5"/>
      <c r="BS1092" s="5"/>
      <c r="BT1092" s="5"/>
      <c r="BU1092" s="5"/>
      <c r="BW1092" s="5" t="s">
        <v>1423</v>
      </c>
      <c r="BX1092">
        <v>4</v>
      </c>
      <c r="BY1092">
        <v>0</v>
      </c>
    </row>
    <row r="1093" spans="1:77" x14ac:dyDescent="0.25">
      <c r="A1093" s="5" t="s">
        <v>1378</v>
      </c>
      <c r="B1093" s="42">
        <v>100</v>
      </c>
      <c r="G1093" s="5" t="s">
        <v>1367</v>
      </c>
      <c r="H1093" s="42">
        <v>43</v>
      </c>
      <c r="N1093" s="5" t="s">
        <v>1367</v>
      </c>
      <c r="O1093" s="42">
        <v>1</v>
      </c>
      <c r="Z1093" s="5" t="s">
        <v>403</v>
      </c>
      <c r="AA1093" s="1">
        <v>0.31</v>
      </c>
      <c r="AI1093" s="5" t="s">
        <v>409</v>
      </c>
      <c r="AJ1093" s="42">
        <v>1</v>
      </c>
      <c r="AL1093" s="5" t="s">
        <v>412</v>
      </c>
      <c r="AM1093" s="17">
        <v>2</v>
      </c>
      <c r="AW1093" s="5" t="s">
        <v>478</v>
      </c>
      <c r="AX1093" s="17">
        <v>7</v>
      </c>
      <c r="BC1093" s="5" t="s">
        <v>447</v>
      </c>
      <c r="BD1093" s="17">
        <v>64</v>
      </c>
      <c r="BN1093" s="5" t="s">
        <v>415</v>
      </c>
      <c r="BO1093" s="5" t="e">
        <f t="shared" si="85"/>
        <v>#N/A</v>
      </c>
      <c r="BP1093" s="5" t="e">
        <f t="shared" si="86"/>
        <v>#N/A</v>
      </c>
      <c r="BQ1093" s="5" t="e">
        <f>Table2[[#This Row],[Column1]]+Table2[[#This Row],[Column2]]</f>
        <v>#N/A</v>
      </c>
      <c r="BR1093" s="5"/>
      <c r="BS1093" s="5"/>
      <c r="BT1093" s="5"/>
      <c r="BU1093" s="5"/>
      <c r="BW1093" s="5" t="s">
        <v>1424</v>
      </c>
      <c r="BX1093">
        <v>658</v>
      </c>
      <c r="BY1093">
        <v>163</v>
      </c>
    </row>
    <row r="1094" spans="1:77" x14ac:dyDescent="0.25">
      <c r="A1094" s="5" t="s">
        <v>1379</v>
      </c>
      <c r="B1094" s="42">
        <v>55</v>
      </c>
      <c r="G1094" s="5" t="s">
        <v>1369</v>
      </c>
      <c r="H1094" s="42">
        <v>19</v>
      </c>
      <c r="N1094" s="5" t="s">
        <v>1369</v>
      </c>
      <c r="O1094" s="42">
        <v>1</v>
      </c>
      <c r="Z1094" s="5" t="s">
        <v>404</v>
      </c>
      <c r="AA1094" s="1">
        <v>0.33</v>
      </c>
      <c r="AI1094" s="5" t="s">
        <v>412</v>
      </c>
      <c r="AJ1094" s="42">
        <v>2</v>
      </c>
      <c r="AL1094" s="5" t="s">
        <v>413</v>
      </c>
      <c r="AM1094" s="17">
        <v>2</v>
      </c>
      <c r="AW1094" s="5" t="s">
        <v>479</v>
      </c>
      <c r="AX1094" s="17">
        <v>24</v>
      </c>
      <c r="BC1094" s="5" t="s">
        <v>448</v>
      </c>
      <c r="BD1094" s="17">
        <v>20</v>
      </c>
      <c r="BN1094" s="5" t="s">
        <v>418</v>
      </c>
      <c r="BO1094" s="5" t="e">
        <f t="shared" si="85"/>
        <v>#N/A</v>
      </c>
      <c r="BP1094" s="5" t="e">
        <f t="shared" si="86"/>
        <v>#N/A</v>
      </c>
      <c r="BQ1094" s="5" t="e">
        <f>Table2[[#This Row],[Column1]]+Table2[[#This Row],[Column2]]</f>
        <v>#N/A</v>
      </c>
      <c r="BR1094" s="5"/>
      <c r="BS1094" s="5"/>
      <c r="BT1094" s="5"/>
      <c r="BU1094" s="5"/>
      <c r="BW1094" s="5" t="s">
        <v>1425</v>
      </c>
      <c r="BX1094">
        <v>12</v>
      </c>
      <c r="BY1094">
        <v>60</v>
      </c>
    </row>
    <row r="1095" spans="1:77" x14ac:dyDescent="0.25">
      <c r="A1095" s="5" t="s">
        <v>1382</v>
      </c>
      <c r="B1095" s="42">
        <v>0</v>
      </c>
      <c r="G1095" s="5" t="s">
        <v>1370</v>
      </c>
      <c r="H1095" s="42">
        <v>20</v>
      </c>
      <c r="N1095" s="5" t="s">
        <v>1370</v>
      </c>
      <c r="O1095" s="42">
        <v>1</v>
      </c>
      <c r="Z1095" s="5" t="s">
        <v>405</v>
      </c>
      <c r="AA1095" s="1">
        <v>0.13</v>
      </c>
      <c r="AI1095" s="5" t="s">
        <v>413</v>
      </c>
      <c r="AJ1095" s="42">
        <v>2</v>
      </c>
      <c r="AL1095" s="5" t="s">
        <v>414</v>
      </c>
      <c r="AM1095" s="17">
        <v>1</v>
      </c>
      <c r="AW1095" s="5" t="s">
        <v>480</v>
      </c>
      <c r="AX1095" s="17">
        <v>100</v>
      </c>
      <c r="BC1095" s="5" t="s">
        <v>449</v>
      </c>
      <c r="BD1095" s="17">
        <v>112</v>
      </c>
      <c r="BN1095" s="5" t="s">
        <v>419</v>
      </c>
      <c r="BO1095" s="5" t="e">
        <f t="shared" si="85"/>
        <v>#N/A</v>
      </c>
      <c r="BP1095" s="5" t="e">
        <f t="shared" si="86"/>
        <v>#N/A</v>
      </c>
      <c r="BQ1095" s="5" t="e">
        <f>Table2[[#This Row],[Column1]]+Table2[[#This Row],[Column2]]</f>
        <v>#N/A</v>
      </c>
      <c r="BR1095" s="5"/>
      <c r="BS1095" s="5"/>
      <c r="BT1095" s="5"/>
      <c r="BU1095" s="5"/>
      <c r="BW1095" s="5" t="s">
        <v>1426</v>
      </c>
      <c r="BX1095">
        <v>0</v>
      </c>
      <c r="BY1095">
        <v>78</v>
      </c>
    </row>
    <row r="1096" spans="1:77" x14ac:dyDescent="0.25">
      <c r="A1096" s="5" t="s">
        <v>1383</v>
      </c>
      <c r="B1096" s="42">
        <v>0</v>
      </c>
      <c r="G1096" s="5" t="s">
        <v>1371</v>
      </c>
      <c r="H1096" s="42">
        <v>419</v>
      </c>
      <c r="N1096" s="5" t="s">
        <v>1371</v>
      </c>
      <c r="O1096" s="42">
        <v>1</v>
      </c>
      <c r="Z1096" s="5" t="s">
        <v>406</v>
      </c>
      <c r="AA1096" s="1">
        <v>0.1</v>
      </c>
      <c r="AI1096" s="5" t="s">
        <v>414</v>
      </c>
      <c r="AJ1096" s="42">
        <v>1</v>
      </c>
      <c r="AL1096" s="5" t="s">
        <v>415</v>
      </c>
      <c r="AM1096" s="17">
        <v>1</v>
      </c>
      <c r="AW1096" s="5" t="s">
        <v>481</v>
      </c>
      <c r="AX1096" s="17">
        <v>2110</v>
      </c>
      <c r="BC1096" s="5" t="s">
        <v>450</v>
      </c>
      <c r="BD1096" s="17">
        <v>992</v>
      </c>
      <c r="BN1096" s="5" t="s">
        <v>420</v>
      </c>
      <c r="BO1096" s="5" t="e">
        <f t="shared" ref="BO1096:BO1159" si="87">RANK(BK1096:BK2722,BK1096:BK2722,0)</f>
        <v>#N/A</v>
      </c>
      <c r="BP1096" s="5" t="e">
        <f t="shared" ref="BP1096:BP1159" si="88">RANK(BL1096:BL2722,BL1096:BL2722,0)</f>
        <v>#N/A</v>
      </c>
      <c r="BQ1096" s="5" t="e">
        <f>Table2[[#This Row],[Column1]]+Table2[[#This Row],[Column2]]</f>
        <v>#N/A</v>
      </c>
      <c r="BR1096" s="5"/>
      <c r="BS1096" s="5"/>
      <c r="BT1096" s="5"/>
      <c r="BU1096" s="5"/>
      <c r="BW1096" s="5" t="s">
        <v>1427</v>
      </c>
      <c r="BX1096">
        <v>40</v>
      </c>
      <c r="BY1096">
        <v>59</v>
      </c>
    </row>
    <row r="1097" spans="1:77" x14ac:dyDescent="0.25">
      <c r="A1097" s="5" t="s">
        <v>1384</v>
      </c>
      <c r="B1097" s="42">
        <v>180</v>
      </c>
      <c r="G1097" s="5" t="s">
        <v>1372</v>
      </c>
      <c r="H1097" s="42">
        <v>13</v>
      </c>
      <c r="N1097" s="5" t="s">
        <v>1372</v>
      </c>
      <c r="O1097" s="42">
        <v>1</v>
      </c>
      <c r="Z1097" s="5" t="s">
        <v>407</v>
      </c>
      <c r="AA1097" s="1">
        <v>0.06</v>
      </c>
      <c r="AI1097" s="5" t="s">
        <v>415</v>
      </c>
      <c r="AJ1097" s="42">
        <v>1</v>
      </c>
      <c r="AL1097" s="5" t="s">
        <v>418</v>
      </c>
      <c r="AM1097" s="17">
        <v>1</v>
      </c>
      <c r="AW1097" s="5" t="s">
        <v>482</v>
      </c>
      <c r="AX1097" s="17">
        <v>80</v>
      </c>
      <c r="BC1097" s="5" t="s">
        <v>451</v>
      </c>
      <c r="BD1097" s="17">
        <v>328</v>
      </c>
      <c r="BN1097" s="5" t="s">
        <v>421</v>
      </c>
      <c r="BO1097" s="5" t="e">
        <f t="shared" si="87"/>
        <v>#N/A</v>
      </c>
      <c r="BP1097" s="5" t="e">
        <f t="shared" si="88"/>
        <v>#N/A</v>
      </c>
      <c r="BQ1097" s="5" t="e">
        <f>Table2[[#This Row],[Column1]]+Table2[[#This Row],[Column2]]</f>
        <v>#N/A</v>
      </c>
      <c r="BR1097" s="5"/>
      <c r="BS1097" s="5"/>
      <c r="BT1097" s="5"/>
      <c r="BU1097" s="5"/>
      <c r="BW1097" s="5" t="s">
        <v>1428</v>
      </c>
      <c r="BX1097">
        <v>30</v>
      </c>
      <c r="BY1097">
        <v>0</v>
      </c>
    </row>
    <row r="1098" spans="1:77" x14ac:dyDescent="0.25">
      <c r="A1098" s="5" t="s">
        <v>1385</v>
      </c>
      <c r="B1098" s="42">
        <v>43</v>
      </c>
      <c r="G1098" s="5" t="s">
        <v>1373</v>
      </c>
      <c r="H1098" s="42">
        <v>286</v>
      </c>
      <c r="N1098" s="5" t="s">
        <v>1373</v>
      </c>
      <c r="O1098" s="42">
        <v>1</v>
      </c>
      <c r="Z1098" s="5" t="s">
        <v>409</v>
      </c>
      <c r="AA1098" s="1">
        <v>0.1</v>
      </c>
      <c r="AI1098" s="5" t="s">
        <v>418</v>
      </c>
      <c r="AJ1098" s="42">
        <v>1</v>
      </c>
      <c r="AL1098" s="5" t="s">
        <v>419</v>
      </c>
      <c r="AM1098" s="17">
        <v>1</v>
      </c>
      <c r="AW1098" s="5" t="s">
        <v>483</v>
      </c>
      <c r="AX1098" s="17">
        <v>10</v>
      </c>
      <c r="BC1098" s="5" t="s">
        <v>452</v>
      </c>
      <c r="BD1098" s="17">
        <v>549</v>
      </c>
      <c r="BN1098" s="5" t="s">
        <v>422</v>
      </c>
      <c r="BO1098" s="5" t="e">
        <f t="shared" si="87"/>
        <v>#N/A</v>
      </c>
      <c r="BP1098" s="5" t="e">
        <f t="shared" si="88"/>
        <v>#N/A</v>
      </c>
      <c r="BQ1098" s="5" t="e">
        <f>Table2[[#This Row],[Column1]]+Table2[[#This Row],[Column2]]</f>
        <v>#N/A</v>
      </c>
      <c r="BR1098" s="5"/>
      <c r="BS1098" s="5"/>
      <c r="BT1098" s="5"/>
      <c r="BU1098" s="5"/>
      <c r="BW1098" s="5" t="s">
        <v>1429</v>
      </c>
      <c r="BX1098">
        <v>117</v>
      </c>
      <c r="BY1098">
        <v>140</v>
      </c>
    </row>
    <row r="1099" spans="1:77" x14ac:dyDescent="0.25">
      <c r="A1099" s="5" t="s">
        <v>1386</v>
      </c>
      <c r="B1099" s="42">
        <v>26</v>
      </c>
      <c r="G1099" s="5" t="s">
        <v>1374</v>
      </c>
      <c r="H1099" s="42">
        <v>0</v>
      </c>
      <c r="N1099" s="5" t="s">
        <v>1374</v>
      </c>
      <c r="O1099" s="42">
        <v>1</v>
      </c>
      <c r="Z1099" s="5" t="s">
        <v>412</v>
      </c>
      <c r="AA1099" s="1">
        <v>0.16</v>
      </c>
      <c r="AI1099" s="5" t="s">
        <v>419</v>
      </c>
      <c r="AJ1099" s="42">
        <v>1</v>
      </c>
      <c r="AL1099" s="5" t="s">
        <v>420</v>
      </c>
      <c r="AM1099" s="17">
        <v>1</v>
      </c>
      <c r="AW1099" s="5" t="s">
        <v>484</v>
      </c>
      <c r="AX1099" s="17">
        <v>30</v>
      </c>
      <c r="BC1099" s="5" t="s">
        <v>454</v>
      </c>
      <c r="BD1099" s="17">
        <v>140</v>
      </c>
      <c r="BN1099" s="5" t="s">
        <v>423</v>
      </c>
      <c r="BO1099" s="5" t="e">
        <f t="shared" si="87"/>
        <v>#N/A</v>
      </c>
      <c r="BP1099" s="5" t="e">
        <f t="shared" si="88"/>
        <v>#N/A</v>
      </c>
      <c r="BQ1099" s="5" t="e">
        <f>Table2[[#This Row],[Column1]]+Table2[[#This Row],[Column2]]</f>
        <v>#N/A</v>
      </c>
      <c r="BR1099" s="5"/>
      <c r="BS1099" s="5"/>
      <c r="BT1099" s="5"/>
      <c r="BU1099" s="5"/>
      <c r="BW1099" s="5" t="s">
        <v>1430</v>
      </c>
      <c r="BX1099">
        <v>84</v>
      </c>
      <c r="BY1099">
        <v>51</v>
      </c>
    </row>
    <row r="1100" spans="1:77" x14ac:dyDescent="0.25">
      <c r="A1100" s="5" t="s">
        <v>1387</v>
      </c>
      <c r="B1100" s="42">
        <v>0</v>
      </c>
      <c r="G1100" s="5" t="s">
        <v>1375</v>
      </c>
      <c r="H1100" s="42">
        <v>564</v>
      </c>
      <c r="N1100" s="5" t="s">
        <v>1375</v>
      </c>
      <c r="O1100" s="42">
        <v>3</v>
      </c>
      <c r="Z1100" s="5" t="s">
        <v>413</v>
      </c>
      <c r="AA1100" s="1">
        <v>0.12</v>
      </c>
      <c r="AI1100" s="5" t="s">
        <v>420</v>
      </c>
      <c r="AJ1100" s="42">
        <v>1</v>
      </c>
      <c r="AL1100" s="5" t="s">
        <v>421</v>
      </c>
      <c r="AM1100" s="17">
        <v>1</v>
      </c>
      <c r="AW1100" s="5" t="s">
        <v>485</v>
      </c>
      <c r="AX1100" s="17">
        <v>19</v>
      </c>
      <c r="BC1100" s="5" t="s">
        <v>457</v>
      </c>
      <c r="BD1100" s="17">
        <v>119</v>
      </c>
      <c r="BN1100" s="5" t="s">
        <v>424</v>
      </c>
      <c r="BO1100" s="5" t="e">
        <f t="shared" si="87"/>
        <v>#N/A</v>
      </c>
      <c r="BP1100" s="5" t="e">
        <f t="shared" si="88"/>
        <v>#N/A</v>
      </c>
      <c r="BQ1100" s="5" t="e">
        <f>Table2[[#This Row],[Column1]]+Table2[[#This Row],[Column2]]</f>
        <v>#N/A</v>
      </c>
      <c r="BR1100" s="5"/>
      <c r="BS1100" s="5"/>
      <c r="BT1100" s="5"/>
      <c r="BU1100" s="5"/>
      <c r="BW1100" s="5" t="s">
        <v>1431</v>
      </c>
      <c r="BX1100">
        <v>548</v>
      </c>
      <c r="BY1100">
        <v>0</v>
      </c>
    </row>
    <row r="1101" spans="1:77" x14ac:dyDescent="0.25">
      <c r="A1101" s="5" t="s">
        <v>1388</v>
      </c>
      <c r="B1101" s="42">
        <v>85</v>
      </c>
      <c r="G1101" s="5" t="s">
        <v>1376</v>
      </c>
      <c r="H1101" s="42">
        <v>184</v>
      </c>
      <c r="N1101" s="5" t="s">
        <v>1376</v>
      </c>
      <c r="O1101" s="42">
        <v>1</v>
      </c>
      <c r="Z1101" s="5" t="s">
        <v>414</v>
      </c>
      <c r="AA1101" s="1">
        <v>0.2</v>
      </c>
      <c r="AI1101" s="5" t="s">
        <v>421</v>
      </c>
      <c r="AJ1101" s="42">
        <v>1</v>
      </c>
      <c r="AL1101" s="5" t="s">
        <v>422</v>
      </c>
      <c r="AM1101" s="17">
        <v>1</v>
      </c>
      <c r="AW1101" s="5" t="s">
        <v>486</v>
      </c>
      <c r="AX1101" s="17">
        <v>54</v>
      </c>
      <c r="BC1101" s="5" t="s">
        <v>458</v>
      </c>
      <c r="BD1101" s="17">
        <v>2060</v>
      </c>
      <c r="BN1101" s="5" t="s">
        <v>425</v>
      </c>
      <c r="BO1101" s="5" t="e">
        <f t="shared" si="87"/>
        <v>#N/A</v>
      </c>
      <c r="BP1101" s="5" t="e">
        <f t="shared" si="88"/>
        <v>#N/A</v>
      </c>
      <c r="BQ1101" s="5" t="e">
        <f>Table2[[#This Row],[Column1]]+Table2[[#This Row],[Column2]]</f>
        <v>#N/A</v>
      </c>
      <c r="BR1101" s="5"/>
      <c r="BS1101" s="5"/>
      <c r="BT1101" s="5"/>
      <c r="BU1101" s="5"/>
      <c r="BW1101" s="5" t="s">
        <v>1432</v>
      </c>
      <c r="BX1101">
        <v>277</v>
      </c>
      <c r="BY1101">
        <v>84</v>
      </c>
    </row>
    <row r="1102" spans="1:77" x14ac:dyDescent="0.25">
      <c r="A1102" s="5" t="s">
        <v>1389</v>
      </c>
      <c r="B1102" s="42">
        <v>0</v>
      </c>
      <c r="G1102" s="5" t="s">
        <v>1378</v>
      </c>
      <c r="H1102" s="42">
        <v>451</v>
      </c>
      <c r="N1102" s="5" t="s">
        <v>1378</v>
      </c>
      <c r="O1102" s="42">
        <v>1</v>
      </c>
      <c r="Z1102" s="5" t="s">
        <v>415</v>
      </c>
      <c r="AA1102" s="1">
        <v>0.3</v>
      </c>
      <c r="AI1102" s="5" t="s">
        <v>422</v>
      </c>
      <c r="AJ1102" s="42">
        <v>1</v>
      </c>
      <c r="AL1102" s="5" t="s">
        <v>423</v>
      </c>
      <c r="AM1102" s="17">
        <v>1</v>
      </c>
      <c r="AW1102" s="5" t="s">
        <v>487</v>
      </c>
      <c r="AX1102" s="17">
        <v>300</v>
      </c>
      <c r="BC1102" s="5" t="s">
        <v>461</v>
      </c>
      <c r="BD1102" s="17">
        <v>76</v>
      </c>
      <c r="BN1102" s="5" t="s">
        <v>426</v>
      </c>
      <c r="BO1102" s="5" t="e">
        <f t="shared" si="87"/>
        <v>#N/A</v>
      </c>
      <c r="BP1102" s="5" t="e">
        <f t="shared" si="88"/>
        <v>#N/A</v>
      </c>
      <c r="BQ1102" s="5" t="e">
        <f>Table2[[#This Row],[Column1]]+Table2[[#This Row],[Column2]]</f>
        <v>#N/A</v>
      </c>
      <c r="BR1102" s="5"/>
      <c r="BS1102" s="5"/>
      <c r="BT1102" s="5"/>
      <c r="BU1102" s="5"/>
      <c r="BW1102" s="5" t="s">
        <v>1433</v>
      </c>
      <c r="BX1102">
        <v>55</v>
      </c>
      <c r="BY1102">
        <v>235</v>
      </c>
    </row>
    <row r="1103" spans="1:77" x14ac:dyDescent="0.25">
      <c r="A1103" s="5" t="s">
        <v>1390</v>
      </c>
      <c r="B1103" s="42">
        <v>20</v>
      </c>
      <c r="G1103" s="5" t="s">
        <v>1379</v>
      </c>
      <c r="H1103" s="42">
        <v>120</v>
      </c>
      <c r="N1103" s="5" t="s">
        <v>1379</v>
      </c>
      <c r="O1103" s="42">
        <v>1</v>
      </c>
      <c r="Z1103" s="5" t="s">
        <v>418</v>
      </c>
      <c r="AA1103" s="1">
        <v>0</v>
      </c>
      <c r="AI1103" s="5" t="s">
        <v>423</v>
      </c>
      <c r="AJ1103" s="42">
        <v>1</v>
      </c>
      <c r="AL1103" s="5" t="s">
        <v>424</v>
      </c>
      <c r="AM1103" s="17">
        <v>1</v>
      </c>
      <c r="AW1103" s="5" t="s">
        <v>488</v>
      </c>
      <c r="AX1103" s="17">
        <v>97</v>
      </c>
      <c r="BC1103" s="5" t="s">
        <v>462</v>
      </c>
      <c r="BD1103" s="17">
        <v>537</v>
      </c>
      <c r="BN1103" s="5" t="s">
        <v>427</v>
      </c>
      <c r="BO1103" s="5" t="e">
        <f t="shared" si="87"/>
        <v>#N/A</v>
      </c>
      <c r="BP1103" s="5" t="e">
        <f t="shared" si="88"/>
        <v>#N/A</v>
      </c>
      <c r="BQ1103" s="5" t="e">
        <f>Table2[[#This Row],[Column1]]+Table2[[#This Row],[Column2]]</f>
        <v>#N/A</v>
      </c>
      <c r="BR1103" s="5"/>
      <c r="BS1103" s="5"/>
      <c r="BT1103" s="5"/>
      <c r="BU1103" s="5"/>
      <c r="BW1103" s="5" t="s">
        <v>1434</v>
      </c>
      <c r="BX1103">
        <v>55</v>
      </c>
      <c r="BY1103">
        <v>0</v>
      </c>
    </row>
    <row r="1104" spans="1:77" x14ac:dyDescent="0.25">
      <c r="A1104" s="5" t="s">
        <v>1391</v>
      </c>
      <c r="B1104" s="42">
        <v>180</v>
      </c>
      <c r="G1104" s="5" t="s">
        <v>1382</v>
      </c>
      <c r="H1104" s="42">
        <v>13</v>
      </c>
      <c r="N1104" s="5" t="s">
        <v>1382</v>
      </c>
      <c r="O1104" s="42">
        <v>1</v>
      </c>
      <c r="Z1104" s="5" t="s">
        <v>419</v>
      </c>
      <c r="AA1104" s="1">
        <v>0.21</v>
      </c>
      <c r="AI1104" s="5" t="s">
        <v>424</v>
      </c>
      <c r="AJ1104" s="42">
        <v>1</v>
      </c>
      <c r="AL1104" s="5" t="s">
        <v>425</v>
      </c>
      <c r="AM1104" s="17">
        <v>1</v>
      </c>
      <c r="AW1104" s="5" t="s">
        <v>489</v>
      </c>
      <c r="AX1104" s="17">
        <v>371</v>
      </c>
      <c r="BC1104" s="5" t="s">
        <v>463</v>
      </c>
      <c r="BD1104" s="17">
        <v>59</v>
      </c>
      <c r="BN1104" s="5" t="s">
        <v>428</v>
      </c>
      <c r="BO1104" s="5" t="e">
        <f t="shared" si="87"/>
        <v>#N/A</v>
      </c>
      <c r="BP1104" s="5" t="e">
        <f t="shared" si="88"/>
        <v>#N/A</v>
      </c>
      <c r="BQ1104" s="5" t="e">
        <f>Table2[[#This Row],[Column1]]+Table2[[#This Row],[Column2]]</f>
        <v>#N/A</v>
      </c>
      <c r="BR1104" s="5"/>
      <c r="BS1104" s="5"/>
      <c r="BT1104" s="5"/>
      <c r="BU1104" s="5"/>
      <c r="BW1104" s="5" t="s">
        <v>1435</v>
      </c>
      <c r="BX1104">
        <v>134</v>
      </c>
      <c r="BY1104">
        <v>0</v>
      </c>
    </row>
    <row r="1105" spans="1:77" x14ac:dyDescent="0.25">
      <c r="A1105" s="5" t="s">
        <v>1392</v>
      </c>
      <c r="B1105" s="42">
        <v>100</v>
      </c>
      <c r="G1105" s="5" t="s">
        <v>1383</v>
      </c>
      <c r="H1105" s="42">
        <v>153</v>
      </c>
      <c r="N1105" s="5" t="s">
        <v>1383</v>
      </c>
      <c r="O1105" s="42">
        <v>1</v>
      </c>
      <c r="Z1105" s="5" t="s">
        <v>420</v>
      </c>
      <c r="AA1105" s="1">
        <v>0.13</v>
      </c>
      <c r="AI1105" s="5" t="s">
        <v>425</v>
      </c>
      <c r="AJ1105" s="42">
        <v>1</v>
      </c>
      <c r="AL1105" s="5" t="s">
        <v>426</v>
      </c>
      <c r="AM1105" s="17">
        <v>2</v>
      </c>
      <c r="AW1105" s="5" t="s">
        <v>491</v>
      </c>
      <c r="AX1105" s="17">
        <v>22</v>
      </c>
      <c r="BC1105" s="5" t="s">
        <v>465</v>
      </c>
      <c r="BD1105" s="17">
        <v>78</v>
      </c>
      <c r="BN1105" s="5" t="s">
        <v>429</v>
      </c>
      <c r="BO1105" s="5" t="e">
        <f t="shared" si="87"/>
        <v>#N/A</v>
      </c>
      <c r="BP1105" s="5" t="e">
        <f t="shared" si="88"/>
        <v>#N/A</v>
      </c>
      <c r="BQ1105" s="5" t="e">
        <f>Table2[[#This Row],[Column1]]+Table2[[#This Row],[Column2]]</f>
        <v>#N/A</v>
      </c>
      <c r="BR1105" s="5"/>
      <c r="BS1105" s="5"/>
      <c r="BT1105" s="5"/>
      <c r="BU1105" s="5"/>
      <c r="BW1105" s="5" t="s">
        <v>1436</v>
      </c>
      <c r="BX1105">
        <v>315</v>
      </c>
      <c r="BY1105">
        <v>67</v>
      </c>
    </row>
    <row r="1106" spans="1:77" x14ac:dyDescent="0.25">
      <c r="A1106" s="5" t="s">
        <v>1393</v>
      </c>
      <c r="B1106" s="42">
        <v>63</v>
      </c>
      <c r="G1106" s="5" t="s">
        <v>1384</v>
      </c>
      <c r="H1106" s="42">
        <v>763</v>
      </c>
      <c r="N1106" s="5" t="s">
        <v>1384</v>
      </c>
      <c r="O1106" s="42">
        <v>1</v>
      </c>
      <c r="Z1106" s="5" t="s">
        <v>421</v>
      </c>
      <c r="AA1106" s="1">
        <v>0</v>
      </c>
      <c r="AI1106" s="5" t="s">
        <v>426</v>
      </c>
      <c r="AJ1106" s="42">
        <v>2</v>
      </c>
      <c r="AL1106" s="5" t="s">
        <v>427</v>
      </c>
      <c r="AM1106" s="17">
        <v>1</v>
      </c>
      <c r="AW1106" s="5" t="s">
        <v>492</v>
      </c>
      <c r="AX1106" s="17">
        <v>40</v>
      </c>
      <c r="BC1106" s="5" t="s">
        <v>468</v>
      </c>
      <c r="BD1106" s="17">
        <v>100</v>
      </c>
      <c r="BN1106" s="5" t="s">
        <v>430</v>
      </c>
      <c r="BO1106" s="5" t="e">
        <f t="shared" si="87"/>
        <v>#N/A</v>
      </c>
      <c r="BP1106" s="5" t="e">
        <f t="shared" si="88"/>
        <v>#N/A</v>
      </c>
      <c r="BQ1106" s="5" t="e">
        <f>Table2[[#This Row],[Column1]]+Table2[[#This Row],[Column2]]</f>
        <v>#N/A</v>
      </c>
      <c r="BR1106" s="5"/>
      <c r="BS1106" s="5"/>
      <c r="BT1106" s="5"/>
      <c r="BU1106" s="5"/>
      <c r="BW1106" s="5" t="s">
        <v>1437</v>
      </c>
      <c r="BX1106">
        <v>958</v>
      </c>
      <c r="BY1106">
        <v>1568</v>
      </c>
    </row>
    <row r="1107" spans="1:77" x14ac:dyDescent="0.25">
      <c r="A1107" s="5" t="s">
        <v>1394</v>
      </c>
      <c r="B1107" s="42">
        <v>71</v>
      </c>
      <c r="G1107" s="5" t="s">
        <v>1385</v>
      </c>
      <c r="H1107" s="42">
        <v>106</v>
      </c>
      <c r="N1107" s="5" t="s">
        <v>1385</v>
      </c>
      <c r="O1107" s="42">
        <v>1</v>
      </c>
      <c r="Z1107" s="5" t="s">
        <v>422</v>
      </c>
      <c r="AA1107" s="1">
        <v>0</v>
      </c>
      <c r="AI1107" s="5" t="s">
        <v>427</v>
      </c>
      <c r="AJ1107" s="42">
        <v>1</v>
      </c>
      <c r="AL1107" s="5" t="s">
        <v>428</v>
      </c>
      <c r="AM1107" s="17">
        <v>1</v>
      </c>
      <c r="AW1107" s="5" t="s">
        <v>493</v>
      </c>
      <c r="AX1107" s="17">
        <v>1096</v>
      </c>
      <c r="BC1107" s="5" t="s">
        <v>469</v>
      </c>
      <c r="BD1107" s="17">
        <v>47</v>
      </c>
      <c r="BN1107" s="5" t="s">
        <v>431</v>
      </c>
      <c r="BO1107" s="5" t="e">
        <f t="shared" si="87"/>
        <v>#N/A</v>
      </c>
      <c r="BP1107" s="5" t="e">
        <f t="shared" si="88"/>
        <v>#N/A</v>
      </c>
      <c r="BQ1107" s="5" t="e">
        <f>Table2[[#This Row],[Column1]]+Table2[[#This Row],[Column2]]</f>
        <v>#N/A</v>
      </c>
      <c r="BR1107" s="5"/>
      <c r="BS1107" s="5"/>
      <c r="BT1107" s="5"/>
      <c r="BU1107" s="5"/>
      <c r="BW1107" s="5" t="s">
        <v>1438</v>
      </c>
      <c r="BX1107">
        <v>50</v>
      </c>
      <c r="BY1107">
        <v>44</v>
      </c>
    </row>
    <row r="1108" spans="1:77" x14ac:dyDescent="0.25">
      <c r="A1108" s="5" t="s">
        <v>1395</v>
      </c>
      <c r="B1108" s="42">
        <v>0</v>
      </c>
      <c r="G1108" s="5" t="s">
        <v>1386</v>
      </c>
      <c r="H1108" s="42">
        <v>100</v>
      </c>
      <c r="N1108" s="5" t="s">
        <v>1386</v>
      </c>
      <c r="O1108" s="42">
        <v>1</v>
      </c>
      <c r="Z1108" s="5" t="s">
        <v>423</v>
      </c>
      <c r="AA1108" s="1">
        <v>0.15</v>
      </c>
      <c r="AI1108" s="5" t="s">
        <v>428</v>
      </c>
      <c r="AJ1108" s="42">
        <v>1</v>
      </c>
      <c r="AL1108" s="5" t="s">
        <v>429</v>
      </c>
      <c r="AM1108" s="17">
        <v>1</v>
      </c>
      <c r="AW1108" s="5" t="s">
        <v>494</v>
      </c>
      <c r="AX1108" s="17">
        <v>11</v>
      </c>
      <c r="BC1108" s="5" t="s">
        <v>470</v>
      </c>
      <c r="BD1108" s="17">
        <v>406</v>
      </c>
      <c r="BN1108" s="5" t="s">
        <v>432</v>
      </c>
      <c r="BO1108" s="5" t="e">
        <f t="shared" si="87"/>
        <v>#N/A</v>
      </c>
      <c r="BP1108" s="5" t="e">
        <f t="shared" si="88"/>
        <v>#N/A</v>
      </c>
      <c r="BQ1108" s="5" t="e">
        <f>Table2[[#This Row],[Column1]]+Table2[[#This Row],[Column2]]</f>
        <v>#N/A</v>
      </c>
      <c r="BR1108" s="5"/>
      <c r="BS1108" s="5"/>
      <c r="BT1108" s="5"/>
      <c r="BU1108" s="5"/>
      <c r="BW1108" s="5" t="s">
        <v>1440</v>
      </c>
      <c r="BX1108">
        <v>317</v>
      </c>
      <c r="BY1108">
        <v>31</v>
      </c>
    </row>
    <row r="1109" spans="1:77" x14ac:dyDescent="0.25">
      <c r="A1109" s="5" t="s">
        <v>1398</v>
      </c>
      <c r="B1109" s="42">
        <v>0</v>
      </c>
      <c r="G1109" s="5" t="s">
        <v>1387</v>
      </c>
      <c r="H1109" s="42">
        <v>176</v>
      </c>
      <c r="N1109" s="5" t="s">
        <v>1387</v>
      </c>
      <c r="O1109" s="42">
        <v>1</v>
      </c>
      <c r="Z1109" s="5" t="s">
        <v>424</v>
      </c>
      <c r="AA1109" s="1">
        <v>0.24</v>
      </c>
      <c r="AI1109" s="5" t="s">
        <v>429</v>
      </c>
      <c r="AJ1109" s="42">
        <v>1</v>
      </c>
      <c r="AL1109" s="5" t="s">
        <v>430</v>
      </c>
      <c r="AM1109" s="17">
        <v>1</v>
      </c>
      <c r="AW1109" s="5" t="s">
        <v>495</v>
      </c>
      <c r="AX1109" s="17">
        <v>221</v>
      </c>
      <c r="BC1109" s="5" t="s">
        <v>471</v>
      </c>
      <c r="BD1109" s="17">
        <v>296</v>
      </c>
      <c r="BN1109" s="5" t="s">
        <v>433</v>
      </c>
      <c r="BO1109" s="5" t="e">
        <f t="shared" si="87"/>
        <v>#N/A</v>
      </c>
      <c r="BP1109" s="5" t="e">
        <f t="shared" si="88"/>
        <v>#N/A</v>
      </c>
      <c r="BQ1109" s="5" t="e">
        <f>Table2[[#This Row],[Column1]]+Table2[[#This Row],[Column2]]</f>
        <v>#N/A</v>
      </c>
      <c r="BR1109" s="5"/>
      <c r="BS1109" s="5"/>
      <c r="BT1109" s="5"/>
      <c r="BU1109" s="5"/>
      <c r="BW1109" s="5" t="s">
        <v>1441</v>
      </c>
      <c r="BX1109">
        <v>1500</v>
      </c>
      <c r="BY1109">
        <v>750</v>
      </c>
    </row>
    <row r="1110" spans="1:77" x14ac:dyDescent="0.25">
      <c r="A1110" s="5" t="s">
        <v>1399</v>
      </c>
      <c r="B1110" s="42">
        <v>0</v>
      </c>
      <c r="G1110" s="5" t="s">
        <v>1388</v>
      </c>
      <c r="H1110" s="42">
        <v>73</v>
      </c>
      <c r="N1110" s="5" t="s">
        <v>1388</v>
      </c>
      <c r="O1110" s="42">
        <v>1</v>
      </c>
      <c r="Z1110" s="5" t="s">
        <v>425</v>
      </c>
      <c r="AA1110" s="1">
        <v>0.25</v>
      </c>
      <c r="AI1110" s="5" t="s">
        <v>430</v>
      </c>
      <c r="AJ1110" s="42">
        <v>1</v>
      </c>
      <c r="AL1110" s="5" t="s">
        <v>431</v>
      </c>
      <c r="AM1110" s="17">
        <v>1</v>
      </c>
      <c r="AW1110" s="5" t="s">
        <v>497</v>
      </c>
      <c r="AX1110" s="17">
        <v>17</v>
      </c>
      <c r="BC1110" s="5" t="s">
        <v>472</v>
      </c>
      <c r="BD1110" s="17">
        <v>58</v>
      </c>
      <c r="BN1110" s="5" t="s">
        <v>434</v>
      </c>
      <c r="BO1110" s="5" t="e">
        <f t="shared" si="87"/>
        <v>#N/A</v>
      </c>
      <c r="BP1110" s="5" t="e">
        <f t="shared" si="88"/>
        <v>#N/A</v>
      </c>
      <c r="BQ1110" s="5" t="e">
        <f>Table2[[#This Row],[Column1]]+Table2[[#This Row],[Column2]]</f>
        <v>#N/A</v>
      </c>
      <c r="BR1110" s="5"/>
      <c r="BS1110" s="5"/>
      <c r="BT1110" s="5"/>
      <c r="BU1110" s="5"/>
      <c r="BW1110" s="5" t="s">
        <v>1442</v>
      </c>
      <c r="BX1110">
        <v>125</v>
      </c>
      <c r="BY1110">
        <v>150</v>
      </c>
    </row>
    <row r="1111" spans="1:77" x14ac:dyDescent="0.25">
      <c r="A1111" s="5" t="s">
        <v>1400</v>
      </c>
      <c r="B1111" s="42">
        <v>300</v>
      </c>
      <c r="G1111" s="5" t="s">
        <v>1389</v>
      </c>
      <c r="H1111" s="42">
        <v>56</v>
      </c>
      <c r="N1111" s="5" t="s">
        <v>1389</v>
      </c>
      <c r="O1111" s="42">
        <v>1</v>
      </c>
      <c r="Z1111" s="5" t="s">
        <v>426</v>
      </c>
      <c r="AA1111" s="1">
        <v>0.2</v>
      </c>
      <c r="AI1111" s="5" t="s">
        <v>431</v>
      </c>
      <c r="AJ1111" s="42">
        <v>1</v>
      </c>
      <c r="AL1111" s="5" t="s">
        <v>432</v>
      </c>
      <c r="AM1111" s="17">
        <v>1</v>
      </c>
      <c r="AW1111" s="5" t="s">
        <v>498</v>
      </c>
      <c r="AX1111" s="17">
        <v>191</v>
      </c>
      <c r="BC1111" s="5" t="s">
        <v>473</v>
      </c>
      <c r="BD1111" s="17">
        <v>20</v>
      </c>
      <c r="BN1111" s="5" t="s">
        <v>435</v>
      </c>
      <c r="BO1111" s="5" t="e">
        <f t="shared" si="87"/>
        <v>#N/A</v>
      </c>
      <c r="BP1111" s="5" t="e">
        <f t="shared" si="88"/>
        <v>#N/A</v>
      </c>
      <c r="BQ1111" s="5" t="e">
        <f>Table2[[#This Row],[Column1]]+Table2[[#This Row],[Column2]]</f>
        <v>#N/A</v>
      </c>
      <c r="BR1111" s="5"/>
      <c r="BS1111" s="5"/>
      <c r="BT1111" s="5"/>
      <c r="BU1111" s="5"/>
      <c r="BW1111" s="5" t="s">
        <v>1443</v>
      </c>
      <c r="BX1111">
        <v>0</v>
      </c>
      <c r="BY1111">
        <v>40</v>
      </c>
    </row>
    <row r="1112" spans="1:77" x14ac:dyDescent="0.25">
      <c r="A1112" s="5" t="s">
        <v>1401</v>
      </c>
      <c r="B1112" s="42">
        <v>60</v>
      </c>
      <c r="G1112" s="5" t="s">
        <v>1390</v>
      </c>
      <c r="H1112" s="42">
        <v>150</v>
      </c>
      <c r="N1112" s="5" t="s">
        <v>1390</v>
      </c>
      <c r="O1112" s="42">
        <v>1</v>
      </c>
      <c r="Z1112" s="5" t="s">
        <v>427</v>
      </c>
      <c r="AA1112" s="1">
        <v>0.05</v>
      </c>
      <c r="AI1112" s="5" t="s">
        <v>432</v>
      </c>
      <c r="AJ1112" s="42">
        <v>1</v>
      </c>
      <c r="AL1112" s="5" t="s">
        <v>433</v>
      </c>
      <c r="AM1112" s="17">
        <v>1</v>
      </c>
      <c r="AW1112" s="5" t="s">
        <v>499</v>
      </c>
      <c r="AX1112" s="17">
        <v>13</v>
      </c>
      <c r="BC1112" s="5" t="s">
        <v>474</v>
      </c>
      <c r="BD1112" s="17">
        <v>332</v>
      </c>
      <c r="BN1112" s="5" t="s">
        <v>436</v>
      </c>
      <c r="BO1112" s="5" t="e">
        <f t="shared" si="87"/>
        <v>#N/A</v>
      </c>
      <c r="BP1112" s="5" t="e">
        <f t="shared" si="88"/>
        <v>#N/A</v>
      </c>
      <c r="BQ1112" s="5" t="e">
        <f>Table2[[#This Row],[Column1]]+Table2[[#This Row],[Column2]]</f>
        <v>#N/A</v>
      </c>
      <c r="BR1112" s="5"/>
      <c r="BS1112" s="5"/>
      <c r="BT1112" s="5"/>
      <c r="BU1112" s="5"/>
      <c r="BW1112" s="5" t="s">
        <v>1444</v>
      </c>
      <c r="BX1112">
        <v>13</v>
      </c>
      <c r="BY1112">
        <v>82</v>
      </c>
    </row>
    <row r="1113" spans="1:77" x14ac:dyDescent="0.25">
      <c r="A1113" s="5" t="s">
        <v>1402</v>
      </c>
      <c r="B1113" s="42">
        <v>89</v>
      </c>
      <c r="G1113" s="5" t="s">
        <v>1391</v>
      </c>
      <c r="H1113" s="42">
        <v>649</v>
      </c>
      <c r="N1113" s="5" t="s">
        <v>1391</v>
      </c>
      <c r="O1113" s="42">
        <v>1</v>
      </c>
      <c r="Z1113" s="5" t="s">
        <v>428</v>
      </c>
      <c r="AA1113" s="1">
        <v>0.24</v>
      </c>
      <c r="AI1113" s="5" t="s">
        <v>433</v>
      </c>
      <c r="AJ1113" s="42">
        <v>1</v>
      </c>
      <c r="AL1113" s="5" t="s">
        <v>434</v>
      </c>
      <c r="AM1113" s="17">
        <v>1</v>
      </c>
      <c r="AW1113" s="5" t="s">
        <v>500</v>
      </c>
      <c r="AX1113" s="17">
        <v>140</v>
      </c>
      <c r="BC1113" s="5" t="s">
        <v>475</v>
      </c>
      <c r="BD1113" s="17">
        <v>275</v>
      </c>
      <c r="BN1113" s="5" t="s">
        <v>437</v>
      </c>
      <c r="BO1113" s="5" t="e">
        <f t="shared" si="87"/>
        <v>#N/A</v>
      </c>
      <c r="BP1113" s="5" t="e">
        <f t="shared" si="88"/>
        <v>#N/A</v>
      </c>
      <c r="BQ1113" s="5" t="e">
        <f>Table2[[#This Row],[Column1]]+Table2[[#This Row],[Column2]]</f>
        <v>#N/A</v>
      </c>
      <c r="BR1113" s="5"/>
      <c r="BS1113" s="5"/>
      <c r="BT1113" s="5"/>
      <c r="BU1113" s="5"/>
      <c r="BW1113" s="5" t="s">
        <v>1445</v>
      </c>
      <c r="BX1113">
        <v>496</v>
      </c>
      <c r="BY1113">
        <v>100</v>
      </c>
    </row>
    <row r="1114" spans="1:77" x14ac:dyDescent="0.25">
      <c r="A1114" s="5" t="s">
        <v>1403</v>
      </c>
      <c r="B1114" s="42">
        <v>1500</v>
      </c>
      <c r="G1114" s="5" t="s">
        <v>1392</v>
      </c>
      <c r="H1114" s="42">
        <v>0</v>
      </c>
      <c r="N1114" s="5" t="s">
        <v>1392</v>
      </c>
      <c r="O1114" s="42">
        <v>1</v>
      </c>
      <c r="Z1114" s="5" t="s">
        <v>429</v>
      </c>
      <c r="AA1114" s="1">
        <v>0.19</v>
      </c>
      <c r="AI1114" s="5" t="s">
        <v>434</v>
      </c>
      <c r="AJ1114" s="42">
        <v>1</v>
      </c>
      <c r="AL1114" s="5" t="s">
        <v>435</v>
      </c>
      <c r="AM1114" s="17">
        <v>1</v>
      </c>
      <c r="AW1114" s="5" t="s">
        <v>502</v>
      </c>
      <c r="AX1114" s="17">
        <v>16</v>
      </c>
      <c r="BC1114" s="5" t="s">
        <v>476</v>
      </c>
      <c r="BD1114" s="17">
        <v>8</v>
      </c>
      <c r="BN1114" s="5" t="s">
        <v>438</v>
      </c>
      <c r="BO1114" s="5" t="e">
        <f t="shared" si="87"/>
        <v>#N/A</v>
      </c>
      <c r="BP1114" s="5" t="e">
        <f t="shared" si="88"/>
        <v>#N/A</v>
      </c>
      <c r="BQ1114" s="5" t="e">
        <f>Table2[[#This Row],[Column1]]+Table2[[#This Row],[Column2]]</f>
        <v>#N/A</v>
      </c>
      <c r="BR1114" s="5"/>
      <c r="BS1114" s="5"/>
      <c r="BT1114" s="5"/>
      <c r="BU1114" s="5"/>
      <c r="BW1114" s="5" t="s">
        <v>1446</v>
      </c>
      <c r="BX1114">
        <v>17</v>
      </c>
      <c r="BY1114">
        <v>50</v>
      </c>
    </row>
    <row r="1115" spans="1:77" x14ac:dyDescent="0.25">
      <c r="A1115" s="5" t="s">
        <v>1404</v>
      </c>
      <c r="B1115" s="42">
        <v>78</v>
      </c>
      <c r="G1115" s="5" t="s">
        <v>1393</v>
      </c>
      <c r="H1115" s="42">
        <v>817</v>
      </c>
      <c r="N1115" s="5" t="s">
        <v>1393</v>
      </c>
      <c r="O1115" s="42">
        <v>1</v>
      </c>
      <c r="Z1115" s="5" t="s">
        <v>430</v>
      </c>
      <c r="AA1115" s="1">
        <v>0.1</v>
      </c>
      <c r="AI1115" s="5" t="s">
        <v>435</v>
      </c>
      <c r="AJ1115" s="42">
        <v>1</v>
      </c>
      <c r="AL1115" s="5" t="s">
        <v>436</v>
      </c>
      <c r="AM1115" s="17">
        <v>1</v>
      </c>
      <c r="AW1115" s="5" t="s">
        <v>503</v>
      </c>
      <c r="AX1115" s="17">
        <v>150</v>
      </c>
      <c r="BC1115" s="5" t="s">
        <v>477</v>
      </c>
      <c r="BD1115" s="17">
        <v>162</v>
      </c>
      <c r="BN1115" s="5" t="s">
        <v>439</v>
      </c>
      <c r="BO1115" s="5" t="e">
        <f t="shared" si="87"/>
        <v>#N/A</v>
      </c>
      <c r="BP1115" s="5" t="e">
        <f t="shared" si="88"/>
        <v>#N/A</v>
      </c>
      <c r="BQ1115" s="5" t="e">
        <f>Table2[[#This Row],[Column1]]+Table2[[#This Row],[Column2]]</f>
        <v>#N/A</v>
      </c>
      <c r="BR1115" s="5"/>
      <c r="BS1115" s="5"/>
      <c r="BT1115" s="5"/>
      <c r="BU1115" s="5"/>
      <c r="BW1115" s="5" t="s">
        <v>1447</v>
      </c>
      <c r="BX1115">
        <v>0</v>
      </c>
      <c r="BY1115">
        <v>391</v>
      </c>
    </row>
    <row r="1116" spans="1:77" x14ac:dyDescent="0.25">
      <c r="A1116" s="5" t="s">
        <v>1405</v>
      </c>
      <c r="B1116" s="42">
        <v>50</v>
      </c>
      <c r="G1116" s="5" t="s">
        <v>1394</v>
      </c>
      <c r="H1116" s="42">
        <v>154</v>
      </c>
      <c r="N1116" s="5" t="s">
        <v>1394</v>
      </c>
      <c r="O1116" s="42">
        <v>1</v>
      </c>
      <c r="Z1116" s="5" t="s">
        <v>431</v>
      </c>
      <c r="AA1116" s="1">
        <v>0.1</v>
      </c>
      <c r="AI1116" s="5" t="s">
        <v>436</v>
      </c>
      <c r="AJ1116" s="42">
        <v>1</v>
      </c>
      <c r="AL1116" s="5" t="s">
        <v>437</v>
      </c>
      <c r="AM1116" s="17">
        <v>2</v>
      </c>
      <c r="AW1116" s="5" t="s">
        <v>504</v>
      </c>
      <c r="AX1116" s="17">
        <v>90</v>
      </c>
      <c r="BC1116" s="5" t="s">
        <v>478</v>
      </c>
      <c r="BD1116" s="17">
        <v>2</v>
      </c>
      <c r="BN1116" s="5" t="s">
        <v>440</v>
      </c>
      <c r="BO1116" s="5" t="e">
        <f t="shared" si="87"/>
        <v>#N/A</v>
      </c>
      <c r="BP1116" s="5" t="e">
        <f t="shared" si="88"/>
        <v>#N/A</v>
      </c>
      <c r="BQ1116" s="5" t="e">
        <f>Table2[[#This Row],[Column1]]+Table2[[#This Row],[Column2]]</f>
        <v>#N/A</v>
      </c>
      <c r="BR1116" s="5"/>
      <c r="BS1116" s="5"/>
      <c r="BT1116" s="5"/>
      <c r="BU1116" s="5"/>
      <c r="BW1116" s="5" t="s">
        <v>1448</v>
      </c>
      <c r="BX1116">
        <v>326</v>
      </c>
      <c r="BY1116">
        <v>280</v>
      </c>
    </row>
    <row r="1117" spans="1:77" x14ac:dyDescent="0.25">
      <c r="A1117" s="5" t="s">
        <v>1406</v>
      </c>
      <c r="B1117" s="42">
        <v>0</v>
      </c>
      <c r="G1117" s="5" t="s">
        <v>1395</v>
      </c>
      <c r="H1117" s="42">
        <v>66</v>
      </c>
      <c r="N1117" s="5" t="s">
        <v>1395</v>
      </c>
      <c r="O1117" s="42">
        <v>2</v>
      </c>
      <c r="Z1117" s="5" t="s">
        <v>432</v>
      </c>
      <c r="AA1117" s="1">
        <v>0.05</v>
      </c>
      <c r="AI1117" s="5" t="s">
        <v>437</v>
      </c>
      <c r="AJ1117" s="42">
        <v>2</v>
      </c>
      <c r="AL1117" s="5" t="s">
        <v>438</v>
      </c>
      <c r="AM1117" s="17">
        <v>1</v>
      </c>
      <c r="AW1117" s="5" t="s">
        <v>505</v>
      </c>
      <c r="AX1117" s="17">
        <v>35</v>
      </c>
      <c r="BC1117" s="5" t="s">
        <v>479</v>
      </c>
      <c r="BD1117" s="17">
        <v>92</v>
      </c>
      <c r="BN1117" s="5" t="s">
        <v>442</v>
      </c>
      <c r="BO1117" s="5" t="e">
        <f t="shared" si="87"/>
        <v>#N/A</v>
      </c>
      <c r="BP1117" s="5" t="e">
        <f t="shared" si="88"/>
        <v>#N/A</v>
      </c>
      <c r="BQ1117" s="5" t="e">
        <f>Table2[[#This Row],[Column1]]+Table2[[#This Row],[Column2]]</f>
        <v>#N/A</v>
      </c>
      <c r="BR1117" s="5"/>
      <c r="BS1117" s="5"/>
      <c r="BT1117" s="5"/>
      <c r="BU1117" s="5"/>
      <c r="BW1117" s="5" t="s">
        <v>1449</v>
      </c>
      <c r="BX1117">
        <v>526</v>
      </c>
      <c r="BY1117">
        <v>0</v>
      </c>
    </row>
    <row r="1118" spans="1:77" x14ac:dyDescent="0.25">
      <c r="A1118" s="5" t="s">
        <v>1407</v>
      </c>
      <c r="B1118" s="42">
        <v>50</v>
      </c>
      <c r="G1118" s="5" t="s">
        <v>1398</v>
      </c>
      <c r="H1118" s="42">
        <v>0</v>
      </c>
      <c r="N1118" s="5" t="s">
        <v>1398</v>
      </c>
      <c r="O1118" s="42">
        <v>1</v>
      </c>
      <c r="Z1118" s="5" t="s">
        <v>433</v>
      </c>
      <c r="AA1118" s="1">
        <v>0.12</v>
      </c>
      <c r="AI1118" s="5" t="s">
        <v>438</v>
      </c>
      <c r="AJ1118" s="42">
        <v>1</v>
      </c>
      <c r="AL1118" s="5" t="s">
        <v>439</v>
      </c>
      <c r="AM1118" s="17">
        <v>2</v>
      </c>
      <c r="AW1118" s="5" t="s">
        <v>508</v>
      </c>
      <c r="AX1118" s="17">
        <v>30</v>
      </c>
      <c r="BC1118" s="5" t="s">
        <v>481</v>
      </c>
      <c r="BD1118" s="17">
        <v>1647</v>
      </c>
      <c r="BN1118" s="5" t="s">
        <v>443</v>
      </c>
      <c r="BO1118" s="5" t="e">
        <f t="shared" si="87"/>
        <v>#N/A</v>
      </c>
      <c r="BP1118" s="5" t="e">
        <f t="shared" si="88"/>
        <v>#N/A</v>
      </c>
      <c r="BQ1118" s="5" t="e">
        <f>Table2[[#This Row],[Column1]]+Table2[[#This Row],[Column2]]</f>
        <v>#N/A</v>
      </c>
      <c r="BR1118" s="5"/>
      <c r="BS1118" s="5"/>
      <c r="BT1118" s="5"/>
      <c r="BU1118" s="5"/>
      <c r="BW1118" s="5" t="s">
        <v>1450</v>
      </c>
      <c r="BX1118">
        <v>257</v>
      </c>
      <c r="BY1118">
        <v>65</v>
      </c>
    </row>
    <row r="1119" spans="1:77" x14ac:dyDescent="0.25">
      <c r="A1119" s="5" t="s">
        <v>1408</v>
      </c>
      <c r="B1119" s="42">
        <v>0</v>
      </c>
      <c r="G1119" s="5" t="s">
        <v>1399</v>
      </c>
      <c r="H1119" s="42">
        <v>70</v>
      </c>
      <c r="N1119" s="5" t="s">
        <v>1399</v>
      </c>
      <c r="O1119" s="42">
        <v>1</v>
      </c>
      <c r="Z1119" s="5" t="s">
        <v>434</v>
      </c>
      <c r="AA1119" s="1">
        <v>0</v>
      </c>
      <c r="AI1119" s="5" t="s">
        <v>439</v>
      </c>
      <c r="AJ1119" s="42">
        <v>2</v>
      </c>
      <c r="AL1119" s="5" t="s">
        <v>440</v>
      </c>
      <c r="AM1119" s="17">
        <v>2</v>
      </c>
      <c r="AW1119" s="5" t="s">
        <v>509</v>
      </c>
      <c r="AX1119" s="17">
        <v>20</v>
      </c>
      <c r="BC1119" s="5" t="s">
        <v>482</v>
      </c>
      <c r="BD1119" s="17">
        <v>244</v>
      </c>
      <c r="BN1119" s="5" t="s">
        <v>444</v>
      </c>
      <c r="BO1119" s="5" t="e">
        <f t="shared" si="87"/>
        <v>#N/A</v>
      </c>
      <c r="BP1119" s="5" t="e">
        <f t="shared" si="88"/>
        <v>#N/A</v>
      </c>
      <c r="BQ1119" s="5" t="e">
        <f>Table2[[#This Row],[Column1]]+Table2[[#This Row],[Column2]]</f>
        <v>#N/A</v>
      </c>
      <c r="BR1119" s="5"/>
      <c r="BS1119" s="5"/>
      <c r="BT1119" s="5"/>
      <c r="BU1119" s="5"/>
      <c r="BW1119" s="5" t="s">
        <v>1451</v>
      </c>
      <c r="BX1119">
        <v>85</v>
      </c>
      <c r="BY1119">
        <v>50</v>
      </c>
    </row>
    <row r="1120" spans="1:77" x14ac:dyDescent="0.25">
      <c r="A1120" s="5" t="s">
        <v>1409</v>
      </c>
      <c r="B1120" s="42">
        <v>153</v>
      </c>
      <c r="G1120" s="5" t="s">
        <v>1400</v>
      </c>
      <c r="H1120" s="42">
        <v>1200</v>
      </c>
      <c r="N1120" s="5" t="s">
        <v>1400</v>
      </c>
      <c r="O1120" s="42">
        <v>1</v>
      </c>
      <c r="Z1120" s="5" t="s">
        <v>435</v>
      </c>
      <c r="AA1120" s="1">
        <v>0</v>
      </c>
      <c r="AI1120" s="5" t="s">
        <v>440</v>
      </c>
      <c r="AJ1120" s="42">
        <v>2</v>
      </c>
      <c r="AL1120" s="5" t="s">
        <v>442</v>
      </c>
      <c r="AM1120" s="17">
        <v>1</v>
      </c>
      <c r="AW1120" s="5" t="s">
        <v>510</v>
      </c>
      <c r="AX1120" s="17">
        <v>22</v>
      </c>
      <c r="BC1120" s="5" t="s">
        <v>483</v>
      </c>
      <c r="BD1120" s="17">
        <v>1</v>
      </c>
      <c r="BN1120" s="5" t="s">
        <v>445</v>
      </c>
      <c r="BO1120" s="5" t="e">
        <f t="shared" si="87"/>
        <v>#N/A</v>
      </c>
      <c r="BP1120" s="5" t="e">
        <f t="shared" si="88"/>
        <v>#N/A</v>
      </c>
      <c r="BQ1120" s="5" t="e">
        <f>Table2[[#This Row],[Column1]]+Table2[[#This Row],[Column2]]</f>
        <v>#N/A</v>
      </c>
      <c r="BR1120" s="5"/>
      <c r="BS1120" s="5"/>
      <c r="BT1120" s="5"/>
      <c r="BU1120" s="5"/>
      <c r="BW1120" s="5" t="s">
        <v>1452</v>
      </c>
      <c r="BX1120">
        <v>87</v>
      </c>
      <c r="BY1120">
        <v>25</v>
      </c>
    </row>
    <row r="1121" spans="1:77" x14ac:dyDescent="0.25">
      <c r="A1121" s="5" t="s">
        <v>1410</v>
      </c>
      <c r="B1121" s="42">
        <v>270</v>
      </c>
      <c r="G1121" s="5" t="s">
        <v>1401</v>
      </c>
      <c r="H1121" s="42">
        <v>0</v>
      </c>
      <c r="N1121" s="5" t="s">
        <v>1401</v>
      </c>
      <c r="O1121" s="42">
        <v>1</v>
      </c>
      <c r="Z1121" s="5" t="s">
        <v>436</v>
      </c>
      <c r="AA1121" s="1">
        <v>0.12</v>
      </c>
      <c r="AI1121" s="5" t="s">
        <v>442</v>
      </c>
      <c r="AJ1121" s="42">
        <v>1</v>
      </c>
      <c r="AL1121" s="5" t="s">
        <v>443</v>
      </c>
      <c r="AM1121" s="17">
        <v>1</v>
      </c>
      <c r="AW1121" s="5" t="s">
        <v>512</v>
      </c>
      <c r="AX1121" s="17">
        <v>170</v>
      </c>
      <c r="BC1121" s="5" t="s">
        <v>484</v>
      </c>
      <c r="BD1121" s="17">
        <v>98</v>
      </c>
      <c r="BN1121" s="5" t="s">
        <v>446</v>
      </c>
      <c r="BO1121" s="5" t="e">
        <f t="shared" si="87"/>
        <v>#N/A</v>
      </c>
      <c r="BP1121" s="5" t="e">
        <f t="shared" si="88"/>
        <v>#N/A</v>
      </c>
      <c r="BQ1121" s="5" t="e">
        <f>Table2[[#This Row],[Column1]]+Table2[[#This Row],[Column2]]</f>
        <v>#N/A</v>
      </c>
      <c r="BR1121" s="5"/>
      <c r="BS1121" s="5"/>
      <c r="BT1121" s="5"/>
      <c r="BU1121" s="5"/>
      <c r="BW1121" s="5" t="s">
        <v>1453</v>
      </c>
      <c r="BX1121">
        <v>127</v>
      </c>
      <c r="BY1121">
        <v>175</v>
      </c>
    </row>
    <row r="1122" spans="1:77" x14ac:dyDescent="0.25">
      <c r="A1122" s="5" t="s">
        <v>1411</v>
      </c>
      <c r="B1122" s="42">
        <v>87</v>
      </c>
      <c r="G1122" s="5" t="s">
        <v>1402</v>
      </c>
      <c r="H1122" s="42">
        <v>10</v>
      </c>
      <c r="N1122" s="5" t="s">
        <v>1402</v>
      </c>
      <c r="O1122" s="42">
        <v>1</v>
      </c>
      <c r="Z1122" s="5" t="s">
        <v>437</v>
      </c>
      <c r="AA1122" s="1">
        <v>0.33</v>
      </c>
      <c r="AI1122" s="5" t="s">
        <v>443</v>
      </c>
      <c r="AJ1122" s="42">
        <v>1</v>
      </c>
      <c r="AL1122" s="5" t="s">
        <v>444</v>
      </c>
      <c r="AM1122" s="17">
        <v>1</v>
      </c>
      <c r="AW1122" s="5" t="s">
        <v>513</v>
      </c>
      <c r="AX1122" s="17">
        <v>24</v>
      </c>
      <c r="BC1122" s="5" t="s">
        <v>485</v>
      </c>
      <c r="BD1122" s="17">
        <v>101</v>
      </c>
      <c r="BN1122" s="5" t="s">
        <v>447</v>
      </c>
      <c r="BO1122" s="5" t="e">
        <f t="shared" si="87"/>
        <v>#N/A</v>
      </c>
      <c r="BP1122" s="5" t="e">
        <f t="shared" si="88"/>
        <v>#N/A</v>
      </c>
      <c r="BQ1122" s="5" t="e">
        <f>Table2[[#This Row],[Column1]]+Table2[[#This Row],[Column2]]</f>
        <v>#N/A</v>
      </c>
      <c r="BR1122" s="5"/>
      <c r="BS1122" s="5"/>
      <c r="BT1122" s="5"/>
      <c r="BU1122" s="5"/>
      <c r="BW1122" s="5" t="s">
        <v>1454</v>
      </c>
      <c r="BX1122">
        <v>30</v>
      </c>
      <c r="BY1122">
        <v>85</v>
      </c>
    </row>
    <row r="1123" spans="1:77" x14ac:dyDescent="0.25">
      <c r="A1123" s="5" t="s">
        <v>1412</v>
      </c>
      <c r="B1123" s="42">
        <v>72</v>
      </c>
      <c r="G1123" s="5" t="s">
        <v>1403</v>
      </c>
      <c r="H1123" s="42">
        <v>184</v>
      </c>
      <c r="N1123" s="5" t="s">
        <v>1403</v>
      </c>
      <c r="O1123" s="42">
        <v>1</v>
      </c>
      <c r="Z1123" s="5" t="s">
        <v>438</v>
      </c>
      <c r="AA1123" s="1">
        <v>0.24</v>
      </c>
      <c r="AI1123" s="5" t="s">
        <v>444</v>
      </c>
      <c r="AJ1123" s="42">
        <v>1</v>
      </c>
      <c r="AL1123" s="5" t="s">
        <v>445</v>
      </c>
      <c r="AM1123" s="17">
        <v>1</v>
      </c>
      <c r="AW1123" s="5" t="s">
        <v>514</v>
      </c>
      <c r="AX1123" s="17">
        <v>150</v>
      </c>
      <c r="BC1123" s="5" t="s">
        <v>486</v>
      </c>
      <c r="BD1123" s="17">
        <v>719</v>
      </c>
      <c r="BN1123" s="5" t="s">
        <v>448</v>
      </c>
      <c r="BO1123" s="5" t="e">
        <f t="shared" si="87"/>
        <v>#N/A</v>
      </c>
      <c r="BP1123" s="5" t="e">
        <f t="shared" si="88"/>
        <v>#N/A</v>
      </c>
      <c r="BQ1123" s="5" t="e">
        <f>Table2[[#This Row],[Column1]]+Table2[[#This Row],[Column2]]</f>
        <v>#N/A</v>
      </c>
      <c r="BR1123" s="5"/>
      <c r="BS1123" s="5"/>
      <c r="BT1123" s="5"/>
      <c r="BU1123" s="5"/>
      <c r="BW1123" s="5" t="s">
        <v>1455</v>
      </c>
      <c r="BX1123">
        <v>26</v>
      </c>
      <c r="BY1123">
        <v>24</v>
      </c>
    </row>
    <row r="1124" spans="1:77" x14ac:dyDescent="0.25">
      <c r="A1124" s="5" t="s">
        <v>1413</v>
      </c>
      <c r="B1124" s="42">
        <v>70</v>
      </c>
      <c r="G1124" s="5" t="s">
        <v>1404</v>
      </c>
      <c r="H1124" s="42">
        <v>0</v>
      </c>
      <c r="N1124" s="5" t="s">
        <v>1404</v>
      </c>
      <c r="O1124" s="42">
        <v>1</v>
      </c>
      <c r="Z1124" s="5" t="s">
        <v>439</v>
      </c>
      <c r="AA1124" s="1">
        <v>0.2</v>
      </c>
      <c r="AI1124" s="5" t="s">
        <v>445</v>
      </c>
      <c r="AJ1124" s="42">
        <v>1</v>
      </c>
      <c r="AL1124" s="5" t="s">
        <v>446</v>
      </c>
      <c r="AM1124" s="17">
        <v>1</v>
      </c>
      <c r="AW1124" s="5" t="s">
        <v>515</v>
      </c>
      <c r="AX1124" s="17">
        <v>85</v>
      </c>
      <c r="BC1124" s="5" t="s">
        <v>487</v>
      </c>
      <c r="BD1124" s="17">
        <v>482</v>
      </c>
      <c r="BN1124" s="5" t="s">
        <v>449</v>
      </c>
      <c r="BO1124" s="5" t="e">
        <f t="shared" si="87"/>
        <v>#N/A</v>
      </c>
      <c r="BP1124" s="5" t="e">
        <f t="shared" si="88"/>
        <v>#N/A</v>
      </c>
      <c r="BQ1124" s="5" t="e">
        <f>Table2[[#This Row],[Column1]]+Table2[[#This Row],[Column2]]</f>
        <v>#N/A</v>
      </c>
      <c r="BR1124" s="5"/>
      <c r="BS1124" s="5"/>
      <c r="BT1124" s="5"/>
      <c r="BU1124" s="5"/>
      <c r="BW1124" s="5" t="s">
        <v>1456</v>
      </c>
      <c r="BX1124">
        <v>837</v>
      </c>
      <c r="BY1124">
        <v>60</v>
      </c>
    </row>
    <row r="1125" spans="1:77" x14ac:dyDescent="0.25">
      <c r="A1125" s="5" t="s">
        <v>1414</v>
      </c>
      <c r="B1125" s="42">
        <v>130</v>
      </c>
      <c r="G1125" s="5" t="s">
        <v>1405</v>
      </c>
      <c r="H1125" s="42">
        <v>338</v>
      </c>
      <c r="N1125" s="5" t="s">
        <v>1405</v>
      </c>
      <c r="O1125" s="42">
        <v>2</v>
      </c>
      <c r="Z1125" s="5" t="s">
        <v>440</v>
      </c>
      <c r="AA1125" s="1">
        <v>0.13</v>
      </c>
      <c r="AI1125" s="5" t="s">
        <v>446</v>
      </c>
      <c r="AJ1125" s="42">
        <v>1</v>
      </c>
      <c r="AL1125" s="5" t="s">
        <v>447</v>
      </c>
      <c r="AM1125" s="17">
        <v>1</v>
      </c>
      <c r="AW1125" s="5" t="s">
        <v>518</v>
      </c>
      <c r="AX1125" s="17">
        <v>2260</v>
      </c>
      <c r="BC1125" s="5" t="s">
        <v>488</v>
      </c>
      <c r="BD1125" s="17">
        <v>41</v>
      </c>
      <c r="BN1125" s="5" t="s">
        <v>450</v>
      </c>
      <c r="BO1125" s="5" t="e">
        <f t="shared" si="87"/>
        <v>#N/A</v>
      </c>
      <c r="BP1125" s="5" t="e">
        <f t="shared" si="88"/>
        <v>#N/A</v>
      </c>
      <c r="BQ1125" s="5" t="e">
        <f>Table2[[#This Row],[Column1]]+Table2[[#This Row],[Column2]]</f>
        <v>#N/A</v>
      </c>
      <c r="BR1125" s="5"/>
      <c r="BS1125" s="5"/>
      <c r="BT1125" s="5"/>
      <c r="BU1125" s="5"/>
      <c r="BW1125" s="5" t="s">
        <v>1457</v>
      </c>
      <c r="BX1125">
        <v>133</v>
      </c>
      <c r="BY1125">
        <v>57</v>
      </c>
    </row>
    <row r="1126" spans="1:77" x14ac:dyDescent="0.25">
      <c r="A1126" s="5" t="s">
        <v>1415</v>
      </c>
      <c r="B1126" s="42">
        <v>28</v>
      </c>
      <c r="G1126" s="5" t="s">
        <v>1406</v>
      </c>
      <c r="H1126" s="42">
        <v>1</v>
      </c>
      <c r="N1126" s="5" t="s">
        <v>1406</v>
      </c>
      <c r="O1126" s="42">
        <v>1</v>
      </c>
      <c r="Z1126" s="5" t="s">
        <v>442</v>
      </c>
      <c r="AA1126" s="1">
        <v>0</v>
      </c>
      <c r="AI1126" s="5" t="s">
        <v>447</v>
      </c>
      <c r="AJ1126" s="42">
        <v>1</v>
      </c>
      <c r="AL1126" s="5" t="s">
        <v>448</v>
      </c>
      <c r="AM1126" s="17">
        <v>1</v>
      </c>
      <c r="AW1126" s="5" t="s">
        <v>519</v>
      </c>
      <c r="AX1126" s="17">
        <v>62</v>
      </c>
      <c r="BC1126" s="5" t="s">
        <v>491</v>
      </c>
      <c r="BD1126" s="17">
        <v>255</v>
      </c>
      <c r="BN1126" s="5" t="s">
        <v>451</v>
      </c>
      <c r="BO1126" s="5" t="e">
        <f t="shared" si="87"/>
        <v>#N/A</v>
      </c>
      <c r="BP1126" s="5" t="e">
        <f t="shared" si="88"/>
        <v>#N/A</v>
      </c>
      <c r="BQ1126" s="5" t="e">
        <f>Table2[[#This Row],[Column1]]+Table2[[#This Row],[Column2]]</f>
        <v>#N/A</v>
      </c>
      <c r="BR1126" s="5"/>
      <c r="BS1126" s="5"/>
      <c r="BT1126" s="5"/>
      <c r="BU1126" s="5"/>
      <c r="BW1126" s="5" t="s">
        <v>1458</v>
      </c>
      <c r="BX1126">
        <v>35</v>
      </c>
      <c r="BY1126">
        <v>16</v>
      </c>
    </row>
    <row r="1127" spans="1:77" x14ac:dyDescent="0.25">
      <c r="A1127" s="5" t="s">
        <v>1416</v>
      </c>
      <c r="B1127" s="42">
        <v>0</v>
      </c>
      <c r="G1127" s="5" t="s">
        <v>1407</v>
      </c>
      <c r="H1127" s="42">
        <v>91</v>
      </c>
      <c r="N1127" s="5" t="s">
        <v>1407</v>
      </c>
      <c r="O1127" s="42">
        <v>1</v>
      </c>
      <c r="Z1127" s="5" t="s">
        <v>443</v>
      </c>
      <c r="AA1127" s="1">
        <v>0.17</v>
      </c>
      <c r="AI1127" s="5" t="s">
        <v>448</v>
      </c>
      <c r="AJ1127" s="42">
        <v>1</v>
      </c>
      <c r="AL1127" s="5" t="s">
        <v>449</v>
      </c>
      <c r="AM1127" s="17">
        <v>1</v>
      </c>
      <c r="AW1127" s="5" t="s">
        <v>521</v>
      </c>
      <c r="AX1127" s="17">
        <v>30</v>
      </c>
      <c r="BC1127" s="5" t="s">
        <v>492</v>
      </c>
      <c r="BD1127" s="17">
        <v>40</v>
      </c>
      <c r="BN1127" s="5" t="s">
        <v>452</v>
      </c>
      <c r="BO1127" s="5" t="e">
        <f t="shared" si="87"/>
        <v>#N/A</v>
      </c>
      <c r="BP1127" s="5" t="e">
        <f t="shared" si="88"/>
        <v>#N/A</v>
      </c>
      <c r="BQ1127" s="5" t="e">
        <f>Table2[[#This Row],[Column1]]+Table2[[#This Row],[Column2]]</f>
        <v>#N/A</v>
      </c>
      <c r="BR1127" s="5"/>
      <c r="BS1127" s="5"/>
      <c r="BT1127" s="5"/>
      <c r="BU1127" s="5"/>
      <c r="BW1127" s="5" t="s">
        <v>1459</v>
      </c>
      <c r="BX1127">
        <v>810</v>
      </c>
      <c r="BY1127">
        <v>306</v>
      </c>
    </row>
    <row r="1128" spans="1:77" x14ac:dyDescent="0.25">
      <c r="A1128" s="5" t="s">
        <v>1417</v>
      </c>
      <c r="B1128" s="42">
        <v>80</v>
      </c>
      <c r="G1128" s="5" t="s">
        <v>1408</v>
      </c>
      <c r="H1128" s="42">
        <v>0</v>
      </c>
      <c r="N1128" s="5" t="s">
        <v>1408</v>
      </c>
      <c r="O1128" s="42">
        <v>1</v>
      </c>
      <c r="Z1128" s="5" t="s">
        <v>444</v>
      </c>
      <c r="AA1128" s="1">
        <v>0.5</v>
      </c>
      <c r="AI1128" s="5" t="s">
        <v>449</v>
      </c>
      <c r="AJ1128" s="42">
        <v>1</v>
      </c>
      <c r="AL1128" s="5" t="s">
        <v>450</v>
      </c>
      <c r="AM1128" s="17">
        <v>2</v>
      </c>
      <c r="AW1128" s="5" t="s">
        <v>522</v>
      </c>
      <c r="AX1128" s="17">
        <v>558</v>
      </c>
      <c r="BC1128" s="5" t="s">
        <v>493</v>
      </c>
      <c r="BD1128" s="17">
        <v>4800</v>
      </c>
      <c r="BN1128" s="5" t="s">
        <v>454</v>
      </c>
      <c r="BO1128" s="5" t="e">
        <f t="shared" si="87"/>
        <v>#N/A</v>
      </c>
      <c r="BP1128" s="5" t="e">
        <f t="shared" si="88"/>
        <v>#N/A</v>
      </c>
      <c r="BQ1128" s="5" t="e">
        <f>Table2[[#This Row],[Column1]]+Table2[[#This Row],[Column2]]</f>
        <v>#N/A</v>
      </c>
      <c r="BR1128" s="5"/>
      <c r="BS1128" s="5"/>
      <c r="BT1128" s="5"/>
      <c r="BU1128" s="5"/>
      <c r="BW1128" s="5" t="s">
        <v>1460</v>
      </c>
      <c r="BX1128">
        <v>73</v>
      </c>
      <c r="BY1128">
        <v>35</v>
      </c>
    </row>
    <row r="1129" spans="1:77" x14ac:dyDescent="0.25">
      <c r="A1129" s="5" t="s">
        <v>1418</v>
      </c>
      <c r="B1129" s="42">
        <v>0</v>
      </c>
      <c r="G1129" s="5" t="s">
        <v>1409</v>
      </c>
      <c r="H1129" s="42">
        <v>0</v>
      </c>
      <c r="N1129" s="5" t="s">
        <v>1409</v>
      </c>
      <c r="O1129" s="42">
        <v>1</v>
      </c>
      <c r="Z1129" s="5" t="s">
        <v>445</v>
      </c>
      <c r="AA1129" s="1">
        <v>0.05</v>
      </c>
      <c r="AI1129" s="5" t="s">
        <v>450</v>
      </c>
      <c r="AJ1129" s="42">
        <v>2</v>
      </c>
      <c r="AL1129" s="5" t="s">
        <v>451</v>
      </c>
      <c r="AM1129" s="17">
        <v>1</v>
      </c>
      <c r="AW1129" s="5" t="s">
        <v>523</v>
      </c>
      <c r="AX1129" s="17">
        <v>36</v>
      </c>
      <c r="BC1129" s="5" t="s">
        <v>494</v>
      </c>
      <c r="BD1129" s="17">
        <v>17</v>
      </c>
      <c r="BN1129" s="5" t="s">
        <v>455</v>
      </c>
      <c r="BO1129" s="5" t="e">
        <f t="shared" si="87"/>
        <v>#N/A</v>
      </c>
      <c r="BP1129" s="5" t="e">
        <f t="shared" si="88"/>
        <v>#N/A</v>
      </c>
      <c r="BQ1129" s="5" t="e">
        <f>Table2[[#This Row],[Column1]]+Table2[[#This Row],[Column2]]</f>
        <v>#N/A</v>
      </c>
      <c r="BR1129" s="5"/>
      <c r="BS1129" s="5"/>
      <c r="BT1129" s="5"/>
      <c r="BU1129" s="5"/>
      <c r="BW1129" s="5" t="s">
        <v>1461</v>
      </c>
      <c r="BX1129">
        <v>298</v>
      </c>
      <c r="BY1129">
        <v>0</v>
      </c>
    </row>
    <row r="1130" spans="1:77" x14ac:dyDescent="0.25">
      <c r="A1130" s="5" t="s">
        <v>1419</v>
      </c>
      <c r="B1130" s="42">
        <v>60</v>
      </c>
      <c r="G1130" s="5" t="s">
        <v>1410</v>
      </c>
      <c r="H1130" s="42">
        <v>400</v>
      </c>
      <c r="N1130" s="5" t="s">
        <v>1410</v>
      </c>
      <c r="O1130" s="42">
        <v>1</v>
      </c>
      <c r="Z1130" s="5" t="s">
        <v>446</v>
      </c>
      <c r="AA1130" s="1">
        <v>0</v>
      </c>
      <c r="AI1130" s="5" t="s">
        <v>451</v>
      </c>
      <c r="AJ1130" s="42">
        <v>1</v>
      </c>
      <c r="AL1130" s="5" t="s">
        <v>452</v>
      </c>
      <c r="AM1130" s="17">
        <v>1</v>
      </c>
      <c r="AW1130" s="5" t="s">
        <v>524</v>
      </c>
      <c r="AX1130" s="17">
        <v>95</v>
      </c>
      <c r="BC1130" s="5" t="s">
        <v>495</v>
      </c>
      <c r="BD1130" s="17">
        <v>455</v>
      </c>
      <c r="BN1130" s="5" t="s">
        <v>457</v>
      </c>
      <c r="BO1130" s="5" t="e">
        <f t="shared" si="87"/>
        <v>#N/A</v>
      </c>
      <c r="BP1130" s="5" t="e">
        <f t="shared" si="88"/>
        <v>#N/A</v>
      </c>
      <c r="BQ1130" s="5" t="e">
        <f>Table2[[#This Row],[Column1]]+Table2[[#This Row],[Column2]]</f>
        <v>#N/A</v>
      </c>
      <c r="BR1130" s="5"/>
      <c r="BS1130" s="5"/>
      <c r="BT1130" s="5"/>
      <c r="BU1130" s="5"/>
      <c r="BW1130" s="5" t="s">
        <v>1462</v>
      </c>
      <c r="BX1130">
        <v>423</v>
      </c>
      <c r="BY1130">
        <v>120</v>
      </c>
    </row>
    <row r="1131" spans="1:77" x14ac:dyDescent="0.25">
      <c r="A1131" s="5" t="s">
        <v>1420</v>
      </c>
      <c r="B1131" s="42">
        <v>20</v>
      </c>
      <c r="G1131" s="5" t="s">
        <v>1411</v>
      </c>
      <c r="H1131" s="42">
        <v>39</v>
      </c>
      <c r="N1131" s="5" t="s">
        <v>1411</v>
      </c>
      <c r="O1131" s="42">
        <v>1</v>
      </c>
      <c r="Z1131" s="5" t="s">
        <v>447</v>
      </c>
      <c r="AA1131" s="1">
        <v>0.27</v>
      </c>
      <c r="AI1131" s="5" t="s">
        <v>452</v>
      </c>
      <c r="AJ1131" s="42">
        <v>1</v>
      </c>
      <c r="AL1131" s="5" t="s">
        <v>454</v>
      </c>
      <c r="AM1131" s="17">
        <v>1</v>
      </c>
      <c r="AW1131" s="5" t="s">
        <v>525</v>
      </c>
      <c r="AX1131" s="17">
        <v>109</v>
      </c>
      <c r="BC1131" s="5" t="s">
        <v>496</v>
      </c>
      <c r="BD1131" s="17">
        <v>117</v>
      </c>
      <c r="BN1131" s="5" t="s">
        <v>458</v>
      </c>
      <c r="BO1131" s="5" t="e">
        <f t="shared" si="87"/>
        <v>#N/A</v>
      </c>
      <c r="BP1131" s="5" t="e">
        <f t="shared" si="88"/>
        <v>#N/A</v>
      </c>
      <c r="BQ1131" s="5" t="e">
        <f>Table2[[#This Row],[Column1]]+Table2[[#This Row],[Column2]]</f>
        <v>#N/A</v>
      </c>
      <c r="BR1131" s="5"/>
      <c r="BS1131" s="5"/>
      <c r="BT1131" s="5"/>
      <c r="BU1131" s="5"/>
      <c r="BW1131" s="5" t="s">
        <v>1463</v>
      </c>
      <c r="BX1131">
        <v>132</v>
      </c>
      <c r="BY1131">
        <v>80</v>
      </c>
    </row>
    <row r="1132" spans="1:77" x14ac:dyDescent="0.25">
      <c r="A1132" s="5" t="s">
        <v>1421</v>
      </c>
      <c r="B1132" s="42">
        <v>248</v>
      </c>
      <c r="G1132" s="5" t="s">
        <v>1412</v>
      </c>
      <c r="H1132" s="42">
        <v>175</v>
      </c>
      <c r="N1132" s="5" t="s">
        <v>1412</v>
      </c>
      <c r="O1132" s="42">
        <v>1</v>
      </c>
      <c r="Z1132" s="5" t="s">
        <v>448</v>
      </c>
      <c r="AA1132" s="1">
        <v>0.15</v>
      </c>
      <c r="AI1132" s="5" t="s">
        <v>454</v>
      </c>
      <c r="AJ1132" s="42">
        <v>1</v>
      </c>
      <c r="AL1132" s="5" t="s">
        <v>455</v>
      </c>
      <c r="AM1132" s="17">
        <v>2</v>
      </c>
      <c r="AW1132" s="5" t="s">
        <v>526</v>
      </c>
      <c r="AX1132" s="17">
        <v>920</v>
      </c>
      <c r="BC1132" s="5" t="s">
        <v>498</v>
      </c>
      <c r="BD1132" s="17">
        <v>736</v>
      </c>
      <c r="BN1132" s="5" t="s">
        <v>461</v>
      </c>
      <c r="BO1132" s="5" t="e">
        <f t="shared" si="87"/>
        <v>#N/A</v>
      </c>
      <c r="BP1132" s="5" t="e">
        <f t="shared" si="88"/>
        <v>#N/A</v>
      </c>
      <c r="BQ1132" s="5" t="e">
        <f>Table2[[#This Row],[Column1]]+Table2[[#This Row],[Column2]]</f>
        <v>#N/A</v>
      </c>
      <c r="BR1132" s="5"/>
      <c r="BS1132" s="5"/>
      <c r="BT1132" s="5"/>
      <c r="BU1132" s="5"/>
      <c r="BW1132" s="5" t="s">
        <v>1464</v>
      </c>
      <c r="BX1132">
        <v>21</v>
      </c>
      <c r="BY1132">
        <v>46</v>
      </c>
    </row>
    <row r="1133" spans="1:77" x14ac:dyDescent="0.25">
      <c r="A1133" s="5" t="s">
        <v>1422</v>
      </c>
      <c r="B1133" s="42">
        <v>80</v>
      </c>
      <c r="G1133" s="5" t="s">
        <v>1413</v>
      </c>
      <c r="H1133" s="42">
        <v>130</v>
      </c>
      <c r="N1133" s="5" t="s">
        <v>1413</v>
      </c>
      <c r="O1133" s="42">
        <v>2</v>
      </c>
      <c r="Z1133" s="5" t="s">
        <v>449</v>
      </c>
      <c r="AA1133" s="1">
        <v>0.3</v>
      </c>
      <c r="AI1133" s="5" t="s">
        <v>455</v>
      </c>
      <c r="AJ1133" s="42">
        <v>2</v>
      </c>
      <c r="AL1133" s="5" t="s">
        <v>457</v>
      </c>
      <c r="AM1133" s="17">
        <v>1</v>
      </c>
      <c r="AW1133" s="5" t="s">
        <v>528</v>
      </c>
      <c r="AX1133" s="17">
        <v>150</v>
      </c>
      <c r="BC1133" s="5" t="s">
        <v>499</v>
      </c>
      <c r="BD1133" s="17">
        <v>5</v>
      </c>
      <c r="BN1133" s="5" t="s">
        <v>462</v>
      </c>
      <c r="BO1133" s="5" t="e">
        <f t="shared" si="87"/>
        <v>#N/A</v>
      </c>
      <c r="BP1133" s="5" t="e">
        <f t="shared" si="88"/>
        <v>#N/A</v>
      </c>
      <c r="BQ1133" s="5" t="e">
        <f>Table2[[#This Row],[Column1]]+Table2[[#This Row],[Column2]]</f>
        <v>#N/A</v>
      </c>
      <c r="BR1133" s="5"/>
      <c r="BS1133" s="5"/>
      <c r="BT1133" s="5"/>
      <c r="BU1133" s="5"/>
      <c r="BW1133" s="5" t="s">
        <v>1465</v>
      </c>
      <c r="BX1133">
        <v>246</v>
      </c>
      <c r="BY1133">
        <v>219</v>
      </c>
    </row>
    <row r="1134" spans="1:77" x14ac:dyDescent="0.25">
      <c r="A1134" s="5" t="s">
        <v>1423</v>
      </c>
      <c r="B1134" s="42">
        <v>0</v>
      </c>
      <c r="G1134" s="5" t="s">
        <v>1414</v>
      </c>
      <c r="H1134" s="42">
        <v>533</v>
      </c>
      <c r="N1134" s="5" t="s">
        <v>1414</v>
      </c>
      <c r="O1134" s="42">
        <v>1</v>
      </c>
      <c r="Z1134" s="5" t="s">
        <v>450</v>
      </c>
      <c r="AA1134" s="1">
        <v>0</v>
      </c>
      <c r="AI1134" s="5" t="s">
        <v>457</v>
      </c>
      <c r="AJ1134" s="42">
        <v>1</v>
      </c>
      <c r="AL1134" s="5" t="s">
        <v>458</v>
      </c>
      <c r="AM1134" s="17">
        <v>3</v>
      </c>
      <c r="AW1134" s="5" t="s">
        <v>529</v>
      </c>
      <c r="AX1134" s="17">
        <v>65</v>
      </c>
      <c r="BC1134" s="5" t="s">
        <v>500</v>
      </c>
      <c r="BD1134" s="17">
        <v>37</v>
      </c>
      <c r="BN1134" s="5" t="s">
        <v>463</v>
      </c>
      <c r="BO1134" s="5" t="e">
        <f t="shared" si="87"/>
        <v>#N/A</v>
      </c>
      <c r="BP1134" s="5" t="e">
        <f t="shared" si="88"/>
        <v>#N/A</v>
      </c>
      <c r="BQ1134" s="5" t="e">
        <f>Table2[[#This Row],[Column1]]+Table2[[#This Row],[Column2]]</f>
        <v>#N/A</v>
      </c>
      <c r="BR1134" s="5"/>
      <c r="BS1134" s="5"/>
      <c r="BT1134" s="5"/>
      <c r="BU1134" s="5"/>
      <c r="BW1134" s="5" t="s">
        <v>1466</v>
      </c>
      <c r="BX1134">
        <v>24500</v>
      </c>
      <c r="BY1134">
        <v>880</v>
      </c>
    </row>
    <row r="1135" spans="1:77" x14ac:dyDescent="0.25">
      <c r="A1135" s="5" t="s">
        <v>1424</v>
      </c>
      <c r="B1135" s="42">
        <v>163</v>
      </c>
      <c r="G1135" s="5" t="s">
        <v>1415</v>
      </c>
      <c r="H1135" s="42">
        <v>15</v>
      </c>
      <c r="N1135" s="5" t="s">
        <v>1415</v>
      </c>
      <c r="O1135" s="42">
        <v>1</v>
      </c>
      <c r="Z1135" s="5" t="s">
        <v>451</v>
      </c>
      <c r="AA1135" s="1">
        <v>0.05</v>
      </c>
      <c r="AI1135" s="5" t="s">
        <v>458</v>
      </c>
      <c r="AJ1135" s="42">
        <v>3</v>
      </c>
      <c r="AL1135" s="5" t="s">
        <v>461</v>
      </c>
      <c r="AM1135" s="17">
        <v>1</v>
      </c>
      <c r="AW1135" s="5" t="s">
        <v>530</v>
      </c>
      <c r="AX1135" s="17">
        <v>400</v>
      </c>
      <c r="BC1135" s="5" t="s">
        <v>502</v>
      </c>
      <c r="BD1135" s="17">
        <v>380</v>
      </c>
      <c r="BN1135" s="5" t="s">
        <v>465</v>
      </c>
      <c r="BO1135" s="5" t="e">
        <f t="shared" si="87"/>
        <v>#N/A</v>
      </c>
      <c r="BP1135" s="5" t="e">
        <f t="shared" si="88"/>
        <v>#N/A</v>
      </c>
      <c r="BQ1135" s="5" t="e">
        <f>Table2[[#This Row],[Column1]]+Table2[[#This Row],[Column2]]</f>
        <v>#N/A</v>
      </c>
      <c r="BR1135" s="5"/>
      <c r="BS1135" s="5"/>
      <c r="BT1135" s="5"/>
      <c r="BU1135" s="5"/>
      <c r="BW1135" s="5" t="s">
        <v>1468</v>
      </c>
      <c r="BX1135">
        <v>1000</v>
      </c>
      <c r="BY1135">
        <v>0</v>
      </c>
    </row>
    <row r="1136" spans="1:77" x14ac:dyDescent="0.25">
      <c r="A1136" s="5" t="s">
        <v>1425</v>
      </c>
      <c r="B1136" s="42">
        <v>60</v>
      </c>
      <c r="G1136" s="5" t="s">
        <v>1416</v>
      </c>
      <c r="H1136" s="42">
        <v>425</v>
      </c>
      <c r="N1136" s="5" t="s">
        <v>1416</v>
      </c>
      <c r="O1136" s="42">
        <v>1</v>
      </c>
      <c r="Z1136" s="5" t="s">
        <v>452</v>
      </c>
      <c r="AA1136" s="1">
        <v>0.22</v>
      </c>
      <c r="AI1136" s="5" t="s">
        <v>461</v>
      </c>
      <c r="AJ1136" s="42">
        <v>1</v>
      </c>
      <c r="AL1136" s="5" t="s">
        <v>462</v>
      </c>
      <c r="AM1136" s="17">
        <v>1</v>
      </c>
      <c r="AW1136" s="5" t="s">
        <v>531</v>
      </c>
      <c r="AX1136" s="17">
        <v>300</v>
      </c>
      <c r="BC1136" s="5" t="s">
        <v>503</v>
      </c>
      <c r="BD1136" s="17">
        <v>280</v>
      </c>
      <c r="BN1136" s="5" t="s">
        <v>468</v>
      </c>
      <c r="BO1136" s="5" t="e">
        <f t="shared" si="87"/>
        <v>#N/A</v>
      </c>
      <c r="BP1136" s="5" t="e">
        <f t="shared" si="88"/>
        <v>#N/A</v>
      </c>
      <c r="BQ1136" s="5" t="e">
        <f>Table2[[#This Row],[Column1]]+Table2[[#This Row],[Column2]]</f>
        <v>#N/A</v>
      </c>
      <c r="BR1136" s="5"/>
      <c r="BS1136" s="5"/>
      <c r="BT1136" s="5"/>
      <c r="BU1136" s="5"/>
      <c r="BW1136" s="5" t="s">
        <v>1469</v>
      </c>
      <c r="BX1136">
        <v>11200</v>
      </c>
      <c r="BY1136">
        <v>1053</v>
      </c>
    </row>
    <row r="1137" spans="1:77" x14ac:dyDescent="0.25">
      <c r="A1137" s="5" t="s">
        <v>1426</v>
      </c>
      <c r="B1137" s="42">
        <v>78</v>
      </c>
      <c r="G1137" s="5" t="s">
        <v>1417</v>
      </c>
      <c r="H1137" s="42">
        <v>0</v>
      </c>
      <c r="N1137" s="5" t="s">
        <v>1417</v>
      </c>
      <c r="O1137" s="42">
        <v>1</v>
      </c>
      <c r="Z1137" s="5" t="s">
        <v>454</v>
      </c>
      <c r="AA1137" s="1">
        <v>0.2</v>
      </c>
      <c r="AI1137" s="5" t="s">
        <v>462</v>
      </c>
      <c r="AJ1137" s="42">
        <v>1</v>
      </c>
      <c r="AL1137" s="5" t="s">
        <v>463</v>
      </c>
      <c r="AM1137" s="17">
        <v>1</v>
      </c>
      <c r="AW1137" s="5" t="s">
        <v>532</v>
      </c>
      <c r="AX1137" s="17">
        <v>30</v>
      </c>
      <c r="BC1137" s="5" t="s">
        <v>504</v>
      </c>
      <c r="BD1137" s="17">
        <v>1765</v>
      </c>
      <c r="BN1137" s="5" t="s">
        <v>469</v>
      </c>
      <c r="BO1137" s="5" t="e">
        <f t="shared" si="87"/>
        <v>#N/A</v>
      </c>
      <c r="BP1137" s="5" t="e">
        <f t="shared" si="88"/>
        <v>#N/A</v>
      </c>
      <c r="BQ1137" s="5" t="e">
        <f>Table2[[#This Row],[Column1]]+Table2[[#This Row],[Column2]]</f>
        <v>#N/A</v>
      </c>
      <c r="BR1137" s="5"/>
      <c r="BS1137" s="5"/>
      <c r="BT1137" s="5"/>
      <c r="BU1137" s="5"/>
      <c r="BW1137" s="5" t="s">
        <v>1470</v>
      </c>
      <c r="BX1137">
        <v>35</v>
      </c>
      <c r="BY1137">
        <v>100</v>
      </c>
    </row>
    <row r="1138" spans="1:77" x14ac:dyDescent="0.25">
      <c r="A1138" s="5" t="s">
        <v>1427</v>
      </c>
      <c r="B1138" s="42">
        <v>59</v>
      </c>
      <c r="G1138" s="5" t="s">
        <v>1418</v>
      </c>
      <c r="H1138" s="42">
        <v>1800</v>
      </c>
      <c r="N1138" s="5" t="s">
        <v>1418</v>
      </c>
      <c r="O1138" s="42">
        <v>1</v>
      </c>
      <c r="Z1138" s="5" t="s">
        <v>455</v>
      </c>
      <c r="AA1138" s="1">
        <v>0.27</v>
      </c>
      <c r="AI1138" s="5" t="s">
        <v>463</v>
      </c>
      <c r="AJ1138" s="42">
        <v>1</v>
      </c>
      <c r="AL1138" s="5" t="s">
        <v>465</v>
      </c>
      <c r="AM1138" s="17">
        <v>1</v>
      </c>
      <c r="AW1138" s="5" t="s">
        <v>533</v>
      </c>
      <c r="AX1138" s="17">
        <v>121</v>
      </c>
      <c r="BC1138" s="5" t="s">
        <v>505</v>
      </c>
      <c r="BD1138" s="17">
        <v>102</v>
      </c>
      <c r="BN1138" s="5" t="s">
        <v>470</v>
      </c>
      <c r="BO1138" s="5" t="e">
        <f t="shared" si="87"/>
        <v>#N/A</v>
      </c>
      <c r="BP1138" s="5" t="e">
        <f t="shared" si="88"/>
        <v>#N/A</v>
      </c>
      <c r="BQ1138" s="5" t="e">
        <f>Table2[[#This Row],[Column1]]+Table2[[#This Row],[Column2]]</f>
        <v>#N/A</v>
      </c>
      <c r="BR1138" s="5"/>
      <c r="BS1138" s="5"/>
      <c r="BT1138" s="5"/>
      <c r="BU1138" s="5"/>
      <c r="BW1138" s="5" t="s">
        <v>1471</v>
      </c>
      <c r="BX1138">
        <v>208</v>
      </c>
      <c r="BY1138">
        <v>200</v>
      </c>
    </row>
    <row r="1139" spans="1:77" x14ac:dyDescent="0.25">
      <c r="A1139" s="5" t="s">
        <v>1428</v>
      </c>
      <c r="B1139" s="42">
        <v>0</v>
      </c>
      <c r="G1139" s="5" t="s">
        <v>1419</v>
      </c>
      <c r="H1139" s="42">
        <v>28</v>
      </c>
      <c r="N1139" s="5" t="s">
        <v>1419</v>
      </c>
      <c r="O1139" s="42">
        <v>1</v>
      </c>
      <c r="Z1139" s="5" t="s">
        <v>457</v>
      </c>
      <c r="AA1139" s="1">
        <v>0.08</v>
      </c>
      <c r="AI1139" s="5" t="s">
        <v>465</v>
      </c>
      <c r="AJ1139" s="42">
        <v>1</v>
      </c>
      <c r="AL1139" s="5" t="s">
        <v>468</v>
      </c>
      <c r="AM1139" s="17">
        <v>1</v>
      </c>
      <c r="AW1139" s="5" t="s">
        <v>535</v>
      </c>
      <c r="AX1139" s="17">
        <v>34</v>
      </c>
      <c r="BC1139" s="5" t="s">
        <v>506</v>
      </c>
      <c r="BD1139" s="17">
        <v>169</v>
      </c>
      <c r="BN1139" s="5" t="s">
        <v>471</v>
      </c>
      <c r="BO1139" s="5" t="e">
        <f t="shared" si="87"/>
        <v>#N/A</v>
      </c>
      <c r="BP1139" s="5" t="e">
        <f t="shared" si="88"/>
        <v>#N/A</v>
      </c>
      <c r="BQ1139" s="5" t="e">
        <f>Table2[[#This Row],[Column1]]+Table2[[#This Row],[Column2]]</f>
        <v>#N/A</v>
      </c>
      <c r="BR1139" s="5"/>
      <c r="BS1139" s="5"/>
      <c r="BT1139" s="5"/>
      <c r="BU1139" s="5"/>
      <c r="BW1139" s="5" t="s">
        <v>1472</v>
      </c>
      <c r="BX1139">
        <v>365</v>
      </c>
      <c r="BY1139">
        <v>0</v>
      </c>
    </row>
    <row r="1140" spans="1:77" x14ac:dyDescent="0.25">
      <c r="A1140" s="5" t="s">
        <v>1429</v>
      </c>
      <c r="B1140" s="42">
        <v>140</v>
      </c>
      <c r="G1140" s="5" t="s">
        <v>1420</v>
      </c>
      <c r="H1140" s="42">
        <v>3</v>
      </c>
      <c r="N1140" s="5" t="s">
        <v>1420</v>
      </c>
      <c r="O1140" s="42">
        <v>1</v>
      </c>
      <c r="Z1140" s="5" t="s">
        <v>458</v>
      </c>
      <c r="AA1140" s="1">
        <v>0.3</v>
      </c>
      <c r="AI1140" s="5" t="s">
        <v>468</v>
      </c>
      <c r="AJ1140" s="42">
        <v>1</v>
      </c>
      <c r="AL1140" s="5" t="s">
        <v>469</v>
      </c>
      <c r="AM1140" s="17">
        <v>1</v>
      </c>
      <c r="AW1140" s="5" t="s">
        <v>537</v>
      </c>
      <c r="AX1140" s="17">
        <v>60</v>
      </c>
      <c r="BC1140" s="5" t="s">
        <v>507</v>
      </c>
      <c r="BD1140" s="17">
        <v>160</v>
      </c>
      <c r="BN1140" s="5" t="s">
        <v>472</v>
      </c>
      <c r="BO1140" s="5" t="e">
        <f t="shared" si="87"/>
        <v>#N/A</v>
      </c>
      <c r="BP1140" s="5" t="e">
        <f t="shared" si="88"/>
        <v>#N/A</v>
      </c>
      <c r="BQ1140" s="5" t="e">
        <f>Table2[[#This Row],[Column1]]+Table2[[#This Row],[Column2]]</f>
        <v>#N/A</v>
      </c>
      <c r="BR1140" s="5"/>
      <c r="BS1140" s="5"/>
      <c r="BT1140" s="5"/>
      <c r="BU1140" s="5"/>
      <c r="BW1140" s="5" t="s">
        <v>1473</v>
      </c>
      <c r="BX1140">
        <v>1054</v>
      </c>
      <c r="BY1140">
        <v>467</v>
      </c>
    </row>
    <row r="1141" spans="1:77" x14ac:dyDescent="0.25">
      <c r="A1141" s="5" t="s">
        <v>1430</v>
      </c>
      <c r="B1141" s="42">
        <v>51</v>
      </c>
      <c r="G1141" s="5" t="s">
        <v>1421</v>
      </c>
      <c r="H1141" s="42">
        <v>1090</v>
      </c>
      <c r="N1141" s="5" t="s">
        <v>1421</v>
      </c>
      <c r="O1141" s="42">
        <v>2</v>
      </c>
      <c r="Z1141" s="5" t="s">
        <v>461</v>
      </c>
      <c r="AA1141" s="1">
        <v>0.2</v>
      </c>
      <c r="AI1141" s="5" t="s">
        <v>469</v>
      </c>
      <c r="AJ1141" s="42">
        <v>1</v>
      </c>
      <c r="AL1141" s="5" t="s">
        <v>470</v>
      </c>
      <c r="AM1141" s="17">
        <v>2</v>
      </c>
      <c r="AW1141" s="5" t="s">
        <v>539</v>
      </c>
      <c r="AX1141" s="17">
        <v>40</v>
      </c>
      <c r="BC1141" s="5" t="s">
        <v>508</v>
      </c>
      <c r="BD1141" s="17">
        <v>70</v>
      </c>
      <c r="BN1141" s="5" t="s">
        <v>473</v>
      </c>
      <c r="BO1141" s="5" t="e">
        <f t="shared" si="87"/>
        <v>#N/A</v>
      </c>
      <c r="BP1141" s="5" t="e">
        <f t="shared" si="88"/>
        <v>#N/A</v>
      </c>
      <c r="BQ1141" s="5" t="e">
        <f>Table2[[#This Row],[Column1]]+Table2[[#This Row],[Column2]]</f>
        <v>#N/A</v>
      </c>
      <c r="BR1141" s="5"/>
      <c r="BS1141" s="5"/>
      <c r="BT1141" s="5"/>
      <c r="BU1141" s="5"/>
      <c r="BW1141" s="5" t="s">
        <v>1474</v>
      </c>
      <c r="BX1141">
        <v>310</v>
      </c>
      <c r="BY1141">
        <v>194</v>
      </c>
    </row>
    <row r="1142" spans="1:77" x14ac:dyDescent="0.25">
      <c r="A1142" s="5" t="s">
        <v>1431</v>
      </c>
      <c r="B1142" s="42">
        <v>0</v>
      </c>
      <c r="G1142" s="5" t="s">
        <v>1422</v>
      </c>
      <c r="H1142" s="42">
        <v>347</v>
      </c>
      <c r="N1142" s="5" t="s">
        <v>1422</v>
      </c>
      <c r="O1142" s="42">
        <v>1</v>
      </c>
      <c r="Z1142" s="5" t="s">
        <v>462</v>
      </c>
      <c r="AA1142" s="1">
        <v>7.0000000000000007E-2</v>
      </c>
      <c r="AI1142" s="5" t="s">
        <v>470</v>
      </c>
      <c r="AJ1142" s="42">
        <v>2</v>
      </c>
      <c r="AL1142" s="5" t="s">
        <v>471</v>
      </c>
      <c r="AM1142" s="17">
        <v>1</v>
      </c>
      <c r="AW1142" s="5" t="s">
        <v>541</v>
      </c>
      <c r="AX1142" s="17">
        <v>200</v>
      </c>
      <c r="BC1142" s="5" t="s">
        <v>509</v>
      </c>
      <c r="BD1142" s="17">
        <v>16</v>
      </c>
      <c r="BN1142" s="5" t="s">
        <v>474</v>
      </c>
      <c r="BO1142" s="5" t="e">
        <f t="shared" si="87"/>
        <v>#N/A</v>
      </c>
      <c r="BP1142" s="5" t="e">
        <f t="shared" si="88"/>
        <v>#N/A</v>
      </c>
      <c r="BQ1142" s="5" t="e">
        <f>Table2[[#This Row],[Column1]]+Table2[[#This Row],[Column2]]</f>
        <v>#N/A</v>
      </c>
      <c r="BR1142" s="5"/>
      <c r="BS1142" s="5"/>
      <c r="BT1142" s="5"/>
      <c r="BU1142" s="5"/>
      <c r="BW1142" s="5" t="s">
        <v>1475</v>
      </c>
      <c r="BX1142">
        <v>25</v>
      </c>
      <c r="BY1142">
        <v>18</v>
      </c>
    </row>
    <row r="1143" spans="1:77" x14ac:dyDescent="0.25">
      <c r="A1143" s="5" t="s">
        <v>1432</v>
      </c>
      <c r="B1143" s="42">
        <v>84</v>
      </c>
      <c r="G1143" s="5" t="s">
        <v>1423</v>
      </c>
      <c r="H1143" s="42">
        <v>4</v>
      </c>
      <c r="N1143" s="5" t="s">
        <v>1423</v>
      </c>
      <c r="O1143" s="42">
        <v>1</v>
      </c>
      <c r="Z1143" s="5" t="s">
        <v>463</v>
      </c>
      <c r="AA1143" s="1">
        <v>0.32</v>
      </c>
      <c r="AI1143" s="5" t="s">
        <v>471</v>
      </c>
      <c r="AJ1143" s="42">
        <v>1</v>
      </c>
      <c r="AL1143" s="5" t="s">
        <v>472</v>
      </c>
      <c r="AM1143" s="17">
        <v>1</v>
      </c>
      <c r="AW1143" s="5" t="s">
        <v>542</v>
      </c>
      <c r="AX1143" s="17">
        <v>134</v>
      </c>
      <c r="BC1143" s="5" t="s">
        <v>510</v>
      </c>
      <c r="BD1143" s="17">
        <v>120</v>
      </c>
      <c r="BN1143" s="5" t="s">
        <v>475</v>
      </c>
      <c r="BO1143" s="5" t="e">
        <f t="shared" si="87"/>
        <v>#N/A</v>
      </c>
      <c r="BP1143" s="5" t="e">
        <f t="shared" si="88"/>
        <v>#N/A</v>
      </c>
      <c r="BQ1143" s="5" t="e">
        <f>Table2[[#This Row],[Column1]]+Table2[[#This Row],[Column2]]</f>
        <v>#N/A</v>
      </c>
      <c r="BR1143" s="5"/>
      <c r="BS1143" s="5"/>
      <c r="BT1143" s="5"/>
      <c r="BU1143" s="5"/>
      <c r="BW1143" s="5" t="s">
        <v>1476</v>
      </c>
      <c r="BX1143">
        <v>14</v>
      </c>
      <c r="BY1143">
        <v>0</v>
      </c>
    </row>
    <row r="1144" spans="1:77" x14ac:dyDescent="0.25">
      <c r="A1144" s="5" t="s">
        <v>1433</v>
      </c>
      <c r="B1144" s="42">
        <v>235</v>
      </c>
      <c r="G1144" s="5" t="s">
        <v>1424</v>
      </c>
      <c r="H1144" s="42">
        <v>658</v>
      </c>
      <c r="N1144" s="5" t="s">
        <v>1424</v>
      </c>
      <c r="O1144" s="42">
        <v>2</v>
      </c>
      <c r="Z1144" s="5" t="s">
        <v>465</v>
      </c>
      <c r="AA1144" s="1">
        <v>0.12</v>
      </c>
      <c r="AI1144" s="5" t="s">
        <v>472</v>
      </c>
      <c r="AJ1144" s="42">
        <v>1</v>
      </c>
      <c r="AL1144" s="5" t="s">
        <v>473</v>
      </c>
      <c r="AM1144" s="17">
        <v>1</v>
      </c>
      <c r="AW1144" s="5" t="s">
        <v>544</v>
      </c>
      <c r="AX1144" s="17">
        <v>6</v>
      </c>
      <c r="BC1144" s="5" t="s">
        <v>511</v>
      </c>
      <c r="BD1144" s="17">
        <v>314</v>
      </c>
      <c r="BN1144" s="5" t="s">
        <v>476</v>
      </c>
      <c r="BO1144" s="5" t="e">
        <f t="shared" si="87"/>
        <v>#N/A</v>
      </c>
      <c r="BP1144" s="5" t="e">
        <f t="shared" si="88"/>
        <v>#N/A</v>
      </c>
      <c r="BQ1144" s="5" t="e">
        <f>Table2[[#This Row],[Column1]]+Table2[[#This Row],[Column2]]</f>
        <v>#N/A</v>
      </c>
      <c r="BR1144" s="5"/>
      <c r="BS1144" s="5"/>
      <c r="BT1144" s="5"/>
      <c r="BU1144" s="5"/>
      <c r="BW1144" s="5" t="s">
        <v>1477</v>
      </c>
      <c r="BX1144">
        <v>60</v>
      </c>
      <c r="BY1144">
        <v>50</v>
      </c>
    </row>
    <row r="1145" spans="1:77" x14ac:dyDescent="0.25">
      <c r="A1145" s="5" t="s">
        <v>1434</v>
      </c>
      <c r="B1145" s="42">
        <v>0</v>
      </c>
      <c r="G1145" s="5" t="s">
        <v>1425</v>
      </c>
      <c r="H1145" s="42">
        <v>12</v>
      </c>
      <c r="N1145" s="5" t="s">
        <v>1425</v>
      </c>
      <c r="O1145" s="42">
        <v>1</v>
      </c>
      <c r="Z1145" s="5" t="s">
        <v>468</v>
      </c>
      <c r="AA1145" s="1">
        <v>0.08</v>
      </c>
      <c r="AI1145" s="5" t="s">
        <v>473</v>
      </c>
      <c r="AJ1145" s="42">
        <v>1</v>
      </c>
      <c r="AL1145" s="5" t="s">
        <v>474</v>
      </c>
      <c r="AM1145" s="17">
        <v>1</v>
      </c>
      <c r="AW1145" s="5" t="s">
        <v>545</v>
      </c>
      <c r="AX1145" s="17">
        <v>30</v>
      </c>
      <c r="BC1145" s="5" t="s">
        <v>512</v>
      </c>
      <c r="BD1145" s="17">
        <v>3</v>
      </c>
      <c r="BN1145" s="5" t="s">
        <v>477</v>
      </c>
      <c r="BO1145" s="5" t="e">
        <f t="shared" si="87"/>
        <v>#N/A</v>
      </c>
      <c r="BP1145" s="5" t="e">
        <f t="shared" si="88"/>
        <v>#N/A</v>
      </c>
      <c r="BQ1145" s="5" t="e">
        <f>Table2[[#This Row],[Column1]]+Table2[[#This Row],[Column2]]</f>
        <v>#N/A</v>
      </c>
      <c r="BR1145" s="5"/>
      <c r="BS1145" s="5"/>
      <c r="BT1145" s="5"/>
      <c r="BU1145" s="5"/>
      <c r="BW1145" s="5" t="s">
        <v>1478</v>
      </c>
      <c r="BX1145">
        <v>382</v>
      </c>
      <c r="BY1145">
        <v>0</v>
      </c>
    </row>
    <row r="1146" spans="1:77" x14ac:dyDescent="0.25">
      <c r="A1146" s="5" t="s">
        <v>1435</v>
      </c>
      <c r="B1146" s="42">
        <v>0</v>
      </c>
      <c r="G1146" s="5" t="s">
        <v>1426</v>
      </c>
      <c r="H1146" s="42">
        <v>0</v>
      </c>
      <c r="N1146" s="5" t="s">
        <v>1426</v>
      </c>
      <c r="O1146" s="42">
        <v>1</v>
      </c>
      <c r="Z1146" s="5" t="s">
        <v>469</v>
      </c>
      <c r="AA1146" s="1">
        <v>0.31</v>
      </c>
      <c r="AI1146" s="5" t="s">
        <v>474</v>
      </c>
      <c r="AJ1146" s="42">
        <v>1</v>
      </c>
      <c r="AL1146" s="5" t="s">
        <v>475</v>
      </c>
      <c r="AM1146" s="17">
        <v>2</v>
      </c>
      <c r="AW1146" s="5" t="s">
        <v>546</v>
      </c>
      <c r="AX1146" s="17">
        <v>270</v>
      </c>
      <c r="BC1146" s="5" t="s">
        <v>513</v>
      </c>
      <c r="BD1146" s="17">
        <v>24</v>
      </c>
      <c r="BN1146" s="5" t="s">
        <v>478</v>
      </c>
      <c r="BO1146" s="5" t="e">
        <f t="shared" si="87"/>
        <v>#N/A</v>
      </c>
      <c r="BP1146" s="5" t="e">
        <f t="shared" si="88"/>
        <v>#N/A</v>
      </c>
      <c r="BQ1146" s="5" t="e">
        <f>Table2[[#This Row],[Column1]]+Table2[[#This Row],[Column2]]</f>
        <v>#N/A</v>
      </c>
      <c r="BR1146" s="5"/>
      <c r="BS1146" s="5"/>
      <c r="BT1146" s="5"/>
      <c r="BU1146" s="5"/>
      <c r="BW1146" s="5" t="s">
        <v>1480</v>
      </c>
      <c r="BX1146">
        <v>890</v>
      </c>
      <c r="BY1146">
        <v>160</v>
      </c>
    </row>
    <row r="1147" spans="1:77" x14ac:dyDescent="0.25">
      <c r="A1147" s="5" t="s">
        <v>1436</v>
      </c>
      <c r="B1147" s="42">
        <v>67</v>
      </c>
      <c r="G1147" s="5" t="s">
        <v>1427</v>
      </c>
      <c r="H1147" s="42">
        <v>40</v>
      </c>
      <c r="N1147" s="5" t="s">
        <v>1427</v>
      </c>
      <c r="O1147" s="42">
        <v>1</v>
      </c>
      <c r="Z1147" s="5" t="s">
        <v>470</v>
      </c>
      <c r="AA1147" s="1">
        <v>0.22</v>
      </c>
      <c r="AI1147" s="5" t="s">
        <v>475</v>
      </c>
      <c r="AJ1147" s="42">
        <v>2</v>
      </c>
      <c r="AL1147" s="5" t="s">
        <v>476</v>
      </c>
      <c r="AM1147" s="17">
        <v>1</v>
      </c>
      <c r="AW1147" s="5" t="s">
        <v>547</v>
      </c>
      <c r="AX1147" s="17">
        <v>15</v>
      </c>
      <c r="BC1147" s="5" t="s">
        <v>514</v>
      </c>
      <c r="BD1147" s="17">
        <v>5300</v>
      </c>
      <c r="BN1147" s="5" t="s">
        <v>479</v>
      </c>
      <c r="BO1147" s="5" t="e">
        <f t="shared" si="87"/>
        <v>#N/A</v>
      </c>
      <c r="BP1147" s="5" t="e">
        <f t="shared" si="88"/>
        <v>#N/A</v>
      </c>
      <c r="BQ1147" s="5" t="e">
        <f>Table2[[#This Row],[Column1]]+Table2[[#This Row],[Column2]]</f>
        <v>#N/A</v>
      </c>
      <c r="BR1147" s="5"/>
      <c r="BS1147" s="5"/>
      <c r="BT1147" s="5"/>
      <c r="BU1147" s="5"/>
      <c r="BW1147" s="5" t="s">
        <v>1481</v>
      </c>
      <c r="BX1147">
        <v>553</v>
      </c>
      <c r="BY1147">
        <v>57</v>
      </c>
    </row>
    <row r="1148" spans="1:77" x14ac:dyDescent="0.25">
      <c r="A1148" s="5" t="s">
        <v>1437</v>
      </c>
      <c r="B1148" s="42">
        <v>1568</v>
      </c>
      <c r="G1148" s="5" t="s">
        <v>1428</v>
      </c>
      <c r="H1148" s="42">
        <v>30</v>
      </c>
      <c r="N1148" s="5" t="s">
        <v>1428</v>
      </c>
      <c r="O1148" s="42">
        <v>1</v>
      </c>
      <c r="Z1148" s="5" t="s">
        <v>471</v>
      </c>
      <c r="AA1148" s="1">
        <v>0.3</v>
      </c>
      <c r="AI1148" s="5" t="s">
        <v>476</v>
      </c>
      <c r="AJ1148" s="42">
        <v>1</v>
      </c>
      <c r="AL1148" s="5" t="s">
        <v>477</v>
      </c>
      <c r="AM1148" s="17">
        <v>1</v>
      </c>
      <c r="AW1148" s="5" t="s">
        <v>549</v>
      </c>
      <c r="AX1148" s="17">
        <v>50</v>
      </c>
      <c r="BC1148" s="5" t="s">
        <v>515</v>
      </c>
      <c r="BD1148" s="17">
        <v>26</v>
      </c>
      <c r="BN1148" s="5" t="s">
        <v>480</v>
      </c>
      <c r="BO1148" s="5" t="e">
        <f t="shared" si="87"/>
        <v>#N/A</v>
      </c>
      <c r="BP1148" s="5" t="e">
        <f t="shared" si="88"/>
        <v>#N/A</v>
      </c>
      <c r="BQ1148" s="5" t="e">
        <f>Table2[[#This Row],[Column1]]+Table2[[#This Row],[Column2]]</f>
        <v>#N/A</v>
      </c>
      <c r="BR1148" s="5"/>
      <c r="BS1148" s="5"/>
      <c r="BT1148" s="5"/>
      <c r="BU1148" s="5"/>
      <c r="BW1148" s="5" t="s">
        <v>1482</v>
      </c>
      <c r="BX1148">
        <v>0</v>
      </c>
      <c r="BY1148">
        <v>100</v>
      </c>
    </row>
    <row r="1149" spans="1:77" x14ac:dyDescent="0.25">
      <c r="A1149" s="5" t="s">
        <v>1438</v>
      </c>
      <c r="B1149" s="42">
        <v>44</v>
      </c>
      <c r="G1149" s="5" t="s">
        <v>1429</v>
      </c>
      <c r="H1149" s="42">
        <v>117</v>
      </c>
      <c r="N1149" s="5" t="s">
        <v>1429</v>
      </c>
      <c r="O1149" s="42">
        <v>1</v>
      </c>
      <c r="Z1149" s="5" t="s">
        <v>472</v>
      </c>
      <c r="AA1149" s="1">
        <v>0</v>
      </c>
      <c r="AI1149" s="5" t="s">
        <v>477</v>
      </c>
      <c r="AJ1149" s="42">
        <v>1</v>
      </c>
      <c r="AL1149" s="5" t="s">
        <v>478</v>
      </c>
      <c r="AM1149" s="17">
        <v>1</v>
      </c>
      <c r="AW1149" s="5" t="s">
        <v>550</v>
      </c>
      <c r="AX1149" s="17">
        <v>100</v>
      </c>
      <c r="BC1149" s="5" t="s">
        <v>518</v>
      </c>
      <c r="BD1149" s="17">
        <v>312</v>
      </c>
      <c r="BN1149" s="5" t="s">
        <v>481</v>
      </c>
      <c r="BO1149" s="5" t="e">
        <f t="shared" si="87"/>
        <v>#N/A</v>
      </c>
      <c r="BP1149" s="5" t="e">
        <f t="shared" si="88"/>
        <v>#N/A</v>
      </c>
      <c r="BQ1149" s="5" t="e">
        <f>Table2[[#This Row],[Column1]]+Table2[[#This Row],[Column2]]</f>
        <v>#N/A</v>
      </c>
      <c r="BR1149" s="5"/>
      <c r="BS1149" s="5"/>
      <c r="BT1149" s="5"/>
      <c r="BU1149" s="5"/>
      <c r="BW1149" s="5" t="s">
        <v>1483</v>
      </c>
      <c r="BX1149">
        <v>344</v>
      </c>
      <c r="BY1149">
        <v>230</v>
      </c>
    </row>
    <row r="1150" spans="1:77" x14ac:dyDescent="0.25">
      <c r="A1150" s="5" t="s">
        <v>1440</v>
      </c>
      <c r="B1150" s="42">
        <v>31</v>
      </c>
      <c r="G1150" s="5" t="s">
        <v>1430</v>
      </c>
      <c r="H1150" s="42">
        <v>84</v>
      </c>
      <c r="N1150" s="5" t="s">
        <v>1430</v>
      </c>
      <c r="O1150" s="42">
        <v>2</v>
      </c>
      <c r="Z1150" s="5" t="s">
        <v>473</v>
      </c>
      <c r="AA1150" s="1">
        <v>0.1</v>
      </c>
      <c r="AI1150" s="5" t="s">
        <v>478</v>
      </c>
      <c r="AJ1150" s="42">
        <v>1</v>
      </c>
      <c r="AL1150" s="5" t="s">
        <v>479</v>
      </c>
      <c r="AM1150" s="17">
        <v>1</v>
      </c>
      <c r="AW1150" s="5" t="s">
        <v>552</v>
      </c>
      <c r="AX1150" s="17">
        <v>55</v>
      </c>
      <c r="BC1150" s="5" t="s">
        <v>519</v>
      </c>
      <c r="BD1150" s="17">
        <v>233</v>
      </c>
      <c r="BN1150" s="5" t="s">
        <v>482</v>
      </c>
      <c r="BO1150" s="5" t="e">
        <f t="shared" si="87"/>
        <v>#N/A</v>
      </c>
      <c r="BP1150" s="5" t="e">
        <f t="shared" si="88"/>
        <v>#N/A</v>
      </c>
      <c r="BQ1150" s="5" t="e">
        <f>Table2[[#This Row],[Column1]]+Table2[[#This Row],[Column2]]</f>
        <v>#N/A</v>
      </c>
      <c r="BR1150" s="5"/>
      <c r="BS1150" s="5"/>
      <c r="BT1150" s="5"/>
      <c r="BU1150" s="5"/>
      <c r="BW1150" s="5" t="s">
        <v>1484</v>
      </c>
      <c r="BX1150">
        <v>0</v>
      </c>
      <c r="BY1150">
        <v>0</v>
      </c>
    </row>
    <row r="1151" spans="1:77" x14ac:dyDescent="0.25">
      <c r="A1151" s="5" t="s">
        <v>1441</v>
      </c>
      <c r="B1151" s="42">
        <v>750</v>
      </c>
      <c r="G1151" s="5" t="s">
        <v>1431</v>
      </c>
      <c r="H1151" s="42">
        <v>548</v>
      </c>
      <c r="N1151" s="5" t="s">
        <v>1431</v>
      </c>
      <c r="O1151" s="42">
        <v>1</v>
      </c>
      <c r="Z1151" s="5" t="s">
        <v>474</v>
      </c>
      <c r="AA1151" s="1">
        <v>0.1</v>
      </c>
      <c r="AI1151" s="5" t="s">
        <v>479</v>
      </c>
      <c r="AJ1151" s="42">
        <v>1</v>
      </c>
      <c r="AL1151" s="5" t="s">
        <v>480</v>
      </c>
      <c r="AM1151" s="17">
        <v>1</v>
      </c>
      <c r="AW1151" s="5" t="s">
        <v>556</v>
      </c>
      <c r="AX1151" s="17">
        <v>669</v>
      </c>
      <c r="BC1151" s="5" t="s">
        <v>521</v>
      </c>
      <c r="BD1151" s="17">
        <v>7</v>
      </c>
      <c r="BN1151" s="5" t="s">
        <v>483</v>
      </c>
      <c r="BO1151" s="5" t="e">
        <f t="shared" si="87"/>
        <v>#N/A</v>
      </c>
      <c r="BP1151" s="5" t="e">
        <f t="shared" si="88"/>
        <v>#N/A</v>
      </c>
      <c r="BQ1151" s="5" t="e">
        <f>Table2[[#This Row],[Column1]]+Table2[[#This Row],[Column2]]</f>
        <v>#N/A</v>
      </c>
      <c r="BR1151" s="5"/>
      <c r="BS1151" s="5"/>
      <c r="BT1151" s="5"/>
      <c r="BU1151" s="5"/>
      <c r="BW1151" s="5" t="s">
        <v>1485</v>
      </c>
      <c r="BX1151">
        <v>61</v>
      </c>
      <c r="BY1151">
        <v>27</v>
      </c>
    </row>
    <row r="1152" spans="1:77" x14ac:dyDescent="0.25">
      <c r="A1152" s="5" t="s">
        <v>1442</v>
      </c>
      <c r="B1152" s="42">
        <v>150</v>
      </c>
      <c r="G1152" s="5" t="s">
        <v>1432</v>
      </c>
      <c r="H1152" s="42">
        <v>277</v>
      </c>
      <c r="N1152" s="5" t="s">
        <v>1432</v>
      </c>
      <c r="O1152" s="42">
        <v>1</v>
      </c>
      <c r="Z1152" s="5" t="s">
        <v>475</v>
      </c>
      <c r="AA1152" s="1">
        <v>0.15</v>
      </c>
      <c r="AI1152" s="5" t="s">
        <v>480</v>
      </c>
      <c r="AJ1152" s="42">
        <v>1</v>
      </c>
      <c r="AL1152" s="5" t="s">
        <v>481</v>
      </c>
      <c r="AM1152" s="17">
        <v>3</v>
      </c>
      <c r="AW1152" s="5" t="s">
        <v>557</v>
      </c>
      <c r="AX1152" s="17">
        <v>717</v>
      </c>
      <c r="BC1152" s="5" t="s">
        <v>522</v>
      </c>
      <c r="BD1152" s="17">
        <v>1998</v>
      </c>
      <c r="BN1152" s="5" t="s">
        <v>484</v>
      </c>
      <c r="BO1152" s="5" t="e">
        <f t="shared" si="87"/>
        <v>#N/A</v>
      </c>
      <c r="BP1152" s="5" t="e">
        <f t="shared" si="88"/>
        <v>#N/A</v>
      </c>
      <c r="BQ1152" s="5" t="e">
        <f>Table2[[#This Row],[Column1]]+Table2[[#This Row],[Column2]]</f>
        <v>#N/A</v>
      </c>
      <c r="BR1152" s="5"/>
      <c r="BS1152" s="5"/>
      <c r="BT1152" s="5"/>
      <c r="BU1152" s="5"/>
      <c r="BW1152" s="5" t="s">
        <v>1486</v>
      </c>
      <c r="BX1152">
        <v>438</v>
      </c>
      <c r="BY1152">
        <v>340</v>
      </c>
    </row>
    <row r="1153" spans="1:77" x14ac:dyDescent="0.25">
      <c r="A1153" s="5" t="s">
        <v>1443</v>
      </c>
      <c r="B1153" s="42">
        <v>40</v>
      </c>
      <c r="G1153" s="5" t="s">
        <v>1433</v>
      </c>
      <c r="H1153" s="42">
        <v>55</v>
      </c>
      <c r="N1153" s="5" t="s">
        <v>1433</v>
      </c>
      <c r="O1153" s="42">
        <v>1</v>
      </c>
      <c r="Z1153" s="5" t="s">
        <v>476</v>
      </c>
      <c r="AA1153" s="1">
        <v>0</v>
      </c>
      <c r="AI1153" s="5" t="s">
        <v>481</v>
      </c>
      <c r="AJ1153" s="42">
        <v>3</v>
      </c>
      <c r="AL1153" s="5" t="s">
        <v>482</v>
      </c>
      <c r="AM1153" s="17">
        <v>1</v>
      </c>
      <c r="AW1153" s="5" t="s">
        <v>558</v>
      </c>
      <c r="AX1153" s="17">
        <v>120</v>
      </c>
      <c r="BC1153" s="5" t="s">
        <v>523</v>
      </c>
      <c r="BD1153" s="17">
        <v>157</v>
      </c>
      <c r="BN1153" s="5" t="s">
        <v>485</v>
      </c>
      <c r="BO1153" s="5" t="e">
        <f t="shared" si="87"/>
        <v>#N/A</v>
      </c>
      <c r="BP1153" s="5" t="e">
        <f t="shared" si="88"/>
        <v>#N/A</v>
      </c>
      <c r="BQ1153" s="5" t="e">
        <f>Table2[[#This Row],[Column1]]+Table2[[#This Row],[Column2]]</f>
        <v>#N/A</v>
      </c>
      <c r="BR1153" s="5"/>
      <c r="BS1153" s="5"/>
      <c r="BT1153" s="5"/>
      <c r="BU1153" s="5"/>
      <c r="BW1153" s="5" t="s">
        <v>1487</v>
      </c>
      <c r="BX1153">
        <v>965</v>
      </c>
      <c r="BY1153">
        <v>100</v>
      </c>
    </row>
    <row r="1154" spans="1:77" x14ac:dyDescent="0.25">
      <c r="A1154" s="5" t="s">
        <v>1444</v>
      </c>
      <c r="B1154" s="42">
        <v>82</v>
      </c>
      <c r="G1154" s="5" t="s">
        <v>1434</v>
      </c>
      <c r="H1154" s="42">
        <v>55</v>
      </c>
      <c r="N1154" s="5" t="s">
        <v>1434</v>
      </c>
      <c r="O1154" s="42">
        <v>1</v>
      </c>
      <c r="Z1154" s="5" t="s">
        <v>477</v>
      </c>
      <c r="AA1154" s="1">
        <v>0.18</v>
      </c>
      <c r="AI1154" s="5" t="s">
        <v>482</v>
      </c>
      <c r="AJ1154" s="42">
        <v>1</v>
      </c>
      <c r="AL1154" s="5" t="s">
        <v>483</v>
      </c>
      <c r="AM1154" s="17">
        <v>1</v>
      </c>
      <c r="AW1154" s="5" t="s">
        <v>559</v>
      </c>
      <c r="AX1154" s="17">
        <v>556</v>
      </c>
      <c r="BC1154" s="5" t="s">
        <v>524</v>
      </c>
      <c r="BD1154" s="17">
        <v>102</v>
      </c>
      <c r="BN1154" s="5" t="s">
        <v>486</v>
      </c>
      <c r="BO1154" s="5" t="e">
        <f t="shared" si="87"/>
        <v>#N/A</v>
      </c>
      <c r="BP1154" s="5" t="e">
        <f t="shared" si="88"/>
        <v>#N/A</v>
      </c>
      <c r="BQ1154" s="5" t="e">
        <f>Table2[[#This Row],[Column1]]+Table2[[#This Row],[Column2]]</f>
        <v>#N/A</v>
      </c>
      <c r="BR1154" s="5"/>
      <c r="BS1154" s="5"/>
      <c r="BT1154" s="5"/>
      <c r="BU1154" s="5"/>
      <c r="BW1154" s="5" t="s">
        <v>1488</v>
      </c>
      <c r="BX1154">
        <v>5</v>
      </c>
      <c r="BY1154">
        <v>20</v>
      </c>
    </row>
    <row r="1155" spans="1:77" x14ac:dyDescent="0.25">
      <c r="A1155" s="5" t="s">
        <v>1445</v>
      </c>
      <c r="B1155" s="42">
        <v>100</v>
      </c>
      <c r="G1155" s="5" t="s">
        <v>1435</v>
      </c>
      <c r="H1155" s="42">
        <v>134</v>
      </c>
      <c r="N1155" s="5" t="s">
        <v>1435</v>
      </c>
      <c r="O1155" s="42">
        <v>1</v>
      </c>
      <c r="Z1155" s="5" t="s">
        <v>478</v>
      </c>
      <c r="AA1155" s="1">
        <v>7.0000000000000007E-2</v>
      </c>
      <c r="AI1155" s="5" t="s">
        <v>483</v>
      </c>
      <c r="AJ1155" s="42">
        <v>1</v>
      </c>
      <c r="AL1155" s="5" t="s">
        <v>484</v>
      </c>
      <c r="AM1155" s="17">
        <v>1</v>
      </c>
      <c r="AW1155" s="5" t="s">
        <v>560</v>
      </c>
      <c r="AX1155" s="17">
        <v>6650</v>
      </c>
      <c r="BC1155" s="5" t="s">
        <v>525</v>
      </c>
      <c r="BD1155" s="17">
        <v>8</v>
      </c>
      <c r="BN1155" s="5" t="s">
        <v>487</v>
      </c>
      <c r="BO1155" s="5" t="e">
        <f t="shared" si="87"/>
        <v>#N/A</v>
      </c>
      <c r="BP1155" s="5" t="e">
        <f t="shared" si="88"/>
        <v>#N/A</v>
      </c>
      <c r="BQ1155" s="5" t="e">
        <f>Table2[[#This Row],[Column1]]+Table2[[#This Row],[Column2]]</f>
        <v>#N/A</v>
      </c>
      <c r="BR1155" s="5"/>
      <c r="BS1155" s="5"/>
      <c r="BT1155" s="5"/>
      <c r="BU1155" s="5"/>
      <c r="BW1155" s="5" t="s">
        <v>1489</v>
      </c>
      <c r="BX1155">
        <v>260</v>
      </c>
      <c r="BY1155">
        <v>10090</v>
      </c>
    </row>
    <row r="1156" spans="1:77" x14ac:dyDescent="0.25">
      <c r="A1156" s="5" t="s">
        <v>1446</v>
      </c>
      <c r="B1156" s="42">
        <v>50</v>
      </c>
      <c r="G1156" s="5" t="s">
        <v>1436</v>
      </c>
      <c r="H1156" s="42">
        <v>315</v>
      </c>
      <c r="N1156" s="5" t="s">
        <v>1436</v>
      </c>
      <c r="O1156" s="42">
        <v>1</v>
      </c>
      <c r="Z1156" s="5" t="s">
        <v>479</v>
      </c>
      <c r="AA1156" s="1">
        <v>0.14000000000000001</v>
      </c>
      <c r="AI1156" s="5" t="s">
        <v>484</v>
      </c>
      <c r="AJ1156" s="42">
        <v>1</v>
      </c>
      <c r="AL1156" s="5" t="s">
        <v>485</v>
      </c>
      <c r="AM1156" s="17">
        <v>1</v>
      </c>
      <c r="AW1156" s="5" t="s">
        <v>561</v>
      </c>
      <c r="AX1156" s="17">
        <v>27</v>
      </c>
      <c r="BC1156" s="5" t="s">
        <v>526</v>
      </c>
      <c r="BD1156" s="17">
        <v>809</v>
      </c>
      <c r="BN1156" s="5" t="s">
        <v>488</v>
      </c>
      <c r="BO1156" s="5" t="e">
        <f t="shared" si="87"/>
        <v>#N/A</v>
      </c>
      <c r="BP1156" s="5" t="e">
        <f t="shared" si="88"/>
        <v>#N/A</v>
      </c>
      <c r="BQ1156" s="5" t="e">
        <f>Table2[[#This Row],[Column1]]+Table2[[#This Row],[Column2]]</f>
        <v>#N/A</v>
      </c>
      <c r="BR1156" s="5"/>
      <c r="BS1156" s="5"/>
      <c r="BT1156" s="5"/>
      <c r="BU1156" s="5"/>
      <c r="BW1156" s="5" t="s">
        <v>1490</v>
      </c>
      <c r="BX1156">
        <v>390</v>
      </c>
      <c r="BY1156">
        <v>155</v>
      </c>
    </row>
    <row r="1157" spans="1:77" x14ac:dyDescent="0.25">
      <c r="A1157" s="5" t="s">
        <v>1447</v>
      </c>
      <c r="B1157" s="42">
        <v>391</v>
      </c>
      <c r="G1157" s="5" t="s">
        <v>1437</v>
      </c>
      <c r="H1157" s="42">
        <v>958</v>
      </c>
      <c r="N1157" s="5" t="s">
        <v>1437</v>
      </c>
      <c r="O1157" s="42">
        <v>3</v>
      </c>
      <c r="Z1157" s="5" t="s">
        <v>480</v>
      </c>
      <c r="AA1157" s="1">
        <v>0.05</v>
      </c>
      <c r="AI1157" s="5" t="s">
        <v>485</v>
      </c>
      <c r="AJ1157" s="42">
        <v>1</v>
      </c>
      <c r="AL1157" s="5" t="s">
        <v>486</v>
      </c>
      <c r="AM1157" s="17">
        <v>1</v>
      </c>
      <c r="AW1157" s="5" t="s">
        <v>562</v>
      </c>
      <c r="AX1157" s="17">
        <v>60</v>
      </c>
      <c r="BC1157" s="5" t="s">
        <v>528</v>
      </c>
      <c r="BD1157" s="17">
        <v>19</v>
      </c>
      <c r="BN1157" s="5" t="s">
        <v>489</v>
      </c>
      <c r="BO1157" s="5" t="e">
        <f t="shared" si="87"/>
        <v>#N/A</v>
      </c>
      <c r="BP1157" s="5" t="e">
        <f t="shared" si="88"/>
        <v>#N/A</v>
      </c>
      <c r="BQ1157" s="5" t="e">
        <f>Table2[[#This Row],[Column1]]+Table2[[#This Row],[Column2]]</f>
        <v>#N/A</v>
      </c>
      <c r="BR1157" s="5"/>
      <c r="BS1157" s="5"/>
      <c r="BT1157" s="5"/>
      <c r="BU1157" s="5"/>
      <c r="BW1157" s="5" t="s">
        <v>1492</v>
      </c>
      <c r="BX1157">
        <v>549</v>
      </c>
      <c r="BY1157">
        <v>150</v>
      </c>
    </row>
    <row r="1158" spans="1:77" x14ac:dyDescent="0.25">
      <c r="A1158" s="5" t="s">
        <v>1448</v>
      </c>
      <c r="B1158" s="42">
        <v>280</v>
      </c>
      <c r="G1158" s="5" t="s">
        <v>1438</v>
      </c>
      <c r="H1158" s="42">
        <v>50</v>
      </c>
      <c r="N1158" s="5" t="s">
        <v>1438</v>
      </c>
      <c r="O1158" s="42">
        <v>1</v>
      </c>
      <c r="Z1158" s="5" t="s">
        <v>481</v>
      </c>
      <c r="AA1158" s="1">
        <v>0.2</v>
      </c>
      <c r="AI1158" s="5" t="s">
        <v>486</v>
      </c>
      <c r="AJ1158" s="42">
        <v>1</v>
      </c>
      <c r="AL1158" s="5" t="s">
        <v>487</v>
      </c>
      <c r="AM1158" s="17">
        <v>1</v>
      </c>
      <c r="AW1158" s="5" t="s">
        <v>563</v>
      </c>
      <c r="AX1158" s="17">
        <v>12</v>
      </c>
      <c r="BC1158" s="5" t="s">
        <v>529</v>
      </c>
      <c r="BD1158" s="17">
        <v>182</v>
      </c>
      <c r="BN1158" s="5" t="s">
        <v>491</v>
      </c>
      <c r="BO1158" s="5" t="e">
        <f t="shared" si="87"/>
        <v>#N/A</v>
      </c>
      <c r="BP1158" s="5" t="e">
        <f t="shared" si="88"/>
        <v>#N/A</v>
      </c>
      <c r="BQ1158" s="5" t="e">
        <f>Table2[[#This Row],[Column1]]+Table2[[#This Row],[Column2]]</f>
        <v>#N/A</v>
      </c>
      <c r="BR1158" s="5"/>
      <c r="BS1158" s="5"/>
      <c r="BT1158" s="5"/>
      <c r="BU1158" s="5"/>
      <c r="BW1158" s="5" t="s">
        <v>1493</v>
      </c>
      <c r="BX1158">
        <v>36</v>
      </c>
      <c r="BY1158">
        <v>75</v>
      </c>
    </row>
    <row r="1159" spans="1:77" x14ac:dyDescent="0.25">
      <c r="A1159" s="5" t="s">
        <v>1449</v>
      </c>
      <c r="B1159" s="42">
        <v>0</v>
      </c>
      <c r="G1159" s="5" t="s">
        <v>1440</v>
      </c>
      <c r="H1159" s="42">
        <v>317</v>
      </c>
      <c r="N1159" s="5" t="s">
        <v>1440</v>
      </c>
      <c r="O1159" s="42">
        <v>1</v>
      </c>
      <c r="Z1159" s="5" t="s">
        <v>482</v>
      </c>
      <c r="AA1159" s="1">
        <v>0</v>
      </c>
      <c r="AI1159" s="5" t="s">
        <v>487</v>
      </c>
      <c r="AJ1159" s="42">
        <v>1</v>
      </c>
      <c r="AL1159" s="5" t="s">
        <v>488</v>
      </c>
      <c r="AM1159" s="17">
        <v>1</v>
      </c>
      <c r="AW1159" s="5" t="s">
        <v>567</v>
      </c>
      <c r="AX1159" s="17">
        <v>5</v>
      </c>
      <c r="BC1159" s="5" t="s">
        <v>530</v>
      </c>
      <c r="BD1159" s="17">
        <v>146</v>
      </c>
      <c r="BN1159" s="5" t="s">
        <v>492</v>
      </c>
      <c r="BO1159" s="5" t="e">
        <f t="shared" si="87"/>
        <v>#N/A</v>
      </c>
      <c r="BP1159" s="5" t="e">
        <f t="shared" si="88"/>
        <v>#N/A</v>
      </c>
      <c r="BQ1159" s="5" t="e">
        <f>Table2[[#This Row],[Column1]]+Table2[[#This Row],[Column2]]</f>
        <v>#N/A</v>
      </c>
      <c r="BR1159" s="5"/>
      <c r="BS1159" s="5"/>
      <c r="BT1159" s="5"/>
      <c r="BU1159" s="5"/>
      <c r="BW1159" s="5" t="s">
        <v>1494</v>
      </c>
      <c r="BX1159">
        <v>530</v>
      </c>
      <c r="BY1159">
        <v>300</v>
      </c>
    </row>
    <row r="1160" spans="1:77" x14ac:dyDescent="0.25">
      <c r="A1160" s="5" t="s">
        <v>1450</v>
      </c>
      <c r="B1160" s="42">
        <v>65</v>
      </c>
      <c r="G1160" s="5" t="s">
        <v>1441</v>
      </c>
      <c r="H1160" s="42">
        <v>1500</v>
      </c>
      <c r="N1160" s="5" t="s">
        <v>1441</v>
      </c>
      <c r="O1160" s="42">
        <v>1</v>
      </c>
      <c r="Z1160" s="5" t="s">
        <v>483</v>
      </c>
      <c r="AA1160" s="1">
        <v>0.2</v>
      </c>
      <c r="AI1160" s="5" t="s">
        <v>488</v>
      </c>
      <c r="AJ1160" s="42">
        <v>1</v>
      </c>
      <c r="AL1160" s="5" t="s">
        <v>489</v>
      </c>
      <c r="AM1160" s="17">
        <v>1</v>
      </c>
      <c r="AW1160" s="5" t="s">
        <v>569</v>
      </c>
      <c r="AX1160" s="17">
        <v>10</v>
      </c>
      <c r="BC1160" s="5" t="s">
        <v>531</v>
      </c>
      <c r="BD1160" s="17">
        <v>1500</v>
      </c>
      <c r="BN1160" s="5" t="s">
        <v>493</v>
      </c>
      <c r="BO1160" s="5" t="e">
        <f t="shared" ref="BO1160:BO1223" si="89">RANK(BK1160:BK2786,BK1160:BK2786,0)</f>
        <v>#N/A</v>
      </c>
      <c r="BP1160" s="5" t="e">
        <f t="shared" ref="BP1160:BP1223" si="90">RANK(BL1160:BL2786,BL1160:BL2786,0)</f>
        <v>#N/A</v>
      </c>
      <c r="BQ1160" s="5" t="e">
        <f>Table2[[#This Row],[Column1]]+Table2[[#This Row],[Column2]]</f>
        <v>#N/A</v>
      </c>
      <c r="BR1160" s="5"/>
      <c r="BS1160" s="5"/>
      <c r="BT1160" s="5"/>
      <c r="BU1160" s="5"/>
      <c r="BW1160" s="5" t="s">
        <v>1495</v>
      </c>
      <c r="BX1160">
        <v>700</v>
      </c>
      <c r="BY1160">
        <v>0</v>
      </c>
    </row>
    <row r="1161" spans="1:77" x14ac:dyDescent="0.25">
      <c r="A1161" s="5" t="s">
        <v>1451</v>
      </c>
      <c r="B1161" s="42">
        <v>50</v>
      </c>
      <c r="G1161" s="5" t="s">
        <v>1442</v>
      </c>
      <c r="H1161" s="42">
        <v>125</v>
      </c>
      <c r="N1161" s="5" t="s">
        <v>1442</v>
      </c>
      <c r="O1161" s="42">
        <v>1</v>
      </c>
      <c r="Z1161" s="5" t="s">
        <v>484</v>
      </c>
      <c r="AA1161" s="1">
        <v>0.24</v>
      </c>
      <c r="AI1161" s="5" t="s">
        <v>489</v>
      </c>
      <c r="AJ1161" s="42">
        <v>1</v>
      </c>
      <c r="AL1161" s="5" t="s">
        <v>491</v>
      </c>
      <c r="AM1161" s="17">
        <v>2</v>
      </c>
      <c r="AW1161" s="5" t="s">
        <v>572</v>
      </c>
      <c r="AX1161" s="17">
        <v>200</v>
      </c>
      <c r="BC1161" s="5" t="s">
        <v>532</v>
      </c>
      <c r="BD1161" s="17">
        <v>153</v>
      </c>
      <c r="BN1161" s="5" t="s">
        <v>494</v>
      </c>
      <c r="BO1161" s="5" t="e">
        <f t="shared" si="89"/>
        <v>#N/A</v>
      </c>
      <c r="BP1161" s="5" t="e">
        <f t="shared" si="90"/>
        <v>#N/A</v>
      </c>
      <c r="BQ1161" s="5" t="e">
        <f>Table2[[#This Row],[Column1]]+Table2[[#This Row],[Column2]]</f>
        <v>#N/A</v>
      </c>
      <c r="BR1161" s="5"/>
      <c r="BS1161" s="5"/>
      <c r="BT1161" s="5"/>
      <c r="BU1161" s="5"/>
      <c r="BW1161" s="5" t="s">
        <v>1496</v>
      </c>
      <c r="BX1161">
        <v>106</v>
      </c>
      <c r="BY1161">
        <v>0</v>
      </c>
    </row>
    <row r="1162" spans="1:77" x14ac:dyDescent="0.25">
      <c r="A1162" s="5" t="s">
        <v>1452</v>
      </c>
      <c r="B1162" s="42">
        <v>25</v>
      </c>
      <c r="G1162" s="5" t="s">
        <v>1443</v>
      </c>
      <c r="H1162" s="42">
        <v>0</v>
      </c>
      <c r="N1162" s="5" t="s">
        <v>1443</v>
      </c>
      <c r="O1162" s="42">
        <v>1</v>
      </c>
      <c r="Z1162" s="5" t="s">
        <v>485</v>
      </c>
      <c r="AA1162" s="1">
        <v>0</v>
      </c>
      <c r="AI1162" s="5" t="s">
        <v>491</v>
      </c>
      <c r="AJ1162" s="42">
        <v>2</v>
      </c>
      <c r="AL1162" s="5" t="s">
        <v>492</v>
      </c>
      <c r="AM1162" s="17">
        <v>1</v>
      </c>
      <c r="AW1162" s="5" t="s">
        <v>573</v>
      </c>
      <c r="AX1162" s="17">
        <v>75</v>
      </c>
      <c r="BC1162" s="5" t="s">
        <v>533</v>
      </c>
      <c r="BD1162" s="17">
        <v>161</v>
      </c>
      <c r="BN1162" s="5" t="s">
        <v>495</v>
      </c>
      <c r="BO1162" s="5" t="e">
        <f t="shared" si="89"/>
        <v>#N/A</v>
      </c>
      <c r="BP1162" s="5" t="e">
        <f t="shared" si="90"/>
        <v>#N/A</v>
      </c>
      <c r="BQ1162" s="5" t="e">
        <f>Table2[[#This Row],[Column1]]+Table2[[#This Row],[Column2]]</f>
        <v>#N/A</v>
      </c>
      <c r="BR1162" s="5"/>
      <c r="BS1162" s="5"/>
      <c r="BT1162" s="5"/>
      <c r="BU1162" s="5"/>
      <c r="BW1162" s="5" t="s">
        <v>1497</v>
      </c>
      <c r="BX1162">
        <v>11</v>
      </c>
      <c r="BY1162">
        <v>60</v>
      </c>
    </row>
    <row r="1163" spans="1:77" x14ac:dyDescent="0.25">
      <c r="A1163" s="5" t="s">
        <v>1453</v>
      </c>
      <c r="B1163" s="42">
        <v>175</v>
      </c>
      <c r="G1163" s="5" t="s">
        <v>1444</v>
      </c>
      <c r="H1163" s="42">
        <v>13</v>
      </c>
      <c r="N1163" s="5" t="s">
        <v>1444</v>
      </c>
      <c r="O1163" s="42">
        <v>1</v>
      </c>
      <c r="Z1163" s="5" t="s">
        <v>486</v>
      </c>
      <c r="AA1163" s="1">
        <v>0</v>
      </c>
      <c r="AI1163" s="5" t="s">
        <v>492</v>
      </c>
      <c r="AJ1163" s="42">
        <v>1</v>
      </c>
      <c r="AL1163" s="5" t="s">
        <v>493</v>
      </c>
      <c r="AM1163" s="17">
        <v>3</v>
      </c>
      <c r="AW1163" s="5" t="s">
        <v>575</v>
      </c>
      <c r="AX1163" s="17">
        <v>57</v>
      </c>
      <c r="BC1163" s="5" t="s">
        <v>534</v>
      </c>
      <c r="BD1163" s="17">
        <v>156</v>
      </c>
      <c r="BN1163" s="5" t="s">
        <v>496</v>
      </c>
      <c r="BO1163" s="5" t="e">
        <f t="shared" si="89"/>
        <v>#N/A</v>
      </c>
      <c r="BP1163" s="5" t="e">
        <f t="shared" si="90"/>
        <v>#N/A</v>
      </c>
      <c r="BQ1163" s="5" t="e">
        <f>Table2[[#This Row],[Column1]]+Table2[[#This Row],[Column2]]</f>
        <v>#N/A</v>
      </c>
      <c r="BR1163" s="5"/>
      <c r="BS1163" s="5"/>
      <c r="BT1163" s="5"/>
      <c r="BU1163" s="5"/>
      <c r="BW1163" s="5" t="s">
        <v>1498</v>
      </c>
      <c r="BX1163">
        <v>82</v>
      </c>
      <c r="BY1163">
        <v>80</v>
      </c>
    </row>
    <row r="1164" spans="1:77" x14ac:dyDescent="0.25">
      <c r="A1164" s="5" t="s">
        <v>1454</v>
      </c>
      <c r="B1164" s="42">
        <v>85</v>
      </c>
      <c r="G1164" s="5" t="s">
        <v>1445</v>
      </c>
      <c r="H1164" s="42">
        <v>496</v>
      </c>
      <c r="N1164" s="5" t="s">
        <v>1445</v>
      </c>
      <c r="O1164" s="42">
        <v>1</v>
      </c>
      <c r="Z1164" s="5" t="s">
        <v>487</v>
      </c>
      <c r="AA1164" s="1">
        <v>0</v>
      </c>
      <c r="AI1164" s="5" t="s">
        <v>493</v>
      </c>
      <c r="AJ1164" s="42">
        <v>3</v>
      </c>
      <c r="AL1164" s="5" t="s">
        <v>494</v>
      </c>
      <c r="AM1164" s="17">
        <v>1</v>
      </c>
      <c r="AW1164" s="5" t="s">
        <v>576</v>
      </c>
      <c r="AX1164" s="17">
        <v>40</v>
      </c>
      <c r="BC1164" s="5" t="s">
        <v>535</v>
      </c>
      <c r="BD1164" s="17">
        <v>247</v>
      </c>
      <c r="BN1164" s="5" t="s">
        <v>497</v>
      </c>
      <c r="BO1164" s="5" t="e">
        <f t="shared" si="89"/>
        <v>#N/A</v>
      </c>
      <c r="BP1164" s="5" t="e">
        <f t="shared" si="90"/>
        <v>#N/A</v>
      </c>
      <c r="BQ1164" s="5" t="e">
        <f>Table2[[#This Row],[Column1]]+Table2[[#This Row],[Column2]]</f>
        <v>#N/A</v>
      </c>
      <c r="BR1164" s="5"/>
      <c r="BS1164" s="5"/>
      <c r="BT1164" s="5"/>
      <c r="BU1164" s="5"/>
      <c r="BW1164" s="5" t="s">
        <v>1499</v>
      </c>
      <c r="BX1164">
        <v>1300</v>
      </c>
      <c r="BY1164">
        <v>3000</v>
      </c>
    </row>
    <row r="1165" spans="1:77" x14ac:dyDescent="0.25">
      <c r="A1165" s="5" t="s">
        <v>1455</v>
      </c>
      <c r="B1165" s="42">
        <v>24</v>
      </c>
      <c r="G1165" s="5" t="s">
        <v>1446</v>
      </c>
      <c r="H1165" s="42">
        <v>17</v>
      </c>
      <c r="N1165" s="5" t="s">
        <v>1446</v>
      </c>
      <c r="O1165" s="42">
        <v>1</v>
      </c>
      <c r="Z1165" s="5" t="s">
        <v>488</v>
      </c>
      <c r="AA1165" s="1">
        <v>0</v>
      </c>
      <c r="AI1165" s="5" t="s">
        <v>494</v>
      </c>
      <c r="AJ1165" s="42">
        <v>1</v>
      </c>
      <c r="AL1165" s="5" t="s">
        <v>495</v>
      </c>
      <c r="AM1165" s="17">
        <v>1</v>
      </c>
      <c r="AW1165" s="5" t="s">
        <v>577</v>
      </c>
      <c r="AX1165" s="17">
        <v>62</v>
      </c>
      <c r="BC1165" s="5" t="s">
        <v>536</v>
      </c>
      <c r="BD1165" s="17">
        <v>168</v>
      </c>
      <c r="BN1165" s="5" t="s">
        <v>498</v>
      </c>
      <c r="BO1165" s="5" t="e">
        <f t="shared" si="89"/>
        <v>#N/A</v>
      </c>
      <c r="BP1165" s="5" t="e">
        <f t="shared" si="90"/>
        <v>#N/A</v>
      </c>
      <c r="BQ1165" s="5" t="e">
        <f>Table2[[#This Row],[Column1]]+Table2[[#This Row],[Column2]]</f>
        <v>#N/A</v>
      </c>
      <c r="BR1165" s="5"/>
      <c r="BS1165" s="5"/>
      <c r="BT1165" s="5"/>
      <c r="BU1165" s="5"/>
      <c r="BW1165" s="5" t="s">
        <v>1501</v>
      </c>
      <c r="BX1165">
        <v>1300</v>
      </c>
      <c r="BY1165">
        <v>300</v>
      </c>
    </row>
    <row r="1166" spans="1:77" x14ac:dyDescent="0.25">
      <c r="A1166" s="5" t="s">
        <v>1456</v>
      </c>
      <c r="B1166" s="42">
        <v>60</v>
      </c>
      <c r="G1166" s="5" t="s">
        <v>1447</v>
      </c>
      <c r="H1166" s="42">
        <v>0</v>
      </c>
      <c r="N1166" s="5" t="s">
        <v>1447</v>
      </c>
      <c r="O1166" s="42">
        <v>1</v>
      </c>
      <c r="Z1166" s="5" t="s">
        <v>489</v>
      </c>
      <c r="AA1166" s="1">
        <v>0.31</v>
      </c>
      <c r="AI1166" s="5" t="s">
        <v>495</v>
      </c>
      <c r="AJ1166" s="42">
        <v>1</v>
      </c>
      <c r="AL1166" s="5" t="s">
        <v>496</v>
      </c>
      <c r="AM1166" s="17">
        <v>1</v>
      </c>
      <c r="AW1166" s="5" t="s">
        <v>579</v>
      </c>
      <c r="AX1166" s="17">
        <v>190</v>
      </c>
      <c r="BC1166" s="5" t="s">
        <v>537</v>
      </c>
      <c r="BD1166" s="17">
        <v>240</v>
      </c>
      <c r="BN1166" s="5" t="s">
        <v>499</v>
      </c>
      <c r="BO1166" s="5" t="e">
        <f t="shared" si="89"/>
        <v>#N/A</v>
      </c>
      <c r="BP1166" s="5" t="e">
        <f t="shared" si="90"/>
        <v>#N/A</v>
      </c>
      <c r="BQ1166" s="5" t="e">
        <f>Table2[[#This Row],[Column1]]+Table2[[#This Row],[Column2]]</f>
        <v>#N/A</v>
      </c>
      <c r="BR1166" s="5"/>
      <c r="BS1166" s="5"/>
      <c r="BT1166" s="5"/>
      <c r="BU1166" s="5"/>
      <c r="BW1166" s="5" t="s">
        <v>1502</v>
      </c>
      <c r="BX1166">
        <v>151</v>
      </c>
      <c r="BY1166">
        <v>30</v>
      </c>
    </row>
    <row r="1167" spans="1:77" x14ac:dyDescent="0.25">
      <c r="A1167" s="5" t="s">
        <v>1457</v>
      </c>
      <c r="B1167" s="42">
        <v>57</v>
      </c>
      <c r="G1167" s="5" t="s">
        <v>1448</v>
      </c>
      <c r="H1167" s="42">
        <v>326</v>
      </c>
      <c r="N1167" s="5" t="s">
        <v>1448</v>
      </c>
      <c r="O1167" s="42">
        <v>2</v>
      </c>
      <c r="Z1167" s="5" t="s">
        <v>491</v>
      </c>
      <c r="AA1167" s="1">
        <v>1</v>
      </c>
      <c r="AI1167" s="5" t="s">
        <v>496</v>
      </c>
      <c r="AJ1167" s="42">
        <v>1</v>
      </c>
      <c r="AL1167" s="5" t="s">
        <v>497</v>
      </c>
      <c r="AM1167" s="17">
        <v>1</v>
      </c>
      <c r="AW1167" s="5" t="s">
        <v>580</v>
      </c>
      <c r="AX1167" s="17">
        <v>8</v>
      </c>
      <c r="BC1167" s="5" t="s">
        <v>538</v>
      </c>
      <c r="BD1167" s="17">
        <v>814</v>
      </c>
      <c r="BN1167" s="5" t="s">
        <v>500</v>
      </c>
      <c r="BO1167" s="5" t="e">
        <f t="shared" si="89"/>
        <v>#N/A</v>
      </c>
      <c r="BP1167" s="5" t="e">
        <f t="shared" si="90"/>
        <v>#N/A</v>
      </c>
      <c r="BQ1167" s="5" t="e">
        <f>Table2[[#This Row],[Column1]]+Table2[[#This Row],[Column2]]</f>
        <v>#N/A</v>
      </c>
      <c r="BR1167" s="5"/>
      <c r="BS1167" s="5"/>
      <c r="BT1167" s="5"/>
      <c r="BU1167" s="5"/>
      <c r="BW1167" s="5" t="s">
        <v>1503</v>
      </c>
      <c r="BX1167">
        <v>139</v>
      </c>
      <c r="BY1167">
        <v>0</v>
      </c>
    </row>
    <row r="1168" spans="1:77" x14ac:dyDescent="0.25">
      <c r="A1168" s="5" t="s">
        <v>1458</v>
      </c>
      <c r="B1168" s="42">
        <v>16</v>
      </c>
      <c r="G1168" s="5" t="s">
        <v>1449</v>
      </c>
      <c r="H1168" s="42">
        <v>526</v>
      </c>
      <c r="N1168" s="5" t="s">
        <v>1449</v>
      </c>
      <c r="O1168" s="42">
        <v>1</v>
      </c>
      <c r="Z1168" s="5" t="s">
        <v>492</v>
      </c>
      <c r="AA1168" s="1">
        <v>0.3</v>
      </c>
      <c r="AI1168" s="5" t="s">
        <v>497</v>
      </c>
      <c r="AJ1168" s="42">
        <v>1</v>
      </c>
      <c r="AL1168" s="5" t="s">
        <v>498</v>
      </c>
      <c r="AM1168" s="17">
        <v>2</v>
      </c>
      <c r="AW1168" s="5" t="s">
        <v>581</v>
      </c>
      <c r="AX1168" s="17">
        <v>1351</v>
      </c>
      <c r="BC1168" s="5" t="s">
        <v>539</v>
      </c>
      <c r="BD1168" s="17">
        <v>23</v>
      </c>
      <c r="BN1168" s="5" t="s">
        <v>502</v>
      </c>
      <c r="BO1168" s="5" t="e">
        <f t="shared" si="89"/>
        <v>#N/A</v>
      </c>
      <c r="BP1168" s="5" t="e">
        <f t="shared" si="90"/>
        <v>#N/A</v>
      </c>
      <c r="BQ1168" s="5" t="e">
        <f>Table2[[#This Row],[Column1]]+Table2[[#This Row],[Column2]]</f>
        <v>#N/A</v>
      </c>
      <c r="BR1168" s="5"/>
      <c r="BS1168" s="5"/>
      <c r="BT1168" s="5"/>
      <c r="BU1168" s="5"/>
      <c r="BW1168" s="5" t="s">
        <v>1504</v>
      </c>
      <c r="BX1168">
        <v>602</v>
      </c>
      <c r="BY1168">
        <v>0</v>
      </c>
    </row>
    <row r="1169" spans="1:77" x14ac:dyDescent="0.25">
      <c r="A1169" s="5" t="s">
        <v>1459</v>
      </c>
      <c r="B1169" s="42">
        <v>306</v>
      </c>
      <c r="G1169" s="5" t="s">
        <v>1450</v>
      </c>
      <c r="H1169" s="42">
        <v>257</v>
      </c>
      <c r="N1169" s="5" t="s">
        <v>1450</v>
      </c>
      <c r="O1169" s="42">
        <v>1</v>
      </c>
      <c r="Z1169" s="5" t="s">
        <v>493</v>
      </c>
      <c r="AA1169" s="1">
        <v>0.15</v>
      </c>
      <c r="AI1169" s="5" t="s">
        <v>498</v>
      </c>
      <c r="AJ1169" s="42">
        <v>2</v>
      </c>
      <c r="AL1169" s="5" t="s">
        <v>499</v>
      </c>
      <c r="AM1169" s="17">
        <v>1</v>
      </c>
      <c r="AW1169" s="5" t="s">
        <v>582</v>
      </c>
      <c r="AX1169" s="17">
        <v>1075</v>
      </c>
      <c r="BC1169" s="5" t="s">
        <v>540</v>
      </c>
      <c r="BD1169" s="17">
        <v>63</v>
      </c>
      <c r="BN1169" s="5" t="s">
        <v>503</v>
      </c>
      <c r="BO1169" s="5" t="e">
        <f t="shared" si="89"/>
        <v>#N/A</v>
      </c>
      <c r="BP1169" s="5" t="e">
        <f t="shared" si="90"/>
        <v>#N/A</v>
      </c>
      <c r="BQ1169" s="5" t="e">
        <f>Table2[[#This Row],[Column1]]+Table2[[#This Row],[Column2]]</f>
        <v>#N/A</v>
      </c>
      <c r="BR1169" s="5"/>
      <c r="BS1169" s="5"/>
      <c r="BT1169" s="5"/>
      <c r="BU1169" s="5"/>
      <c r="BW1169" s="5" t="s">
        <v>1505</v>
      </c>
      <c r="BX1169">
        <v>103</v>
      </c>
      <c r="BY1169">
        <v>90</v>
      </c>
    </row>
    <row r="1170" spans="1:77" x14ac:dyDescent="0.25">
      <c r="A1170" s="5" t="s">
        <v>1460</v>
      </c>
      <c r="B1170" s="42">
        <v>35</v>
      </c>
      <c r="G1170" s="5" t="s">
        <v>1451</v>
      </c>
      <c r="H1170" s="42">
        <v>85</v>
      </c>
      <c r="N1170" s="5" t="s">
        <v>1451</v>
      </c>
      <c r="O1170" s="42">
        <v>1</v>
      </c>
      <c r="Z1170" s="5" t="s">
        <v>494</v>
      </c>
      <c r="AA1170" s="1">
        <v>0.28000000000000003</v>
      </c>
      <c r="AI1170" s="5" t="s">
        <v>499</v>
      </c>
      <c r="AJ1170" s="42">
        <v>1</v>
      </c>
      <c r="AL1170" s="5" t="s">
        <v>500</v>
      </c>
      <c r="AM1170" s="17">
        <v>1</v>
      </c>
      <c r="AW1170" s="5" t="s">
        <v>583</v>
      </c>
      <c r="AX1170" s="17">
        <v>150</v>
      </c>
      <c r="BC1170" s="5" t="s">
        <v>542</v>
      </c>
      <c r="BD1170" s="17">
        <v>1214</v>
      </c>
      <c r="BN1170" s="5" t="s">
        <v>504</v>
      </c>
      <c r="BO1170" s="5" t="e">
        <f t="shared" si="89"/>
        <v>#N/A</v>
      </c>
      <c r="BP1170" s="5" t="e">
        <f t="shared" si="90"/>
        <v>#N/A</v>
      </c>
      <c r="BQ1170" s="5" t="e">
        <f>Table2[[#This Row],[Column1]]+Table2[[#This Row],[Column2]]</f>
        <v>#N/A</v>
      </c>
      <c r="BR1170" s="5"/>
      <c r="BS1170" s="5"/>
      <c r="BT1170" s="5"/>
      <c r="BU1170" s="5"/>
      <c r="BW1170" s="5" t="s">
        <v>1506</v>
      </c>
      <c r="BX1170">
        <v>0</v>
      </c>
      <c r="BY1170">
        <v>120</v>
      </c>
    </row>
    <row r="1171" spans="1:77" x14ac:dyDescent="0.25">
      <c r="A1171" s="5" t="s">
        <v>1461</v>
      </c>
      <c r="B1171" s="42">
        <v>0</v>
      </c>
      <c r="G1171" s="5" t="s">
        <v>1452</v>
      </c>
      <c r="H1171" s="42">
        <v>87</v>
      </c>
      <c r="N1171" s="5" t="s">
        <v>1452</v>
      </c>
      <c r="O1171" s="42">
        <v>1</v>
      </c>
      <c r="Z1171" s="5" t="s">
        <v>495</v>
      </c>
      <c r="AA1171" s="1">
        <v>0.08</v>
      </c>
      <c r="AI1171" s="5" t="s">
        <v>500</v>
      </c>
      <c r="AJ1171" s="42">
        <v>1</v>
      </c>
      <c r="AL1171" s="5" t="s">
        <v>502</v>
      </c>
      <c r="AM1171" s="17">
        <v>1</v>
      </c>
      <c r="AW1171" s="5" t="s">
        <v>586</v>
      </c>
      <c r="AX1171" s="17">
        <v>90</v>
      </c>
      <c r="BC1171" s="5" t="s">
        <v>544</v>
      </c>
      <c r="BD1171" s="17">
        <v>3</v>
      </c>
      <c r="BN1171" s="5" t="s">
        <v>505</v>
      </c>
      <c r="BO1171" s="5" t="e">
        <f t="shared" si="89"/>
        <v>#N/A</v>
      </c>
      <c r="BP1171" s="5" t="e">
        <f t="shared" si="90"/>
        <v>#N/A</v>
      </c>
      <c r="BQ1171" s="5" t="e">
        <f>Table2[[#This Row],[Column1]]+Table2[[#This Row],[Column2]]</f>
        <v>#N/A</v>
      </c>
      <c r="BR1171" s="5"/>
      <c r="BS1171" s="5"/>
      <c r="BT1171" s="5"/>
      <c r="BU1171" s="5"/>
      <c r="BW1171" s="5" t="s">
        <v>1509</v>
      </c>
      <c r="BX1171">
        <v>347</v>
      </c>
      <c r="BY1171">
        <v>90</v>
      </c>
    </row>
    <row r="1172" spans="1:77" x14ac:dyDescent="0.25">
      <c r="A1172" s="5" t="s">
        <v>1462</v>
      </c>
      <c r="B1172" s="42">
        <v>120</v>
      </c>
      <c r="G1172" s="5" t="s">
        <v>1453</v>
      </c>
      <c r="H1172" s="42">
        <v>127</v>
      </c>
      <c r="N1172" s="5" t="s">
        <v>1453</v>
      </c>
      <c r="O1172" s="42">
        <v>1</v>
      </c>
      <c r="Z1172" s="5" t="s">
        <v>496</v>
      </c>
      <c r="AA1172" s="1">
        <v>0.11</v>
      </c>
      <c r="AI1172" s="5" t="s">
        <v>502</v>
      </c>
      <c r="AJ1172" s="42">
        <v>1</v>
      </c>
      <c r="AL1172" s="5" t="s">
        <v>503</v>
      </c>
      <c r="AM1172" s="17">
        <v>1</v>
      </c>
      <c r="AW1172" s="5" t="s">
        <v>587</v>
      </c>
      <c r="AX1172" s="17">
        <v>12</v>
      </c>
      <c r="BC1172" s="5" t="s">
        <v>545</v>
      </c>
      <c r="BD1172" s="17">
        <v>103</v>
      </c>
      <c r="BN1172" s="5" t="s">
        <v>506</v>
      </c>
      <c r="BO1172" s="5" t="e">
        <f t="shared" si="89"/>
        <v>#N/A</v>
      </c>
      <c r="BP1172" s="5" t="e">
        <f t="shared" si="90"/>
        <v>#N/A</v>
      </c>
      <c r="BQ1172" s="5" t="e">
        <f>Table2[[#This Row],[Column1]]+Table2[[#This Row],[Column2]]</f>
        <v>#N/A</v>
      </c>
      <c r="BR1172" s="5"/>
      <c r="BS1172" s="5"/>
      <c r="BT1172" s="5"/>
      <c r="BU1172" s="5"/>
      <c r="BW1172" s="5" t="s">
        <v>1510</v>
      </c>
      <c r="BX1172">
        <v>95</v>
      </c>
      <c r="BY1172">
        <v>92</v>
      </c>
    </row>
    <row r="1173" spans="1:77" x14ac:dyDescent="0.25">
      <c r="A1173" s="5" t="s">
        <v>1463</v>
      </c>
      <c r="B1173" s="42">
        <v>80</v>
      </c>
      <c r="G1173" s="5" t="s">
        <v>1454</v>
      </c>
      <c r="H1173" s="42">
        <v>30</v>
      </c>
      <c r="N1173" s="5" t="s">
        <v>1454</v>
      </c>
      <c r="O1173" s="42">
        <v>1</v>
      </c>
      <c r="Z1173" s="5" t="s">
        <v>497</v>
      </c>
      <c r="AA1173" s="1">
        <v>0.1</v>
      </c>
      <c r="AI1173" s="5" t="s">
        <v>503</v>
      </c>
      <c r="AJ1173" s="42">
        <v>1</v>
      </c>
      <c r="AL1173" s="5" t="s">
        <v>504</v>
      </c>
      <c r="AM1173" s="17">
        <v>2</v>
      </c>
      <c r="AW1173" s="5" t="s">
        <v>588</v>
      </c>
      <c r="AX1173" s="17">
        <v>1250</v>
      </c>
      <c r="BC1173" s="5" t="s">
        <v>546</v>
      </c>
      <c r="BD1173" s="17">
        <v>2430</v>
      </c>
      <c r="BN1173" s="5" t="s">
        <v>507</v>
      </c>
      <c r="BO1173" s="5" t="e">
        <f t="shared" si="89"/>
        <v>#N/A</v>
      </c>
      <c r="BP1173" s="5" t="e">
        <f t="shared" si="90"/>
        <v>#N/A</v>
      </c>
      <c r="BQ1173" s="5" t="e">
        <f>Table2[[#This Row],[Column1]]+Table2[[#This Row],[Column2]]</f>
        <v>#N/A</v>
      </c>
      <c r="BR1173" s="5"/>
      <c r="BS1173" s="5"/>
      <c r="BT1173" s="5"/>
      <c r="BU1173" s="5"/>
      <c r="BW1173" s="5" t="s">
        <v>1511</v>
      </c>
      <c r="BX1173">
        <v>23</v>
      </c>
      <c r="BY1173">
        <v>0</v>
      </c>
    </row>
    <row r="1174" spans="1:77" x14ac:dyDescent="0.25">
      <c r="A1174" s="5" t="s">
        <v>1464</v>
      </c>
      <c r="B1174" s="42">
        <v>46</v>
      </c>
      <c r="G1174" s="5" t="s">
        <v>1455</v>
      </c>
      <c r="H1174" s="42">
        <v>26</v>
      </c>
      <c r="N1174" s="5" t="s">
        <v>1455</v>
      </c>
      <c r="O1174" s="42">
        <v>1</v>
      </c>
      <c r="Z1174" s="5" t="s">
        <v>498</v>
      </c>
      <c r="AA1174" s="1">
        <v>0.14000000000000001</v>
      </c>
      <c r="AI1174" s="5" t="s">
        <v>504</v>
      </c>
      <c r="AJ1174" s="42">
        <v>2</v>
      </c>
      <c r="AL1174" s="5" t="s">
        <v>505</v>
      </c>
      <c r="AM1174" s="17">
        <v>1</v>
      </c>
      <c r="AW1174" s="5" t="s">
        <v>589</v>
      </c>
      <c r="AX1174" s="17">
        <v>10</v>
      </c>
      <c r="BC1174" s="5" t="s">
        <v>547</v>
      </c>
      <c r="BD1174" s="17">
        <v>190</v>
      </c>
      <c r="BN1174" s="5" t="s">
        <v>508</v>
      </c>
      <c r="BO1174" s="5" t="e">
        <f t="shared" si="89"/>
        <v>#N/A</v>
      </c>
      <c r="BP1174" s="5" t="e">
        <f t="shared" si="90"/>
        <v>#N/A</v>
      </c>
      <c r="BQ1174" s="5" t="e">
        <f>Table2[[#This Row],[Column1]]+Table2[[#This Row],[Column2]]</f>
        <v>#N/A</v>
      </c>
      <c r="BR1174" s="5"/>
      <c r="BS1174" s="5"/>
      <c r="BT1174" s="5"/>
      <c r="BU1174" s="5"/>
      <c r="BW1174" s="5" t="s">
        <v>1512</v>
      </c>
      <c r="BX1174">
        <v>8600</v>
      </c>
      <c r="BY1174">
        <v>350</v>
      </c>
    </row>
    <row r="1175" spans="1:77" x14ac:dyDescent="0.25">
      <c r="A1175" s="5" t="s">
        <v>1465</v>
      </c>
      <c r="B1175" s="42">
        <v>219</v>
      </c>
      <c r="G1175" s="5" t="s">
        <v>1456</v>
      </c>
      <c r="H1175" s="42">
        <v>837</v>
      </c>
      <c r="N1175" s="5" t="s">
        <v>1456</v>
      </c>
      <c r="O1175" s="42">
        <v>1</v>
      </c>
      <c r="Z1175" s="5" t="s">
        <v>499</v>
      </c>
      <c r="AA1175" s="1">
        <v>1</v>
      </c>
      <c r="AI1175" s="5" t="s">
        <v>505</v>
      </c>
      <c r="AJ1175" s="42">
        <v>1</v>
      </c>
      <c r="AL1175" s="5" t="s">
        <v>506</v>
      </c>
      <c r="AM1175" s="17">
        <v>1</v>
      </c>
      <c r="AW1175" s="5" t="s">
        <v>590</v>
      </c>
      <c r="AX1175" s="17">
        <v>23</v>
      </c>
      <c r="BC1175" s="5" t="s">
        <v>548</v>
      </c>
      <c r="BD1175" s="17">
        <v>63</v>
      </c>
      <c r="BN1175" s="5" t="s">
        <v>509</v>
      </c>
      <c r="BO1175" s="5" t="e">
        <f t="shared" si="89"/>
        <v>#N/A</v>
      </c>
      <c r="BP1175" s="5" t="e">
        <f t="shared" si="90"/>
        <v>#N/A</v>
      </c>
      <c r="BQ1175" s="5" t="e">
        <f>Table2[[#This Row],[Column1]]+Table2[[#This Row],[Column2]]</f>
        <v>#N/A</v>
      </c>
      <c r="BR1175" s="5"/>
      <c r="BS1175" s="5"/>
      <c r="BT1175" s="5"/>
      <c r="BU1175" s="5"/>
      <c r="BW1175" s="5" t="s">
        <v>1513</v>
      </c>
      <c r="BX1175">
        <v>37</v>
      </c>
      <c r="BY1175">
        <v>32</v>
      </c>
    </row>
    <row r="1176" spans="1:77" x14ac:dyDescent="0.25">
      <c r="A1176" s="5" t="s">
        <v>1466</v>
      </c>
      <c r="B1176" s="42">
        <v>880</v>
      </c>
      <c r="G1176" s="5" t="s">
        <v>1457</v>
      </c>
      <c r="H1176" s="42">
        <v>133</v>
      </c>
      <c r="N1176" s="5" t="s">
        <v>1457</v>
      </c>
      <c r="O1176" s="42">
        <v>1</v>
      </c>
      <c r="Z1176" s="5" t="s">
        <v>500</v>
      </c>
      <c r="AA1176" s="1">
        <v>0.35</v>
      </c>
      <c r="AI1176" s="5" t="s">
        <v>506</v>
      </c>
      <c r="AJ1176" s="42">
        <v>1</v>
      </c>
      <c r="AL1176" s="5" t="s">
        <v>507</v>
      </c>
      <c r="AM1176" s="17">
        <v>1</v>
      </c>
      <c r="AW1176" s="5" t="s">
        <v>591</v>
      </c>
      <c r="AX1176" s="17">
        <v>140</v>
      </c>
      <c r="BC1176" s="5" t="s">
        <v>550</v>
      </c>
      <c r="BD1176" s="17">
        <v>390</v>
      </c>
      <c r="BN1176" s="5" t="s">
        <v>510</v>
      </c>
      <c r="BO1176" s="5" t="e">
        <f t="shared" si="89"/>
        <v>#N/A</v>
      </c>
      <c r="BP1176" s="5" t="e">
        <f t="shared" si="90"/>
        <v>#N/A</v>
      </c>
      <c r="BQ1176" s="5" t="e">
        <f>Table2[[#This Row],[Column1]]+Table2[[#This Row],[Column2]]</f>
        <v>#N/A</v>
      </c>
      <c r="BR1176" s="5"/>
      <c r="BS1176" s="5"/>
      <c r="BT1176" s="5"/>
      <c r="BU1176" s="5"/>
      <c r="BW1176" s="5" t="s">
        <v>1514</v>
      </c>
      <c r="BX1176">
        <v>83</v>
      </c>
      <c r="BY1176">
        <v>212</v>
      </c>
    </row>
    <row r="1177" spans="1:77" x14ac:dyDescent="0.25">
      <c r="A1177" s="5" t="s">
        <v>1468</v>
      </c>
      <c r="B1177" s="42">
        <v>0</v>
      </c>
      <c r="G1177" s="5" t="s">
        <v>1458</v>
      </c>
      <c r="H1177" s="42">
        <v>35</v>
      </c>
      <c r="N1177" s="5" t="s">
        <v>1458</v>
      </c>
      <c r="O1177" s="42">
        <v>1</v>
      </c>
      <c r="Z1177" s="5" t="s">
        <v>502</v>
      </c>
      <c r="AA1177" s="1">
        <v>0.37</v>
      </c>
      <c r="AI1177" s="5" t="s">
        <v>507</v>
      </c>
      <c r="AJ1177" s="42">
        <v>1</v>
      </c>
      <c r="AL1177" s="5" t="s">
        <v>508</v>
      </c>
      <c r="AM1177" s="17">
        <v>1</v>
      </c>
      <c r="AW1177" s="5" t="s">
        <v>592</v>
      </c>
      <c r="AX1177" s="17">
        <v>59</v>
      </c>
      <c r="BC1177" s="5" t="s">
        <v>551</v>
      </c>
      <c r="BD1177" s="17">
        <v>259</v>
      </c>
      <c r="BN1177" s="5" t="s">
        <v>511</v>
      </c>
      <c r="BO1177" s="5" t="e">
        <f t="shared" si="89"/>
        <v>#N/A</v>
      </c>
      <c r="BP1177" s="5" t="e">
        <f t="shared" si="90"/>
        <v>#N/A</v>
      </c>
      <c r="BQ1177" s="5" t="e">
        <f>Table2[[#This Row],[Column1]]+Table2[[#This Row],[Column2]]</f>
        <v>#N/A</v>
      </c>
      <c r="BR1177" s="5"/>
      <c r="BS1177" s="5"/>
      <c r="BT1177" s="5"/>
      <c r="BU1177" s="5"/>
      <c r="BW1177" s="5" t="s">
        <v>1515</v>
      </c>
      <c r="BX1177">
        <v>107</v>
      </c>
      <c r="BY1177">
        <v>90</v>
      </c>
    </row>
    <row r="1178" spans="1:77" x14ac:dyDescent="0.25">
      <c r="A1178" s="5" t="s">
        <v>1469</v>
      </c>
      <c r="B1178" s="42">
        <v>1053</v>
      </c>
      <c r="G1178" s="5" t="s">
        <v>1459</v>
      </c>
      <c r="H1178" s="42">
        <v>810</v>
      </c>
      <c r="N1178" s="5" t="s">
        <v>1459</v>
      </c>
      <c r="O1178" s="42">
        <v>2</v>
      </c>
      <c r="Z1178" s="5" t="s">
        <v>503</v>
      </c>
      <c r="AA1178" s="1">
        <v>0.18</v>
      </c>
      <c r="AI1178" s="5" t="s">
        <v>508</v>
      </c>
      <c r="AJ1178" s="42">
        <v>1</v>
      </c>
      <c r="AL1178" s="5" t="s">
        <v>509</v>
      </c>
      <c r="AM1178" s="17">
        <v>1</v>
      </c>
      <c r="AW1178" s="5" t="s">
        <v>593</v>
      </c>
      <c r="AX1178" s="17">
        <v>20</v>
      </c>
      <c r="BC1178" s="5" t="s">
        <v>553</v>
      </c>
      <c r="BD1178" s="17">
        <v>411</v>
      </c>
      <c r="BN1178" s="5" t="s">
        <v>512</v>
      </c>
      <c r="BO1178" s="5" t="e">
        <f t="shared" si="89"/>
        <v>#N/A</v>
      </c>
      <c r="BP1178" s="5" t="e">
        <f t="shared" si="90"/>
        <v>#N/A</v>
      </c>
      <c r="BQ1178" s="5" t="e">
        <f>Table2[[#This Row],[Column1]]+Table2[[#This Row],[Column2]]</f>
        <v>#N/A</v>
      </c>
      <c r="BR1178" s="5"/>
      <c r="BS1178" s="5"/>
      <c r="BT1178" s="5"/>
      <c r="BU1178" s="5"/>
      <c r="BW1178" s="5" t="s">
        <v>1516</v>
      </c>
      <c r="BX1178">
        <v>283</v>
      </c>
      <c r="BY1178">
        <v>50</v>
      </c>
    </row>
    <row r="1179" spans="1:77" x14ac:dyDescent="0.25">
      <c r="A1179" s="5" t="s">
        <v>1470</v>
      </c>
      <c r="B1179" s="42">
        <v>100</v>
      </c>
      <c r="G1179" s="5" t="s">
        <v>1460</v>
      </c>
      <c r="H1179" s="42">
        <v>73</v>
      </c>
      <c r="N1179" s="5" t="s">
        <v>1460</v>
      </c>
      <c r="O1179" s="42">
        <v>1</v>
      </c>
      <c r="Z1179" s="5" t="s">
        <v>504</v>
      </c>
      <c r="AA1179" s="1">
        <v>7.0000000000000007E-2</v>
      </c>
      <c r="AI1179" s="5" t="s">
        <v>509</v>
      </c>
      <c r="AJ1179" s="42">
        <v>1</v>
      </c>
      <c r="AL1179" s="5" t="s">
        <v>510</v>
      </c>
      <c r="AM1179" s="17">
        <v>1</v>
      </c>
      <c r="AW1179" s="5" t="s">
        <v>596</v>
      </c>
      <c r="AX1179" s="17">
        <v>24</v>
      </c>
      <c r="BC1179" s="5" t="s">
        <v>554</v>
      </c>
      <c r="BD1179" s="17">
        <v>254</v>
      </c>
      <c r="BN1179" s="5" t="s">
        <v>513</v>
      </c>
      <c r="BO1179" s="5" t="e">
        <f t="shared" si="89"/>
        <v>#N/A</v>
      </c>
      <c r="BP1179" s="5" t="e">
        <f t="shared" si="90"/>
        <v>#N/A</v>
      </c>
      <c r="BQ1179" s="5" t="e">
        <f>Table2[[#This Row],[Column1]]+Table2[[#This Row],[Column2]]</f>
        <v>#N/A</v>
      </c>
      <c r="BR1179" s="5"/>
      <c r="BS1179" s="5"/>
      <c r="BT1179" s="5"/>
      <c r="BU1179" s="5"/>
      <c r="BW1179" s="5" t="s">
        <v>1517</v>
      </c>
      <c r="BX1179">
        <v>766</v>
      </c>
      <c r="BY1179">
        <v>28</v>
      </c>
    </row>
    <row r="1180" spans="1:77" x14ac:dyDescent="0.25">
      <c r="A1180" s="5" t="s">
        <v>1471</v>
      </c>
      <c r="B1180" s="42">
        <v>200</v>
      </c>
      <c r="G1180" s="5" t="s">
        <v>1461</v>
      </c>
      <c r="H1180" s="42">
        <v>298</v>
      </c>
      <c r="N1180" s="5" t="s">
        <v>1461</v>
      </c>
      <c r="O1180" s="42">
        <v>1</v>
      </c>
      <c r="Z1180" s="5" t="s">
        <v>505</v>
      </c>
      <c r="AA1180" s="1">
        <v>0</v>
      </c>
      <c r="AI1180" s="5" t="s">
        <v>510</v>
      </c>
      <c r="AJ1180" s="42">
        <v>1</v>
      </c>
      <c r="AL1180" s="5" t="s">
        <v>511</v>
      </c>
      <c r="AM1180" s="17">
        <v>1</v>
      </c>
      <c r="AW1180" s="5" t="s">
        <v>597</v>
      </c>
      <c r="AX1180" s="17">
        <v>315</v>
      </c>
      <c r="BC1180" s="5" t="s">
        <v>556</v>
      </c>
      <c r="BD1180" s="17">
        <v>80</v>
      </c>
      <c r="BN1180" s="5" t="s">
        <v>514</v>
      </c>
      <c r="BO1180" s="5" t="e">
        <f t="shared" si="89"/>
        <v>#N/A</v>
      </c>
      <c r="BP1180" s="5" t="e">
        <f t="shared" si="90"/>
        <v>#N/A</v>
      </c>
      <c r="BQ1180" s="5" t="e">
        <f>Table2[[#This Row],[Column1]]+Table2[[#This Row],[Column2]]</f>
        <v>#N/A</v>
      </c>
      <c r="BR1180" s="5"/>
      <c r="BS1180" s="5"/>
      <c r="BT1180" s="5"/>
      <c r="BU1180" s="5"/>
      <c r="BW1180" s="5" t="s">
        <v>1518</v>
      </c>
      <c r="BX1180">
        <v>1582</v>
      </c>
      <c r="BY1180">
        <v>750</v>
      </c>
    </row>
    <row r="1181" spans="1:77" x14ac:dyDescent="0.25">
      <c r="A1181" s="5" t="s">
        <v>1472</v>
      </c>
      <c r="B1181" s="42">
        <v>0</v>
      </c>
      <c r="G1181" s="5" t="s">
        <v>1462</v>
      </c>
      <c r="H1181" s="42">
        <v>423</v>
      </c>
      <c r="N1181" s="5" t="s">
        <v>1462</v>
      </c>
      <c r="O1181" s="42">
        <v>1</v>
      </c>
      <c r="Z1181" s="5" t="s">
        <v>506</v>
      </c>
      <c r="AA1181" s="1">
        <v>0.1</v>
      </c>
      <c r="AI1181" s="5" t="s">
        <v>511</v>
      </c>
      <c r="AJ1181" s="42">
        <v>1</v>
      </c>
      <c r="AL1181" s="5" t="s">
        <v>512</v>
      </c>
      <c r="AM1181" s="17">
        <v>1</v>
      </c>
      <c r="AW1181" s="5" t="s">
        <v>598</v>
      </c>
      <c r="AX1181" s="17">
        <v>12</v>
      </c>
      <c r="BC1181" s="5" t="s">
        <v>557</v>
      </c>
      <c r="BD1181" s="17">
        <v>3200</v>
      </c>
      <c r="BN1181" s="5" t="s">
        <v>515</v>
      </c>
      <c r="BO1181" s="5" t="e">
        <f t="shared" si="89"/>
        <v>#N/A</v>
      </c>
      <c r="BP1181" s="5" t="e">
        <f t="shared" si="90"/>
        <v>#N/A</v>
      </c>
      <c r="BQ1181" s="5" t="e">
        <f>Table2[[#This Row],[Column1]]+Table2[[#This Row],[Column2]]</f>
        <v>#N/A</v>
      </c>
      <c r="BR1181" s="5"/>
      <c r="BS1181" s="5"/>
      <c r="BT1181" s="5"/>
      <c r="BU1181" s="5"/>
      <c r="BW1181" s="5" t="s">
        <v>1519</v>
      </c>
      <c r="BX1181">
        <v>3</v>
      </c>
      <c r="BY1181">
        <v>300</v>
      </c>
    </row>
    <row r="1182" spans="1:77" x14ac:dyDescent="0.25">
      <c r="A1182" s="5" t="s">
        <v>1473</v>
      </c>
      <c r="B1182" s="42">
        <v>467</v>
      </c>
      <c r="G1182" s="5" t="s">
        <v>1463</v>
      </c>
      <c r="H1182" s="42">
        <v>132</v>
      </c>
      <c r="N1182" s="5" t="s">
        <v>1463</v>
      </c>
      <c r="O1182" s="42">
        <v>3</v>
      </c>
      <c r="Z1182" s="5" t="s">
        <v>507</v>
      </c>
      <c r="AA1182" s="1">
        <v>0.14000000000000001</v>
      </c>
      <c r="AI1182" s="5" t="s">
        <v>512</v>
      </c>
      <c r="AJ1182" s="42">
        <v>1</v>
      </c>
      <c r="AL1182" s="5" t="s">
        <v>513</v>
      </c>
      <c r="AM1182" s="17">
        <v>1</v>
      </c>
      <c r="AW1182" s="5" t="s">
        <v>601</v>
      </c>
      <c r="AX1182" s="17">
        <v>23</v>
      </c>
      <c r="BC1182" s="5" t="s">
        <v>558</v>
      </c>
      <c r="BD1182" s="17">
        <v>1700</v>
      </c>
      <c r="BN1182" s="5" t="s">
        <v>518</v>
      </c>
      <c r="BO1182" s="5" t="e">
        <f t="shared" si="89"/>
        <v>#N/A</v>
      </c>
      <c r="BP1182" s="5" t="e">
        <f t="shared" si="90"/>
        <v>#N/A</v>
      </c>
      <c r="BQ1182" s="5" t="e">
        <f>Table2[[#This Row],[Column1]]+Table2[[#This Row],[Column2]]</f>
        <v>#N/A</v>
      </c>
      <c r="BR1182" s="5"/>
      <c r="BS1182" s="5"/>
      <c r="BT1182" s="5"/>
      <c r="BU1182" s="5"/>
      <c r="BW1182" s="5" t="s">
        <v>1520</v>
      </c>
      <c r="BX1182">
        <v>200</v>
      </c>
      <c r="BY1182">
        <v>0</v>
      </c>
    </row>
    <row r="1183" spans="1:77" x14ac:dyDescent="0.25">
      <c r="A1183" s="5" t="s">
        <v>1474</v>
      </c>
      <c r="B1183" s="42">
        <v>194</v>
      </c>
      <c r="G1183" s="5" t="s">
        <v>1464</v>
      </c>
      <c r="H1183" s="42">
        <v>21</v>
      </c>
      <c r="N1183" s="5" t="s">
        <v>1464</v>
      </c>
      <c r="O1183" s="42">
        <v>1</v>
      </c>
      <c r="Z1183" s="5" t="s">
        <v>508</v>
      </c>
      <c r="AA1183" s="1">
        <v>0.2</v>
      </c>
      <c r="AI1183" s="5" t="s">
        <v>513</v>
      </c>
      <c r="AJ1183" s="42">
        <v>1</v>
      </c>
      <c r="AL1183" s="5" t="s">
        <v>514</v>
      </c>
      <c r="AM1183" s="17">
        <v>1</v>
      </c>
      <c r="AW1183" s="5" t="s">
        <v>603</v>
      </c>
      <c r="AX1183" s="17">
        <v>50</v>
      </c>
      <c r="BC1183" s="5" t="s">
        <v>559</v>
      </c>
      <c r="BD1183" s="17">
        <v>26500</v>
      </c>
      <c r="BN1183" s="5" t="s">
        <v>519</v>
      </c>
      <c r="BO1183" s="5" t="e">
        <f t="shared" si="89"/>
        <v>#N/A</v>
      </c>
      <c r="BP1183" s="5" t="e">
        <f t="shared" si="90"/>
        <v>#N/A</v>
      </c>
      <c r="BQ1183" s="5" t="e">
        <f>Table2[[#This Row],[Column1]]+Table2[[#This Row],[Column2]]</f>
        <v>#N/A</v>
      </c>
      <c r="BR1183" s="5"/>
      <c r="BS1183" s="5"/>
      <c r="BT1183" s="5"/>
      <c r="BU1183" s="5"/>
      <c r="BW1183" s="5" t="s">
        <v>1522</v>
      </c>
      <c r="BX1183">
        <v>69</v>
      </c>
      <c r="BY1183">
        <v>27</v>
      </c>
    </row>
    <row r="1184" spans="1:77" x14ac:dyDescent="0.25">
      <c r="A1184" s="5" t="s">
        <v>1475</v>
      </c>
      <c r="B1184" s="42">
        <v>18</v>
      </c>
      <c r="G1184" s="5" t="s">
        <v>1465</v>
      </c>
      <c r="H1184" s="42">
        <v>246</v>
      </c>
      <c r="N1184" s="5" t="s">
        <v>1465</v>
      </c>
      <c r="O1184" s="42">
        <v>2</v>
      </c>
      <c r="Z1184" s="5" t="s">
        <v>509</v>
      </c>
      <c r="AA1184" s="1">
        <v>0.2</v>
      </c>
      <c r="AI1184" s="5" t="s">
        <v>514</v>
      </c>
      <c r="AJ1184" s="42">
        <v>1</v>
      </c>
      <c r="AL1184" s="5" t="s">
        <v>515</v>
      </c>
      <c r="AM1184" s="17">
        <v>1</v>
      </c>
      <c r="AW1184" s="5" t="s">
        <v>606</v>
      </c>
      <c r="AX1184" s="17">
        <v>35</v>
      </c>
      <c r="BC1184" s="5" t="s">
        <v>561</v>
      </c>
      <c r="BD1184" s="17">
        <v>143</v>
      </c>
      <c r="BN1184" s="5" t="s">
        <v>521</v>
      </c>
      <c r="BO1184" s="5" t="e">
        <f t="shared" si="89"/>
        <v>#N/A</v>
      </c>
      <c r="BP1184" s="5" t="e">
        <f t="shared" si="90"/>
        <v>#N/A</v>
      </c>
      <c r="BQ1184" s="5" t="e">
        <f>Table2[[#This Row],[Column1]]+Table2[[#This Row],[Column2]]</f>
        <v>#N/A</v>
      </c>
      <c r="BR1184" s="5"/>
      <c r="BS1184" s="5"/>
      <c r="BT1184" s="5"/>
      <c r="BU1184" s="5"/>
      <c r="BW1184" s="5" t="s">
        <v>1523</v>
      </c>
      <c r="BX1184">
        <v>152</v>
      </c>
      <c r="BY1184">
        <v>0</v>
      </c>
    </row>
    <row r="1185" spans="1:77" x14ac:dyDescent="0.25">
      <c r="A1185" s="5" t="s">
        <v>1476</v>
      </c>
      <c r="B1185" s="42">
        <v>0</v>
      </c>
      <c r="G1185" s="5" t="s">
        <v>1466</v>
      </c>
      <c r="H1185" s="42">
        <v>24500</v>
      </c>
      <c r="N1185" s="5" t="s">
        <v>1466</v>
      </c>
      <c r="O1185" s="42">
        <v>3</v>
      </c>
      <c r="Z1185" s="5" t="s">
        <v>510</v>
      </c>
      <c r="AA1185" s="1">
        <v>0.14000000000000001</v>
      </c>
      <c r="AI1185" s="5" t="s">
        <v>515</v>
      </c>
      <c r="AJ1185" s="42">
        <v>1</v>
      </c>
      <c r="AL1185" s="5" t="s">
        <v>518</v>
      </c>
      <c r="AM1185" s="17">
        <v>3</v>
      </c>
      <c r="AW1185" s="5" t="s">
        <v>607</v>
      </c>
      <c r="AX1185" s="17">
        <v>50</v>
      </c>
      <c r="BC1185" s="5" t="s">
        <v>562</v>
      </c>
      <c r="BD1185" s="17">
        <v>106</v>
      </c>
      <c r="BN1185" s="5" t="s">
        <v>522</v>
      </c>
      <c r="BO1185" s="5" t="e">
        <f t="shared" si="89"/>
        <v>#N/A</v>
      </c>
      <c r="BP1185" s="5" t="e">
        <f t="shared" si="90"/>
        <v>#N/A</v>
      </c>
      <c r="BQ1185" s="5" t="e">
        <f>Table2[[#This Row],[Column1]]+Table2[[#This Row],[Column2]]</f>
        <v>#N/A</v>
      </c>
      <c r="BR1185" s="5"/>
      <c r="BS1185" s="5"/>
      <c r="BT1185" s="5"/>
      <c r="BU1185" s="5"/>
      <c r="BW1185" s="5" t="s">
        <v>1524</v>
      </c>
      <c r="BX1185">
        <v>52</v>
      </c>
      <c r="BY1185">
        <v>84</v>
      </c>
    </row>
    <row r="1186" spans="1:77" x14ac:dyDescent="0.25">
      <c r="A1186" s="5" t="s">
        <v>1477</v>
      </c>
      <c r="B1186" s="42">
        <v>50</v>
      </c>
      <c r="G1186" s="5" t="s">
        <v>1468</v>
      </c>
      <c r="H1186" s="42">
        <v>1000</v>
      </c>
      <c r="N1186" s="5" t="s">
        <v>1468</v>
      </c>
      <c r="O1186" s="42">
        <v>1</v>
      </c>
      <c r="Z1186" s="5" t="s">
        <v>511</v>
      </c>
      <c r="AA1186" s="1">
        <v>0.06</v>
      </c>
      <c r="AI1186" s="5" t="s">
        <v>518</v>
      </c>
      <c r="AJ1186" s="42">
        <v>3</v>
      </c>
      <c r="AL1186" s="5" t="s">
        <v>519</v>
      </c>
      <c r="AM1186" s="17">
        <v>1</v>
      </c>
      <c r="AW1186" s="5" t="s">
        <v>609</v>
      </c>
      <c r="AX1186" s="17">
        <v>125</v>
      </c>
      <c r="BC1186" s="5" t="s">
        <v>563</v>
      </c>
      <c r="BD1186" s="17">
        <v>58</v>
      </c>
      <c r="BN1186" s="5" t="s">
        <v>523</v>
      </c>
      <c r="BO1186" s="5" t="e">
        <f t="shared" si="89"/>
        <v>#N/A</v>
      </c>
      <c r="BP1186" s="5" t="e">
        <f t="shared" si="90"/>
        <v>#N/A</v>
      </c>
      <c r="BQ1186" s="5" t="e">
        <f>Table2[[#This Row],[Column1]]+Table2[[#This Row],[Column2]]</f>
        <v>#N/A</v>
      </c>
      <c r="BR1186" s="5"/>
      <c r="BS1186" s="5"/>
      <c r="BT1186" s="5"/>
      <c r="BU1186" s="5"/>
      <c r="BW1186" s="5" t="s">
        <v>1525</v>
      </c>
      <c r="BX1186">
        <v>50</v>
      </c>
      <c r="BY1186">
        <v>17</v>
      </c>
    </row>
    <row r="1187" spans="1:77" x14ac:dyDescent="0.25">
      <c r="A1187" s="5" t="s">
        <v>1478</v>
      </c>
      <c r="B1187" s="42">
        <v>0</v>
      </c>
      <c r="G1187" s="5" t="s">
        <v>1469</v>
      </c>
      <c r="H1187" s="42">
        <v>11200</v>
      </c>
      <c r="N1187" s="5" t="s">
        <v>1469</v>
      </c>
      <c r="O1187" s="42">
        <v>2</v>
      </c>
      <c r="Z1187" s="5" t="s">
        <v>512</v>
      </c>
      <c r="AA1187" s="1">
        <v>1</v>
      </c>
      <c r="AI1187" s="5" t="s">
        <v>519</v>
      </c>
      <c r="AJ1187" s="42">
        <v>1</v>
      </c>
      <c r="AL1187" s="5" t="s">
        <v>521</v>
      </c>
      <c r="AM1187" s="17">
        <v>1</v>
      </c>
      <c r="AW1187" s="5" t="s">
        <v>610</v>
      </c>
      <c r="AX1187" s="17">
        <v>40</v>
      </c>
      <c r="BC1187" s="5" t="s">
        <v>565</v>
      </c>
      <c r="BD1187" s="17">
        <v>811</v>
      </c>
      <c r="BN1187" s="5" t="s">
        <v>524</v>
      </c>
      <c r="BO1187" s="5" t="e">
        <f t="shared" si="89"/>
        <v>#N/A</v>
      </c>
      <c r="BP1187" s="5" t="e">
        <f t="shared" si="90"/>
        <v>#N/A</v>
      </c>
      <c r="BQ1187" s="5" t="e">
        <f>Table2[[#This Row],[Column1]]+Table2[[#This Row],[Column2]]</f>
        <v>#N/A</v>
      </c>
      <c r="BR1187" s="5"/>
      <c r="BS1187" s="5"/>
      <c r="BT1187" s="5"/>
      <c r="BU1187" s="5"/>
      <c r="BW1187" s="5" t="s">
        <v>1526</v>
      </c>
      <c r="BX1187">
        <v>10</v>
      </c>
      <c r="BY1187">
        <v>0</v>
      </c>
    </row>
    <row r="1188" spans="1:77" x14ac:dyDescent="0.25">
      <c r="A1188" s="5" t="s">
        <v>1480</v>
      </c>
      <c r="B1188" s="42">
        <v>160</v>
      </c>
      <c r="G1188" s="5" t="s">
        <v>1470</v>
      </c>
      <c r="H1188" s="42">
        <v>35</v>
      </c>
      <c r="N1188" s="5" t="s">
        <v>1470</v>
      </c>
      <c r="O1188" s="42">
        <v>2</v>
      </c>
      <c r="Z1188" s="5" t="s">
        <v>513</v>
      </c>
      <c r="AA1188" s="1">
        <v>0.22</v>
      </c>
      <c r="AI1188" s="5" t="s">
        <v>521</v>
      </c>
      <c r="AJ1188" s="42">
        <v>1</v>
      </c>
      <c r="AL1188" s="5" t="s">
        <v>522</v>
      </c>
      <c r="AM1188" s="17">
        <v>2</v>
      </c>
      <c r="AW1188" s="5" t="s">
        <v>611</v>
      </c>
      <c r="AX1188" s="17">
        <v>20</v>
      </c>
      <c r="BC1188" s="5" t="s">
        <v>566</v>
      </c>
      <c r="BD1188" s="17">
        <v>481</v>
      </c>
      <c r="BN1188" s="5" t="s">
        <v>525</v>
      </c>
      <c r="BO1188" s="5" t="e">
        <f t="shared" si="89"/>
        <v>#N/A</v>
      </c>
      <c r="BP1188" s="5" t="e">
        <f t="shared" si="90"/>
        <v>#N/A</v>
      </c>
      <c r="BQ1188" s="5" t="e">
        <f>Table2[[#This Row],[Column1]]+Table2[[#This Row],[Column2]]</f>
        <v>#N/A</v>
      </c>
      <c r="BR1188" s="5"/>
      <c r="BS1188" s="5"/>
      <c r="BT1188" s="5"/>
      <c r="BU1188" s="5"/>
      <c r="BW1188" s="5" t="s">
        <v>1527</v>
      </c>
      <c r="BX1188">
        <v>1100</v>
      </c>
      <c r="BY1188">
        <v>221</v>
      </c>
    </row>
    <row r="1189" spans="1:77" x14ac:dyDescent="0.25">
      <c r="A1189" s="5" t="s">
        <v>1481</v>
      </c>
      <c r="B1189" s="42">
        <v>57</v>
      </c>
      <c r="G1189" s="5" t="s">
        <v>1471</v>
      </c>
      <c r="H1189" s="42">
        <v>208</v>
      </c>
      <c r="N1189" s="5" t="s">
        <v>1471</v>
      </c>
      <c r="O1189" s="42">
        <v>1</v>
      </c>
      <c r="Z1189" s="5" t="s">
        <v>514</v>
      </c>
      <c r="AA1189" s="1">
        <v>0.08</v>
      </c>
      <c r="AI1189" s="5" t="s">
        <v>522</v>
      </c>
      <c r="AJ1189" s="42">
        <v>2</v>
      </c>
      <c r="AL1189" s="5" t="s">
        <v>523</v>
      </c>
      <c r="AM1189" s="17">
        <v>1</v>
      </c>
      <c r="AW1189" s="5" t="s">
        <v>612</v>
      </c>
      <c r="AX1189" s="17">
        <v>25</v>
      </c>
      <c r="BC1189" s="5" t="s">
        <v>567</v>
      </c>
      <c r="BD1189" s="17">
        <v>26</v>
      </c>
      <c r="BN1189" s="5" t="s">
        <v>526</v>
      </c>
      <c r="BO1189" s="5" t="e">
        <f t="shared" si="89"/>
        <v>#N/A</v>
      </c>
      <c r="BP1189" s="5" t="e">
        <f t="shared" si="90"/>
        <v>#N/A</v>
      </c>
      <c r="BQ1189" s="5" t="e">
        <f>Table2[[#This Row],[Column1]]+Table2[[#This Row],[Column2]]</f>
        <v>#N/A</v>
      </c>
      <c r="BR1189" s="5"/>
      <c r="BS1189" s="5"/>
      <c r="BT1189" s="5"/>
      <c r="BU1189" s="5"/>
      <c r="BW1189" s="5" t="s">
        <v>1528</v>
      </c>
      <c r="BX1189">
        <v>301</v>
      </c>
      <c r="BY1189">
        <v>0</v>
      </c>
    </row>
    <row r="1190" spans="1:77" x14ac:dyDescent="0.25">
      <c r="A1190" s="5" t="s">
        <v>1482</v>
      </c>
      <c r="B1190" s="42">
        <v>100</v>
      </c>
      <c r="G1190" s="5" t="s">
        <v>1472</v>
      </c>
      <c r="H1190" s="42">
        <v>365</v>
      </c>
      <c r="N1190" s="5" t="s">
        <v>1472</v>
      </c>
      <c r="O1190" s="42">
        <v>1</v>
      </c>
      <c r="Z1190" s="5" t="s">
        <v>515</v>
      </c>
      <c r="AA1190" s="1">
        <v>0</v>
      </c>
      <c r="AI1190" s="5" t="s">
        <v>523</v>
      </c>
      <c r="AJ1190" s="42">
        <v>1</v>
      </c>
      <c r="AL1190" s="5" t="s">
        <v>524</v>
      </c>
      <c r="AM1190" s="17">
        <v>1</v>
      </c>
      <c r="AW1190" s="5" t="s">
        <v>613</v>
      </c>
      <c r="AX1190" s="17">
        <v>402</v>
      </c>
      <c r="BC1190" s="5" t="s">
        <v>572</v>
      </c>
      <c r="BD1190" s="17">
        <v>491</v>
      </c>
      <c r="BN1190" s="5" t="s">
        <v>528</v>
      </c>
      <c r="BO1190" s="5" t="e">
        <f t="shared" si="89"/>
        <v>#N/A</v>
      </c>
      <c r="BP1190" s="5" t="e">
        <f t="shared" si="90"/>
        <v>#N/A</v>
      </c>
      <c r="BQ1190" s="5" t="e">
        <f>Table2[[#This Row],[Column1]]+Table2[[#This Row],[Column2]]</f>
        <v>#N/A</v>
      </c>
      <c r="BR1190" s="5"/>
      <c r="BS1190" s="5"/>
      <c r="BT1190" s="5"/>
      <c r="BU1190" s="5"/>
      <c r="BW1190" s="5" t="s">
        <v>1529</v>
      </c>
      <c r="BX1190">
        <v>45</v>
      </c>
      <c r="BY1190">
        <v>21</v>
      </c>
    </row>
    <row r="1191" spans="1:77" x14ac:dyDescent="0.25">
      <c r="A1191" s="5" t="s">
        <v>1483</v>
      </c>
      <c r="B1191" s="42">
        <v>230</v>
      </c>
      <c r="G1191" s="5" t="s">
        <v>1473</v>
      </c>
      <c r="H1191" s="42">
        <v>1054</v>
      </c>
      <c r="N1191" s="5" t="s">
        <v>1473</v>
      </c>
      <c r="O1191" s="42">
        <v>2</v>
      </c>
      <c r="Z1191" s="5" t="s">
        <v>518</v>
      </c>
      <c r="AA1191" s="1">
        <v>0.3</v>
      </c>
      <c r="AI1191" s="5" t="s">
        <v>524</v>
      </c>
      <c r="AJ1191" s="42">
        <v>1</v>
      </c>
      <c r="AL1191" s="5" t="s">
        <v>525</v>
      </c>
      <c r="AM1191" s="17">
        <v>1</v>
      </c>
      <c r="AW1191" s="5" t="s">
        <v>615</v>
      </c>
      <c r="AX1191" s="17">
        <v>500</v>
      </c>
      <c r="BC1191" s="5" t="s">
        <v>573</v>
      </c>
      <c r="BD1191" s="17">
        <v>133</v>
      </c>
      <c r="BN1191" s="5" t="s">
        <v>529</v>
      </c>
      <c r="BO1191" s="5" t="e">
        <f t="shared" si="89"/>
        <v>#N/A</v>
      </c>
      <c r="BP1191" s="5" t="e">
        <f t="shared" si="90"/>
        <v>#N/A</v>
      </c>
      <c r="BQ1191" s="5" t="e">
        <f>Table2[[#This Row],[Column1]]+Table2[[#This Row],[Column2]]</f>
        <v>#N/A</v>
      </c>
      <c r="BR1191" s="5"/>
      <c r="BS1191" s="5"/>
      <c r="BT1191" s="5"/>
      <c r="BU1191" s="5"/>
      <c r="BW1191" s="5" t="s">
        <v>1530</v>
      </c>
      <c r="BX1191">
        <v>0</v>
      </c>
      <c r="BY1191">
        <v>150</v>
      </c>
    </row>
    <row r="1192" spans="1:77" x14ac:dyDescent="0.25">
      <c r="A1192" s="5" t="s">
        <v>1484</v>
      </c>
      <c r="B1192" s="42">
        <v>0</v>
      </c>
      <c r="G1192" s="5" t="s">
        <v>1474</v>
      </c>
      <c r="H1192" s="42">
        <v>310</v>
      </c>
      <c r="N1192" s="5" t="s">
        <v>1474</v>
      </c>
      <c r="O1192" s="42">
        <v>1</v>
      </c>
      <c r="Z1192" s="5" t="s">
        <v>519</v>
      </c>
      <c r="AA1192" s="1">
        <v>0.09</v>
      </c>
      <c r="AI1192" s="5" t="s">
        <v>525</v>
      </c>
      <c r="AJ1192" s="42">
        <v>1</v>
      </c>
      <c r="AL1192" s="5" t="s">
        <v>526</v>
      </c>
      <c r="AM1192" s="17">
        <v>2</v>
      </c>
      <c r="AW1192" s="5" t="s">
        <v>616</v>
      </c>
      <c r="AX1192" s="17">
        <v>47</v>
      </c>
      <c r="BC1192" s="5" t="s">
        <v>574</v>
      </c>
      <c r="BD1192" s="17">
        <v>18</v>
      </c>
      <c r="BN1192" s="5" t="s">
        <v>530</v>
      </c>
      <c r="BO1192" s="5" t="e">
        <f t="shared" si="89"/>
        <v>#N/A</v>
      </c>
      <c r="BP1192" s="5" t="e">
        <f t="shared" si="90"/>
        <v>#N/A</v>
      </c>
      <c r="BQ1192" s="5" t="e">
        <f>Table2[[#This Row],[Column1]]+Table2[[#This Row],[Column2]]</f>
        <v>#N/A</v>
      </c>
      <c r="BR1192" s="5"/>
      <c r="BS1192" s="5"/>
      <c r="BT1192" s="5"/>
      <c r="BU1192" s="5"/>
      <c r="BW1192" s="5" t="s">
        <v>1531</v>
      </c>
      <c r="BX1192">
        <v>3622</v>
      </c>
      <c r="BY1192">
        <v>701</v>
      </c>
    </row>
    <row r="1193" spans="1:77" x14ac:dyDescent="0.25">
      <c r="A1193" s="5" t="s">
        <v>1485</v>
      </c>
      <c r="B1193" s="42">
        <v>27</v>
      </c>
      <c r="G1193" s="5" t="s">
        <v>1475</v>
      </c>
      <c r="H1193" s="42">
        <v>25</v>
      </c>
      <c r="N1193" s="5" t="s">
        <v>1475</v>
      </c>
      <c r="O1193" s="42">
        <v>1</v>
      </c>
      <c r="Z1193" s="5" t="s">
        <v>521</v>
      </c>
      <c r="AA1193" s="1">
        <v>0.5</v>
      </c>
      <c r="AI1193" s="5" t="s">
        <v>526</v>
      </c>
      <c r="AJ1193" s="42">
        <v>2</v>
      </c>
      <c r="AL1193" s="5" t="s">
        <v>528</v>
      </c>
      <c r="AM1193" s="17">
        <v>1</v>
      </c>
      <c r="AW1193" s="5" t="s">
        <v>617</v>
      </c>
      <c r="AX1193" s="17">
        <v>40</v>
      </c>
      <c r="BC1193" s="5" t="s">
        <v>575</v>
      </c>
      <c r="BD1193" s="17">
        <v>88</v>
      </c>
      <c r="BN1193" s="5" t="s">
        <v>531</v>
      </c>
      <c r="BO1193" s="5" t="e">
        <f t="shared" si="89"/>
        <v>#N/A</v>
      </c>
      <c r="BP1193" s="5" t="e">
        <f t="shared" si="90"/>
        <v>#N/A</v>
      </c>
      <c r="BQ1193" s="5" t="e">
        <f>Table2[[#This Row],[Column1]]+Table2[[#This Row],[Column2]]</f>
        <v>#N/A</v>
      </c>
      <c r="BR1193" s="5"/>
      <c r="BS1193" s="5"/>
      <c r="BT1193" s="5"/>
      <c r="BU1193" s="5"/>
      <c r="BW1193" s="5" t="s">
        <v>1532</v>
      </c>
      <c r="BX1193">
        <v>38</v>
      </c>
      <c r="BY1193">
        <v>18</v>
      </c>
    </row>
    <row r="1194" spans="1:77" x14ac:dyDescent="0.25">
      <c r="A1194" s="5" t="s">
        <v>1486</v>
      </c>
      <c r="B1194" s="42">
        <v>340</v>
      </c>
      <c r="G1194" s="5" t="s">
        <v>1476</v>
      </c>
      <c r="H1194" s="42">
        <v>14</v>
      </c>
      <c r="N1194" s="5" t="s">
        <v>1476</v>
      </c>
      <c r="O1194" s="42">
        <v>1</v>
      </c>
      <c r="Z1194" s="5" t="s">
        <v>522</v>
      </c>
      <c r="AA1194" s="1">
        <v>0</v>
      </c>
      <c r="AI1194" s="5" t="s">
        <v>528</v>
      </c>
      <c r="AJ1194" s="42">
        <v>1</v>
      </c>
      <c r="AL1194" s="5" t="s">
        <v>529</v>
      </c>
      <c r="AM1194" s="17">
        <v>1</v>
      </c>
      <c r="AW1194" s="5" t="s">
        <v>618</v>
      </c>
      <c r="AX1194" s="17">
        <v>95</v>
      </c>
      <c r="BC1194" s="5" t="s">
        <v>576</v>
      </c>
      <c r="BD1194" s="17">
        <v>360</v>
      </c>
      <c r="BN1194" s="5" t="s">
        <v>532</v>
      </c>
      <c r="BO1194" s="5" t="e">
        <f t="shared" si="89"/>
        <v>#N/A</v>
      </c>
      <c r="BP1194" s="5" t="e">
        <f t="shared" si="90"/>
        <v>#N/A</v>
      </c>
      <c r="BQ1194" s="5" t="e">
        <f>Table2[[#This Row],[Column1]]+Table2[[#This Row],[Column2]]</f>
        <v>#N/A</v>
      </c>
      <c r="BR1194" s="5"/>
      <c r="BS1194" s="5"/>
      <c r="BT1194" s="5"/>
      <c r="BU1194" s="5"/>
      <c r="BW1194" s="5" t="s">
        <v>1533</v>
      </c>
      <c r="BX1194">
        <v>28</v>
      </c>
      <c r="BY1194">
        <v>29</v>
      </c>
    </row>
    <row r="1195" spans="1:77" x14ac:dyDescent="0.25">
      <c r="A1195" s="5" t="s">
        <v>1487</v>
      </c>
      <c r="B1195" s="42">
        <v>100</v>
      </c>
      <c r="G1195" s="5" t="s">
        <v>1477</v>
      </c>
      <c r="H1195" s="42">
        <v>60</v>
      </c>
      <c r="N1195" s="5" t="s">
        <v>1477</v>
      </c>
      <c r="O1195" s="42">
        <v>1</v>
      </c>
      <c r="Z1195" s="5" t="s">
        <v>523</v>
      </c>
      <c r="AA1195" s="1">
        <v>0.08</v>
      </c>
      <c r="AI1195" s="5" t="s">
        <v>529</v>
      </c>
      <c r="AJ1195" s="42">
        <v>1</v>
      </c>
      <c r="AL1195" s="5" t="s">
        <v>530</v>
      </c>
      <c r="AM1195" s="17">
        <v>1</v>
      </c>
      <c r="AW1195" s="5" t="s">
        <v>619</v>
      </c>
      <c r="AX1195" s="17">
        <v>30</v>
      </c>
      <c r="BC1195" s="5" t="s">
        <v>579</v>
      </c>
      <c r="BD1195" s="17">
        <v>280</v>
      </c>
      <c r="BN1195" s="5" t="s">
        <v>533</v>
      </c>
      <c r="BO1195" s="5" t="e">
        <f t="shared" si="89"/>
        <v>#N/A</v>
      </c>
      <c r="BP1195" s="5" t="e">
        <f t="shared" si="90"/>
        <v>#N/A</v>
      </c>
      <c r="BQ1195" s="5" t="e">
        <f>Table2[[#This Row],[Column1]]+Table2[[#This Row],[Column2]]</f>
        <v>#N/A</v>
      </c>
      <c r="BR1195" s="5"/>
      <c r="BS1195" s="5"/>
      <c r="BT1195" s="5"/>
      <c r="BU1195" s="5"/>
      <c r="BW1195" s="5" t="s">
        <v>1534</v>
      </c>
      <c r="BX1195">
        <v>58</v>
      </c>
      <c r="BY1195">
        <v>43</v>
      </c>
    </row>
    <row r="1196" spans="1:77" x14ac:dyDescent="0.25">
      <c r="A1196" s="5" t="s">
        <v>1488</v>
      </c>
      <c r="B1196" s="42">
        <v>20</v>
      </c>
      <c r="G1196" s="5" t="s">
        <v>1478</v>
      </c>
      <c r="H1196" s="42">
        <v>382</v>
      </c>
      <c r="N1196" s="5" t="s">
        <v>1478</v>
      </c>
      <c r="O1196" s="42">
        <v>1</v>
      </c>
      <c r="Z1196" s="5" t="s">
        <v>524</v>
      </c>
      <c r="AA1196" s="1">
        <v>0.32</v>
      </c>
      <c r="AI1196" s="5" t="s">
        <v>530</v>
      </c>
      <c r="AJ1196" s="42">
        <v>1</v>
      </c>
      <c r="AL1196" s="5" t="s">
        <v>531</v>
      </c>
      <c r="AM1196" s="17">
        <v>2</v>
      </c>
      <c r="AW1196" s="5" t="s">
        <v>622</v>
      </c>
      <c r="AX1196" s="17">
        <v>100</v>
      </c>
      <c r="BC1196" s="5" t="s">
        <v>580</v>
      </c>
      <c r="BD1196" s="17">
        <v>16</v>
      </c>
      <c r="BN1196" s="5" t="s">
        <v>534</v>
      </c>
      <c r="BO1196" s="5" t="e">
        <f t="shared" si="89"/>
        <v>#N/A</v>
      </c>
      <c r="BP1196" s="5" t="e">
        <f t="shared" si="90"/>
        <v>#N/A</v>
      </c>
      <c r="BQ1196" s="5" t="e">
        <f>Table2[[#This Row],[Column1]]+Table2[[#This Row],[Column2]]</f>
        <v>#N/A</v>
      </c>
      <c r="BR1196" s="5"/>
      <c r="BS1196" s="5"/>
      <c r="BT1196" s="5"/>
      <c r="BU1196" s="5"/>
      <c r="BW1196" s="5" t="s">
        <v>1535</v>
      </c>
      <c r="BX1196">
        <v>11</v>
      </c>
      <c r="BY1196">
        <v>22</v>
      </c>
    </row>
    <row r="1197" spans="1:77" x14ac:dyDescent="0.25">
      <c r="A1197" s="5" t="s">
        <v>1489</v>
      </c>
      <c r="B1197" s="42">
        <v>10090</v>
      </c>
      <c r="G1197" s="5" t="s">
        <v>1480</v>
      </c>
      <c r="H1197" s="42">
        <v>890</v>
      </c>
      <c r="N1197" s="5" t="s">
        <v>1480</v>
      </c>
      <c r="O1197" s="42">
        <v>2</v>
      </c>
      <c r="Z1197" s="5" t="s">
        <v>525</v>
      </c>
      <c r="AA1197" s="1">
        <v>0</v>
      </c>
      <c r="AI1197" s="5" t="s">
        <v>531</v>
      </c>
      <c r="AJ1197" s="42">
        <v>2</v>
      </c>
      <c r="AL1197" s="5" t="s">
        <v>532</v>
      </c>
      <c r="AM1197" s="17">
        <v>1</v>
      </c>
      <c r="AW1197" s="5" t="s">
        <v>624</v>
      </c>
      <c r="AX1197" s="17">
        <v>84</v>
      </c>
      <c r="BC1197" s="5" t="s">
        <v>581</v>
      </c>
      <c r="BD1197" s="17">
        <v>1072</v>
      </c>
      <c r="BN1197" s="5" t="s">
        <v>535</v>
      </c>
      <c r="BO1197" s="5" t="e">
        <f t="shared" si="89"/>
        <v>#N/A</v>
      </c>
      <c r="BP1197" s="5" t="e">
        <f t="shared" si="90"/>
        <v>#N/A</v>
      </c>
      <c r="BQ1197" s="5" t="e">
        <f>Table2[[#This Row],[Column1]]+Table2[[#This Row],[Column2]]</f>
        <v>#N/A</v>
      </c>
      <c r="BR1197" s="5"/>
      <c r="BS1197" s="5"/>
      <c r="BT1197" s="5"/>
      <c r="BU1197" s="5"/>
      <c r="BW1197" s="5" t="s">
        <v>1536</v>
      </c>
      <c r="BX1197">
        <v>330</v>
      </c>
      <c r="BY1197">
        <v>0</v>
      </c>
    </row>
    <row r="1198" spans="1:77" x14ac:dyDescent="0.25">
      <c r="A1198" s="5" t="s">
        <v>1490</v>
      </c>
      <c r="B1198" s="42">
        <v>155</v>
      </c>
      <c r="G1198" s="5" t="s">
        <v>1481</v>
      </c>
      <c r="H1198" s="42">
        <v>553</v>
      </c>
      <c r="N1198" s="5" t="s">
        <v>1481</v>
      </c>
      <c r="O1198" s="42">
        <v>1</v>
      </c>
      <c r="Z1198" s="5" t="s">
        <v>526</v>
      </c>
      <c r="AA1198" s="1">
        <v>0.16</v>
      </c>
      <c r="AI1198" s="5" t="s">
        <v>532</v>
      </c>
      <c r="AJ1198" s="42">
        <v>1</v>
      </c>
      <c r="AL1198" s="5" t="s">
        <v>533</v>
      </c>
      <c r="AM1198" s="17">
        <v>1</v>
      </c>
      <c r="AW1198" s="5" t="s">
        <v>626</v>
      </c>
      <c r="AX1198" s="17">
        <v>222</v>
      </c>
      <c r="BC1198" s="5" t="s">
        <v>582</v>
      </c>
      <c r="BD1198" s="17">
        <v>2037</v>
      </c>
      <c r="BN1198" s="5" t="s">
        <v>536</v>
      </c>
      <c r="BO1198" s="5" t="e">
        <f t="shared" si="89"/>
        <v>#N/A</v>
      </c>
      <c r="BP1198" s="5" t="e">
        <f t="shared" si="90"/>
        <v>#N/A</v>
      </c>
      <c r="BQ1198" s="5" t="e">
        <f>Table2[[#This Row],[Column1]]+Table2[[#This Row],[Column2]]</f>
        <v>#N/A</v>
      </c>
      <c r="BR1198" s="5"/>
      <c r="BS1198" s="5"/>
      <c r="BT1198" s="5"/>
      <c r="BU1198" s="5"/>
      <c r="BW1198" s="5" t="s">
        <v>1537</v>
      </c>
      <c r="BX1198">
        <v>154</v>
      </c>
      <c r="BY1198">
        <v>60</v>
      </c>
    </row>
    <row r="1199" spans="1:77" x14ac:dyDescent="0.25">
      <c r="A1199" s="5" t="s">
        <v>1492</v>
      </c>
      <c r="B1199" s="42">
        <v>150</v>
      </c>
      <c r="G1199" s="5" t="s">
        <v>1482</v>
      </c>
      <c r="H1199" s="42">
        <v>0</v>
      </c>
      <c r="N1199" s="5" t="s">
        <v>1482</v>
      </c>
      <c r="O1199" s="42">
        <v>1</v>
      </c>
      <c r="Z1199" s="5" t="s">
        <v>528</v>
      </c>
      <c r="AA1199" s="1">
        <v>0</v>
      </c>
      <c r="AI1199" s="5" t="s">
        <v>533</v>
      </c>
      <c r="AJ1199" s="42">
        <v>1</v>
      </c>
      <c r="AL1199" s="5" t="s">
        <v>534</v>
      </c>
      <c r="AM1199" s="17">
        <v>1</v>
      </c>
      <c r="AW1199" s="5" t="s">
        <v>627</v>
      </c>
      <c r="AX1199" s="17">
        <v>200</v>
      </c>
      <c r="BC1199" s="5" t="s">
        <v>583</v>
      </c>
      <c r="BD1199" s="17">
        <v>130</v>
      </c>
      <c r="BN1199" s="5" t="s">
        <v>537</v>
      </c>
      <c r="BO1199" s="5" t="e">
        <f t="shared" si="89"/>
        <v>#N/A</v>
      </c>
      <c r="BP1199" s="5" t="e">
        <f t="shared" si="90"/>
        <v>#N/A</v>
      </c>
      <c r="BQ1199" s="5" t="e">
        <f>Table2[[#This Row],[Column1]]+Table2[[#This Row],[Column2]]</f>
        <v>#N/A</v>
      </c>
      <c r="BR1199" s="5"/>
      <c r="BS1199" s="5"/>
      <c r="BT1199" s="5"/>
      <c r="BU1199" s="5"/>
      <c r="BW1199" s="5" t="s">
        <v>1538</v>
      </c>
      <c r="BX1199">
        <v>2</v>
      </c>
      <c r="BY1199">
        <v>20</v>
      </c>
    </row>
    <row r="1200" spans="1:77" x14ac:dyDescent="0.25">
      <c r="A1200" s="5" t="s">
        <v>1493</v>
      </c>
      <c r="B1200" s="42">
        <v>75</v>
      </c>
      <c r="G1200" s="5" t="s">
        <v>1483</v>
      </c>
      <c r="H1200" s="42">
        <v>344</v>
      </c>
      <c r="N1200" s="5" t="s">
        <v>1483</v>
      </c>
      <c r="O1200" s="42">
        <v>2</v>
      </c>
      <c r="Z1200" s="5" t="s">
        <v>529</v>
      </c>
      <c r="AA1200" s="1">
        <v>0.1</v>
      </c>
      <c r="AI1200" s="5" t="s">
        <v>534</v>
      </c>
      <c r="AJ1200" s="42">
        <v>1</v>
      </c>
      <c r="AL1200" s="5" t="s">
        <v>535</v>
      </c>
      <c r="AM1200" s="17">
        <v>1</v>
      </c>
      <c r="AW1200" s="5" t="s">
        <v>630</v>
      </c>
      <c r="AX1200" s="17">
        <v>62</v>
      </c>
      <c r="BC1200" s="5" t="s">
        <v>584</v>
      </c>
      <c r="BD1200" s="17">
        <v>223</v>
      </c>
      <c r="BN1200" s="5" t="s">
        <v>538</v>
      </c>
      <c r="BO1200" s="5" t="e">
        <f t="shared" si="89"/>
        <v>#N/A</v>
      </c>
      <c r="BP1200" s="5" t="e">
        <f t="shared" si="90"/>
        <v>#N/A</v>
      </c>
      <c r="BQ1200" s="5" t="e">
        <f>Table2[[#This Row],[Column1]]+Table2[[#This Row],[Column2]]</f>
        <v>#N/A</v>
      </c>
      <c r="BR1200" s="5"/>
      <c r="BS1200" s="5"/>
      <c r="BT1200" s="5"/>
      <c r="BU1200" s="5"/>
      <c r="BW1200" s="5" t="s">
        <v>1539</v>
      </c>
      <c r="BX1200">
        <v>114</v>
      </c>
      <c r="BY1200">
        <v>48</v>
      </c>
    </row>
    <row r="1201" spans="1:77" x14ac:dyDescent="0.25">
      <c r="A1201" s="5" t="s">
        <v>1494</v>
      </c>
      <c r="B1201" s="42">
        <v>300</v>
      </c>
      <c r="G1201" s="5" t="s">
        <v>1484</v>
      </c>
      <c r="H1201" s="42">
        <v>0</v>
      </c>
      <c r="N1201" s="5" t="s">
        <v>1484</v>
      </c>
      <c r="O1201" s="42">
        <v>1</v>
      </c>
      <c r="Z1201" s="5" t="s">
        <v>530</v>
      </c>
      <c r="AA1201" s="1">
        <v>0.1</v>
      </c>
      <c r="AI1201" s="5" t="s">
        <v>535</v>
      </c>
      <c r="AJ1201" s="42">
        <v>1</v>
      </c>
      <c r="AL1201" s="5" t="s">
        <v>536</v>
      </c>
      <c r="AM1201" s="17">
        <v>1</v>
      </c>
      <c r="AW1201" s="5" t="s">
        <v>631</v>
      </c>
      <c r="AX1201" s="17">
        <v>10</v>
      </c>
      <c r="BC1201" s="5" t="s">
        <v>585</v>
      </c>
      <c r="BD1201" s="17">
        <v>232</v>
      </c>
      <c r="BN1201" s="5" t="s">
        <v>539</v>
      </c>
      <c r="BO1201" s="5" t="e">
        <f t="shared" si="89"/>
        <v>#N/A</v>
      </c>
      <c r="BP1201" s="5" t="e">
        <f t="shared" si="90"/>
        <v>#N/A</v>
      </c>
      <c r="BQ1201" s="5" t="e">
        <f>Table2[[#This Row],[Column1]]+Table2[[#This Row],[Column2]]</f>
        <v>#N/A</v>
      </c>
      <c r="BR1201" s="5"/>
      <c r="BS1201" s="5"/>
      <c r="BT1201" s="5"/>
      <c r="BU1201" s="5"/>
      <c r="BW1201" s="5" t="s">
        <v>1540</v>
      </c>
      <c r="BX1201">
        <v>19</v>
      </c>
      <c r="BY1201">
        <v>200</v>
      </c>
    </row>
    <row r="1202" spans="1:77" x14ac:dyDescent="0.25">
      <c r="A1202" s="5" t="s">
        <v>1495</v>
      </c>
      <c r="B1202" s="42">
        <v>0</v>
      </c>
      <c r="G1202" s="5" t="s">
        <v>1485</v>
      </c>
      <c r="H1202" s="42">
        <v>61</v>
      </c>
      <c r="N1202" s="5" t="s">
        <v>1485</v>
      </c>
      <c r="O1202" s="42">
        <v>1</v>
      </c>
      <c r="Z1202" s="5" t="s">
        <v>531</v>
      </c>
      <c r="AA1202" s="1">
        <v>0.17</v>
      </c>
      <c r="AI1202" s="5" t="s">
        <v>536</v>
      </c>
      <c r="AJ1202" s="42">
        <v>1</v>
      </c>
      <c r="AL1202" s="5" t="s">
        <v>537</v>
      </c>
      <c r="AM1202" s="17">
        <v>2</v>
      </c>
      <c r="AW1202" s="5" t="s">
        <v>632</v>
      </c>
      <c r="AX1202" s="17">
        <v>60</v>
      </c>
      <c r="BC1202" s="5" t="s">
        <v>586</v>
      </c>
      <c r="BD1202" s="17">
        <v>689</v>
      </c>
      <c r="BN1202" s="5" t="s">
        <v>540</v>
      </c>
      <c r="BO1202" s="5" t="e">
        <f t="shared" si="89"/>
        <v>#N/A</v>
      </c>
      <c r="BP1202" s="5" t="e">
        <f t="shared" si="90"/>
        <v>#N/A</v>
      </c>
      <c r="BQ1202" s="5" t="e">
        <f>Table2[[#This Row],[Column1]]+Table2[[#This Row],[Column2]]</f>
        <v>#N/A</v>
      </c>
      <c r="BR1202" s="5"/>
      <c r="BS1202" s="5"/>
      <c r="BT1202" s="5"/>
      <c r="BU1202" s="5"/>
      <c r="BW1202" s="5" t="s">
        <v>1541</v>
      </c>
      <c r="BX1202">
        <v>488</v>
      </c>
      <c r="BY1202">
        <v>1150</v>
      </c>
    </row>
    <row r="1203" spans="1:77" x14ac:dyDescent="0.25">
      <c r="A1203" s="5" t="s">
        <v>1496</v>
      </c>
      <c r="B1203" s="42">
        <v>0</v>
      </c>
      <c r="G1203" s="5" t="s">
        <v>1486</v>
      </c>
      <c r="H1203" s="42">
        <v>438</v>
      </c>
      <c r="N1203" s="5" t="s">
        <v>1486</v>
      </c>
      <c r="O1203" s="42">
        <v>1</v>
      </c>
      <c r="Z1203" s="5" t="s">
        <v>532</v>
      </c>
      <c r="AA1203" s="1">
        <v>0.15</v>
      </c>
      <c r="AI1203" s="5" t="s">
        <v>537</v>
      </c>
      <c r="AJ1203" s="42">
        <v>2</v>
      </c>
      <c r="AL1203" s="5" t="s">
        <v>538</v>
      </c>
      <c r="AM1203" s="17">
        <v>1</v>
      </c>
      <c r="AW1203" s="5" t="s">
        <v>633</v>
      </c>
      <c r="AX1203" s="17">
        <v>43</v>
      </c>
      <c r="BC1203" s="5" t="s">
        <v>587</v>
      </c>
      <c r="BD1203" s="17">
        <v>102</v>
      </c>
      <c r="BN1203" s="5" t="s">
        <v>541</v>
      </c>
      <c r="BO1203" s="5" t="e">
        <f t="shared" si="89"/>
        <v>#N/A</v>
      </c>
      <c r="BP1203" s="5" t="e">
        <f t="shared" si="90"/>
        <v>#N/A</v>
      </c>
      <c r="BQ1203" s="5" t="e">
        <f>Table2[[#This Row],[Column1]]+Table2[[#This Row],[Column2]]</f>
        <v>#N/A</v>
      </c>
      <c r="BR1203" s="5"/>
      <c r="BS1203" s="5"/>
      <c r="BT1203" s="5"/>
      <c r="BU1203" s="5"/>
      <c r="BW1203" s="5" t="s">
        <v>1543</v>
      </c>
      <c r="BX1203">
        <v>56</v>
      </c>
      <c r="BY1203">
        <v>0</v>
      </c>
    </row>
    <row r="1204" spans="1:77" x14ac:dyDescent="0.25">
      <c r="A1204" s="5" t="s">
        <v>1497</v>
      </c>
      <c r="B1204" s="42">
        <v>60</v>
      </c>
      <c r="G1204" s="5" t="s">
        <v>1487</v>
      </c>
      <c r="H1204" s="42">
        <v>965</v>
      </c>
      <c r="N1204" s="5" t="s">
        <v>1487</v>
      </c>
      <c r="O1204" s="42">
        <v>1</v>
      </c>
      <c r="Z1204" s="5" t="s">
        <v>533</v>
      </c>
      <c r="AA1204" s="1">
        <v>0</v>
      </c>
      <c r="AI1204" s="5" t="s">
        <v>538</v>
      </c>
      <c r="AJ1204" s="42">
        <v>1</v>
      </c>
      <c r="AL1204" s="5" t="s">
        <v>539</v>
      </c>
      <c r="AM1204" s="17">
        <v>1</v>
      </c>
      <c r="AW1204" s="5" t="s">
        <v>635</v>
      </c>
      <c r="AX1204" s="17">
        <v>41</v>
      </c>
      <c r="BC1204" s="5" t="s">
        <v>588</v>
      </c>
      <c r="BD1204" s="17">
        <v>2500</v>
      </c>
      <c r="BN1204" s="5" t="s">
        <v>542</v>
      </c>
      <c r="BO1204" s="5" t="e">
        <f t="shared" si="89"/>
        <v>#N/A</v>
      </c>
      <c r="BP1204" s="5" t="e">
        <f t="shared" si="90"/>
        <v>#N/A</v>
      </c>
      <c r="BQ1204" s="5" t="e">
        <f>Table2[[#This Row],[Column1]]+Table2[[#This Row],[Column2]]</f>
        <v>#N/A</v>
      </c>
      <c r="BR1204" s="5"/>
      <c r="BS1204" s="5"/>
      <c r="BT1204" s="5"/>
      <c r="BU1204" s="5"/>
      <c r="BW1204" s="5" t="s">
        <v>1544</v>
      </c>
      <c r="BX1204">
        <v>159</v>
      </c>
      <c r="BY1204">
        <v>52</v>
      </c>
    </row>
    <row r="1205" spans="1:77" x14ac:dyDescent="0.25">
      <c r="A1205" s="5" t="s">
        <v>1498</v>
      </c>
      <c r="B1205" s="42">
        <v>80</v>
      </c>
      <c r="G1205" s="5" t="s">
        <v>1488</v>
      </c>
      <c r="H1205" s="42">
        <v>5</v>
      </c>
      <c r="N1205" s="5" t="s">
        <v>1488</v>
      </c>
      <c r="O1205" s="42">
        <v>1</v>
      </c>
      <c r="Z1205" s="5" t="s">
        <v>534</v>
      </c>
      <c r="AA1205" s="1">
        <v>0.7</v>
      </c>
      <c r="AI1205" s="5" t="s">
        <v>539</v>
      </c>
      <c r="AJ1205" s="42">
        <v>1</v>
      </c>
      <c r="AL1205" s="5" t="s">
        <v>540</v>
      </c>
      <c r="AM1205" s="17">
        <v>1</v>
      </c>
      <c r="AW1205" s="5" t="s">
        <v>636</v>
      </c>
      <c r="AX1205" s="17">
        <v>230</v>
      </c>
      <c r="BC1205" s="5" t="s">
        <v>590</v>
      </c>
      <c r="BD1205" s="17">
        <v>22</v>
      </c>
      <c r="BN1205" s="5" t="s">
        <v>543</v>
      </c>
      <c r="BO1205" s="5" t="e">
        <f t="shared" si="89"/>
        <v>#N/A</v>
      </c>
      <c r="BP1205" s="5" t="e">
        <f t="shared" si="90"/>
        <v>#N/A</v>
      </c>
      <c r="BQ1205" s="5" t="e">
        <f>Table2[[#This Row],[Column1]]+Table2[[#This Row],[Column2]]</f>
        <v>#N/A</v>
      </c>
      <c r="BR1205" s="5"/>
      <c r="BS1205" s="5"/>
      <c r="BT1205" s="5"/>
      <c r="BU1205" s="5"/>
      <c r="BW1205" s="5" t="s">
        <v>1545</v>
      </c>
      <c r="BX1205">
        <v>100</v>
      </c>
      <c r="BY1205">
        <v>1160</v>
      </c>
    </row>
    <row r="1206" spans="1:77" x14ac:dyDescent="0.25">
      <c r="A1206" s="5" t="s">
        <v>1499</v>
      </c>
      <c r="B1206" s="42">
        <v>3000</v>
      </c>
      <c r="G1206" s="5" t="s">
        <v>1489</v>
      </c>
      <c r="H1206" s="42">
        <v>260</v>
      </c>
      <c r="N1206" s="5" t="s">
        <v>1489</v>
      </c>
      <c r="O1206" s="42">
        <v>4</v>
      </c>
      <c r="Z1206" s="5" t="s">
        <v>535</v>
      </c>
      <c r="AA1206" s="1">
        <v>0.13</v>
      </c>
      <c r="AI1206" s="5" t="s">
        <v>540</v>
      </c>
      <c r="AJ1206" s="42">
        <v>1</v>
      </c>
      <c r="AL1206" s="5" t="s">
        <v>541</v>
      </c>
      <c r="AM1206" s="17">
        <v>1</v>
      </c>
      <c r="AW1206" s="5" t="s">
        <v>637</v>
      </c>
      <c r="AX1206" s="17">
        <v>30</v>
      </c>
      <c r="BC1206" s="5" t="s">
        <v>591</v>
      </c>
      <c r="BD1206" s="17">
        <v>719</v>
      </c>
      <c r="BN1206" s="5" t="s">
        <v>544</v>
      </c>
      <c r="BO1206" s="5" t="e">
        <f t="shared" si="89"/>
        <v>#N/A</v>
      </c>
      <c r="BP1206" s="5" t="e">
        <f t="shared" si="90"/>
        <v>#N/A</v>
      </c>
      <c r="BQ1206" s="5" t="e">
        <f>Table2[[#This Row],[Column1]]+Table2[[#This Row],[Column2]]</f>
        <v>#N/A</v>
      </c>
      <c r="BR1206" s="5"/>
      <c r="BS1206" s="5"/>
      <c r="BT1206" s="5"/>
      <c r="BU1206" s="5"/>
      <c r="BW1206" s="5" t="s">
        <v>1546</v>
      </c>
      <c r="BX1206">
        <v>122</v>
      </c>
      <c r="BY1206">
        <v>40</v>
      </c>
    </row>
    <row r="1207" spans="1:77" x14ac:dyDescent="0.25">
      <c r="A1207" s="5" t="s">
        <v>1501</v>
      </c>
      <c r="B1207" s="42">
        <v>300</v>
      </c>
      <c r="G1207" s="5" t="s">
        <v>1490</v>
      </c>
      <c r="H1207" s="42">
        <v>390</v>
      </c>
      <c r="N1207" s="5" t="s">
        <v>1490</v>
      </c>
      <c r="O1207" s="42">
        <v>2</v>
      </c>
      <c r="Z1207" s="5" t="s">
        <v>536</v>
      </c>
      <c r="AA1207" s="1">
        <v>0.05</v>
      </c>
      <c r="AI1207" s="5" t="s">
        <v>541</v>
      </c>
      <c r="AJ1207" s="42">
        <v>1</v>
      </c>
      <c r="AL1207" s="5" t="s">
        <v>542</v>
      </c>
      <c r="AM1207" s="17">
        <v>2</v>
      </c>
      <c r="AW1207" s="5" t="s">
        <v>638</v>
      </c>
      <c r="AX1207" s="17">
        <v>30</v>
      </c>
      <c r="BC1207" s="5" t="s">
        <v>592</v>
      </c>
      <c r="BD1207" s="17">
        <v>107</v>
      </c>
      <c r="BN1207" s="5" t="s">
        <v>545</v>
      </c>
      <c r="BO1207" s="5" t="e">
        <f t="shared" si="89"/>
        <v>#N/A</v>
      </c>
      <c r="BP1207" s="5" t="e">
        <f t="shared" si="90"/>
        <v>#N/A</v>
      </c>
      <c r="BQ1207" s="5" t="e">
        <f>Table2[[#This Row],[Column1]]+Table2[[#This Row],[Column2]]</f>
        <v>#N/A</v>
      </c>
      <c r="BR1207" s="5"/>
      <c r="BS1207" s="5"/>
      <c r="BT1207" s="5"/>
      <c r="BU1207" s="5"/>
      <c r="BW1207" s="5" t="s">
        <v>1547</v>
      </c>
      <c r="BX1207">
        <v>313</v>
      </c>
      <c r="BY1207">
        <v>0</v>
      </c>
    </row>
    <row r="1208" spans="1:77" x14ac:dyDescent="0.25">
      <c r="A1208" s="5" t="s">
        <v>1502</v>
      </c>
      <c r="B1208" s="42">
        <v>30</v>
      </c>
      <c r="G1208" s="5" t="s">
        <v>1492</v>
      </c>
      <c r="H1208" s="42">
        <v>549</v>
      </c>
      <c r="N1208" s="5" t="s">
        <v>1492</v>
      </c>
      <c r="O1208" s="42">
        <v>2</v>
      </c>
      <c r="Z1208" s="5" t="s">
        <v>537</v>
      </c>
      <c r="AA1208" s="1">
        <v>0.2</v>
      </c>
      <c r="AI1208" s="5" t="s">
        <v>542</v>
      </c>
      <c r="AJ1208" s="42">
        <v>2</v>
      </c>
      <c r="AL1208" s="5" t="s">
        <v>543</v>
      </c>
      <c r="AM1208" s="17">
        <v>1</v>
      </c>
      <c r="AW1208" s="5" t="s">
        <v>639</v>
      </c>
      <c r="AX1208" s="17">
        <v>100</v>
      </c>
      <c r="BC1208" s="5" t="s">
        <v>594</v>
      </c>
      <c r="BD1208" s="17">
        <v>550</v>
      </c>
      <c r="BN1208" s="5" t="s">
        <v>546</v>
      </c>
      <c r="BO1208" s="5" t="e">
        <f t="shared" si="89"/>
        <v>#N/A</v>
      </c>
      <c r="BP1208" s="5" t="e">
        <f t="shared" si="90"/>
        <v>#N/A</v>
      </c>
      <c r="BQ1208" s="5" t="e">
        <f>Table2[[#This Row],[Column1]]+Table2[[#This Row],[Column2]]</f>
        <v>#N/A</v>
      </c>
      <c r="BR1208" s="5"/>
      <c r="BS1208" s="5"/>
      <c r="BT1208" s="5"/>
      <c r="BU1208" s="5"/>
      <c r="BW1208" s="5" t="s">
        <v>1548</v>
      </c>
      <c r="BX1208">
        <v>163</v>
      </c>
      <c r="BY1208">
        <v>110</v>
      </c>
    </row>
    <row r="1209" spans="1:77" x14ac:dyDescent="0.25">
      <c r="A1209" s="5" t="s">
        <v>1503</v>
      </c>
      <c r="B1209" s="42">
        <v>0</v>
      </c>
      <c r="G1209" s="5" t="s">
        <v>1493</v>
      </c>
      <c r="H1209" s="42">
        <v>36</v>
      </c>
      <c r="N1209" s="5" t="s">
        <v>1493</v>
      </c>
      <c r="O1209" s="42">
        <v>1</v>
      </c>
      <c r="Z1209" s="5" t="s">
        <v>538</v>
      </c>
      <c r="AA1209" s="1">
        <v>0.15</v>
      </c>
      <c r="AI1209" s="5" t="s">
        <v>543</v>
      </c>
      <c r="AJ1209" s="42">
        <v>1</v>
      </c>
      <c r="AL1209" s="5" t="s">
        <v>544</v>
      </c>
      <c r="AM1209" s="17">
        <v>1</v>
      </c>
      <c r="AW1209" s="5" t="s">
        <v>642</v>
      </c>
      <c r="AX1209" s="17">
        <v>31</v>
      </c>
      <c r="BC1209" s="5" t="s">
        <v>596</v>
      </c>
      <c r="BD1209" s="17">
        <v>56</v>
      </c>
      <c r="BN1209" s="5" t="s">
        <v>547</v>
      </c>
      <c r="BO1209" s="5" t="e">
        <f t="shared" si="89"/>
        <v>#N/A</v>
      </c>
      <c r="BP1209" s="5" t="e">
        <f t="shared" si="90"/>
        <v>#N/A</v>
      </c>
      <c r="BQ1209" s="5" t="e">
        <f>Table2[[#This Row],[Column1]]+Table2[[#This Row],[Column2]]</f>
        <v>#N/A</v>
      </c>
      <c r="BR1209" s="5"/>
      <c r="BS1209" s="5"/>
      <c r="BT1209" s="5"/>
      <c r="BU1209" s="5"/>
      <c r="BW1209" s="5" t="s">
        <v>1549</v>
      </c>
      <c r="BX1209">
        <v>277</v>
      </c>
      <c r="BY1209">
        <v>64</v>
      </c>
    </row>
    <row r="1210" spans="1:77" x14ac:dyDescent="0.25">
      <c r="A1210" s="5" t="s">
        <v>1504</v>
      </c>
      <c r="B1210" s="42">
        <v>0</v>
      </c>
      <c r="G1210" s="5" t="s">
        <v>1494</v>
      </c>
      <c r="H1210" s="42">
        <v>530</v>
      </c>
      <c r="N1210" s="5" t="s">
        <v>1494</v>
      </c>
      <c r="O1210" s="42">
        <v>1</v>
      </c>
      <c r="Z1210" s="5" t="s">
        <v>539</v>
      </c>
      <c r="AA1210" s="1">
        <v>0</v>
      </c>
      <c r="AI1210" s="5" t="s">
        <v>544</v>
      </c>
      <c r="AJ1210" s="42">
        <v>1</v>
      </c>
      <c r="AL1210" s="5" t="s">
        <v>545</v>
      </c>
      <c r="AM1210" s="17">
        <v>1</v>
      </c>
      <c r="AW1210" s="5" t="s">
        <v>643</v>
      </c>
      <c r="AX1210" s="17">
        <v>400</v>
      </c>
      <c r="BC1210" s="5" t="s">
        <v>597</v>
      </c>
      <c r="BD1210" s="17">
        <v>1700</v>
      </c>
      <c r="BN1210" s="5" t="s">
        <v>548</v>
      </c>
      <c r="BO1210" s="5" t="e">
        <f t="shared" si="89"/>
        <v>#N/A</v>
      </c>
      <c r="BP1210" s="5" t="e">
        <f t="shared" si="90"/>
        <v>#N/A</v>
      </c>
      <c r="BQ1210" s="5" t="e">
        <f>Table2[[#This Row],[Column1]]+Table2[[#This Row],[Column2]]</f>
        <v>#N/A</v>
      </c>
      <c r="BR1210" s="5"/>
      <c r="BS1210" s="5"/>
      <c r="BT1210" s="5"/>
      <c r="BU1210" s="5"/>
      <c r="BW1210" s="5" t="s">
        <v>1551</v>
      </c>
      <c r="BX1210">
        <v>235</v>
      </c>
      <c r="BY1210">
        <v>120</v>
      </c>
    </row>
    <row r="1211" spans="1:77" x14ac:dyDescent="0.25">
      <c r="A1211" s="5" t="s">
        <v>1505</v>
      </c>
      <c r="B1211" s="42">
        <v>90</v>
      </c>
      <c r="G1211" s="5" t="s">
        <v>1495</v>
      </c>
      <c r="H1211" s="42">
        <v>700</v>
      </c>
      <c r="N1211" s="5" t="s">
        <v>1495</v>
      </c>
      <c r="O1211" s="42">
        <v>1</v>
      </c>
      <c r="Z1211" s="5" t="s">
        <v>540</v>
      </c>
      <c r="AA1211" s="1">
        <v>0.16</v>
      </c>
      <c r="AI1211" s="5" t="s">
        <v>545</v>
      </c>
      <c r="AJ1211" s="42">
        <v>1</v>
      </c>
      <c r="AL1211" s="5" t="s">
        <v>546</v>
      </c>
      <c r="AM1211" s="17">
        <v>3</v>
      </c>
      <c r="AW1211" s="5" t="s">
        <v>644</v>
      </c>
      <c r="AX1211" s="17">
        <v>100</v>
      </c>
      <c r="BC1211" s="5" t="s">
        <v>598</v>
      </c>
      <c r="BD1211" s="17">
        <v>4</v>
      </c>
      <c r="BN1211" s="5" t="s">
        <v>549</v>
      </c>
      <c r="BO1211" s="5" t="e">
        <f t="shared" si="89"/>
        <v>#N/A</v>
      </c>
      <c r="BP1211" s="5" t="e">
        <f t="shared" si="90"/>
        <v>#N/A</v>
      </c>
      <c r="BQ1211" s="5" t="e">
        <f>Table2[[#This Row],[Column1]]+Table2[[#This Row],[Column2]]</f>
        <v>#N/A</v>
      </c>
      <c r="BR1211" s="5"/>
      <c r="BS1211" s="5"/>
      <c r="BT1211" s="5"/>
      <c r="BU1211" s="5"/>
      <c r="BW1211" s="5" t="s">
        <v>1552</v>
      </c>
      <c r="BX1211">
        <v>68</v>
      </c>
      <c r="BY1211">
        <v>6</v>
      </c>
    </row>
    <row r="1212" spans="1:77" x14ac:dyDescent="0.25">
      <c r="A1212" s="5" t="s">
        <v>1506</v>
      </c>
      <c r="B1212" s="42">
        <v>120</v>
      </c>
      <c r="G1212" s="5" t="s">
        <v>1496</v>
      </c>
      <c r="H1212" s="42">
        <v>106</v>
      </c>
      <c r="N1212" s="5" t="s">
        <v>1496</v>
      </c>
      <c r="O1212" s="42">
        <v>1</v>
      </c>
      <c r="Z1212" s="5" t="s">
        <v>541</v>
      </c>
      <c r="AA1212" s="1">
        <v>0.15</v>
      </c>
      <c r="AI1212" s="5" t="s">
        <v>546</v>
      </c>
      <c r="AJ1212" s="42">
        <v>3</v>
      </c>
      <c r="AL1212" s="5" t="s">
        <v>547</v>
      </c>
      <c r="AM1212" s="17">
        <v>1</v>
      </c>
      <c r="AW1212" s="5" t="s">
        <v>645</v>
      </c>
      <c r="AX1212" s="17">
        <v>58</v>
      </c>
      <c r="BC1212" s="5" t="s">
        <v>599</v>
      </c>
      <c r="BD1212" s="17">
        <v>100</v>
      </c>
      <c r="BN1212" s="5" t="s">
        <v>550</v>
      </c>
      <c r="BO1212" s="5" t="e">
        <f t="shared" si="89"/>
        <v>#N/A</v>
      </c>
      <c r="BP1212" s="5" t="e">
        <f t="shared" si="90"/>
        <v>#N/A</v>
      </c>
      <c r="BQ1212" s="5" t="e">
        <f>Table2[[#This Row],[Column1]]+Table2[[#This Row],[Column2]]</f>
        <v>#N/A</v>
      </c>
      <c r="BR1212" s="5"/>
      <c r="BS1212" s="5"/>
      <c r="BT1212" s="5"/>
      <c r="BU1212" s="5"/>
      <c r="BW1212" s="5" t="s">
        <v>1553</v>
      </c>
      <c r="BX1212">
        <v>15</v>
      </c>
      <c r="BY1212">
        <v>0</v>
      </c>
    </row>
    <row r="1213" spans="1:77" x14ac:dyDescent="0.25">
      <c r="A1213" s="5" t="s">
        <v>1509</v>
      </c>
      <c r="B1213" s="42">
        <v>90</v>
      </c>
      <c r="G1213" s="5" t="s">
        <v>1497</v>
      </c>
      <c r="H1213" s="42">
        <v>11</v>
      </c>
      <c r="N1213" s="5" t="s">
        <v>1497</v>
      </c>
      <c r="O1213" s="42">
        <v>1</v>
      </c>
      <c r="Z1213" s="5" t="s">
        <v>542</v>
      </c>
      <c r="AA1213" s="1">
        <v>0.22</v>
      </c>
      <c r="AI1213" s="5" t="s">
        <v>547</v>
      </c>
      <c r="AJ1213" s="42">
        <v>1</v>
      </c>
      <c r="AL1213" s="5" t="s">
        <v>548</v>
      </c>
      <c r="AM1213" s="17">
        <v>1</v>
      </c>
      <c r="AW1213" s="5" t="s">
        <v>646</v>
      </c>
      <c r="AX1213" s="17">
        <v>49</v>
      </c>
      <c r="BC1213" s="5" t="s">
        <v>601</v>
      </c>
      <c r="BD1213" s="17">
        <v>17</v>
      </c>
      <c r="BN1213" s="5" t="s">
        <v>551</v>
      </c>
      <c r="BO1213" s="5" t="e">
        <f t="shared" si="89"/>
        <v>#N/A</v>
      </c>
      <c r="BP1213" s="5" t="e">
        <f t="shared" si="90"/>
        <v>#N/A</v>
      </c>
      <c r="BQ1213" s="5" t="e">
        <f>Table2[[#This Row],[Column1]]+Table2[[#This Row],[Column2]]</f>
        <v>#N/A</v>
      </c>
      <c r="BR1213" s="5"/>
      <c r="BS1213" s="5"/>
      <c r="BT1213" s="5"/>
      <c r="BU1213" s="5"/>
      <c r="BW1213" s="5" t="s">
        <v>1554</v>
      </c>
      <c r="BX1213">
        <v>173</v>
      </c>
      <c r="BY1213">
        <v>150</v>
      </c>
    </row>
    <row r="1214" spans="1:77" x14ac:dyDescent="0.25">
      <c r="A1214" s="5" t="s">
        <v>1510</v>
      </c>
      <c r="B1214" s="42">
        <v>92</v>
      </c>
      <c r="G1214" s="5" t="s">
        <v>1498</v>
      </c>
      <c r="H1214" s="42">
        <v>82</v>
      </c>
      <c r="N1214" s="5" t="s">
        <v>1498</v>
      </c>
      <c r="O1214" s="42">
        <v>1</v>
      </c>
      <c r="Z1214" s="5" t="s">
        <v>543</v>
      </c>
      <c r="AA1214" s="1">
        <v>0.11</v>
      </c>
      <c r="AI1214" s="5" t="s">
        <v>548</v>
      </c>
      <c r="AJ1214" s="42">
        <v>1</v>
      </c>
      <c r="AL1214" s="5" t="s">
        <v>549</v>
      </c>
      <c r="AM1214" s="17">
        <v>1</v>
      </c>
      <c r="AW1214" s="5" t="s">
        <v>647</v>
      </c>
      <c r="AX1214" s="17">
        <v>30</v>
      </c>
      <c r="BC1214" s="5" t="s">
        <v>602</v>
      </c>
      <c r="BD1214" s="17">
        <v>382</v>
      </c>
      <c r="BN1214" s="5" t="s">
        <v>552</v>
      </c>
      <c r="BO1214" s="5" t="e">
        <f t="shared" si="89"/>
        <v>#N/A</v>
      </c>
      <c r="BP1214" s="5" t="e">
        <f t="shared" si="90"/>
        <v>#N/A</v>
      </c>
      <c r="BQ1214" s="5" t="e">
        <f>Table2[[#This Row],[Column1]]+Table2[[#This Row],[Column2]]</f>
        <v>#N/A</v>
      </c>
      <c r="BR1214" s="5"/>
      <c r="BS1214" s="5"/>
      <c r="BT1214" s="5"/>
      <c r="BU1214" s="5"/>
      <c r="BW1214" s="5" t="s">
        <v>1555</v>
      </c>
      <c r="BX1214">
        <v>1500</v>
      </c>
      <c r="BY1214">
        <v>150</v>
      </c>
    </row>
    <row r="1215" spans="1:77" x14ac:dyDescent="0.25">
      <c r="A1215" s="5" t="s">
        <v>1511</v>
      </c>
      <c r="B1215" s="42">
        <v>0</v>
      </c>
      <c r="G1215" s="5" t="s">
        <v>1499</v>
      </c>
      <c r="H1215" s="42">
        <v>1300</v>
      </c>
      <c r="N1215" s="5" t="s">
        <v>1499</v>
      </c>
      <c r="O1215" s="42">
        <v>1</v>
      </c>
      <c r="Z1215" s="5" t="s">
        <v>544</v>
      </c>
      <c r="AA1215" s="1">
        <v>1</v>
      </c>
      <c r="AI1215" s="5" t="s">
        <v>549</v>
      </c>
      <c r="AJ1215" s="42">
        <v>1</v>
      </c>
      <c r="AL1215" s="5" t="s">
        <v>550</v>
      </c>
      <c r="AM1215" s="17">
        <v>1</v>
      </c>
      <c r="AW1215" s="5" t="s">
        <v>648</v>
      </c>
      <c r="AX1215" s="17">
        <v>8500</v>
      </c>
      <c r="BC1215" s="5" t="s">
        <v>603</v>
      </c>
      <c r="BD1215" s="17">
        <v>603</v>
      </c>
      <c r="BN1215" s="5" t="s">
        <v>553</v>
      </c>
      <c r="BO1215" s="5" t="e">
        <f t="shared" si="89"/>
        <v>#N/A</v>
      </c>
      <c r="BP1215" s="5" t="e">
        <f t="shared" si="90"/>
        <v>#N/A</v>
      </c>
      <c r="BQ1215" s="5" t="e">
        <f>Table2[[#This Row],[Column1]]+Table2[[#This Row],[Column2]]</f>
        <v>#N/A</v>
      </c>
      <c r="BR1215" s="5"/>
      <c r="BS1215" s="5"/>
      <c r="BT1215" s="5"/>
      <c r="BU1215" s="5"/>
      <c r="BW1215" s="5" t="s">
        <v>1556</v>
      </c>
      <c r="BX1215">
        <v>92</v>
      </c>
      <c r="BY1215">
        <v>160</v>
      </c>
    </row>
    <row r="1216" spans="1:77" x14ac:dyDescent="0.25">
      <c r="A1216" s="5" t="s">
        <v>1512</v>
      </c>
      <c r="B1216" s="42">
        <v>350</v>
      </c>
      <c r="G1216" s="5" t="s">
        <v>1501</v>
      </c>
      <c r="H1216" s="42">
        <v>1300</v>
      </c>
      <c r="N1216" s="5" t="s">
        <v>1501</v>
      </c>
      <c r="O1216" s="42">
        <v>1</v>
      </c>
      <c r="Z1216" s="5" t="s">
        <v>545</v>
      </c>
      <c r="AA1216" s="1">
        <v>0.18</v>
      </c>
      <c r="AI1216" s="5" t="s">
        <v>550</v>
      </c>
      <c r="AJ1216" s="42">
        <v>1</v>
      </c>
      <c r="AL1216" s="5" t="s">
        <v>551</v>
      </c>
      <c r="AM1216" s="17">
        <v>1</v>
      </c>
      <c r="AW1216" s="5" t="s">
        <v>649</v>
      </c>
      <c r="AX1216" s="17">
        <v>30</v>
      </c>
      <c r="BC1216" s="5" t="s">
        <v>606</v>
      </c>
      <c r="BD1216" s="17">
        <v>114</v>
      </c>
      <c r="BN1216" s="5" t="s">
        <v>554</v>
      </c>
      <c r="BO1216" s="5" t="e">
        <f t="shared" si="89"/>
        <v>#N/A</v>
      </c>
      <c r="BP1216" s="5" t="e">
        <f t="shared" si="90"/>
        <v>#N/A</v>
      </c>
      <c r="BQ1216" s="5" t="e">
        <f>Table2[[#This Row],[Column1]]+Table2[[#This Row],[Column2]]</f>
        <v>#N/A</v>
      </c>
      <c r="BR1216" s="5"/>
      <c r="BS1216" s="5"/>
      <c r="BT1216" s="5"/>
      <c r="BU1216" s="5"/>
      <c r="BW1216" s="5" t="s">
        <v>1557</v>
      </c>
      <c r="BX1216">
        <v>171</v>
      </c>
      <c r="BY1216">
        <v>130</v>
      </c>
    </row>
    <row r="1217" spans="1:77" x14ac:dyDescent="0.25">
      <c r="A1217" s="5" t="s">
        <v>1513</v>
      </c>
      <c r="B1217" s="42">
        <v>32</v>
      </c>
      <c r="G1217" s="5" t="s">
        <v>1502</v>
      </c>
      <c r="H1217" s="42">
        <v>151</v>
      </c>
      <c r="N1217" s="5" t="s">
        <v>1502</v>
      </c>
      <c r="O1217" s="42">
        <v>1</v>
      </c>
      <c r="Z1217" s="5" t="s">
        <v>546</v>
      </c>
      <c r="AA1217" s="1">
        <v>0.26</v>
      </c>
      <c r="AI1217" s="5" t="s">
        <v>551</v>
      </c>
      <c r="AJ1217" s="42">
        <v>1</v>
      </c>
      <c r="AL1217" s="5" t="s">
        <v>552</v>
      </c>
      <c r="AM1217" s="17">
        <v>1</v>
      </c>
      <c r="AW1217" s="5" t="s">
        <v>650</v>
      </c>
      <c r="AX1217" s="17">
        <v>40</v>
      </c>
      <c r="BC1217" s="5" t="s">
        <v>607</v>
      </c>
      <c r="BD1217" s="17">
        <v>190</v>
      </c>
      <c r="BN1217" s="5" t="s">
        <v>556</v>
      </c>
      <c r="BO1217" s="5" t="e">
        <f t="shared" si="89"/>
        <v>#N/A</v>
      </c>
      <c r="BP1217" s="5" t="e">
        <f t="shared" si="90"/>
        <v>#N/A</v>
      </c>
      <c r="BQ1217" s="5" t="e">
        <f>Table2[[#This Row],[Column1]]+Table2[[#This Row],[Column2]]</f>
        <v>#N/A</v>
      </c>
      <c r="BR1217" s="5"/>
      <c r="BS1217" s="5"/>
      <c r="BT1217" s="5"/>
      <c r="BU1217" s="5"/>
      <c r="BW1217" s="5" t="s">
        <v>1558</v>
      </c>
      <c r="BX1217">
        <v>525</v>
      </c>
      <c r="BY1217">
        <v>475</v>
      </c>
    </row>
    <row r="1218" spans="1:77" x14ac:dyDescent="0.25">
      <c r="A1218" s="5" t="s">
        <v>1514</v>
      </c>
      <c r="B1218" s="42">
        <v>212</v>
      </c>
      <c r="G1218" s="5" t="s">
        <v>1503</v>
      </c>
      <c r="H1218" s="42">
        <v>139</v>
      </c>
      <c r="N1218" s="5" t="s">
        <v>1503</v>
      </c>
      <c r="O1218" s="42">
        <v>1</v>
      </c>
      <c r="Z1218" s="5" t="s">
        <v>547</v>
      </c>
      <c r="AA1218" s="1">
        <v>0</v>
      </c>
      <c r="AI1218" s="5" t="s">
        <v>552</v>
      </c>
      <c r="AJ1218" s="42">
        <v>1</v>
      </c>
      <c r="AL1218" s="5" t="s">
        <v>553</v>
      </c>
      <c r="AM1218" s="17">
        <v>1</v>
      </c>
      <c r="AW1218" s="5" t="s">
        <v>652</v>
      </c>
      <c r="AX1218" s="17">
        <v>40</v>
      </c>
      <c r="BC1218" s="5" t="s">
        <v>608</v>
      </c>
      <c r="BD1218" s="17">
        <v>2</v>
      </c>
      <c r="BN1218" s="5" t="s">
        <v>557</v>
      </c>
      <c r="BO1218" s="5" t="e">
        <f t="shared" si="89"/>
        <v>#N/A</v>
      </c>
      <c r="BP1218" s="5" t="e">
        <f t="shared" si="90"/>
        <v>#N/A</v>
      </c>
      <c r="BQ1218" s="5" t="e">
        <f>Table2[[#This Row],[Column1]]+Table2[[#This Row],[Column2]]</f>
        <v>#N/A</v>
      </c>
      <c r="BR1218" s="5"/>
      <c r="BS1218" s="5"/>
      <c r="BT1218" s="5"/>
      <c r="BU1218" s="5"/>
      <c r="BW1218" s="5" t="s">
        <v>1559</v>
      </c>
      <c r="BX1218">
        <v>274</v>
      </c>
      <c r="BY1218">
        <v>80</v>
      </c>
    </row>
    <row r="1219" spans="1:77" x14ac:dyDescent="0.25">
      <c r="A1219" s="5" t="s">
        <v>1515</v>
      </c>
      <c r="B1219" s="42">
        <v>90</v>
      </c>
      <c r="G1219" s="5" t="s">
        <v>1504</v>
      </c>
      <c r="H1219" s="42">
        <v>602</v>
      </c>
      <c r="N1219" s="5" t="s">
        <v>1504</v>
      </c>
      <c r="O1219" s="42">
        <v>1</v>
      </c>
      <c r="Z1219" s="5" t="s">
        <v>548</v>
      </c>
      <c r="AA1219" s="1">
        <v>0.1</v>
      </c>
      <c r="AI1219" s="5" t="s">
        <v>553</v>
      </c>
      <c r="AJ1219" s="42">
        <v>1</v>
      </c>
      <c r="AL1219" s="5" t="s">
        <v>554</v>
      </c>
      <c r="AM1219" s="17">
        <v>1</v>
      </c>
      <c r="AW1219" s="5" t="s">
        <v>653</v>
      </c>
      <c r="AX1219" s="17">
        <v>108</v>
      </c>
      <c r="BC1219" s="5" t="s">
        <v>609</v>
      </c>
      <c r="BD1219" s="17">
        <v>24</v>
      </c>
      <c r="BN1219" s="5" t="s">
        <v>558</v>
      </c>
      <c r="BO1219" s="5" t="e">
        <f t="shared" si="89"/>
        <v>#N/A</v>
      </c>
      <c r="BP1219" s="5" t="e">
        <f t="shared" si="90"/>
        <v>#N/A</v>
      </c>
      <c r="BQ1219" s="5" t="e">
        <f>Table2[[#This Row],[Column1]]+Table2[[#This Row],[Column2]]</f>
        <v>#N/A</v>
      </c>
      <c r="BR1219" s="5"/>
      <c r="BS1219" s="5"/>
      <c r="BT1219" s="5"/>
      <c r="BU1219" s="5"/>
      <c r="BW1219" s="5" t="s">
        <v>1560</v>
      </c>
      <c r="BX1219">
        <v>55</v>
      </c>
      <c r="BY1219">
        <v>40</v>
      </c>
    </row>
    <row r="1220" spans="1:77" x14ac:dyDescent="0.25">
      <c r="A1220" s="5" t="s">
        <v>1516</v>
      </c>
      <c r="B1220" s="42">
        <v>50</v>
      </c>
      <c r="G1220" s="5" t="s">
        <v>1505</v>
      </c>
      <c r="H1220" s="42">
        <v>103</v>
      </c>
      <c r="N1220" s="5" t="s">
        <v>1505</v>
      </c>
      <c r="O1220" s="42">
        <v>1</v>
      </c>
      <c r="Z1220" s="5" t="s">
        <v>549</v>
      </c>
      <c r="AA1220" s="1">
        <v>0.02</v>
      </c>
      <c r="AI1220" s="5" t="s">
        <v>554</v>
      </c>
      <c r="AJ1220" s="42">
        <v>1</v>
      </c>
      <c r="AL1220" s="5" t="s">
        <v>556</v>
      </c>
      <c r="AM1220" s="17">
        <v>1</v>
      </c>
      <c r="AW1220" s="5" t="s">
        <v>654</v>
      </c>
      <c r="AX1220" s="17">
        <v>100</v>
      </c>
      <c r="BC1220" s="5" t="s">
        <v>610</v>
      </c>
      <c r="BD1220" s="17">
        <v>465</v>
      </c>
      <c r="BN1220" s="5" t="s">
        <v>559</v>
      </c>
      <c r="BO1220" s="5" t="e">
        <f t="shared" si="89"/>
        <v>#N/A</v>
      </c>
      <c r="BP1220" s="5" t="e">
        <f t="shared" si="90"/>
        <v>#N/A</v>
      </c>
      <c r="BQ1220" s="5" t="e">
        <f>Table2[[#This Row],[Column1]]+Table2[[#This Row],[Column2]]</f>
        <v>#N/A</v>
      </c>
      <c r="BR1220" s="5"/>
      <c r="BS1220" s="5"/>
      <c r="BT1220" s="5"/>
      <c r="BU1220" s="5"/>
      <c r="BW1220" s="5" t="s">
        <v>1561</v>
      </c>
      <c r="BX1220">
        <v>60</v>
      </c>
      <c r="BY1220">
        <v>30</v>
      </c>
    </row>
    <row r="1221" spans="1:77" x14ac:dyDescent="0.25">
      <c r="A1221" s="5" t="s">
        <v>1517</v>
      </c>
      <c r="B1221" s="42">
        <v>28</v>
      </c>
      <c r="G1221" s="5" t="s">
        <v>1506</v>
      </c>
      <c r="H1221" s="42">
        <v>0</v>
      </c>
      <c r="N1221" s="5" t="s">
        <v>1506</v>
      </c>
      <c r="O1221" s="42">
        <v>1</v>
      </c>
      <c r="Z1221" s="5" t="s">
        <v>550</v>
      </c>
      <c r="AA1221" s="1">
        <v>0.06</v>
      </c>
      <c r="AI1221" s="5" t="s">
        <v>556</v>
      </c>
      <c r="AJ1221" s="42">
        <v>1</v>
      </c>
      <c r="AL1221" s="5" t="s">
        <v>557</v>
      </c>
      <c r="AM1221" s="17">
        <v>2</v>
      </c>
      <c r="AW1221" s="5" t="s">
        <v>655</v>
      </c>
      <c r="AX1221" s="17">
        <v>50</v>
      </c>
      <c r="BC1221" s="5" t="s">
        <v>611</v>
      </c>
      <c r="BD1221" s="17">
        <v>1</v>
      </c>
      <c r="BN1221" s="5" t="s">
        <v>560</v>
      </c>
      <c r="BO1221" s="5" t="e">
        <f t="shared" si="89"/>
        <v>#N/A</v>
      </c>
      <c r="BP1221" s="5" t="e">
        <f t="shared" si="90"/>
        <v>#N/A</v>
      </c>
      <c r="BQ1221" s="5" t="e">
        <f>Table2[[#This Row],[Column1]]+Table2[[#This Row],[Column2]]</f>
        <v>#N/A</v>
      </c>
      <c r="BR1221" s="5"/>
      <c r="BS1221" s="5"/>
      <c r="BT1221" s="5"/>
      <c r="BU1221" s="5"/>
      <c r="BW1221" s="5" t="s">
        <v>1562</v>
      </c>
      <c r="BX1221">
        <v>114</v>
      </c>
      <c r="BY1221">
        <v>31</v>
      </c>
    </row>
    <row r="1222" spans="1:77" x14ac:dyDescent="0.25">
      <c r="A1222" s="5" t="s">
        <v>1518</v>
      </c>
      <c r="B1222" s="42">
        <v>750</v>
      </c>
      <c r="G1222" s="5" t="s">
        <v>1509</v>
      </c>
      <c r="H1222" s="42">
        <v>347</v>
      </c>
      <c r="N1222" s="5" t="s">
        <v>1509</v>
      </c>
      <c r="O1222" s="42">
        <v>1</v>
      </c>
      <c r="Z1222" s="5" t="s">
        <v>551</v>
      </c>
      <c r="AA1222" s="1">
        <v>0.1</v>
      </c>
      <c r="AI1222" s="5" t="s">
        <v>557</v>
      </c>
      <c r="AJ1222" s="42">
        <v>2</v>
      </c>
      <c r="AL1222" s="5" t="s">
        <v>558</v>
      </c>
      <c r="AM1222" s="17">
        <v>1</v>
      </c>
      <c r="AW1222" s="5" t="s">
        <v>656</v>
      </c>
      <c r="AX1222" s="17">
        <v>580</v>
      </c>
      <c r="BC1222" s="5" t="s">
        <v>612</v>
      </c>
      <c r="BD1222" s="17">
        <v>202</v>
      </c>
      <c r="BN1222" s="5" t="s">
        <v>561</v>
      </c>
      <c r="BO1222" s="5" t="e">
        <f t="shared" si="89"/>
        <v>#N/A</v>
      </c>
      <c r="BP1222" s="5" t="e">
        <f t="shared" si="90"/>
        <v>#N/A</v>
      </c>
      <c r="BQ1222" s="5" t="e">
        <f>Table2[[#This Row],[Column1]]+Table2[[#This Row],[Column2]]</f>
        <v>#N/A</v>
      </c>
      <c r="BR1222" s="5"/>
      <c r="BS1222" s="5"/>
      <c r="BT1222" s="5"/>
      <c r="BU1222" s="5"/>
      <c r="BW1222" s="5" t="s">
        <v>1563</v>
      </c>
      <c r="BX1222">
        <v>20</v>
      </c>
      <c r="BY1222">
        <v>80</v>
      </c>
    </row>
    <row r="1223" spans="1:77" x14ac:dyDescent="0.25">
      <c r="A1223" s="5" t="s">
        <v>1519</v>
      </c>
      <c r="B1223" s="42">
        <v>300</v>
      </c>
      <c r="G1223" s="5" t="s">
        <v>1510</v>
      </c>
      <c r="H1223" s="42">
        <v>95</v>
      </c>
      <c r="N1223" s="5" t="s">
        <v>1510</v>
      </c>
      <c r="O1223" s="42">
        <v>1</v>
      </c>
      <c r="Z1223" s="5" t="s">
        <v>552</v>
      </c>
      <c r="AA1223" s="1">
        <v>0.06</v>
      </c>
      <c r="AI1223" s="5" t="s">
        <v>558</v>
      </c>
      <c r="AJ1223" s="42">
        <v>1</v>
      </c>
      <c r="AL1223" s="5" t="s">
        <v>559</v>
      </c>
      <c r="AM1223" s="17">
        <v>3</v>
      </c>
      <c r="AW1223" s="5" t="s">
        <v>657</v>
      </c>
      <c r="AX1223" s="17">
        <v>200</v>
      </c>
      <c r="BC1223" s="5" t="s">
        <v>613</v>
      </c>
      <c r="BD1223" s="17">
        <v>490</v>
      </c>
      <c r="BN1223" s="5" t="s">
        <v>562</v>
      </c>
      <c r="BO1223" s="5" t="e">
        <f t="shared" si="89"/>
        <v>#N/A</v>
      </c>
      <c r="BP1223" s="5" t="e">
        <f t="shared" si="90"/>
        <v>#N/A</v>
      </c>
      <c r="BQ1223" s="5" t="e">
        <f>Table2[[#This Row],[Column1]]+Table2[[#This Row],[Column2]]</f>
        <v>#N/A</v>
      </c>
      <c r="BR1223" s="5"/>
      <c r="BS1223" s="5"/>
      <c r="BT1223" s="5"/>
      <c r="BU1223" s="5"/>
      <c r="BW1223" s="5" t="s">
        <v>1565</v>
      </c>
      <c r="BX1223">
        <v>136</v>
      </c>
      <c r="BY1223">
        <v>31</v>
      </c>
    </row>
    <row r="1224" spans="1:77" x14ac:dyDescent="0.25">
      <c r="A1224" s="5" t="s">
        <v>1520</v>
      </c>
      <c r="B1224" s="42">
        <v>0</v>
      </c>
      <c r="G1224" s="5" t="s">
        <v>1511</v>
      </c>
      <c r="H1224" s="42">
        <v>23</v>
      </c>
      <c r="N1224" s="5" t="s">
        <v>1511</v>
      </c>
      <c r="O1224" s="42">
        <v>1</v>
      </c>
      <c r="Z1224" s="5" t="s">
        <v>553</v>
      </c>
      <c r="AA1224" s="1">
        <v>0.15</v>
      </c>
      <c r="AI1224" s="5" t="s">
        <v>559</v>
      </c>
      <c r="AJ1224" s="42">
        <v>3</v>
      </c>
      <c r="AL1224" s="5" t="s">
        <v>560</v>
      </c>
      <c r="AM1224" s="17">
        <v>1</v>
      </c>
      <c r="AW1224" s="5" t="s">
        <v>658</v>
      </c>
      <c r="AX1224" s="17">
        <v>257</v>
      </c>
      <c r="BC1224" s="5" t="s">
        <v>615</v>
      </c>
      <c r="BD1224" s="17">
        <v>1200</v>
      </c>
      <c r="BN1224" s="5" t="s">
        <v>563</v>
      </c>
      <c r="BO1224" s="5" t="e">
        <f t="shared" ref="BO1224:BO1287" si="91">RANK(BK1224:BK2850,BK1224:BK2850,0)</f>
        <v>#N/A</v>
      </c>
      <c r="BP1224" s="5" t="e">
        <f t="shared" ref="BP1224:BP1287" si="92">RANK(BL1224:BL2850,BL1224:BL2850,0)</f>
        <v>#N/A</v>
      </c>
      <c r="BQ1224" s="5" t="e">
        <f>Table2[[#This Row],[Column1]]+Table2[[#This Row],[Column2]]</f>
        <v>#N/A</v>
      </c>
      <c r="BR1224" s="5"/>
      <c r="BS1224" s="5"/>
      <c r="BT1224" s="5"/>
      <c r="BU1224" s="5"/>
      <c r="BW1224" s="5" t="s">
        <v>1566</v>
      </c>
      <c r="BX1224">
        <v>419</v>
      </c>
      <c r="BY1224">
        <v>91</v>
      </c>
    </row>
    <row r="1225" spans="1:77" x14ac:dyDescent="0.25">
      <c r="A1225" s="5" t="s">
        <v>1522</v>
      </c>
      <c r="B1225" s="42">
        <v>27</v>
      </c>
      <c r="G1225" s="5" t="s">
        <v>1512</v>
      </c>
      <c r="H1225" s="42">
        <v>8600</v>
      </c>
      <c r="N1225" s="5" t="s">
        <v>1512</v>
      </c>
      <c r="O1225" s="42">
        <v>1</v>
      </c>
      <c r="Z1225" s="5" t="s">
        <v>554</v>
      </c>
      <c r="AA1225" s="1">
        <v>0.05</v>
      </c>
      <c r="AI1225" s="5" t="s">
        <v>560</v>
      </c>
      <c r="AJ1225" s="42">
        <v>1</v>
      </c>
      <c r="AL1225" s="5" t="s">
        <v>561</v>
      </c>
      <c r="AM1225" s="17">
        <v>1</v>
      </c>
      <c r="AW1225" s="5" t="s">
        <v>659</v>
      </c>
      <c r="AX1225" s="17">
        <v>129</v>
      </c>
      <c r="BC1225" s="5" t="s">
        <v>616</v>
      </c>
      <c r="BD1225" s="17">
        <v>149</v>
      </c>
      <c r="BN1225" s="5" t="s">
        <v>565</v>
      </c>
      <c r="BO1225" s="5" t="e">
        <f t="shared" si="91"/>
        <v>#N/A</v>
      </c>
      <c r="BP1225" s="5" t="e">
        <f t="shared" si="92"/>
        <v>#N/A</v>
      </c>
      <c r="BQ1225" s="5" t="e">
        <f>Table2[[#This Row],[Column1]]+Table2[[#This Row],[Column2]]</f>
        <v>#N/A</v>
      </c>
      <c r="BR1225" s="5"/>
      <c r="BS1225" s="5"/>
      <c r="BT1225" s="5"/>
      <c r="BU1225" s="5"/>
      <c r="BW1225" s="5" t="s">
        <v>1567</v>
      </c>
      <c r="BX1225">
        <v>6</v>
      </c>
      <c r="BY1225">
        <v>350</v>
      </c>
    </row>
    <row r="1226" spans="1:77" x14ac:dyDescent="0.25">
      <c r="A1226" s="5" t="s">
        <v>1523</v>
      </c>
      <c r="B1226" s="42">
        <v>0</v>
      </c>
      <c r="G1226" s="5" t="s">
        <v>1513</v>
      </c>
      <c r="H1226" s="42">
        <v>37</v>
      </c>
      <c r="N1226" s="5" t="s">
        <v>1513</v>
      </c>
      <c r="O1226" s="42">
        <v>1</v>
      </c>
      <c r="Z1226" s="5" t="s">
        <v>556</v>
      </c>
      <c r="AA1226" s="1">
        <v>1</v>
      </c>
      <c r="AI1226" s="5" t="s">
        <v>561</v>
      </c>
      <c r="AJ1226" s="42">
        <v>1</v>
      </c>
      <c r="AL1226" s="5" t="s">
        <v>562</v>
      </c>
      <c r="AM1226" s="17">
        <v>1</v>
      </c>
      <c r="AW1226" s="5" t="s">
        <v>660</v>
      </c>
      <c r="AX1226" s="17">
        <v>40</v>
      </c>
      <c r="BC1226" s="5" t="s">
        <v>617</v>
      </c>
      <c r="BD1226" s="17">
        <v>40</v>
      </c>
      <c r="BN1226" s="5" t="s">
        <v>566</v>
      </c>
      <c r="BO1226" s="5" t="e">
        <f t="shared" si="91"/>
        <v>#N/A</v>
      </c>
      <c r="BP1226" s="5" t="e">
        <f t="shared" si="92"/>
        <v>#N/A</v>
      </c>
      <c r="BQ1226" s="5" t="e">
        <f>Table2[[#This Row],[Column1]]+Table2[[#This Row],[Column2]]</f>
        <v>#N/A</v>
      </c>
      <c r="BR1226" s="5"/>
      <c r="BS1226" s="5"/>
      <c r="BT1226" s="5"/>
      <c r="BU1226" s="5"/>
      <c r="BW1226" s="5" t="s">
        <v>1569</v>
      </c>
      <c r="BX1226">
        <v>28</v>
      </c>
      <c r="BY1226">
        <v>115</v>
      </c>
    </row>
    <row r="1227" spans="1:77" x14ac:dyDescent="0.25">
      <c r="A1227" s="5" t="s">
        <v>1524</v>
      </c>
      <c r="B1227" s="42">
        <v>84</v>
      </c>
      <c r="G1227" s="5" t="s">
        <v>1514</v>
      </c>
      <c r="H1227" s="42">
        <v>83</v>
      </c>
      <c r="N1227" s="5" t="s">
        <v>1514</v>
      </c>
      <c r="O1227" s="42">
        <v>1</v>
      </c>
      <c r="Z1227" s="5" t="s">
        <v>557</v>
      </c>
      <c r="AA1227" s="1">
        <v>0.15</v>
      </c>
      <c r="AI1227" s="5" t="s">
        <v>562</v>
      </c>
      <c r="AJ1227" s="42">
        <v>1</v>
      </c>
      <c r="AL1227" s="5" t="s">
        <v>563</v>
      </c>
      <c r="AM1227" s="17">
        <v>1</v>
      </c>
      <c r="AW1227" s="5" t="s">
        <v>661</v>
      </c>
      <c r="AX1227" s="17">
        <v>59</v>
      </c>
      <c r="BC1227" s="5" t="s">
        <v>618</v>
      </c>
      <c r="BD1227" s="17">
        <v>462</v>
      </c>
      <c r="BN1227" s="5" t="s">
        <v>567</v>
      </c>
      <c r="BO1227" s="5" t="e">
        <f t="shared" si="91"/>
        <v>#N/A</v>
      </c>
      <c r="BP1227" s="5" t="e">
        <f t="shared" si="92"/>
        <v>#N/A</v>
      </c>
      <c r="BQ1227" s="5" t="e">
        <f>Table2[[#This Row],[Column1]]+Table2[[#This Row],[Column2]]</f>
        <v>#N/A</v>
      </c>
      <c r="BR1227" s="5"/>
      <c r="BS1227" s="5"/>
      <c r="BT1227" s="5"/>
      <c r="BU1227" s="5"/>
      <c r="BW1227" s="5" t="s">
        <v>1570</v>
      </c>
      <c r="BX1227">
        <v>197</v>
      </c>
      <c r="BY1227">
        <v>300</v>
      </c>
    </row>
    <row r="1228" spans="1:77" x14ac:dyDescent="0.25">
      <c r="A1228" s="5" t="s">
        <v>1525</v>
      </c>
      <c r="B1228" s="42">
        <v>17</v>
      </c>
      <c r="G1228" s="5" t="s">
        <v>1515</v>
      </c>
      <c r="H1228" s="42">
        <v>107</v>
      </c>
      <c r="N1228" s="5" t="s">
        <v>1515</v>
      </c>
      <c r="O1228" s="42">
        <v>1</v>
      </c>
      <c r="Z1228" s="5" t="s">
        <v>558</v>
      </c>
      <c r="AA1228" s="1">
        <v>1</v>
      </c>
      <c r="AI1228" s="5" t="s">
        <v>563</v>
      </c>
      <c r="AJ1228" s="42">
        <v>1</v>
      </c>
      <c r="AL1228" s="5" t="s">
        <v>565</v>
      </c>
      <c r="AM1228" s="17">
        <v>1</v>
      </c>
      <c r="AW1228" s="5" t="s">
        <v>663</v>
      </c>
      <c r="AX1228" s="17">
        <v>142</v>
      </c>
      <c r="BC1228" s="5" t="s">
        <v>619</v>
      </c>
      <c r="BD1228" s="17">
        <v>1</v>
      </c>
      <c r="BN1228" s="5" t="s">
        <v>569</v>
      </c>
      <c r="BO1228" s="5" t="e">
        <f t="shared" si="91"/>
        <v>#N/A</v>
      </c>
      <c r="BP1228" s="5" t="e">
        <f t="shared" si="92"/>
        <v>#N/A</v>
      </c>
      <c r="BQ1228" s="5" t="e">
        <f>Table2[[#This Row],[Column1]]+Table2[[#This Row],[Column2]]</f>
        <v>#N/A</v>
      </c>
      <c r="BR1228" s="5"/>
      <c r="BS1228" s="5"/>
      <c r="BT1228" s="5"/>
      <c r="BU1228" s="5"/>
      <c r="BW1228" s="5" t="s">
        <v>1572</v>
      </c>
      <c r="BX1228">
        <v>0</v>
      </c>
      <c r="BY1228">
        <v>50</v>
      </c>
    </row>
    <row r="1229" spans="1:77" x14ac:dyDescent="0.25">
      <c r="A1229" s="5" t="s">
        <v>1526</v>
      </c>
      <c r="B1229" s="42">
        <v>0</v>
      </c>
      <c r="G1229" s="5" t="s">
        <v>1516</v>
      </c>
      <c r="H1229" s="42">
        <v>283</v>
      </c>
      <c r="N1229" s="5" t="s">
        <v>1516</v>
      </c>
      <c r="O1229" s="42">
        <v>1</v>
      </c>
      <c r="Z1229" s="5" t="s">
        <v>559</v>
      </c>
      <c r="AA1229" s="1">
        <v>0.04</v>
      </c>
      <c r="AI1229" s="5" t="s">
        <v>565</v>
      </c>
      <c r="AJ1229" s="42">
        <v>1</v>
      </c>
      <c r="AL1229" s="5" t="s">
        <v>566</v>
      </c>
      <c r="AM1229" s="17">
        <v>1</v>
      </c>
      <c r="AW1229" s="5" t="s">
        <v>664</v>
      </c>
      <c r="AX1229" s="17">
        <v>7</v>
      </c>
      <c r="BC1229" s="5" t="s">
        <v>620</v>
      </c>
      <c r="BD1229" s="17">
        <v>656</v>
      </c>
      <c r="BN1229" s="5" t="s">
        <v>571</v>
      </c>
      <c r="BO1229" s="5" t="e">
        <f t="shared" si="91"/>
        <v>#N/A</v>
      </c>
      <c r="BP1229" s="5" t="e">
        <f t="shared" si="92"/>
        <v>#N/A</v>
      </c>
      <c r="BQ1229" s="5" t="e">
        <f>Table2[[#This Row],[Column1]]+Table2[[#This Row],[Column2]]</f>
        <v>#N/A</v>
      </c>
      <c r="BR1229" s="5"/>
      <c r="BS1229" s="5"/>
      <c r="BT1229" s="5"/>
      <c r="BU1229" s="5"/>
      <c r="BW1229" s="5" t="s">
        <v>1573</v>
      </c>
      <c r="BX1229">
        <v>410</v>
      </c>
      <c r="BY1229">
        <v>120</v>
      </c>
    </row>
    <row r="1230" spans="1:77" x14ac:dyDescent="0.25">
      <c r="A1230" s="5" t="s">
        <v>1527</v>
      </c>
      <c r="B1230" s="42">
        <v>221</v>
      </c>
      <c r="G1230" s="5" t="s">
        <v>1517</v>
      </c>
      <c r="H1230" s="42">
        <v>766</v>
      </c>
      <c r="N1230" s="5" t="s">
        <v>1517</v>
      </c>
      <c r="O1230" s="42">
        <v>1</v>
      </c>
      <c r="Z1230" s="5" t="s">
        <v>560</v>
      </c>
      <c r="AA1230" s="1">
        <v>0.05</v>
      </c>
      <c r="AI1230" s="5" t="s">
        <v>566</v>
      </c>
      <c r="AJ1230" s="42">
        <v>1</v>
      </c>
      <c r="AL1230" s="5" t="s">
        <v>567</v>
      </c>
      <c r="AM1230" s="17">
        <v>1</v>
      </c>
      <c r="AW1230" s="5" t="s">
        <v>665</v>
      </c>
      <c r="AX1230" s="17">
        <v>24</v>
      </c>
      <c r="BC1230" s="5" t="s">
        <v>621</v>
      </c>
      <c r="BD1230" s="17">
        <v>77</v>
      </c>
      <c r="BN1230" s="5" t="s">
        <v>572</v>
      </c>
      <c r="BO1230" s="5" t="e">
        <f t="shared" si="91"/>
        <v>#N/A</v>
      </c>
      <c r="BP1230" s="5" t="e">
        <f t="shared" si="92"/>
        <v>#N/A</v>
      </c>
      <c r="BQ1230" s="5" t="e">
        <f>Table2[[#This Row],[Column1]]+Table2[[#This Row],[Column2]]</f>
        <v>#N/A</v>
      </c>
      <c r="BR1230" s="5"/>
      <c r="BS1230" s="5"/>
      <c r="BT1230" s="5"/>
      <c r="BU1230" s="5"/>
      <c r="BW1230" s="5" t="s">
        <v>1574</v>
      </c>
      <c r="BX1230">
        <v>152</v>
      </c>
      <c r="BY1230">
        <v>85</v>
      </c>
    </row>
    <row r="1231" spans="1:77" x14ac:dyDescent="0.25">
      <c r="A1231" s="5" t="s">
        <v>1528</v>
      </c>
      <c r="B1231" s="42">
        <v>0</v>
      </c>
      <c r="G1231" s="5" t="s">
        <v>1518</v>
      </c>
      <c r="H1231" s="42">
        <v>1582</v>
      </c>
      <c r="N1231" s="5" t="s">
        <v>1518</v>
      </c>
      <c r="O1231" s="42">
        <v>2</v>
      </c>
      <c r="Z1231" s="5" t="s">
        <v>561</v>
      </c>
      <c r="AA1231" s="1">
        <v>0.03</v>
      </c>
      <c r="AI1231" s="5" t="s">
        <v>567</v>
      </c>
      <c r="AJ1231" s="42">
        <v>1</v>
      </c>
      <c r="AL1231" s="5" t="s">
        <v>569</v>
      </c>
      <c r="AM1231" s="17">
        <v>1</v>
      </c>
      <c r="AW1231" s="5" t="s">
        <v>666</v>
      </c>
      <c r="AX1231" s="17">
        <v>400</v>
      </c>
      <c r="BC1231" s="5" t="s">
        <v>622</v>
      </c>
      <c r="BD1231" s="17">
        <v>109</v>
      </c>
      <c r="BN1231" s="5" t="s">
        <v>573</v>
      </c>
      <c r="BO1231" s="5" t="e">
        <f t="shared" si="91"/>
        <v>#N/A</v>
      </c>
      <c r="BP1231" s="5" t="e">
        <f t="shared" si="92"/>
        <v>#N/A</v>
      </c>
      <c r="BQ1231" s="5" t="e">
        <f>Table2[[#This Row],[Column1]]+Table2[[#This Row],[Column2]]</f>
        <v>#N/A</v>
      </c>
      <c r="BR1231" s="5"/>
      <c r="BS1231" s="5"/>
      <c r="BT1231" s="5"/>
      <c r="BU1231" s="5"/>
      <c r="BW1231" s="5" t="s">
        <v>1575</v>
      </c>
      <c r="BX1231">
        <v>376</v>
      </c>
      <c r="BY1231">
        <v>200</v>
      </c>
    </row>
    <row r="1232" spans="1:77" x14ac:dyDescent="0.25">
      <c r="A1232" s="5" t="s">
        <v>1529</v>
      </c>
      <c r="B1232" s="42">
        <v>21</v>
      </c>
      <c r="G1232" s="5" t="s">
        <v>1519</v>
      </c>
      <c r="H1232" s="42">
        <v>3</v>
      </c>
      <c r="N1232" s="5" t="s">
        <v>1519</v>
      </c>
      <c r="O1232" s="42">
        <v>1</v>
      </c>
      <c r="Z1232" s="5" t="s">
        <v>562</v>
      </c>
      <c r="AA1232" s="1">
        <v>0.3</v>
      </c>
      <c r="AI1232" s="5" t="s">
        <v>569</v>
      </c>
      <c r="AJ1232" s="42">
        <v>1</v>
      </c>
      <c r="AL1232" s="5" t="s">
        <v>571</v>
      </c>
      <c r="AM1232" s="17">
        <v>1</v>
      </c>
      <c r="AW1232" s="5" t="s">
        <v>667</v>
      </c>
      <c r="AX1232" s="17">
        <v>100</v>
      </c>
      <c r="BC1232" s="5" t="s">
        <v>623</v>
      </c>
      <c r="BD1232" s="17">
        <v>70</v>
      </c>
      <c r="BN1232" s="5" t="s">
        <v>574</v>
      </c>
      <c r="BO1232" s="5" t="e">
        <f t="shared" si="91"/>
        <v>#N/A</v>
      </c>
      <c r="BP1232" s="5" t="e">
        <f t="shared" si="92"/>
        <v>#N/A</v>
      </c>
      <c r="BQ1232" s="5" t="e">
        <f>Table2[[#This Row],[Column1]]+Table2[[#This Row],[Column2]]</f>
        <v>#N/A</v>
      </c>
      <c r="BR1232" s="5"/>
      <c r="BS1232" s="5"/>
      <c r="BT1232" s="5"/>
      <c r="BU1232" s="5"/>
      <c r="BW1232" s="5" t="s">
        <v>1576</v>
      </c>
      <c r="BX1232">
        <v>4900</v>
      </c>
      <c r="BY1232">
        <v>1280</v>
      </c>
    </row>
    <row r="1233" spans="1:77" x14ac:dyDescent="0.25">
      <c r="A1233" s="5" t="s">
        <v>1530</v>
      </c>
      <c r="B1233" s="42">
        <v>150</v>
      </c>
      <c r="G1233" s="5" t="s">
        <v>1520</v>
      </c>
      <c r="H1233" s="42">
        <v>200</v>
      </c>
      <c r="N1233" s="5" t="s">
        <v>1520</v>
      </c>
      <c r="O1233" s="42">
        <v>1</v>
      </c>
      <c r="Z1233" s="5" t="s">
        <v>563</v>
      </c>
      <c r="AA1233" s="1">
        <v>0.16</v>
      </c>
      <c r="AI1233" s="5" t="s">
        <v>571</v>
      </c>
      <c r="AJ1233" s="42">
        <v>1</v>
      </c>
      <c r="AL1233" s="5" t="s">
        <v>572</v>
      </c>
      <c r="AM1233" s="17">
        <v>1</v>
      </c>
      <c r="AW1233" s="5" t="s">
        <v>668</v>
      </c>
      <c r="AX1233" s="17">
        <v>80</v>
      </c>
      <c r="BC1233" s="5" t="s">
        <v>625</v>
      </c>
      <c r="BD1233" s="17">
        <v>162</v>
      </c>
      <c r="BN1233" s="5" t="s">
        <v>575</v>
      </c>
      <c r="BO1233" s="5" t="e">
        <f t="shared" si="91"/>
        <v>#N/A</v>
      </c>
      <c r="BP1233" s="5" t="e">
        <f t="shared" si="92"/>
        <v>#N/A</v>
      </c>
      <c r="BQ1233" s="5" t="e">
        <f>Table2[[#This Row],[Column1]]+Table2[[#This Row],[Column2]]</f>
        <v>#N/A</v>
      </c>
      <c r="BR1233" s="5"/>
      <c r="BS1233" s="5"/>
      <c r="BT1233" s="5"/>
      <c r="BU1233" s="5"/>
      <c r="BW1233" s="5" t="s">
        <v>1577</v>
      </c>
      <c r="BX1233">
        <v>506</v>
      </c>
      <c r="BY1233">
        <v>0</v>
      </c>
    </row>
    <row r="1234" spans="1:77" x14ac:dyDescent="0.25">
      <c r="A1234" s="5" t="s">
        <v>1531</v>
      </c>
      <c r="B1234" s="42">
        <v>701</v>
      </c>
      <c r="G1234" s="5" t="s">
        <v>1522</v>
      </c>
      <c r="H1234" s="42">
        <v>69</v>
      </c>
      <c r="N1234" s="5" t="s">
        <v>1522</v>
      </c>
      <c r="O1234" s="42">
        <v>1</v>
      </c>
      <c r="Z1234" s="5" t="s">
        <v>565</v>
      </c>
      <c r="AA1234" s="1">
        <v>0.12</v>
      </c>
      <c r="AI1234" s="5" t="s">
        <v>572</v>
      </c>
      <c r="AJ1234" s="42">
        <v>1</v>
      </c>
      <c r="AL1234" s="5" t="s">
        <v>573</v>
      </c>
      <c r="AM1234" s="17">
        <v>1</v>
      </c>
      <c r="AW1234" s="5" t="s">
        <v>669</v>
      </c>
      <c r="AX1234" s="17">
        <v>120</v>
      </c>
      <c r="BC1234" s="5" t="s">
        <v>626</v>
      </c>
      <c r="BD1234" s="17">
        <v>424</v>
      </c>
      <c r="BN1234" s="5" t="s">
        <v>576</v>
      </c>
      <c r="BO1234" s="5" t="e">
        <f t="shared" si="91"/>
        <v>#N/A</v>
      </c>
      <c r="BP1234" s="5" t="e">
        <f t="shared" si="92"/>
        <v>#N/A</v>
      </c>
      <c r="BQ1234" s="5" t="e">
        <f>Table2[[#This Row],[Column1]]+Table2[[#This Row],[Column2]]</f>
        <v>#N/A</v>
      </c>
      <c r="BR1234" s="5"/>
      <c r="BS1234" s="5"/>
      <c r="BT1234" s="5"/>
      <c r="BU1234" s="5"/>
      <c r="BW1234" s="5" t="s">
        <v>1578</v>
      </c>
      <c r="BX1234">
        <v>104</v>
      </c>
      <c r="BY1234">
        <v>100</v>
      </c>
    </row>
    <row r="1235" spans="1:77" x14ac:dyDescent="0.25">
      <c r="A1235" s="5" t="s">
        <v>1532</v>
      </c>
      <c r="B1235" s="42">
        <v>18</v>
      </c>
      <c r="G1235" s="5" t="s">
        <v>1523</v>
      </c>
      <c r="H1235" s="42">
        <v>152</v>
      </c>
      <c r="N1235" s="5" t="s">
        <v>1523</v>
      </c>
      <c r="O1235" s="42">
        <v>1</v>
      </c>
      <c r="Z1235" s="5" t="s">
        <v>566</v>
      </c>
      <c r="AA1235" s="1">
        <v>0.15</v>
      </c>
      <c r="AI1235" s="5" t="s">
        <v>573</v>
      </c>
      <c r="AJ1235" s="42">
        <v>1</v>
      </c>
      <c r="AL1235" s="5" t="s">
        <v>574</v>
      </c>
      <c r="AM1235" s="17">
        <v>1</v>
      </c>
      <c r="AW1235" s="5" t="s">
        <v>670</v>
      </c>
      <c r="AX1235" s="17">
        <v>260</v>
      </c>
      <c r="BC1235" s="5" t="s">
        <v>627</v>
      </c>
      <c r="BD1235" s="17">
        <v>2</v>
      </c>
      <c r="BN1235" s="5" t="s">
        <v>577</v>
      </c>
      <c r="BO1235" s="5" t="e">
        <f t="shared" si="91"/>
        <v>#N/A</v>
      </c>
      <c r="BP1235" s="5" t="e">
        <f t="shared" si="92"/>
        <v>#N/A</v>
      </c>
      <c r="BQ1235" s="5" t="e">
        <f>Table2[[#This Row],[Column1]]+Table2[[#This Row],[Column2]]</f>
        <v>#N/A</v>
      </c>
      <c r="BR1235" s="5"/>
      <c r="BS1235" s="5"/>
      <c r="BT1235" s="5"/>
      <c r="BU1235" s="5"/>
      <c r="BW1235" s="5" t="s">
        <v>1579</v>
      </c>
      <c r="BX1235">
        <v>55</v>
      </c>
      <c r="BY1235">
        <v>40</v>
      </c>
    </row>
    <row r="1236" spans="1:77" x14ac:dyDescent="0.25">
      <c r="A1236" s="5" t="s">
        <v>1533</v>
      </c>
      <c r="B1236" s="42">
        <v>29</v>
      </c>
      <c r="G1236" s="5" t="s">
        <v>1524</v>
      </c>
      <c r="H1236" s="42">
        <v>52</v>
      </c>
      <c r="N1236" s="5" t="s">
        <v>1524</v>
      </c>
      <c r="O1236" s="42">
        <v>2</v>
      </c>
      <c r="Z1236" s="5" t="s">
        <v>567</v>
      </c>
      <c r="AA1236" s="1">
        <v>0.14000000000000001</v>
      </c>
      <c r="AI1236" s="5" t="s">
        <v>574</v>
      </c>
      <c r="AJ1236" s="42">
        <v>1</v>
      </c>
      <c r="AL1236" s="5" t="s">
        <v>575</v>
      </c>
      <c r="AM1236" s="17">
        <v>1</v>
      </c>
      <c r="AW1236" s="5" t="s">
        <v>671</v>
      </c>
      <c r="AX1236" s="17">
        <v>84</v>
      </c>
      <c r="BC1236" s="5" t="s">
        <v>629</v>
      </c>
      <c r="BD1236" s="17">
        <v>96</v>
      </c>
      <c r="BN1236" s="5" t="s">
        <v>579</v>
      </c>
      <c r="BO1236" s="5" t="e">
        <f t="shared" si="91"/>
        <v>#N/A</v>
      </c>
      <c r="BP1236" s="5" t="e">
        <f t="shared" si="92"/>
        <v>#N/A</v>
      </c>
      <c r="BQ1236" s="5" t="e">
        <f>Table2[[#This Row],[Column1]]+Table2[[#This Row],[Column2]]</f>
        <v>#N/A</v>
      </c>
      <c r="BR1236" s="5"/>
      <c r="BS1236" s="5"/>
      <c r="BT1236" s="5"/>
      <c r="BU1236" s="5"/>
      <c r="BW1236" s="5" t="s">
        <v>1580</v>
      </c>
      <c r="BX1236">
        <v>1698</v>
      </c>
      <c r="BY1236">
        <v>228</v>
      </c>
    </row>
    <row r="1237" spans="1:77" x14ac:dyDescent="0.25">
      <c r="A1237" s="5" t="s">
        <v>1534</v>
      </c>
      <c r="B1237" s="42">
        <v>43</v>
      </c>
      <c r="G1237" s="5" t="s">
        <v>1525</v>
      </c>
      <c r="H1237" s="42">
        <v>50</v>
      </c>
      <c r="N1237" s="5" t="s">
        <v>1525</v>
      </c>
      <c r="O1237" s="42">
        <v>1</v>
      </c>
      <c r="Z1237" s="5" t="s">
        <v>569</v>
      </c>
      <c r="AA1237" s="1">
        <v>0.13</v>
      </c>
      <c r="AI1237" s="5" t="s">
        <v>575</v>
      </c>
      <c r="AJ1237" s="42">
        <v>1</v>
      </c>
      <c r="AL1237" s="5" t="s">
        <v>576</v>
      </c>
      <c r="AM1237" s="17">
        <v>2</v>
      </c>
      <c r="AW1237" s="5" t="s">
        <v>673</v>
      </c>
      <c r="AX1237" s="17">
        <v>200</v>
      </c>
      <c r="BC1237" s="5" t="s">
        <v>630</v>
      </c>
      <c r="BD1237" s="17">
        <v>257</v>
      </c>
      <c r="BN1237" s="5" t="s">
        <v>580</v>
      </c>
      <c r="BO1237" s="5" t="e">
        <f t="shared" si="91"/>
        <v>#N/A</v>
      </c>
      <c r="BP1237" s="5" t="e">
        <f t="shared" si="92"/>
        <v>#N/A</v>
      </c>
      <c r="BQ1237" s="5" t="e">
        <f>Table2[[#This Row],[Column1]]+Table2[[#This Row],[Column2]]</f>
        <v>#N/A</v>
      </c>
      <c r="BR1237" s="5"/>
      <c r="BS1237" s="5"/>
      <c r="BT1237" s="5"/>
      <c r="BU1237" s="5"/>
      <c r="BW1237" s="5" t="s">
        <v>1581</v>
      </c>
      <c r="BX1237">
        <v>1292</v>
      </c>
      <c r="BY1237">
        <v>173</v>
      </c>
    </row>
    <row r="1238" spans="1:77" x14ac:dyDescent="0.25">
      <c r="A1238" s="5" t="s">
        <v>1535</v>
      </c>
      <c r="B1238" s="42">
        <v>22</v>
      </c>
      <c r="G1238" s="5" t="s">
        <v>1526</v>
      </c>
      <c r="H1238" s="42">
        <v>10</v>
      </c>
      <c r="N1238" s="5" t="s">
        <v>1526</v>
      </c>
      <c r="O1238" s="42">
        <v>2</v>
      </c>
      <c r="Z1238" s="5" t="s">
        <v>571</v>
      </c>
      <c r="AA1238" s="1">
        <v>1</v>
      </c>
      <c r="AI1238" s="5" t="s">
        <v>576</v>
      </c>
      <c r="AJ1238" s="42">
        <v>2</v>
      </c>
      <c r="AL1238" s="5" t="s">
        <v>577</v>
      </c>
      <c r="AM1238" s="17">
        <v>1</v>
      </c>
      <c r="AW1238" s="5" t="s">
        <v>674</v>
      </c>
      <c r="AX1238" s="17">
        <v>340</v>
      </c>
      <c r="BC1238" s="5" t="s">
        <v>631</v>
      </c>
      <c r="BD1238" s="17">
        <v>22</v>
      </c>
      <c r="BN1238" s="5" t="s">
        <v>581</v>
      </c>
      <c r="BO1238" s="5" t="e">
        <f t="shared" si="91"/>
        <v>#N/A</v>
      </c>
      <c r="BP1238" s="5" t="e">
        <f t="shared" si="92"/>
        <v>#N/A</v>
      </c>
      <c r="BQ1238" s="5" t="e">
        <f>Table2[[#This Row],[Column1]]+Table2[[#This Row],[Column2]]</f>
        <v>#N/A</v>
      </c>
      <c r="BR1238" s="5"/>
      <c r="BS1238" s="5"/>
      <c r="BT1238" s="5"/>
      <c r="BU1238" s="5"/>
      <c r="BW1238" s="5" t="s">
        <v>1582</v>
      </c>
      <c r="BX1238">
        <v>2500</v>
      </c>
      <c r="BY1238">
        <v>112</v>
      </c>
    </row>
    <row r="1239" spans="1:77" x14ac:dyDescent="0.25">
      <c r="A1239" s="5" t="s">
        <v>1536</v>
      </c>
      <c r="B1239" s="42">
        <v>0</v>
      </c>
      <c r="G1239" s="5" t="s">
        <v>1527</v>
      </c>
      <c r="H1239" s="42">
        <v>1100</v>
      </c>
      <c r="N1239" s="5" t="s">
        <v>1527</v>
      </c>
      <c r="O1239" s="42">
        <v>1</v>
      </c>
      <c r="Z1239" s="5" t="s">
        <v>572</v>
      </c>
      <c r="AA1239" s="1">
        <v>0.11</v>
      </c>
      <c r="AI1239" s="5" t="s">
        <v>577</v>
      </c>
      <c r="AJ1239" s="42">
        <v>1</v>
      </c>
      <c r="AL1239" s="5" t="s">
        <v>579</v>
      </c>
      <c r="AM1239" s="17">
        <v>1</v>
      </c>
      <c r="AW1239" s="5" t="s">
        <v>676</v>
      </c>
      <c r="AX1239" s="17">
        <v>315</v>
      </c>
      <c r="BC1239" s="5" t="s">
        <v>632</v>
      </c>
      <c r="BD1239" s="17">
        <v>65</v>
      </c>
      <c r="BN1239" s="5" t="s">
        <v>582</v>
      </c>
      <c r="BO1239" s="5" t="e">
        <f t="shared" si="91"/>
        <v>#N/A</v>
      </c>
      <c r="BP1239" s="5" t="e">
        <f t="shared" si="92"/>
        <v>#N/A</v>
      </c>
      <c r="BQ1239" s="5" t="e">
        <f>Table2[[#This Row],[Column1]]+Table2[[#This Row],[Column2]]</f>
        <v>#N/A</v>
      </c>
      <c r="BR1239" s="5"/>
      <c r="BS1239" s="5"/>
      <c r="BT1239" s="5"/>
      <c r="BU1239" s="5"/>
      <c r="BW1239" s="5" t="s">
        <v>1583</v>
      </c>
      <c r="BX1239">
        <v>344</v>
      </c>
      <c r="BY1239">
        <v>200</v>
      </c>
    </row>
    <row r="1240" spans="1:77" x14ac:dyDescent="0.25">
      <c r="A1240" s="5" t="s">
        <v>1537</v>
      </c>
      <c r="B1240" s="42">
        <v>60</v>
      </c>
      <c r="G1240" s="5" t="s">
        <v>1528</v>
      </c>
      <c r="H1240" s="42">
        <v>301</v>
      </c>
      <c r="N1240" s="5" t="s">
        <v>1528</v>
      </c>
      <c r="O1240" s="42">
        <v>1</v>
      </c>
      <c r="Z1240" s="5" t="s">
        <v>573</v>
      </c>
      <c r="AA1240" s="1">
        <v>0</v>
      </c>
      <c r="AI1240" s="5" t="s">
        <v>579</v>
      </c>
      <c r="AJ1240" s="42">
        <v>1</v>
      </c>
      <c r="AL1240" s="5" t="s">
        <v>580</v>
      </c>
      <c r="AM1240" s="17">
        <v>1</v>
      </c>
      <c r="AW1240" s="5" t="s">
        <v>677</v>
      </c>
      <c r="AX1240" s="17">
        <v>170</v>
      </c>
      <c r="BC1240" s="5" t="s">
        <v>633</v>
      </c>
      <c r="BD1240" s="17">
        <v>30</v>
      </c>
      <c r="BN1240" s="5" t="s">
        <v>583</v>
      </c>
      <c r="BO1240" s="5" t="e">
        <f t="shared" si="91"/>
        <v>#N/A</v>
      </c>
      <c r="BP1240" s="5" t="e">
        <f t="shared" si="92"/>
        <v>#N/A</v>
      </c>
      <c r="BQ1240" s="5" t="e">
        <f>Table2[[#This Row],[Column1]]+Table2[[#This Row],[Column2]]</f>
        <v>#N/A</v>
      </c>
      <c r="BR1240" s="5"/>
      <c r="BS1240" s="5"/>
      <c r="BT1240" s="5"/>
      <c r="BU1240" s="5"/>
      <c r="BW1240" s="5" t="s">
        <v>1585</v>
      </c>
      <c r="BX1240">
        <v>162</v>
      </c>
      <c r="BY1240">
        <v>300</v>
      </c>
    </row>
    <row r="1241" spans="1:77" x14ac:dyDescent="0.25">
      <c r="A1241" s="5" t="s">
        <v>1538</v>
      </c>
      <c r="B1241" s="42">
        <v>20</v>
      </c>
      <c r="G1241" s="5" t="s">
        <v>1529</v>
      </c>
      <c r="H1241" s="42">
        <v>45</v>
      </c>
      <c r="N1241" s="5" t="s">
        <v>1529</v>
      </c>
      <c r="O1241" s="42">
        <v>1</v>
      </c>
      <c r="Z1241" s="5" t="s">
        <v>574</v>
      </c>
      <c r="AA1241" s="1">
        <v>0.38</v>
      </c>
      <c r="AI1241" s="5" t="s">
        <v>580</v>
      </c>
      <c r="AJ1241" s="42">
        <v>1</v>
      </c>
      <c r="AL1241" s="5" t="s">
        <v>581</v>
      </c>
      <c r="AM1241" s="17">
        <v>2</v>
      </c>
      <c r="AW1241" s="5" t="s">
        <v>679</v>
      </c>
      <c r="AX1241" s="17">
        <v>100</v>
      </c>
      <c r="BC1241" s="5" t="s">
        <v>634</v>
      </c>
      <c r="BD1241" s="17">
        <v>40</v>
      </c>
      <c r="BN1241" s="5" t="s">
        <v>584</v>
      </c>
      <c r="BO1241" s="5" t="e">
        <f t="shared" si="91"/>
        <v>#N/A</v>
      </c>
      <c r="BP1241" s="5" t="e">
        <f t="shared" si="92"/>
        <v>#N/A</v>
      </c>
      <c r="BQ1241" s="5" t="e">
        <f>Table2[[#This Row],[Column1]]+Table2[[#This Row],[Column2]]</f>
        <v>#N/A</v>
      </c>
      <c r="BR1241" s="5"/>
      <c r="BS1241" s="5"/>
      <c r="BT1241" s="5"/>
      <c r="BU1241" s="5"/>
      <c r="BW1241" s="5" t="s">
        <v>1586</v>
      </c>
      <c r="BX1241">
        <v>385</v>
      </c>
      <c r="BY1241">
        <v>0</v>
      </c>
    </row>
    <row r="1242" spans="1:77" x14ac:dyDescent="0.25">
      <c r="A1242" s="5" t="s">
        <v>1539</v>
      </c>
      <c r="B1242" s="42">
        <v>48</v>
      </c>
      <c r="G1242" s="5" t="s">
        <v>1530</v>
      </c>
      <c r="H1242" s="42">
        <v>0</v>
      </c>
      <c r="N1242" s="5" t="s">
        <v>1530</v>
      </c>
      <c r="O1242" s="42">
        <v>1</v>
      </c>
      <c r="Z1242" s="5" t="s">
        <v>575</v>
      </c>
      <c r="AA1242" s="1">
        <v>0.36</v>
      </c>
      <c r="AI1242" s="5" t="s">
        <v>581</v>
      </c>
      <c r="AJ1242" s="42">
        <v>2</v>
      </c>
      <c r="AL1242" s="5" t="s">
        <v>582</v>
      </c>
      <c r="AM1242" s="17">
        <v>3</v>
      </c>
      <c r="AW1242" s="5" t="s">
        <v>681</v>
      </c>
      <c r="AX1242" s="17">
        <v>16</v>
      </c>
      <c r="BC1242" s="5" t="s">
        <v>635</v>
      </c>
      <c r="BD1242" s="17">
        <v>94</v>
      </c>
      <c r="BN1242" s="5" t="s">
        <v>585</v>
      </c>
      <c r="BO1242" s="5" t="e">
        <f t="shared" si="91"/>
        <v>#N/A</v>
      </c>
      <c r="BP1242" s="5" t="e">
        <f t="shared" si="92"/>
        <v>#N/A</v>
      </c>
      <c r="BQ1242" s="5" t="e">
        <f>Table2[[#This Row],[Column1]]+Table2[[#This Row],[Column2]]</f>
        <v>#N/A</v>
      </c>
      <c r="BR1242" s="5"/>
      <c r="BS1242" s="5"/>
      <c r="BT1242" s="5"/>
      <c r="BU1242" s="5"/>
      <c r="BW1242" s="5" t="s">
        <v>1587</v>
      </c>
      <c r="BX1242">
        <v>18</v>
      </c>
      <c r="BY1242">
        <v>120</v>
      </c>
    </row>
    <row r="1243" spans="1:77" x14ac:dyDescent="0.25">
      <c r="A1243" s="5" t="s">
        <v>1540</v>
      </c>
      <c r="B1243" s="42">
        <v>200</v>
      </c>
      <c r="G1243" s="5" t="s">
        <v>1531</v>
      </c>
      <c r="H1243" s="42">
        <v>3622</v>
      </c>
      <c r="N1243" s="5" t="s">
        <v>1531</v>
      </c>
      <c r="O1243" s="42">
        <v>3</v>
      </c>
      <c r="Z1243" s="5" t="s">
        <v>576</v>
      </c>
      <c r="AA1243" s="1">
        <v>0.12</v>
      </c>
      <c r="AI1243" s="5" t="s">
        <v>582</v>
      </c>
      <c r="AJ1243" s="42">
        <v>3</v>
      </c>
      <c r="AL1243" s="5" t="s">
        <v>583</v>
      </c>
      <c r="AM1243" s="17">
        <v>1</v>
      </c>
      <c r="AW1243" s="5" t="s">
        <v>682</v>
      </c>
      <c r="AX1243" s="17">
        <v>14</v>
      </c>
      <c r="BC1243" s="5" t="s">
        <v>636</v>
      </c>
      <c r="BD1243" s="17">
        <v>317</v>
      </c>
      <c r="BN1243" s="5" t="s">
        <v>586</v>
      </c>
      <c r="BO1243" s="5" t="e">
        <f t="shared" si="91"/>
        <v>#N/A</v>
      </c>
      <c r="BP1243" s="5" t="e">
        <f t="shared" si="92"/>
        <v>#N/A</v>
      </c>
      <c r="BQ1243" s="5" t="e">
        <f>Table2[[#This Row],[Column1]]+Table2[[#This Row],[Column2]]</f>
        <v>#N/A</v>
      </c>
      <c r="BR1243" s="5"/>
      <c r="BS1243" s="5"/>
      <c r="BT1243" s="5"/>
      <c r="BU1243" s="5"/>
      <c r="BW1243" s="5" t="s">
        <v>1588</v>
      </c>
      <c r="BX1243">
        <v>2037</v>
      </c>
      <c r="BY1243">
        <v>750</v>
      </c>
    </row>
    <row r="1244" spans="1:77" x14ac:dyDescent="0.25">
      <c r="A1244" s="5" t="s">
        <v>1541</v>
      </c>
      <c r="B1244" s="42">
        <v>1150</v>
      </c>
      <c r="G1244" s="5" t="s">
        <v>1532</v>
      </c>
      <c r="H1244" s="42">
        <v>38</v>
      </c>
      <c r="N1244" s="5" t="s">
        <v>1532</v>
      </c>
      <c r="O1244" s="42">
        <v>1</v>
      </c>
      <c r="Z1244" s="5" t="s">
        <v>577</v>
      </c>
      <c r="AA1244" s="1">
        <v>0</v>
      </c>
      <c r="AI1244" s="5" t="s">
        <v>583</v>
      </c>
      <c r="AJ1244" s="42">
        <v>1</v>
      </c>
      <c r="AL1244" s="5" t="s">
        <v>584</v>
      </c>
      <c r="AM1244" s="17">
        <v>1</v>
      </c>
      <c r="AW1244" s="5" t="s">
        <v>685</v>
      </c>
      <c r="AX1244" s="17">
        <v>30</v>
      </c>
      <c r="BC1244" s="5" t="s">
        <v>637</v>
      </c>
      <c r="BD1244" s="17">
        <v>142</v>
      </c>
      <c r="BN1244" s="5" t="s">
        <v>587</v>
      </c>
      <c r="BO1244" s="5" t="e">
        <f t="shared" si="91"/>
        <v>#N/A</v>
      </c>
      <c r="BP1244" s="5" t="e">
        <f t="shared" si="92"/>
        <v>#N/A</v>
      </c>
      <c r="BQ1244" s="5" t="e">
        <f>Table2[[#This Row],[Column1]]+Table2[[#This Row],[Column2]]</f>
        <v>#N/A</v>
      </c>
      <c r="BR1244" s="5"/>
      <c r="BS1244" s="5"/>
      <c r="BT1244" s="5"/>
      <c r="BU1244" s="5"/>
      <c r="BW1244" s="5" t="s">
        <v>1589</v>
      </c>
      <c r="BX1244">
        <v>183</v>
      </c>
      <c r="BY1244">
        <v>0</v>
      </c>
    </row>
    <row r="1245" spans="1:77" x14ac:dyDescent="0.25">
      <c r="A1245" s="5" t="s">
        <v>1543</v>
      </c>
      <c r="B1245" s="42">
        <v>0</v>
      </c>
      <c r="G1245" s="5" t="s">
        <v>1533</v>
      </c>
      <c r="H1245" s="42">
        <v>28</v>
      </c>
      <c r="N1245" s="5" t="s">
        <v>1533</v>
      </c>
      <c r="O1245" s="42">
        <v>1</v>
      </c>
      <c r="Z1245" s="5" t="s">
        <v>579</v>
      </c>
      <c r="AA1245" s="1">
        <v>0.12</v>
      </c>
      <c r="AI1245" s="5" t="s">
        <v>584</v>
      </c>
      <c r="AJ1245" s="42">
        <v>1</v>
      </c>
      <c r="AL1245" s="5" t="s">
        <v>585</v>
      </c>
      <c r="AM1245" s="17">
        <v>2</v>
      </c>
      <c r="AW1245" s="5" t="s">
        <v>687</v>
      </c>
      <c r="AX1245" s="17">
        <v>30</v>
      </c>
      <c r="BC1245" s="5" t="s">
        <v>638</v>
      </c>
      <c r="BD1245" s="17">
        <v>78</v>
      </c>
      <c r="BN1245" s="5" t="s">
        <v>588</v>
      </c>
      <c r="BO1245" s="5" t="e">
        <f t="shared" si="91"/>
        <v>#N/A</v>
      </c>
      <c r="BP1245" s="5" t="e">
        <f t="shared" si="92"/>
        <v>#N/A</v>
      </c>
      <c r="BQ1245" s="5" t="e">
        <f>Table2[[#This Row],[Column1]]+Table2[[#This Row],[Column2]]</f>
        <v>#N/A</v>
      </c>
      <c r="BR1245" s="5"/>
      <c r="BS1245" s="5"/>
      <c r="BT1245" s="5"/>
      <c r="BU1245" s="5"/>
      <c r="BW1245" s="5" t="s">
        <v>1590</v>
      </c>
      <c r="BX1245">
        <v>126</v>
      </c>
      <c r="BY1245">
        <v>300</v>
      </c>
    </row>
    <row r="1246" spans="1:77" x14ac:dyDescent="0.25">
      <c r="A1246" s="5" t="s">
        <v>1544</v>
      </c>
      <c r="B1246" s="42">
        <v>52</v>
      </c>
      <c r="G1246" s="5" t="s">
        <v>1534</v>
      </c>
      <c r="H1246" s="42">
        <v>58</v>
      </c>
      <c r="N1246" s="5" t="s">
        <v>1534</v>
      </c>
      <c r="O1246" s="42">
        <v>1</v>
      </c>
      <c r="Z1246" s="5" t="s">
        <v>580</v>
      </c>
      <c r="AA1246" s="1">
        <v>0.8</v>
      </c>
      <c r="AI1246" s="5" t="s">
        <v>585</v>
      </c>
      <c r="AJ1246" s="42">
        <v>2</v>
      </c>
      <c r="AL1246" s="5" t="s">
        <v>586</v>
      </c>
      <c r="AM1246" s="17">
        <v>1</v>
      </c>
      <c r="AW1246" s="5" t="s">
        <v>688</v>
      </c>
      <c r="AX1246" s="17">
        <v>30</v>
      </c>
      <c r="BC1246" s="5" t="s">
        <v>640</v>
      </c>
      <c r="BD1246" s="17">
        <v>4</v>
      </c>
      <c r="BN1246" s="5" t="s">
        <v>589</v>
      </c>
      <c r="BO1246" s="5" t="e">
        <f t="shared" si="91"/>
        <v>#N/A</v>
      </c>
      <c r="BP1246" s="5" t="e">
        <f t="shared" si="92"/>
        <v>#N/A</v>
      </c>
      <c r="BQ1246" s="5" t="e">
        <f>Table2[[#This Row],[Column1]]+Table2[[#This Row],[Column2]]</f>
        <v>#N/A</v>
      </c>
      <c r="BR1246" s="5"/>
      <c r="BS1246" s="5"/>
      <c r="BT1246" s="5"/>
      <c r="BU1246" s="5"/>
      <c r="BW1246" s="5" t="s">
        <v>1591</v>
      </c>
      <c r="BX1246">
        <v>455</v>
      </c>
      <c r="BY1246">
        <v>174</v>
      </c>
    </row>
    <row r="1247" spans="1:77" x14ac:dyDescent="0.25">
      <c r="A1247" s="5" t="s">
        <v>1545</v>
      </c>
      <c r="B1247" s="42">
        <v>1160</v>
      </c>
      <c r="G1247" s="5" t="s">
        <v>1535</v>
      </c>
      <c r="H1247" s="42">
        <v>11</v>
      </c>
      <c r="N1247" s="5" t="s">
        <v>1535</v>
      </c>
      <c r="O1247" s="42">
        <v>1</v>
      </c>
      <c r="Z1247" s="5" t="s">
        <v>581</v>
      </c>
      <c r="AA1247" s="1">
        <v>0.1</v>
      </c>
      <c r="AI1247" s="5" t="s">
        <v>586</v>
      </c>
      <c r="AJ1247" s="42">
        <v>1</v>
      </c>
      <c r="AL1247" s="5" t="s">
        <v>587</v>
      </c>
      <c r="AM1247" s="17">
        <v>1</v>
      </c>
      <c r="AW1247" s="5" t="s">
        <v>690</v>
      </c>
      <c r="AX1247" s="17">
        <v>60</v>
      </c>
      <c r="BC1247" s="5" t="s">
        <v>642</v>
      </c>
      <c r="BD1247" s="17">
        <v>14</v>
      </c>
      <c r="BN1247" s="5" t="s">
        <v>590</v>
      </c>
      <c r="BO1247" s="5" t="e">
        <f t="shared" si="91"/>
        <v>#N/A</v>
      </c>
      <c r="BP1247" s="5" t="e">
        <f t="shared" si="92"/>
        <v>#N/A</v>
      </c>
      <c r="BQ1247" s="5" t="e">
        <f>Table2[[#This Row],[Column1]]+Table2[[#This Row],[Column2]]</f>
        <v>#N/A</v>
      </c>
      <c r="BR1247" s="5"/>
      <c r="BS1247" s="5"/>
      <c r="BT1247" s="5"/>
      <c r="BU1247" s="5"/>
      <c r="BW1247" s="5" t="s">
        <v>1592</v>
      </c>
      <c r="BX1247">
        <v>125</v>
      </c>
      <c r="BY1247">
        <v>450</v>
      </c>
    </row>
    <row r="1248" spans="1:77" x14ac:dyDescent="0.25">
      <c r="A1248" s="5" t="s">
        <v>1546</v>
      </c>
      <c r="B1248" s="42">
        <v>40</v>
      </c>
      <c r="G1248" s="5" t="s">
        <v>1536</v>
      </c>
      <c r="H1248" s="42">
        <v>330</v>
      </c>
      <c r="N1248" s="5" t="s">
        <v>1536</v>
      </c>
      <c r="O1248" s="42">
        <v>1</v>
      </c>
      <c r="Z1248" s="5" t="s">
        <v>582</v>
      </c>
      <c r="AA1248" s="1">
        <v>0.4</v>
      </c>
      <c r="AI1248" s="5" t="s">
        <v>587</v>
      </c>
      <c r="AJ1248" s="42">
        <v>1</v>
      </c>
      <c r="AL1248" s="5" t="s">
        <v>588</v>
      </c>
      <c r="AM1248" s="17">
        <v>1</v>
      </c>
      <c r="AW1248" s="5" t="s">
        <v>692</v>
      </c>
      <c r="AX1248" s="17">
        <v>100</v>
      </c>
      <c r="BC1248" s="5" t="s">
        <v>643</v>
      </c>
      <c r="BD1248" s="17">
        <v>310</v>
      </c>
      <c r="BN1248" s="5" t="s">
        <v>591</v>
      </c>
      <c r="BO1248" s="5" t="e">
        <f t="shared" si="91"/>
        <v>#N/A</v>
      </c>
      <c r="BP1248" s="5" t="e">
        <f t="shared" si="92"/>
        <v>#N/A</v>
      </c>
      <c r="BQ1248" s="5" t="e">
        <f>Table2[[#This Row],[Column1]]+Table2[[#This Row],[Column2]]</f>
        <v>#N/A</v>
      </c>
      <c r="BR1248" s="5"/>
      <c r="BS1248" s="5"/>
      <c r="BT1248" s="5"/>
      <c r="BU1248" s="5"/>
      <c r="BW1248" s="5" t="s">
        <v>1594</v>
      </c>
      <c r="BX1248">
        <v>27</v>
      </c>
      <c r="BY1248">
        <v>0</v>
      </c>
    </row>
    <row r="1249" spans="1:77" x14ac:dyDescent="0.25">
      <c r="A1249" s="5" t="s">
        <v>1547</v>
      </c>
      <c r="B1249" s="42">
        <v>0</v>
      </c>
      <c r="G1249" s="5" t="s">
        <v>1537</v>
      </c>
      <c r="H1249" s="42">
        <v>154</v>
      </c>
      <c r="N1249" s="5" t="s">
        <v>1537</v>
      </c>
      <c r="O1249" s="42">
        <v>1</v>
      </c>
      <c r="Z1249" s="5" t="s">
        <v>583</v>
      </c>
      <c r="AA1249" s="1">
        <v>0.19</v>
      </c>
      <c r="AI1249" s="5" t="s">
        <v>588</v>
      </c>
      <c r="AJ1249" s="42">
        <v>1</v>
      </c>
      <c r="AL1249" s="5" t="s">
        <v>589</v>
      </c>
      <c r="AM1249" s="17">
        <v>1</v>
      </c>
      <c r="AW1249" s="5" t="s">
        <v>693</v>
      </c>
      <c r="AX1249" s="17">
        <v>640</v>
      </c>
      <c r="BC1249" s="5" t="s">
        <v>645</v>
      </c>
      <c r="BD1249" s="17">
        <v>59</v>
      </c>
      <c r="BN1249" s="5" t="s">
        <v>592</v>
      </c>
      <c r="BO1249" s="5" t="e">
        <f t="shared" si="91"/>
        <v>#N/A</v>
      </c>
      <c r="BP1249" s="5" t="e">
        <f t="shared" si="92"/>
        <v>#N/A</v>
      </c>
      <c r="BQ1249" s="5" t="e">
        <f>Table2[[#This Row],[Column1]]+Table2[[#This Row],[Column2]]</f>
        <v>#N/A</v>
      </c>
      <c r="BR1249" s="5"/>
      <c r="BS1249" s="5"/>
      <c r="BT1249" s="5"/>
      <c r="BU1249" s="5"/>
      <c r="BW1249" s="5" t="s">
        <v>1595</v>
      </c>
      <c r="BX1249">
        <v>542</v>
      </c>
      <c r="BY1249">
        <v>0</v>
      </c>
    </row>
    <row r="1250" spans="1:77" x14ac:dyDescent="0.25">
      <c r="A1250" s="5" t="s">
        <v>1548</v>
      </c>
      <c r="B1250" s="42">
        <v>110</v>
      </c>
      <c r="G1250" s="5" t="s">
        <v>1538</v>
      </c>
      <c r="H1250" s="42">
        <v>2</v>
      </c>
      <c r="N1250" s="5" t="s">
        <v>1538</v>
      </c>
      <c r="O1250" s="42">
        <v>1</v>
      </c>
      <c r="Z1250" s="5" t="s">
        <v>584</v>
      </c>
      <c r="AA1250" s="1">
        <v>0.25</v>
      </c>
      <c r="AI1250" s="5" t="s">
        <v>589</v>
      </c>
      <c r="AJ1250" s="42">
        <v>1</v>
      </c>
      <c r="AL1250" s="5" t="s">
        <v>590</v>
      </c>
      <c r="AM1250" s="17">
        <v>1</v>
      </c>
      <c r="AW1250" s="5" t="s">
        <v>694</v>
      </c>
      <c r="AX1250" s="17">
        <v>24</v>
      </c>
      <c r="BC1250" s="5" t="s">
        <v>646</v>
      </c>
      <c r="BD1250" s="17">
        <v>170</v>
      </c>
      <c r="BN1250" s="5" t="s">
        <v>593</v>
      </c>
      <c r="BO1250" s="5" t="e">
        <f t="shared" si="91"/>
        <v>#N/A</v>
      </c>
      <c r="BP1250" s="5" t="e">
        <f t="shared" si="92"/>
        <v>#N/A</v>
      </c>
      <c r="BQ1250" s="5" t="e">
        <f>Table2[[#This Row],[Column1]]+Table2[[#This Row],[Column2]]</f>
        <v>#N/A</v>
      </c>
      <c r="BR1250" s="5"/>
      <c r="BS1250" s="5"/>
      <c r="BT1250" s="5"/>
      <c r="BU1250" s="5"/>
      <c r="BW1250" s="5" t="s">
        <v>1596</v>
      </c>
      <c r="BX1250">
        <v>652</v>
      </c>
      <c r="BY1250">
        <v>245</v>
      </c>
    </row>
    <row r="1251" spans="1:77" x14ac:dyDescent="0.25">
      <c r="A1251" s="5" t="s">
        <v>1549</v>
      </c>
      <c r="B1251" s="42">
        <v>64</v>
      </c>
      <c r="G1251" s="5" t="s">
        <v>1539</v>
      </c>
      <c r="H1251" s="42">
        <v>114</v>
      </c>
      <c r="N1251" s="5" t="s">
        <v>1539</v>
      </c>
      <c r="O1251" s="42">
        <v>1</v>
      </c>
      <c r="Z1251" s="5" t="s">
        <v>585</v>
      </c>
      <c r="AA1251" s="1">
        <v>0.5</v>
      </c>
      <c r="AI1251" s="5" t="s">
        <v>590</v>
      </c>
      <c r="AJ1251" s="42">
        <v>1</v>
      </c>
      <c r="AL1251" s="5" t="s">
        <v>591</v>
      </c>
      <c r="AM1251" s="17">
        <v>1</v>
      </c>
      <c r="AW1251" s="5" t="s">
        <v>695</v>
      </c>
      <c r="AX1251" s="17">
        <v>37</v>
      </c>
      <c r="BC1251" s="5" t="s">
        <v>647</v>
      </c>
      <c r="BD1251" s="17">
        <v>11</v>
      </c>
      <c r="BN1251" s="5" t="s">
        <v>594</v>
      </c>
      <c r="BO1251" s="5" t="e">
        <f t="shared" si="91"/>
        <v>#N/A</v>
      </c>
      <c r="BP1251" s="5" t="e">
        <f t="shared" si="92"/>
        <v>#N/A</v>
      </c>
      <c r="BQ1251" s="5" t="e">
        <f>Table2[[#This Row],[Column1]]+Table2[[#This Row],[Column2]]</f>
        <v>#N/A</v>
      </c>
      <c r="BR1251" s="5"/>
      <c r="BS1251" s="5"/>
      <c r="BT1251" s="5"/>
      <c r="BU1251" s="5"/>
      <c r="BW1251" s="5" t="s">
        <v>1597</v>
      </c>
      <c r="BX1251">
        <v>248</v>
      </c>
      <c r="BY1251">
        <v>24</v>
      </c>
    </row>
    <row r="1252" spans="1:77" x14ac:dyDescent="0.25">
      <c r="A1252" s="5" t="s">
        <v>1551</v>
      </c>
      <c r="B1252" s="42">
        <v>120</v>
      </c>
      <c r="G1252" s="5" t="s">
        <v>1540</v>
      </c>
      <c r="H1252" s="42">
        <v>19</v>
      </c>
      <c r="N1252" s="5" t="s">
        <v>1540</v>
      </c>
      <c r="O1252" s="42">
        <v>1</v>
      </c>
      <c r="Z1252" s="5" t="s">
        <v>586</v>
      </c>
      <c r="AA1252" s="1">
        <v>0.1</v>
      </c>
      <c r="AI1252" s="5" t="s">
        <v>591</v>
      </c>
      <c r="AJ1252" s="42">
        <v>1</v>
      </c>
      <c r="AL1252" s="5" t="s">
        <v>592</v>
      </c>
      <c r="AM1252" s="17">
        <v>1</v>
      </c>
      <c r="AW1252" s="5" t="s">
        <v>698</v>
      </c>
      <c r="AX1252" s="17">
        <v>83</v>
      </c>
      <c r="BC1252" s="5" t="s">
        <v>648</v>
      </c>
      <c r="BD1252" s="17">
        <v>663</v>
      </c>
      <c r="BN1252" s="5" t="s">
        <v>596</v>
      </c>
      <c r="BO1252" s="5" t="e">
        <f t="shared" si="91"/>
        <v>#N/A</v>
      </c>
      <c r="BP1252" s="5" t="e">
        <f t="shared" si="92"/>
        <v>#N/A</v>
      </c>
      <c r="BQ1252" s="5" t="e">
        <f>Table2[[#This Row],[Column1]]+Table2[[#This Row],[Column2]]</f>
        <v>#N/A</v>
      </c>
      <c r="BR1252" s="5"/>
      <c r="BS1252" s="5"/>
      <c r="BT1252" s="5"/>
      <c r="BU1252" s="5"/>
      <c r="BW1252" s="5" t="s">
        <v>1598</v>
      </c>
      <c r="BX1252">
        <v>16</v>
      </c>
      <c r="BY1252">
        <v>78</v>
      </c>
    </row>
    <row r="1253" spans="1:77" x14ac:dyDescent="0.25">
      <c r="A1253" s="5" t="s">
        <v>1552</v>
      </c>
      <c r="B1253" s="42">
        <v>6</v>
      </c>
      <c r="G1253" s="5" t="s">
        <v>1541</v>
      </c>
      <c r="H1253" s="42">
        <v>488</v>
      </c>
      <c r="N1253" s="5" t="s">
        <v>1541</v>
      </c>
      <c r="O1253" s="42">
        <v>4</v>
      </c>
      <c r="Z1253" s="5" t="s">
        <v>587</v>
      </c>
      <c r="AA1253" s="1">
        <v>0</v>
      </c>
      <c r="AI1253" s="5" t="s">
        <v>592</v>
      </c>
      <c r="AJ1253" s="42">
        <v>1</v>
      </c>
      <c r="AL1253" s="5" t="s">
        <v>593</v>
      </c>
      <c r="AM1253" s="17">
        <v>1</v>
      </c>
      <c r="AW1253" s="5" t="s">
        <v>700</v>
      </c>
      <c r="AX1253" s="17">
        <v>500</v>
      </c>
      <c r="BC1253" s="5" t="s">
        <v>649</v>
      </c>
      <c r="BD1253" s="17">
        <v>97</v>
      </c>
      <c r="BN1253" s="5" t="s">
        <v>597</v>
      </c>
      <c r="BO1253" s="5" t="e">
        <f t="shared" si="91"/>
        <v>#N/A</v>
      </c>
      <c r="BP1253" s="5" t="e">
        <f t="shared" si="92"/>
        <v>#N/A</v>
      </c>
      <c r="BQ1253" s="5" t="e">
        <f>Table2[[#This Row],[Column1]]+Table2[[#This Row],[Column2]]</f>
        <v>#N/A</v>
      </c>
      <c r="BR1253" s="5"/>
      <c r="BS1253" s="5"/>
      <c r="BT1253" s="5"/>
      <c r="BU1253" s="5"/>
      <c r="BW1253" s="5" t="s">
        <v>1599</v>
      </c>
      <c r="BX1253">
        <v>159</v>
      </c>
      <c r="BY1253">
        <v>23</v>
      </c>
    </row>
    <row r="1254" spans="1:77" x14ac:dyDescent="0.25">
      <c r="A1254" s="5" t="s">
        <v>1553</v>
      </c>
      <c r="B1254" s="42">
        <v>0</v>
      </c>
      <c r="G1254" s="5" t="s">
        <v>1543</v>
      </c>
      <c r="H1254" s="42">
        <v>56</v>
      </c>
      <c r="N1254" s="5" t="s">
        <v>1543</v>
      </c>
      <c r="O1254" s="42">
        <v>1</v>
      </c>
      <c r="Z1254" s="5" t="s">
        <v>588</v>
      </c>
      <c r="AA1254" s="1">
        <v>0.06</v>
      </c>
      <c r="AI1254" s="5" t="s">
        <v>593</v>
      </c>
      <c r="AJ1254" s="42">
        <v>1</v>
      </c>
      <c r="AL1254" s="5" t="s">
        <v>594</v>
      </c>
      <c r="AM1254" s="17">
        <v>1</v>
      </c>
      <c r="AW1254" s="5" t="s">
        <v>701</v>
      </c>
      <c r="AX1254" s="17">
        <v>200</v>
      </c>
      <c r="BC1254" s="5" t="s">
        <v>650</v>
      </c>
      <c r="BD1254" s="17">
        <v>1200</v>
      </c>
      <c r="BN1254" s="5" t="s">
        <v>598</v>
      </c>
      <c r="BO1254" s="5" t="e">
        <f t="shared" si="91"/>
        <v>#N/A</v>
      </c>
      <c r="BP1254" s="5" t="e">
        <f t="shared" si="92"/>
        <v>#N/A</v>
      </c>
      <c r="BQ1254" s="5" t="e">
        <f>Table2[[#This Row],[Column1]]+Table2[[#This Row],[Column2]]</f>
        <v>#N/A</v>
      </c>
      <c r="BR1254" s="5"/>
      <c r="BS1254" s="5"/>
      <c r="BT1254" s="5"/>
      <c r="BU1254" s="5"/>
      <c r="BW1254" s="5" t="s">
        <v>1600</v>
      </c>
      <c r="BX1254">
        <v>2440</v>
      </c>
      <c r="BY1254">
        <v>395</v>
      </c>
    </row>
    <row r="1255" spans="1:77" x14ac:dyDescent="0.25">
      <c r="A1255" s="5" t="s">
        <v>1554</v>
      </c>
      <c r="B1255" s="42">
        <v>150</v>
      </c>
      <c r="G1255" s="5" t="s">
        <v>1544</v>
      </c>
      <c r="H1255" s="42">
        <v>159</v>
      </c>
      <c r="N1255" s="5" t="s">
        <v>1544</v>
      </c>
      <c r="O1255" s="42">
        <v>1</v>
      </c>
      <c r="Z1255" s="5" t="s">
        <v>589</v>
      </c>
      <c r="AA1255" s="1">
        <v>1</v>
      </c>
      <c r="AI1255" s="5" t="s">
        <v>594</v>
      </c>
      <c r="AJ1255" s="42">
        <v>1</v>
      </c>
      <c r="AL1255" s="5" t="s">
        <v>596</v>
      </c>
      <c r="AM1255" s="17">
        <v>1</v>
      </c>
      <c r="AW1255" s="5" t="s">
        <v>704</v>
      </c>
      <c r="AX1255" s="17">
        <v>4</v>
      </c>
      <c r="BC1255" s="5" t="s">
        <v>651</v>
      </c>
      <c r="BD1255" s="17">
        <v>20</v>
      </c>
      <c r="BN1255" s="5" t="s">
        <v>599</v>
      </c>
      <c r="BO1255" s="5" t="e">
        <f t="shared" si="91"/>
        <v>#N/A</v>
      </c>
      <c r="BP1255" s="5" t="e">
        <f t="shared" si="92"/>
        <v>#N/A</v>
      </c>
      <c r="BQ1255" s="5" t="e">
        <f>Table2[[#This Row],[Column1]]+Table2[[#This Row],[Column2]]</f>
        <v>#N/A</v>
      </c>
      <c r="BR1255" s="5"/>
      <c r="BS1255" s="5"/>
      <c r="BT1255" s="5"/>
      <c r="BU1255" s="5"/>
      <c r="BW1255" s="5" t="s">
        <v>1601</v>
      </c>
      <c r="BX1255">
        <v>34</v>
      </c>
      <c r="BY1255">
        <v>57</v>
      </c>
    </row>
    <row r="1256" spans="1:77" x14ac:dyDescent="0.25">
      <c r="A1256" s="5" t="s">
        <v>1555</v>
      </c>
      <c r="B1256" s="42">
        <v>150</v>
      </c>
      <c r="G1256" s="5" t="s">
        <v>1545</v>
      </c>
      <c r="H1256" s="42">
        <v>100</v>
      </c>
      <c r="N1256" s="5" t="s">
        <v>1545</v>
      </c>
      <c r="O1256" s="42">
        <v>2</v>
      </c>
      <c r="Z1256" s="5" t="s">
        <v>590</v>
      </c>
      <c r="AA1256" s="1">
        <v>0.3</v>
      </c>
      <c r="AI1256" s="5" t="s">
        <v>596</v>
      </c>
      <c r="AJ1256" s="42">
        <v>1</v>
      </c>
      <c r="AL1256" s="5" t="s">
        <v>597</v>
      </c>
      <c r="AM1256" s="17">
        <v>1</v>
      </c>
      <c r="AW1256" s="5" t="s">
        <v>705</v>
      </c>
      <c r="AX1256" s="17">
        <v>784</v>
      </c>
      <c r="BC1256" s="5" t="s">
        <v>653</v>
      </c>
      <c r="BD1256" s="17">
        <v>918</v>
      </c>
      <c r="BN1256" s="5" t="s">
        <v>601</v>
      </c>
      <c r="BO1256" s="5" t="e">
        <f t="shared" si="91"/>
        <v>#N/A</v>
      </c>
      <c r="BP1256" s="5" t="e">
        <f t="shared" si="92"/>
        <v>#N/A</v>
      </c>
      <c r="BQ1256" s="5" t="e">
        <f>Table2[[#This Row],[Column1]]+Table2[[#This Row],[Column2]]</f>
        <v>#N/A</v>
      </c>
      <c r="BR1256" s="5"/>
      <c r="BS1256" s="5"/>
      <c r="BT1256" s="5"/>
      <c r="BU1256" s="5"/>
      <c r="BW1256" s="5" t="s">
        <v>1602</v>
      </c>
      <c r="BX1256">
        <v>117</v>
      </c>
      <c r="BY1256">
        <v>40</v>
      </c>
    </row>
    <row r="1257" spans="1:77" x14ac:dyDescent="0.25">
      <c r="A1257" s="5" t="s">
        <v>1556</v>
      </c>
      <c r="B1257" s="42">
        <v>160</v>
      </c>
      <c r="G1257" s="5" t="s">
        <v>1546</v>
      </c>
      <c r="H1257" s="42">
        <v>122</v>
      </c>
      <c r="N1257" s="5" t="s">
        <v>1546</v>
      </c>
      <c r="O1257" s="42">
        <v>1</v>
      </c>
      <c r="Z1257" s="5" t="s">
        <v>591</v>
      </c>
      <c r="AA1257" s="1">
        <v>0.04</v>
      </c>
      <c r="AI1257" s="5" t="s">
        <v>597</v>
      </c>
      <c r="AJ1257" s="42">
        <v>1</v>
      </c>
      <c r="AL1257" s="5" t="s">
        <v>598</v>
      </c>
      <c r="AM1257" s="17">
        <v>1</v>
      </c>
      <c r="AW1257" s="5" t="s">
        <v>706</v>
      </c>
      <c r="AX1257" s="17">
        <v>60</v>
      </c>
      <c r="BC1257" s="5" t="s">
        <v>654</v>
      </c>
      <c r="BD1257" s="17">
        <v>322</v>
      </c>
      <c r="BN1257" s="5" t="s">
        <v>602</v>
      </c>
      <c r="BO1257" s="5" t="e">
        <f t="shared" si="91"/>
        <v>#N/A</v>
      </c>
      <c r="BP1257" s="5" t="e">
        <f t="shared" si="92"/>
        <v>#N/A</v>
      </c>
      <c r="BQ1257" s="5" t="e">
        <f>Table2[[#This Row],[Column1]]+Table2[[#This Row],[Column2]]</f>
        <v>#N/A</v>
      </c>
      <c r="BR1257" s="5"/>
      <c r="BS1257" s="5"/>
      <c r="BT1257" s="5"/>
      <c r="BU1257" s="5"/>
      <c r="BW1257" s="5" t="s">
        <v>1603</v>
      </c>
      <c r="BX1257">
        <v>2100</v>
      </c>
      <c r="BY1257">
        <v>600</v>
      </c>
    </row>
    <row r="1258" spans="1:77" x14ac:dyDescent="0.25">
      <c r="A1258" s="5" t="s">
        <v>1557</v>
      </c>
      <c r="B1258" s="42">
        <v>130</v>
      </c>
      <c r="G1258" s="5" t="s">
        <v>1547</v>
      </c>
      <c r="H1258" s="42">
        <v>313</v>
      </c>
      <c r="N1258" s="5" t="s">
        <v>1547</v>
      </c>
      <c r="O1258" s="42">
        <v>1</v>
      </c>
      <c r="Z1258" s="5" t="s">
        <v>592</v>
      </c>
      <c r="AA1258" s="1">
        <v>0</v>
      </c>
      <c r="AI1258" s="5" t="s">
        <v>598</v>
      </c>
      <c r="AJ1258" s="42">
        <v>1</v>
      </c>
      <c r="AL1258" s="5" t="s">
        <v>599</v>
      </c>
      <c r="AM1258" s="17">
        <v>1</v>
      </c>
      <c r="AW1258" s="5" t="s">
        <v>707</v>
      </c>
      <c r="AX1258" s="17">
        <v>41</v>
      </c>
      <c r="BC1258" s="5" t="s">
        <v>655</v>
      </c>
      <c r="BD1258" s="17">
        <v>69</v>
      </c>
      <c r="BN1258" s="5" t="s">
        <v>603</v>
      </c>
      <c r="BO1258" s="5" t="e">
        <f t="shared" si="91"/>
        <v>#N/A</v>
      </c>
      <c r="BP1258" s="5" t="e">
        <f t="shared" si="92"/>
        <v>#N/A</v>
      </c>
      <c r="BQ1258" s="5" t="e">
        <f>Table2[[#This Row],[Column1]]+Table2[[#This Row],[Column2]]</f>
        <v>#N/A</v>
      </c>
      <c r="BR1258" s="5"/>
      <c r="BS1258" s="5"/>
      <c r="BT1258" s="5"/>
      <c r="BU1258" s="5"/>
      <c r="BW1258" s="5" t="s">
        <v>1604</v>
      </c>
      <c r="BX1258">
        <v>32</v>
      </c>
      <c r="BY1258">
        <v>37</v>
      </c>
    </row>
    <row r="1259" spans="1:77" x14ac:dyDescent="0.25">
      <c r="A1259" s="5" t="s">
        <v>1558</v>
      </c>
      <c r="B1259" s="42">
        <v>475</v>
      </c>
      <c r="G1259" s="5" t="s">
        <v>1548</v>
      </c>
      <c r="H1259" s="42">
        <v>163</v>
      </c>
      <c r="N1259" s="5" t="s">
        <v>1548</v>
      </c>
      <c r="O1259" s="42">
        <v>1</v>
      </c>
      <c r="Z1259" s="5" t="s">
        <v>593</v>
      </c>
      <c r="AA1259" s="1">
        <v>0</v>
      </c>
      <c r="AI1259" s="5" t="s">
        <v>599</v>
      </c>
      <c r="AJ1259" s="42">
        <v>1</v>
      </c>
      <c r="AL1259" s="5" t="s">
        <v>601</v>
      </c>
      <c r="AM1259" s="17">
        <v>1</v>
      </c>
      <c r="AW1259" s="5" t="s">
        <v>708</v>
      </c>
      <c r="AX1259" s="17">
        <v>140</v>
      </c>
      <c r="BC1259" s="5" t="s">
        <v>656</v>
      </c>
      <c r="BD1259" s="17">
        <v>889</v>
      </c>
      <c r="BN1259" s="5" t="s">
        <v>605</v>
      </c>
      <c r="BO1259" s="5" t="e">
        <f t="shared" si="91"/>
        <v>#N/A</v>
      </c>
      <c r="BP1259" s="5" t="e">
        <f t="shared" si="92"/>
        <v>#N/A</v>
      </c>
      <c r="BQ1259" s="5" t="e">
        <f>Table2[[#This Row],[Column1]]+Table2[[#This Row],[Column2]]</f>
        <v>#N/A</v>
      </c>
      <c r="BR1259" s="5"/>
      <c r="BS1259" s="5"/>
      <c r="BT1259" s="5"/>
      <c r="BU1259" s="5"/>
      <c r="BW1259" s="5" t="s">
        <v>1605</v>
      </c>
      <c r="BX1259">
        <v>11</v>
      </c>
      <c r="BY1259">
        <v>0</v>
      </c>
    </row>
    <row r="1260" spans="1:77" x14ac:dyDescent="0.25">
      <c r="A1260" s="5" t="s">
        <v>1559</v>
      </c>
      <c r="B1260" s="42">
        <v>80</v>
      </c>
      <c r="G1260" s="5" t="s">
        <v>1549</v>
      </c>
      <c r="H1260" s="42">
        <v>277</v>
      </c>
      <c r="N1260" s="5" t="s">
        <v>1549</v>
      </c>
      <c r="O1260" s="42">
        <v>1</v>
      </c>
      <c r="Z1260" s="5" t="s">
        <v>594</v>
      </c>
      <c r="AA1260" s="1">
        <v>0.2</v>
      </c>
      <c r="AI1260" s="5" t="s">
        <v>601</v>
      </c>
      <c r="AJ1260" s="42">
        <v>1</v>
      </c>
      <c r="AL1260" s="5" t="s">
        <v>602</v>
      </c>
      <c r="AM1260" s="17">
        <v>1</v>
      </c>
      <c r="AW1260" s="5" t="s">
        <v>711</v>
      </c>
      <c r="AX1260" s="17">
        <v>87</v>
      </c>
      <c r="BC1260" s="5" t="s">
        <v>657</v>
      </c>
      <c r="BD1260" s="17">
        <v>476</v>
      </c>
      <c r="BN1260" s="5" t="s">
        <v>606</v>
      </c>
      <c r="BO1260" s="5" t="e">
        <f t="shared" si="91"/>
        <v>#N/A</v>
      </c>
      <c r="BP1260" s="5" t="e">
        <f t="shared" si="92"/>
        <v>#N/A</v>
      </c>
      <c r="BQ1260" s="5" t="e">
        <f>Table2[[#This Row],[Column1]]+Table2[[#This Row],[Column2]]</f>
        <v>#N/A</v>
      </c>
      <c r="BR1260" s="5"/>
      <c r="BS1260" s="5"/>
      <c r="BT1260" s="5"/>
      <c r="BU1260" s="5"/>
      <c r="BW1260" s="5" t="s">
        <v>1607</v>
      </c>
      <c r="BX1260">
        <v>858</v>
      </c>
      <c r="BY1260">
        <v>150</v>
      </c>
    </row>
    <row r="1261" spans="1:77" x14ac:dyDescent="0.25">
      <c r="A1261" s="5" t="s">
        <v>1560</v>
      </c>
      <c r="B1261" s="42">
        <v>40</v>
      </c>
      <c r="G1261" s="5" t="s">
        <v>1551</v>
      </c>
      <c r="H1261" s="42">
        <v>235</v>
      </c>
      <c r="N1261" s="5" t="s">
        <v>1551</v>
      </c>
      <c r="O1261" s="42">
        <v>1</v>
      </c>
      <c r="Z1261" s="5" t="s">
        <v>596</v>
      </c>
      <c r="AA1261" s="1">
        <v>0</v>
      </c>
      <c r="AI1261" s="5" t="s">
        <v>602</v>
      </c>
      <c r="AJ1261" s="42">
        <v>1</v>
      </c>
      <c r="AL1261" s="5" t="s">
        <v>603</v>
      </c>
      <c r="AM1261" s="17">
        <v>1</v>
      </c>
      <c r="AW1261" s="5" t="s">
        <v>712</v>
      </c>
      <c r="AX1261" s="17">
        <v>100</v>
      </c>
      <c r="BC1261" s="5" t="s">
        <v>658</v>
      </c>
      <c r="BD1261" s="17">
        <v>194</v>
      </c>
      <c r="BN1261" s="5" t="s">
        <v>607</v>
      </c>
      <c r="BO1261" s="5" t="e">
        <f t="shared" si="91"/>
        <v>#N/A</v>
      </c>
      <c r="BP1261" s="5" t="e">
        <f t="shared" si="92"/>
        <v>#N/A</v>
      </c>
      <c r="BQ1261" s="5" t="e">
        <f>Table2[[#This Row],[Column1]]+Table2[[#This Row],[Column2]]</f>
        <v>#N/A</v>
      </c>
      <c r="BR1261" s="5"/>
      <c r="BS1261" s="5"/>
      <c r="BT1261" s="5"/>
      <c r="BU1261" s="5"/>
      <c r="BW1261" s="5" t="s">
        <v>1608</v>
      </c>
      <c r="BX1261">
        <v>26</v>
      </c>
      <c r="BY1261">
        <v>4</v>
      </c>
    </row>
    <row r="1262" spans="1:77" x14ac:dyDescent="0.25">
      <c r="A1262" s="5" t="s">
        <v>1561</v>
      </c>
      <c r="B1262" s="42">
        <v>30</v>
      </c>
      <c r="G1262" s="5" t="s">
        <v>1552</v>
      </c>
      <c r="H1262" s="42">
        <v>68</v>
      </c>
      <c r="N1262" s="5" t="s">
        <v>1552</v>
      </c>
      <c r="O1262" s="42">
        <v>1</v>
      </c>
      <c r="Z1262" s="5" t="s">
        <v>597</v>
      </c>
      <c r="AA1262" s="1">
        <v>0.15</v>
      </c>
      <c r="AI1262" s="5" t="s">
        <v>603</v>
      </c>
      <c r="AJ1262" s="42">
        <v>1</v>
      </c>
      <c r="AL1262" s="5" t="s">
        <v>605</v>
      </c>
      <c r="AM1262" s="17">
        <v>1</v>
      </c>
      <c r="AW1262" s="5" t="s">
        <v>714</v>
      </c>
      <c r="AX1262" s="17">
        <v>15</v>
      </c>
      <c r="BC1262" s="5" t="s">
        <v>659</v>
      </c>
      <c r="BD1262" s="17">
        <v>290</v>
      </c>
      <c r="BN1262" s="5" t="s">
        <v>608</v>
      </c>
      <c r="BO1262" s="5" t="e">
        <f t="shared" si="91"/>
        <v>#N/A</v>
      </c>
      <c r="BP1262" s="5" t="e">
        <f t="shared" si="92"/>
        <v>#N/A</v>
      </c>
      <c r="BQ1262" s="5" t="e">
        <f>Table2[[#This Row],[Column1]]+Table2[[#This Row],[Column2]]</f>
        <v>#N/A</v>
      </c>
      <c r="BR1262" s="5"/>
      <c r="BS1262" s="5"/>
      <c r="BT1262" s="5"/>
      <c r="BU1262" s="5"/>
      <c r="BW1262" s="5" t="s">
        <v>1609</v>
      </c>
      <c r="BX1262">
        <v>77</v>
      </c>
      <c r="BY1262">
        <v>30</v>
      </c>
    </row>
    <row r="1263" spans="1:77" x14ac:dyDescent="0.25">
      <c r="A1263" s="5" t="s">
        <v>1562</v>
      </c>
      <c r="B1263" s="42">
        <v>31</v>
      </c>
      <c r="G1263" s="5" t="s">
        <v>1553</v>
      </c>
      <c r="H1263" s="42">
        <v>15</v>
      </c>
      <c r="N1263" s="5" t="s">
        <v>1553</v>
      </c>
      <c r="O1263" s="42">
        <v>1</v>
      </c>
      <c r="Z1263" s="5" t="s">
        <v>598</v>
      </c>
      <c r="AA1263" s="1">
        <v>0</v>
      </c>
      <c r="AI1263" s="5" t="s">
        <v>605</v>
      </c>
      <c r="AJ1263" s="42">
        <v>1</v>
      </c>
      <c r="AL1263" s="5" t="s">
        <v>606</v>
      </c>
      <c r="AM1263" s="17">
        <v>1</v>
      </c>
      <c r="AW1263" s="5" t="s">
        <v>715</v>
      </c>
      <c r="AX1263" s="17">
        <v>60</v>
      </c>
      <c r="BC1263" s="5" t="s">
        <v>660</v>
      </c>
      <c r="BD1263" s="17">
        <v>400</v>
      </c>
      <c r="BN1263" s="5" t="s">
        <v>609</v>
      </c>
      <c r="BO1263" s="5" t="e">
        <f t="shared" si="91"/>
        <v>#N/A</v>
      </c>
      <c r="BP1263" s="5" t="e">
        <f t="shared" si="92"/>
        <v>#N/A</v>
      </c>
      <c r="BQ1263" s="5" t="e">
        <f>Table2[[#This Row],[Column1]]+Table2[[#This Row],[Column2]]</f>
        <v>#N/A</v>
      </c>
      <c r="BR1263" s="5"/>
      <c r="BS1263" s="5"/>
      <c r="BT1263" s="5"/>
      <c r="BU1263" s="5"/>
      <c r="BW1263" s="5" t="s">
        <v>1610</v>
      </c>
      <c r="BX1263">
        <v>229</v>
      </c>
      <c r="BY1263">
        <v>0</v>
      </c>
    </row>
    <row r="1264" spans="1:77" x14ac:dyDescent="0.25">
      <c r="A1264" s="5" t="s">
        <v>1563</v>
      </c>
      <c r="B1264" s="42">
        <v>80</v>
      </c>
      <c r="G1264" s="5" t="s">
        <v>1554</v>
      </c>
      <c r="H1264" s="42">
        <v>173</v>
      </c>
      <c r="N1264" s="5" t="s">
        <v>1554</v>
      </c>
      <c r="O1264" s="42">
        <v>1</v>
      </c>
      <c r="Z1264" s="5" t="s">
        <v>599</v>
      </c>
      <c r="AA1264" s="1">
        <v>0.2</v>
      </c>
      <c r="AI1264" s="5" t="s">
        <v>606</v>
      </c>
      <c r="AJ1264" s="42">
        <v>1</v>
      </c>
      <c r="AL1264" s="5" t="s">
        <v>607</v>
      </c>
      <c r="AM1264" s="17">
        <v>1</v>
      </c>
      <c r="AW1264" s="5" t="s">
        <v>716</v>
      </c>
      <c r="AX1264" s="17">
        <v>10</v>
      </c>
      <c r="BC1264" s="5" t="s">
        <v>661</v>
      </c>
      <c r="BD1264" s="17">
        <v>60</v>
      </c>
      <c r="BN1264" s="5" t="s">
        <v>610</v>
      </c>
      <c r="BO1264" s="5" t="e">
        <f t="shared" si="91"/>
        <v>#N/A</v>
      </c>
      <c r="BP1264" s="5" t="e">
        <f t="shared" si="92"/>
        <v>#N/A</v>
      </c>
      <c r="BQ1264" s="5" t="e">
        <f>Table2[[#This Row],[Column1]]+Table2[[#This Row],[Column2]]</f>
        <v>#N/A</v>
      </c>
      <c r="BR1264" s="5"/>
      <c r="BS1264" s="5"/>
      <c r="BT1264" s="5"/>
      <c r="BU1264" s="5"/>
      <c r="BW1264" s="5" t="s">
        <v>1611</v>
      </c>
      <c r="BX1264">
        <v>0</v>
      </c>
      <c r="BY1264">
        <v>138</v>
      </c>
    </row>
    <row r="1265" spans="1:77" x14ac:dyDescent="0.25">
      <c r="A1265" s="5" t="s">
        <v>1565</v>
      </c>
      <c r="B1265" s="42">
        <v>31</v>
      </c>
      <c r="G1265" s="5" t="s">
        <v>1555</v>
      </c>
      <c r="H1265" s="42">
        <v>1500</v>
      </c>
      <c r="N1265" s="5" t="s">
        <v>1555</v>
      </c>
      <c r="O1265" s="42">
        <v>1</v>
      </c>
      <c r="Z1265" s="5" t="s">
        <v>601</v>
      </c>
      <c r="AA1265" s="1">
        <v>0</v>
      </c>
      <c r="AI1265" s="5" t="s">
        <v>607</v>
      </c>
      <c r="AJ1265" s="42">
        <v>1</v>
      </c>
      <c r="AL1265" s="5" t="s">
        <v>608</v>
      </c>
      <c r="AM1265" s="17">
        <v>1</v>
      </c>
      <c r="AW1265" s="5" t="s">
        <v>717</v>
      </c>
      <c r="AX1265" s="17">
        <v>60</v>
      </c>
      <c r="BC1265" s="5" t="s">
        <v>663</v>
      </c>
      <c r="BD1265" s="17">
        <v>87</v>
      </c>
      <c r="BN1265" s="5" t="s">
        <v>611</v>
      </c>
      <c r="BO1265" s="5" t="e">
        <f t="shared" si="91"/>
        <v>#N/A</v>
      </c>
      <c r="BP1265" s="5" t="e">
        <f t="shared" si="92"/>
        <v>#N/A</v>
      </c>
      <c r="BQ1265" s="5" t="e">
        <f>Table2[[#This Row],[Column1]]+Table2[[#This Row],[Column2]]</f>
        <v>#N/A</v>
      </c>
      <c r="BR1265" s="5"/>
      <c r="BS1265" s="5"/>
      <c r="BT1265" s="5"/>
      <c r="BU1265" s="5"/>
      <c r="BW1265" s="5" t="s">
        <v>1612</v>
      </c>
      <c r="BX1265">
        <v>68</v>
      </c>
      <c r="BY1265">
        <v>40</v>
      </c>
    </row>
    <row r="1266" spans="1:77" x14ac:dyDescent="0.25">
      <c r="A1266" s="5" t="s">
        <v>1566</v>
      </c>
      <c r="B1266" s="42">
        <v>91</v>
      </c>
      <c r="G1266" s="5" t="s">
        <v>1556</v>
      </c>
      <c r="H1266" s="42">
        <v>92</v>
      </c>
      <c r="N1266" s="5" t="s">
        <v>1556</v>
      </c>
      <c r="O1266" s="42">
        <v>1</v>
      </c>
      <c r="Z1266" s="5" t="s">
        <v>602</v>
      </c>
      <c r="AA1266" s="1">
        <v>0.03</v>
      </c>
      <c r="AI1266" s="5" t="s">
        <v>608</v>
      </c>
      <c r="AJ1266" s="42">
        <v>1</v>
      </c>
      <c r="AL1266" s="5" t="s">
        <v>609</v>
      </c>
      <c r="AM1266" s="17">
        <v>2</v>
      </c>
      <c r="AW1266" s="5" t="s">
        <v>718</v>
      </c>
      <c r="AX1266" s="17">
        <v>26</v>
      </c>
      <c r="BC1266" s="5" t="s">
        <v>664</v>
      </c>
      <c r="BD1266" s="17">
        <v>26</v>
      </c>
      <c r="BN1266" s="5" t="s">
        <v>612</v>
      </c>
      <c r="BO1266" s="5" t="e">
        <f t="shared" si="91"/>
        <v>#N/A</v>
      </c>
      <c r="BP1266" s="5" t="e">
        <f t="shared" si="92"/>
        <v>#N/A</v>
      </c>
      <c r="BQ1266" s="5" t="e">
        <f>Table2[[#This Row],[Column1]]+Table2[[#This Row],[Column2]]</f>
        <v>#N/A</v>
      </c>
      <c r="BR1266" s="5"/>
      <c r="BS1266" s="5"/>
      <c r="BT1266" s="5"/>
      <c r="BU1266" s="5"/>
      <c r="BW1266" s="5" t="s">
        <v>1613</v>
      </c>
      <c r="BX1266">
        <v>520</v>
      </c>
      <c r="BY1266">
        <v>100</v>
      </c>
    </row>
    <row r="1267" spans="1:77" x14ac:dyDescent="0.25">
      <c r="A1267" s="5" t="s">
        <v>1567</v>
      </c>
      <c r="B1267" s="42">
        <v>350</v>
      </c>
      <c r="G1267" s="5" t="s">
        <v>1557</v>
      </c>
      <c r="H1267" s="42">
        <v>171</v>
      </c>
      <c r="N1267" s="5" t="s">
        <v>1557</v>
      </c>
      <c r="O1267" s="42">
        <v>1</v>
      </c>
      <c r="Z1267" s="5" t="s">
        <v>603</v>
      </c>
      <c r="AA1267" s="1">
        <v>7.0000000000000007E-2</v>
      </c>
      <c r="AI1267" s="5" t="s">
        <v>609</v>
      </c>
      <c r="AJ1267" s="42">
        <v>2</v>
      </c>
      <c r="AL1267" s="5" t="s">
        <v>610</v>
      </c>
      <c r="AM1267" s="17">
        <v>1</v>
      </c>
      <c r="AW1267" s="5" t="s">
        <v>719</v>
      </c>
      <c r="AX1267" s="17">
        <v>150</v>
      </c>
      <c r="BC1267" s="5" t="s">
        <v>665</v>
      </c>
      <c r="BD1267" s="17">
        <v>100</v>
      </c>
      <c r="BN1267" s="5" t="s">
        <v>613</v>
      </c>
      <c r="BO1267" s="5" t="e">
        <f t="shared" si="91"/>
        <v>#N/A</v>
      </c>
      <c r="BP1267" s="5" t="e">
        <f t="shared" si="92"/>
        <v>#N/A</v>
      </c>
      <c r="BQ1267" s="5" t="e">
        <f>Table2[[#This Row],[Column1]]+Table2[[#This Row],[Column2]]</f>
        <v>#N/A</v>
      </c>
      <c r="BR1267" s="5"/>
      <c r="BS1267" s="5"/>
      <c r="BT1267" s="5"/>
      <c r="BU1267" s="5"/>
      <c r="BW1267" s="5" t="s">
        <v>1614</v>
      </c>
      <c r="BX1267">
        <v>197</v>
      </c>
      <c r="BY1267">
        <v>0</v>
      </c>
    </row>
    <row r="1268" spans="1:77" x14ac:dyDescent="0.25">
      <c r="A1268" s="5" t="s">
        <v>1569</v>
      </c>
      <c r="B1268" s="42">
        <v>115</v>
      </c>
      <c r="G1268" s="5" t="s">
        <v>1558</v>
      </c>
      <c r="H1268" s="42">
        <v>525</v>
      </c>
      <c r="N1268" s="5" t="s">
        <v>1558</v>
      </c>
      <c r="O1268" s="42">
        <v>1</v>
      </c>
      <c r="Z1268" s="5" t="s">
        <v>605</v>
      </c>
      <c r="AA1268" s="1">
        <v>1</v>
      </c>
      <c r="AI1268" s="5" t="s">
        <v>610</v>
      </c>
      <c r="AJ1268" s="42">
        <v>1</v>
      </c>
      <c r="AL1268" s="5" t="s">
        <v>611</v>
      </c>
      <c r="AM1268" s="17">
        <v>1</v>
      </c>
      <c r="AW1268" s="5" t="s">
        <v>720</v>
      </c>
      <c r="AX1268" s="17">
        <v>45</v>
      </c>
      <c r="BC1268" s="5" t="s">
        <v>666</v>
      </c>
      <c r="BD1268" s="17">
        <v>319</v>
      </c>
      <c r="BN1268" s="5" t="s">
        <v>615</v>
      </c>
      <c r="BO1268" s="5" t="e">
        <f t="shared" si="91"/>
        <v>#N/A</v>
      </c>
      <c r="BP1268" s="5" t="e">
        <f t="shared" si="92"/>
        <v>#N/A</v>
      </c>
      <c r="BQ1268" s="5" t="e">
        <f>Table2[[#This Row],[Column1]]+Table2[[#This Row],[Column2]]</f>
        <v>#N/A</v>
      </c>
      <c r="BR1268" s="5"/>
      <c r="BS1268" s="5"/>
      <c r="BT1268" s="5"/>
      <c r="BU1268" s="5"/>
      <c r="BW1268" s="5" t="s">
        <v>1615</v>
      </c>
      <c r="BX1268">
        <v>82</v>
      </c>
      <c r="BY1268">
        <v>30</v>
      </c>
    </row>
    <row r="1269" spans="1:77" x14ac:dyDescent="0.25">
      <c r="A1269" s="5" t="s">
        <v>1570</v>
      </c>
      <c r="B1269" s="42">
        <v>300</v>
      </c>
      <c r="G1269" s="5" t="s">
        <v>1559</v>
      </c>
      <c r="H1269" s="42">
        <v>274</v>
      </c>
      <c r="N1269" s="5" t="s">
        <v>1559</v>
      </c>
      <c r="O1269" s="42">
        <v>1</v>
      </c>
      <c r="Z1269" s="5" t="s">
        <v>606</v>
      </c>
      <c r="AA1269" s="1">
        <v>0.19</v>
      </c>
      <c r="AI1269" s="5" t="s">
        <v>611</v>
      </c>
      <c r="AJ1269" s="42">
        <v>1</v>
      </c>
      <c r="AL1269" s="5" t="s">
        <v>612</v>
      </c>
      <c r="AM1269" s="17">
        <v>1</v>
      </c>
      <c r="AW1269" s="5" t="s">
        <v>722</v>
      </c>
      <c r="AX1269" s="17">
        <v>38</v>
      </c>
      <c r="BC1269" s="5" t="s">
        <v>668</v>
      </c>
      <c r="BD1269" s="17">
        <v>48</v>
      </c>
      <c r="BN1269" s="5" t="s">
        <v>616</v>
      </c>
      <c r="BO1269" s="5" t="e">
        <f t="shared" si="91"/>
        <v>#N/A</v>
      </c>
      <c r="BP1269" s="5" t="e">
        <f t="shared" si="92"/>
        <v>#N/A</v>
      </c>
      <c r="BQ1269" s="5" t="e">
        <f>Table2[[#This Row],[Column1]]+Table2[[#This Row],[Column2]]</f>
        <v>#N/A</v>
      </c>
      <c r="BR1269" s="5"/>
      <c r="BS1269" s="5"/>
      <c r="BT1269" s="5"/>
      <c r="BU1269" s="5"/>
      <c r="BW1269" s="5" t="s">
        <v>1616</v>
      </c>
      <c r="BX1269">
        <v>480</v>
      </c>
      <c r="BY1269">
        <v>32</v>
      </c>
    </row>
    <row r="1270" spans="1:77" x14ac:dyDescent="0.25">
      <c r="A1270" s="5" t="s">
        <v>1572</v>
      </c>
      <c r="B1270" s="42">
        <v>50</v>
      </c>
      <c r="G1270" s="5" t="s">
        <v>1560</v>
      </c>
      <c r="H1270" s="42">
        <v>55</v>
      </c>
      <c r="N1270" s="5" t="s">
        <v>1560</v>
      </c>
      <c r="O1270" s="42">
        <v>1</v>
      </c>
      <c r="Z1270" s="5" t="s">
        <v>607</v>
      </c>
      <c r="AA1270" s="1">
        <v>0.2</v>
      </c>
      <c r="AI1270" s="5" t="s">
        <v>612</v>
      </c>
      <c r="AJ1270" s="42">
        <v>1</v>
      </c>
      <c r="AL1270" s="5" t="s">
        <v>613</v>
      </c>
      <c r="AM1270" s="17">
        <v>2</v>
      </c>
      <c r="AW1270" s="5" t="s">
        <v>723</v>
      </c>
      <c r="AX1270" s="17">
        <v>40</v>
      </c>
      <c r="BC1270" s="5" t="s">
        <v>669</v>
      </c>
      <c r="BD1270" s="17">
        <v>336</v>
      </c>
      <c r="BN1270" s="5" t="s">
        <v>617</v>
      </c>
      <c r="BO1270" s="5" t="e">
        <f t="shared" si="91"/>
        <v>#N/A</v>
      </c>
      <c r="BP1270" s="5" t="e">
        <f t="shared" si="92"/>
        <v>#N/A</v>
      </c>
      <c r="BQ1270" s="5" t="e">
        <f>Table2[[#This Row],[Column1]]+Table2[[#This Row],[Column2]]</f>
        <v>#N/A</v>
      </c>
      <c r="BR1270" s="5"/>
      <c r="BS1270" s="5"/>
      <c r="BT1270" s="5"/>
      <c r="BU1270" s="5"/>
      <c r="BW1270" s="5" t="s">
        <v>1617</v>
      </c>
      <c r="BX1270">
        <v>480</v>
      </c>
      <c r="BY1270">
        <v>40</v>
      </c>
    </row>
    <row r="1271" spans="1:77" x14ac:dyDescent="0.25">
      <c r="A1271" s="5" t="s">
        <v>1573</v>
      </c>
      <c r="B1271" s="42">
        <v>120</v>
      </c>
      <c r="G1271" s="5" t="s">
        <v>1561</v>
      </c>
      <c r="H1271" s="42">
        <v>60</v>
      </c>
      <c r="N1271" s="5" t="s">
        <v>1561</v>
      </c>
      <c r="O1271" s="42">
        <v>1</v>
      </c>
      <c r="Z1271" s="5" t="s">
        <v>608</v>
      </c>
      <c r="AA1271" s="1">
        <v>1</v>
      </c>
      <c r="AI1271" s="5" t="s">
        <v>613</v>
      </c>
      <c r="AJ1271" s="42">
        <v>2</v>
      </c>
      <c r="AL1271" s="5" t="s">
        <v>615</v>
      </c>
      <c r="AM1271" s="17">
        <v>1</v>
      </c>
      <c r="AW1271" s="5" t="s">
        <v>724</v>
      </c>
      <c r="AX1271" s="17">
        <v>329</v>
      </c>
      <c r="BC1271" s="5" t="s">
        <v>670</v>
      </c>
      <c r="BD1271" s="17">
        <v>502</v>
      </c>
      <c r="BN1271" s="5" t="s">
        <v>618</v>
      </c>
      <c r="BO1271" s="5" t="e">
        <f t="shared" si="91"/>
        <v>#N/A</v>
      </c>
      <c r="BP1271" s="5" t="e">
        <f t="shared" si="92"/>
        <v>#N/A</v>
      </c>
      <c r="BQ1271" s="5" t="e">
        <f>Table2[[#This Row],[Column1]]+Table2[[#This Row],[Column2]]</f>
        <v>#N/A</v>
      </c>
      <c r="BR1271" s="5"/>
      <c r="BS1271" s="5"/>
      <c r="BT1271" s="5"/>
      <c r="BU1271" s="5"/>
      <c r="BW1271" s="5" t="s">
        <v>1618</v>
      </c>
      <c r="BX1271">
        <v>61</v>
      </c>
      <c r="BY1271">
        <v>31</v>
      </c>
    </row>
    <row r="1272" spans="1:77" x14ac:dyDescent="0.25">
      <c r="A1272" s="5" t="s">
        <v>1574</v>
      </c>
      <c r="B1272" s="42">
        <v>85</v>
      </c>
      <c r="G1272" s="5" t="s">
        <v>1562</v>
      </c>
      <c r="H1272" s="42">
        <v>114</v>
      </c>
      <c r="N1272" s="5" t="s">
        <v>1562</v>
      </c>
      <c r="O1272" s="42">
        <v>1</v>
      </c>
      <c r="Z1272" s="5" t="s">
        <v>609</v>
      </c>
      <c r="AA1272" s="1">
        <v>0.25</v>
      </c>
      <c r="AI1272" s="5" t="s">
        <v>615</v>
      </c>
      <c r="AJ1272" s="42">
        <v>1</v>
      </c>
      <c r="AL1272" s="5" t="s">
        <v>616</v>
      </c>
      <c r="AM1272" s="17">
        <v>1</v>
      </c>
      <c r="AW1272" s="5" t="s">
        <v>725</v>
      </c>
      <c r="AX1272" s="17">
        <v>90</v>
      </c>
      <c r="BC1272" s="5" t="s">
        <v>671</v>
      </c>
      <c r="BD1272" s="17">
        <v>1700</v>
      </c>
      <c r="BN1272" s="5" t="s">
        <v>619</v>
      </c>
      <c r="BO1272" s="5" t="e">
        <f t="shared" si="91"/>
        <v>#N/A</v>
      </c>
      <c r="BP1272" s="5" t="e">
        <f t="shared" si="92"/>
        <v>#N/A</v>
      </c>
      <c r="BQ1272" s="5" t="e">
        <f>Table2[[#This Row],[Column1]]+Table2[[#This Row],[Column2]]</f>
        <v>#N/A</v>
      </c>
      <c r="BR1272" s="5"/>
      <c r="BS1272" s="5"/>
      <c r="BT1272" s="5"/>
      <c r="BU1272" s="5"/>
      <c r="BW1272" s="5" t="s">
        <v>1619</v>
      </c>
      <c r="BX1272">
        <v>263</v>
      </c>
      <c r="BY1272">
        <v>24</v>
      </c>
    </row>
    <row r="1273" spans="1:77" x14ac:dyDescent="0.25">
      <c r="A1273" s="5" t="s">
        <v>1575</v>
      </c>
      <c r="B1273" s="42">
        <v>200</v>
      </c>
      <c r="G1273" s="5" t="s">
        <v>1563</v>
      </c>
      <c r="H1273" s="42">
        <v>20</v>
      </c>
      <c r="N1273" s="5" t="s">
        <v>1563</v>
      </c>
      <c r="O1273" s="42">
        <v>1</v>
      </c>
      <c r="Z1273" s="5" t="s">
        <v>610</v>
      </c>
      <c r="AA1273" s="1">
        <v>0</v>
      </c>
      <c r="AI1273" s="5" t="s">
        <v>616</v>
      </c>
      <c r="AJ1273" s="42">
        <v>1</v>
      </c>
      <c r="AL1273" s="5" t="s">
        <v>617</v>
      </c>
      <c r="AM1273" s="17">
        <v>1</v>
      </c>
      <c r="AW1273" s="5" t="s">
        <v>726</v>
      </c>
      <c r="AX1273" s="17">
        <v>35</v>
      </c>
      <c r="BC1273" s="5" t="s">
        <v>672</v>
      </c>
      <c r="BD1273" s="17">
        <v>145</v>
      </c>
      <c r="BN1273" s="5" t="s">
        <v>620</v>
      </c>
      <c r="BO1273" s="5" t="e">
        <f t="shared" si="91"/>
        <v>#N/A</v>
      </c>
      <c r="BP1273" s="5" t="e">
        <f t="shared" si="92"/>
        <v>#N/A</v>
      </c>
      <c r="BQ1273" s="5" t="e">
        <f>Table2[[#This Row],[Column1]]+Table2[[#This Row],[Column2]]</f>
        <v>#N/A</v>
      </c>
      <c r="BR1273" s="5"/>
      <c r="BS1273" s="5"/>
      <c r="BT1273" s="5"/>
      <c r="BU1273" s="5"/>
      <c r="BW1273" s="5" t="s">
        <v>1621</v>
      </c>
      <c r="BX1273">
        <v>62</v>
      </c>
      <c r="BY1273">
        <v>221</v>
      </c>
    </row>
    <row r="1274" spans="1:77" x14ac:dyDescent="0.25">
      <c r="A1274" s="5" t="s">
        <v>1576</v>
      </c>
      <c r="B1274" s="42">
        <v>1280</v>
      </c>
      <c r="G1274" s="5" t="s">
        <v>1565</v>
      </c>
      <c r="H1274" s="42">
        <v>136</v>
      </c>
      <c r="N1274" s="5" t="s">
        <v>1565</v>
      </c>
      <c r="O1274" s="42">
        <v>1</v>
      </c>
      <c r="Z1274" s="5" t="s">
        <v>611</v>
      </c>
      <c r="AA1274" s="1">
        <v>1</v>
      </c>
      <c r="AI1274" s="5" t="s">
        <v>617</v>
      </c>
      <c r="AJ1274" s="42">
        <v>1</v>
      </c>
      <c r="AL1274" s="5" t="s">
        <v>618</v>
      </c>
      <c r="AM1274" s="17">
        <v>1</v>
      </c>
      <c r="AW1274" s="5" t="s">
        <v>728</v>
      </c>
      <c r="AX1274" s="17">
        <v>275</v>
      </c>
      <c r="BC1274" s="5" t="s">
        <v>674</v>
      </c>
      <c r="BD1274" s="17">
        <v>300</v>
      </c>
      <c r="BN1274" s="5" t="s">
        <v>621</v>
      </c>
      <c r="BO1274" s="5" t="e">
        <f t="shared" si="91"/>
        <v>#N/A</v>
      </c>
      <c r="BP1274" s="5" t="e">
        <f t="shared" si="92"/>
        <v>#N/A</v>
      </c>
      <c r="BQ1274" s="5" t="e">
        <f>Table2[[#This Row],[Column1]]+Table2[[#This Row],[Column2]]</f>
        <v>#N/A</v>
      </c>
      <c r="BR1274" s="5"/>
      <c r="BS1274" s="5"/>
      <c r="BT1274" s="5"/>
      <c r="BU1274" s="5"/>
      <c r="BW1274" s="5" t="s">
        <v>1622</v>
      </c>
      <c r="BX1274">
        <v>75</v>
      </c>
      <c r="BY1274">
        <v>23</v>
      </c>
    </row>
    <row r="1275" spans="1:77" x14ac:dyDescent="0.25">
      <c r="A1275" s="5" t="s">
        <v>1577</v>
      </c>
      <c r="B1275" s="42">
        <v>0</v>
      </c>
      <c r="G1275" s="5" t="s">
        <v>1566</v>
      </c>
      <c r="H1275" s="42">
        <v>419</v>
      </c>
      <c r="N1275" s="5" t="s">
        <v>1566</v>
      </c>
      <c r="O1275" s="42">
        <v>2</v>
      </c>
      <c r="Z1275" s="5" t="s">
        <v>612</v>
      </c>
      <c r="AA1275" s="1">
        <v>0</v>
      </c>
      <c r="AI1275" s="5" t="s">
        <v>618</v>
      </c>
      <c r="AJ1275" s="42">
        <v>1</v>
      </c>
      <c r="AL1275" s="5" t="s">
        <v>619</v>
      </c>
      <c r="AM1275" s="17">
        <v>1</v>
      </c>
      <c r="AW1275" s="5" t="s">
        <v>733</v>
      </c>
      <c r="AX1275" s="17">
        <v>164</v>
      </c>
      <c r="BC1275" s="5" t="s">
        <v>675</v>
      </c>
      <c r="BD1275" s="17">
        <v>124</v>
      </c>
      <c r="BN1275" s="5" t="s">
        <v>622</v>
      </c>
      <c r="BO1275" s="5" t="e">
        <f t="shared" si="91"/>
        <v>#N/A</v>
      </c>
      <c r="BP1275" s="5" t="e">
        <f t="shared" si="92"/>
        <v>#N/A</v>
      </c>
      <c r="BQ1275" s="5" t="e">
        <f>Table2[[#This Row],[Column1]]+Table2[[#This Row],[Column2]]</f>
        <v>#N/A</v>
      </c>
      <c r="BR1275" s="5"/>
      <c r="BS1275" s="5"/>
      <c r="BT1275" s="5"/>
      <c r="BU1275" s="5"/>
      <c r="BW1275" s="5" t="s">
        <v>1623</v>
      </c>
      <c r="BX1275">
        <v>0</v>
      </c>
      <c r="BY1275">
        <v>28</v>
      </c>
    </row>
    <row r="1276" spans="1:77" x14ac:dyDescent="0.25">
      <c r="A1276" s="5" t="s">
        <v>1578</v>
      </c>
      <c r="B1276" s="42">
        <v>100</v>
      </c>
      <c r="G1276" s="5" t="s">
        <v>1567</v>
      </c>
      <c r="H1276" s="42">
        <v>6</v>
      </c>
      <c r="N1276" s="5" t="s">
        <v>1567</v>
      </c>
      <c r="O1276" s="42">
        <v>1</v>
      </c>
      <c r="Z1276" s="5" t="s">
        <v>613</v>
      </c>
      <c r="AA1276" s="1">
        <v>0.2</v>
      </c>
      <c r="AI1276" s="5" t="s">
        <v>619</v>
      </c>
      <c r="AJ1276" s="42">
        <v>1</v>
      </c>
      <c r="AL1276" s="5" t="s">
        <v>620</v>
      </c>
      <c r="AM1276" s="17">
        <v>1</v>
      </c>
      <c r="AW1276" s="5" t="s">
        <v>734</v>
      </c>
      <c r="AX1276" s="17">
        <v>85</v>
      </c>
      <c r="BC1276" s="5" t="s">
        <v>676</v>
      </c>
      <c r="BD1276" s="17">
        <v>1200</v>
      </c>
      <c r="BN1276" s="5" t="s">
        <v>623</v>
      </c>
      <c r="BO1276" s="5" t="e">
        <f t="shared" si="91"/>
        <v>#N/A</v>
      </c>
      <c r="BP1276" s="5" t="e">
        <f t="shared" si="92"/>
        <v>#N/A</v>
      </c>
      <c r="BQ1276" s="5" t="e">
        <f>Table2[[#This Row],[Column1]]+Table2[[#This Row],[Column2]]</f>
        <v>#N/A</v>
      </c>
      <c r="BR1276" s="5"/>
      <c r="BS1276" s="5"/>
      <c r="BT1276" s="5"/>
      <c r="BU1276" s="5"/>
      <c r="BW1276" s="5" t="s">
        <v>1624</v>
      </c>
      <c r="BX1276">
        <v>237</v>
      </c>
      <c r="BY1276">
        <v>1730</v>
      </c>
    </row>
    <row r="1277" spans="1:77" x14ac:dyDescent="0.25">
      <c r="A1277" s="5" t="s">
        <v>1579</v>
      </c>
      <c r="B1277" s="42">
        <v>40</v>
      </c>
      <c r="G1277" s="5" t="s">
        <v>1569</v>
      </c>
      <c r="H1277" s="42">
        <v>28</v>
      </c>
      <c r="N1277" s="5" t="s">
        <v>1569</v>
      </c>
      <c r="O1277" s="42">
        <v>1</v>
      </c>
      <c r="Z1277" s="5" t="s">
        <v>615</v>
      </c>
      <c r="AA1277" s="1">
        <v>0.04</v>
      </c>
      <c r="AI1277" s="5" t="s">
        <v>620</v>
      </c>
      <c r="AJ1277" s="42">
        <v>1</v>
      </c>
      <c r="AL1277" s="5" t="s">
        <v>621</v>
      </c>
      <c r="AM1277" s="17">
        <v>1</v>
      </c>
      <c r="AW1277" s="5" t="s">
        <v>735</v>
      </c>
      <c r="AX1277" s="17">
        <v>65</v>
      </c>
      <c r="BC1277" s="5" t="s">
        <v>677</v>
      </c>
      <c r="BD1277" s="17">
        <v>31</v>
      </c>
      <c r="BN1277" s="5" t="s">
        <v>624</v>
      </c>
      <c r="BO1277" s="5" t="e">
        <f t="shared" si="91"/>
        <v>#N/A</v>
      </c>
      <c r="BP1277" s="5" t="e">
        <f t="shared" si="92"/>
        <v>#N/A</v>
      </c>
      <c r="BQ1277" s="5" t="e">
        <f>Table2[[#This Row],[Column1]]+Table2[[#This Row],[Column2]]</f>
        <v>#N/A</v>
      </c>
      <c r="BR1277" s="5"/>
      <c r="BS1277" s="5"/>
      <c r="BT1277" s="5"/>
      <c r="BU1277" s="5"/>
      <c r="BW1277" s="5" t="s">
        <v>1625</v>
      </c>
      <c r="BX1277">
        <v>10</v>
      </c>
      <c r="BY1277">
        <v>0</v>
      </c>
    </row>
    <row r="1278" spans="1:77" x14ac:dyDescent="0.25">
      <c r="A1278" s="5" t="s">
        <v>1580</v>
      </c>
      <c r="B1278" s="42">
        <v>228</v>
      </c>
      <c r="G1278" s="5" t="s">
        <v>1570</v>
      </c>
      <c r="H1278" s="42">
        <v>197</v>
      </c>
      <c r="N1278" s="5" t="s">
        <v>1570</v>
      </c>
      <c r="O1278" s="42">
        <v>1</v>
      </c>
      <c r="Z1278" s="5" t="s">
        <v>616</v>
      </c>
      <c r="AA1278" s="1">
        <v>0.1</v>
      </c>
      <c r="AI1278" s="5" t="s">
        <v>621</v>
      </c>
      <c r="AJ1278" s="42">
        <v>1</v>
      </c>
      <c r="AL1278" s="5" t="s">
        <v>622</v>
      </c>
      <c r="AM1278" s="17">
        <v>1</v>
      </c>
      <c r="AW1278" s="5" t="s">
        <v>736</v>
      </c>
      <c r="AX1278" s="17">
        <v>180</v>
      </c>
      <c r="BC1278" s="5" t="s">
        <v>678</v>
      </c>
      <c r="BD1278" s="17">
        <v>81</v>
      </c>
      <c r="BN1278" s="5" t="s">
        <v>625</v>
      </c>
      <c r="BO1278" s="5" t="e">
        <f t="shared" si="91"/>
        <v>#N/A</v>
      </c>
      <c r="BP1278" s="5" t="e">
        <f t="shared" si="92"/>
        <v>#N/A</v>
      </c>
      <c r="BQ1278" s="5" t="e">
        <f>Table2[[#This Row],[Column1]]+Table2[[#This Row],[Column2]]</f>
        <v>#N/A</v>
      </c>
      <c r="BR1278" s="5"/>
      <c r="BS1278" s="5"/>
      <c r="BT1278" s="5"/>
      <c r="BU1278" s="5"/>
      <c r="BW1278" s="5" t="s">
        <v>1626</v>
      </c>
      <c r="BX1278">
        <v>1540</v>
      </c>
      <c r="BY1278">
        <v>300</v>
      </c>
    </row>
    <row r="1279" spans="1:77" x14ac:dyDescent="0.25">
      <c r="A1279" s="5" t="s">
        <v>1581</v>
      </c>
      <c r="B1279" s="42">
        <v>173</v>
      </c>
      <c r="G1279" s="5" t="s">
        <v>1572</v>
      </c>
      <c r="H1279" s="42">
        <v>0</v>
      </c>
      <c r="N1279" s="5" t="s">
        <v>1572</v>
      </c>
      <c r="O1279" s="42">
        <v>1</v>
      </c>
      <c r="Z1279" s="5" t="s">
        <v>617</v>
      </c>
      <c r="AA1279" s="1">
        <v>0.4</v>
      </c>
      <c r="AI1279" s="5" t="s">
        <v>622</v>
      </c>
      <c r="AJ1279" s="42">
        <v>1</v>
      </c>
      <c r="AL1279" s="5" t="s">
        <v>623</v>
      </c>
      <c r="AM1279" s="17">
        <v>1</v>
      </c>
      <c r="AW1279" s="5" t="s">
        <v>737</v>
      </c>
      <c r="AX1279" s="17">
        <v>14</v>
      </c>
      <c r="BC1279" s="5" t="s">
        <v>679</v>
      </c>
      <c r="BD1279" s="17">
        <v>35</v>
      </c>
      <c r="BN1279" s="5" t="s">
        <v>626</v>
      </c>
      <c r="BO1279" s="5" t="e">
        <f t="shared" si="91"/>
        <v>#N/A</v>
      </c>
      <c r="BP1279" s="5" t="e">
        <f t="shared" si="92"/>
        <v>#N/A</v>
      </c>
      <c r="BQ1279" s="5" t="e">
        <f>Table2[[#This Row],[Column1]]+Table2[[#This Row],[Column2]]</f>
        <v>#N/A</v>
      </c>
      <c r="BR1279" s="5"/>
      <c r="BS1279" s="5"/>
      <c r="BT1279" s="5"/>
      <c r="BU1279" s="5"/>
      <c r="BW1279" s="5" t="s">
        <v>1627</v>
      </c>
      <c r="BX1279">
        <v>0</v>
      </c>
      <c r="BY1279">
        <v>1300</v>
      </c>
    </row>
    <row r="1280" spans="1:77" x14ac:dyDescent="0.25">
      <c r="A1280" s="5" t="s">
        <v>1582</v>
      </c>
      <c r="B1280" s="42">
        <v>112</v>
      </c>
      <c r="G1280" s="5" t="s">
        <v>1573</v>
      </c>
      <c r="H1280" s="42">
        <v>410</v>
      </c>
      <c r="N1280" s="5" t="s">
        <v>1573</v>
      </c>
      <c r="O1280" s="42">
        <v>1</v>
      </c>
      <c r="Z1280" s="5" t="s">
        <v>618</v>
      </c>
      <c r="AA1280" s="1">
        <v>0.1</v>
      </c>
      <c r="AI1280" s="5" t="s">
        <v>623</v>
      </c>
      <c r="AJ1280" s="42">
        <v>1</v>
      </c>
      <c r="AL1280" s="5" t="s">
        <v>624</v>
      </c>
      <c r="AM1280" s="17">
        <v>1</v>
      </c>
      <c r="AW1280" s="5" t="s">
        <v>738</v>
      </c>
      <c r="AX1280" s="17">
        <v>17</v>
      </c>
      <c r="BC1280" s="5" t="s">
        <v>680</v>
      </c>
      <c r="BD1280" s="17">
        <v>30</v>
      </c>
      <c r="BN1280" s="5" t="s">
        <v>627</v>
      </c>
      <c r="BO1280" s="5" t="e">
        <f t="shared" si="91"/>
        <v>#N/A</v>
      </c>
      <c r="BP1280" s="5" t="e">
        <f t="shared" si="92"/>
        <v>#N/A</v>
      </c>
      <c r="BQ1280" s="5" t="e">
        <f>Table2[[#This Row],[Column1]]+Table2[[#This Row],[Column2]]</f>
        <v>#N/A</v>
      </c>
      <c r="BR1280" s="5"/>
      <c r="BS1280" s="5"/>
      <c r="BT1280" s="5"/>
      <c r="BU1280" s="5"/>
      <c r="BW1280" s="5" t="s">
        <v>1628</v>
      </c>
      <c r="BX1280">
        <v>0</v>
      </c>
      <c r="BY1280">
        <v>250</v>
      </c>
    </row>
    <row r="1281" spans="1:77" x14ac:dyDescent="0.25">
      <c r="A1281" s="5" t="s">
        <v>1583</v>
      </c>
      <c r="B1281" s="42">
        <v>200</v>
      </c>
      <c r="G1281" s="5" t="s">
        <v>1574</v>
      </c>
      <c r="H1281" s="42">
        <v>152</v>
      </c>
      <c r="N1281" s="5" t="s">
        <v>1574</v>
      </c>
      <c r="O1281" s="42">
        <v>1</v>
      </c>
      <c r="Z1281" s="5" t="s">
        <v>619</v>
      </c>
      <c r="AA1281" s="1">
        <v>0</v>
      </c>
      <c r="AI1281" s="5" t="s">
        <v>624</v>
      </c>
      <c r="AJ1281" s="42">
        <v>1</v>
      </c>
      <c r="AL1281" s="5" t="s">
        <v>625</v>
      </c>
      <c r="AM1281" s="17">
        <v>1</v>
      </c>
      <c r="AW1281" s="5" t="s">
        <v>739</v>
      </c>
      <c r="AX1281" s="17">
        <v>30</v>
      </c>
      <c r="BC1281" s="5" t="s">
        <v>681</v>
      </c>
      <c r="BD1281" s="17">
        <v>49</v>
      </c>
      <c r="BN1281" s="5" t="s">
        <v>629</v>
      </c>
      <c r="BO1281" s="5" t="e">
        <f t="shared" si="91"/>
        <v>#N/A</v>
      </c>
      <c r="BP1281" s="5" t="e">
        <f t="shared" si="92"/>
        <v>#N/A</v>
      </c>
      <c r="BQ1281" s="5" t="e">
        <f>Table2[[#This Row],[Column1]]+Table2[[#This Row],[Column2]]</f>
        <v>#N/A</v>
      </c>
      <c r="BR1281" s="5"/>
      <c r="BS1281" s="5"/>
      <c r="BT1281" s="5"/>
      <c r="BU1281" s="5"/>
      <c r="BW1281" s="5" t="s">
        <v>1629</v>
      </c>
      <c r="BX1281">
        <v>325</v>
      </c>
      <c r="BY1281">
        <v>59</v>
      </c>
    </row>
    <row r="1282" spans="1:77" x14ac:dyDescent="0.25">
      <c r="A1282" s="5" t="s">
        <v>1585</v>
      </c>
      <c r="B1282" s="42">
        <v>300</v>
      </c>
      <c r="G1282" s="5" t="s">
        <v>1575</v>
      </c>
      <c r="H1282" s="42">
        <v>376</v>
      </c>
      <c r="N1282" s="5" t="s">
        <v>1575</v>
      </c>
      <c r="O1282" s="42">
        <v>2</v>
      </c>
      <c r="Z1282" s="5" t="s">
        <v>620</v>
      </c>
      <c r="AA1282" s="1">
        <v>0.2</v>
      </c>
      <c r="AI1282" s="5" t="s">
        <v>625</v>
      </c>
      <c r="AJ1282" s="42">
        <v>1</v>
      </c>
      <c r="AL1282" s="5" t="s">
        <v>626</v>
      </c>
      <c r="AM1282" s="17">
        <v>2</v>
      </c>
      <c r="AW1282" s="5" t="s">
        <v>742</v>
      </c>
      <c r="AX1282" s="17">
        <v>5</v>
      </c>
      <c r="BC1282" s="5" t="s">
        <v>682</v>
      </c>
      <c r="BD1282" s="17">
        <v>22</v>
      </c>
      <c r="BN1282" s="5" t="s">
        <v>630</v>
      </c>
      <c r="BO1282" s="5" t="e">
        <f t="shared" si="91"/>
        <v>#N/A</v>
      </c>
      <c r="BP1282" s="5" t="e">
        <f t="shared" si="92"/>
        <v>#N/A</v>
      </c>
      <c r="BQ1282" s="5" t="e">
        <f>Table2[[#This Row],[Column1]]+Table2[[#This Row],[Column2]]</f>
        <v>#N/A</v>
      </c>
      <c r="BR1282" s="5"/>
      <c r="BS1282" s="5"/>
      <c r="BT1282" s="5"/>
      <c r="BU1282" s="5"/>
      <c r="BW1282" s="5" t="s">
        <v>1630</v>
      </c>
      <c r="BX1282">
        <v>18</v>
      </c>
      <c r="BY1282">
        <v>0</v>
      </c>
    </row>
    <row r="1283" spans="1:77" x14ac:dyDescent="0.25">
      <c r="A1283" s="5" t="s">
        <v>1586</v>
      </c>
      <c r="B1283" s="42">
        <v>0</v>
      </c>
      <c r="G1283" s="5" t="s">
        <v>1576</v>
      </c>
      <c r="H1283" s="42">
        <v>4900</v>
      </c>
      <c r="N1283" s="5" t="s">
        <v>1576</v>
      </c>
      <c r="O1283" s="42">
        <v>1</v>
      </c>
      <c r="Z1283" s="5" t="s">
        <v>621</v>
      </c>
      <c r="AA1283" s="1">
        <v>1</v>
      </c>
      <c r="AI1283" s="5" t="s">
        <v>626</v>
      </c>
      <c r="AJ1283" s="42">
        <v>2</v>
      </c>
      <c r="AL1283" s="5" t="s">
        <v>627</v>
      </c>
      <c r="AM1283" s="17">
        <v>1</v>
      </c>
      <c r="AW1283" s="5" t="s">
        <v>743</v>
      </c>
      <c r="AX1283" s="17">
        <v>100</v>
      </c>
      <c r="BC1283" s="5" t="s">
        <v>684</v>
      </c>
      <c r="BD1283" s="17">
        <v>9</v>
      </c>
      <c r="BN1283" s="5" t="s">
        <v>631</v>
      </c>
      <c r="BO1283" s="5" t="e">
        <f t="shared" si="91"/>
        <v>#N/A</v>
      </c>
      <c r="BP1283" s="5" t="e">
        <f t="shared" si="92"/>
        <v>#N/A</v>
      </c>
      <c r="BQ1283" s="5" t="e">
        <f>Table2[[#This Row],[Column1]]+Table2[[#This Row],[Column2]]</f>
        <v>#N/A</v>
      </c>
      <c r="BR1283" s="5"/>
      <c r="BS1283" s="5"/>
      <c r="BT1283" s="5"/>
      <c r="BU1283" s="5"/>
      <c r="BW1283" s="5" t="s">
        <v>1631</v>
      </c>
      <c r="BX1283">
        <v>275</v>
      </c>
      <c r="BY1283">
        <v>100</v>
      </c>
    </row>
    <row r="1284" spans="1:77" x14ac:dyDescent="0.25">
      <c r="A1284" s="5" t="s">
        <v>1587</v>
      </c>
      <c r="B1284" s="42">
        <v>120</v>
      </c>
      <c r="G1284" s="5" t="s">
        <v>1577</v>
      </c>
      <c r="H1284" s="42">
        <v>506</v>
      </c>
      <c r="N1284" s="5" t="s">
        <v>1577</v>
      </c>
      <c r="O1284" s="42">
        <v>2</v>
      </c>
      <c r="Z1284" s="5" t="s">
        <v>622</v>
      </c>
      <c r="AA1284" s="1">
        <v>0.25</v>
      </c>
      <c r="AI1284" s="5" t="s">
        <v>627</v>
      </c>
      <c r="AJ1284" s="42">
        <v>1</v>
      </c>
      <c r="AL1284" s="5" t="s">
        <v>629</v>
      </c>
      <c r="AM1284" s="17">
        <v>1</v>
      </c>
      <c r="AW1284" s="5" t="s">
        <v>744</v>
      </c>
      <c r="AX1284" s="17">
        <v>168</v>
      </c>
      <c r="BC1284" s="5" t="s">
        <v>685</v>
      </c>
      <c r="BD1284" s="17">
        <v>1000</v>
      </c>
      <c r="BN1284" s="5" t="s">
        <v>632</v>
      </c>
      <c r="BO1284" s="5" t="e">
        <f t="shared" si="91"/>
        <v>#N/A</v>
      </c>
      <c r="BP1284" s="5" t="e">
        <f t="shared" si="92"/>
        <v>#N/A</v>
      </c>
      <c r="BQ1284" s="5" t="e">
        <f>Table2[[#This Row],[Column1]]+Table2[[#This Row],[Column2]]</f>
        <v>#N/A</v>
      </c>
      <c r="BR1284" s="5"/>
      <c r="BS1284" s="5"/>
      <c r="BT1284" s="5"/>
      <c r="BU1284" s="5"/>
      <c r="BW1284" s="5" t="s">
        <v>1632</v>
      </c>
      <c r="BX1284">
        <v>151</v>
      </c>
      <c r="BY1284">
        <v>0</v>
      </c>
    </row>
    <row r="1285" spans="1:77" x14ac:dyDescent="0.25">
      <c r="A1285" s="5" t="s">
        <v>1588</v>
      </c>
      <c r="B1285" s="42">
        <v>750</v>
      </c>
      <c r="G1285" s="5" t="s">
        <v>1578</v>
      </c>
      <c r="H1285" s="42">
        <v>104</v>
      </c>
      <c r="N1285" s="5" t="s">
        <v>1578</v>
      </c>
      <c r="O1285" s="42">
        <v>1</v>
      </c>
      <c r="Z1285" s="5" t="s">
        <v>623</v>
      </c>
      <c r="AA1285" s="1">
        <v>0.2</v>
      </c>
      <c r="AI1285" s="5" t="s">
        <v>629</v>
      </c>
      <c r="AJ1285" s="42">
        <v>1</v>
      </c>
      <c r="AL1285" s="5" t="s">
        <v>630</v>
      </c>
      <c r="AM1285" s="17">
        <v>1</v>
      </c>
      <c r="AW1285" s="5" t="s">
        <v>745</v>
      </c>
      <c r="AX1285" s="17">
        <v>112</v>
      </c>
      <c r="BC1285" s="5" t="s">
        <v>686</v>
      </c>
      <c r="BD1285" s="17">
        <v>269</v>
      </c>
      <c r="BN1285" s="5" t="s">
        <v>633</v>
      </c>
      <c r="BO1285" s="5" t="e">
        <f t="shared" si="91"/>
        <v>#N/A</v>
      </c>
      <c r="BP1285" s="5" t="e">
        <f t="shared" si="92"/>
        <v>#N/A</v>
      </c>
      <c r="BQ1285" s="5" t="e">
        <f>Table2[[#This Row],[Column1]]+Table2[[#This Row],[Column2]]</f>
        <v>#N/A</v>
      </c>
      <c r="BR1285" s="5"/>
      <c r="BS1285" s="5"/>
      <c r="BT1285" s="5"/>
      <c r="BU1285" s="5"/>
      <c r="BW1285" s="5" t="s">
        <v>1633</v>
      </c>
      <c r="BX1285">
        <v>58</v>
      </c>
      <c r="BY1285">
        <v>20</v>
      </c>
    </row>
    <row r="1286" spans="1:77" x14ac:dyDescent="0.25">
      <c r="A1286" s="5" t="s">
        <v>1589</v>
      </c>
      <c r="B1286" s="42">
        <v>0</v>
      </c>
      <c r="G1286" s="5" t="s">
        <v>1579</v>
      </c>
      <c r="H1286" s="42">
        <v>55</v>
      </c>
      <c r="N1286" s="5" t="s">
        <v>1579</v>
      </c>
      <c r="O1286" s="42">
        <v>1</v>
      </c>
      <c r="Z1286" s="5" t="s">
        <v>624</v>
      </c>
      <c r="AA1286" s="1">
        <v>1</v>
      </c>
      <c r="AI1286" s="5" t="s">
        <v>630</v>
      </c>
      <c r="AJ1286" s="42">
        <v>1</v>
      </c>
      <c r="AL1286" s="5" t="s">
        <v>631</v>
      </c>
      <c r="AM1286" s="17">
        <v>1</v>
      </c>
      <c r="AW1286" s="5" t="s">
        <v>746</v>
      </c>
      <c r="AX1286" s="17">
        <v>23</v>
      </c>
      <c r="BC1286" s="5" t="s">
        <v>687</v>
      </c>
      <c r="BD1286" s="17">
        <v>50</v>
      </c>
      <c r="BN1286" s="5" t="s">
        <v>634</v>
      </c>
      <c r="BO1286" s="5" t="e">
        <f t="shared" si="91"/>
        <v>#N/A</v>
      </c>
      <c r="BP1286" s="5" t="e">
        <f t="shared" si="92"/>
        <v>#N/A</v>
      </c>
      <c r="BQ1286" s="5" t="e">
        <f>Table2[[#This Row],[Column1]]+Table2[[#This Row],[Column2]]</f>
        <v>#N/A</v>
      </c>
      <c r="BR1286" s="5"/>
      <c r="BS1286" s="5"/>
      <c r="BT1286" s="5"/>
      <c r="BU1286" s="5"/>
      <c r="BW1286" s="5" t="s">
        <v>1634</v>
      </c>
      <c r="BX1286">
        <v>222</v>
      </c>
      <c r="BY1286">
        <v>40</v>
      </c>
    </row>
    <row r="1287" spans="1:77" x14ac:dyDescent="0.25">
      <c r="A1287" s="5" t="s">
        <v>1590</v>
      </c>
      <c r="B1287" s="42">
        <v>300</v>
      </c>
      <c r="G1287" s="5" t="s">
        <v>1580</v>
      </c>
      <c r="H1287" s="42">
        <v>1698</v>
      </c>
      <c r="N1287" s="5" t="s">
        <v>1580</v>
      </c>
      <c r="O1287" s="42">
        <v>2</v>
      </c>
      <c r="Z1287" s="5" t="s">
        <v>625</v>
      </c>
      <c r="AA1287" s="1">
        <v>0.13</v>
      </c>
      <c r="AI1287" s="5" t="s">
        <v>631</v>
      </c>
      <c r="AJ1287" s="42">
        <v>1</v>
      </c>
      <c r="AL1287" s="5" t="s">
        <v>632</v>
      </c>
      <c r="AM1287" s="17">
        <v>1</v>
      </c>
      <c r="AW1287" s="5" t="s">
        <v>747</v>
      </c>
      <c r="AX1287" s="17">
        <v>100</v>
      </c>
      <c r="BC1287" s="5" t="s">
        <v>688</v>
      </c>
      <c r="BD1287" s="17">
        <v>13</v>
      </c>
      <c r="BN1287" s="5" t="s">
        <v>635</v>
      </c>
      <c r="BO1287" s="5" t="e">
        <f t="shared" si="91"/>
        <v>#N/A</v>
      </c>
      <c r="BP1287" s="5" t="e">
        <f t="shared" si="92"/>
        <v>#N/A</v>
      </c>
      <c r="BQ1287" s="5" t="e">
        <f>Table2[[#This Row],[Column1]]+Table2[[#This Row],[Column2]]</f>
        <v>#N/A</v>
      </c>
      <c r="BR1287" s="5"/>
      <c r="BS1287" s="5"/>
      <c r="BT1287" s="5"/>
      <c r="BU1287" s="5"/>
      <c r="BW1287" s="5" t="s">
        <v>1635</v>
      </c>
      <c r="BX1287">
        <v>4600</v>
      </c>
      <c r="BY1287">
        <v>1050</v>
      </c>
    </row>
    <row r="1288" spans="1:77" x14ac:dyDescent="0.25">
      <c r="A1288" s="5" t="s">
        <v>1591</v>
      </c>
      <c r="B1288" s="42">
        <v>174</v>
      </c>
      <c r="G1288" s="5" t="s">
        <v>1581</v>
      </c>
      <c r="H1288" s="42">
        <v>1292</v>
      </c>
      <c r="N1288" s="5" t="s">
        <v>1581</v>
      </c>
      <c r="O1288" s="42">
        <v>2</v>
      </c>
      <c r="Z1288" s="5" t="s">
        <v>626</v>
      </c>
      <c r="AA1288" s="1">
        <v>0.25</v>
      </c>
      <c r="AI1288" s="5" t="s">
        <v>632</v>
      </c>
      <c r="AJ1288" s="42">
        <v>1</v>
      </c>
      <c r="AL1288" s="5" t="s">
        <v>633</v>
      </c>
      <c r="AM1288" s="17">
        <v>1</v>
      </c>
      <c r="AW1288" s="5" t="s">
        <v>748</v>
      </c>
      <c r="AX1288" s="17">
        <v>100</v>
      </c>
      <c r="BC1288" s="5" t="s">
        <v>690</v>
      </c>
      <c r="BD1288" s="17">
        <v>111</v>
      </c>
      <c r="BN1288" s="5" t="s">
        <v>636</v>
      </c>
      <c r="BO1288" s="5" t="e">
        <f t="shared" ref="BO1288:BO1351" si="93">RANK(BK1288:BK2914,BK1288:BK2914,0)</f>
        <v>#N/A</v>
      </c>
      <c r="BP1288" s="5" t="e">
        <f t="shared" ref="BP1288:BP1351" si="94">RANK(BL1288:BL2914,BL1288:BL2914,0)</f>
        <v>#N/A</v>
      </c>
      <c r="BQ1288" s="5" t="e">
        <f>Table2[[#This Row],[Column1]]+Table2[[#This Row],[Column2]]</f>
        <v>#N/A</v>
      </c>
      <c r="BR1288" s="5"/>
      <c r="BS1288" s="5"/>
      <c r="BT1288" s="5"/>
      <c r="BU1288" s="5"/>
      <c r="BW1288" s="5" t="s">
        <v>1636</v>
      </c>
      <c r="BX1288">
        <v>76</v>
      </c>
      <c r="BY1288">
        <v>40</v>
      </c>
    </row>
    <row r="1289" spans="1:77" x14ac:dyDescent="0.25">
      <c r="A1289" s="5" t="s">
        <v>1592</v>
      </c>
      <c r="B1289" s="42">
        <v>450</v>
      </c>
      <c r="G1289" s="5" t="s">
        <v>1582</v>
      </c>
      <c r="H1289" s="42">
        <v>2500</v>
      </c>
      <c r="N1289" s="5" t="s">
        <v>1582</v>
      </c>
      <c r="O1289" s="42">
        <v>1</v>
      </c>
      <c r="Z1289" s="5" t="s">
        <v>627</v>
      </c>
      <c r="AA1289" s="1">
        <v>0</v>
      </c>
      <c r="AI1289" s="5" t="s">
        <v>633</v>
      </c>
      <c r="AJ1289" s="42">
        <v>1</v>
      </c>
      <c r="AL1289" s="5" t="s">
        <v>634</v>
      </c>
      <c r="AM1289" s="17">
        <v>1</v>
      </c>
      <c r="AW1289" s="5" t="s">
        <v>751</v>
      </c>
      <c r="AX1289" s="17">
        <v>11</v>
      </c>
      <c r="BC1289" s="5" t="s">
        <v>692</v>
      </c>
      <c r="BD1289" s="17">
        <v>15</v>
      </c>
      <c r="BN1289" s="5" t="s">
        <v>637</v>
      </c>
      <c r="BO1289" s="5" t="e">
        <f t="shared" si="93"/>
        <v>#N/A</v>
      </c>
      <c r="BP1289" s="5" t="e">
        <f t="shared" si="94"/>
        <v>#N/A</v>
      </c>
      <c r="BQ1289" s="5" t="e">
        <f>Table2[[#This Row],[Column1]]+Table2[[#This Row],[Column2]]</f>
        <v>#N/A</v>
      </c>
      <c r="BR1289" s="5"/>
      <c r="BS1289" s="5"/>
      <c r="BT1289" s="5"/>
      <c r="BU1289" s="5"/>
      <c r="BW1289" s="5" t="s">
        <v>1637</v>
      </c>
      <c r="BX1289">
        <v>19</v>
      </c>
      <c r="BY1289">
        <v>200</v>
      </c>
    </row>
    <row r="1290" spans="1:77" x14ac:dyDescent="0.25">
      <c r="A1290" s="5" t="s">
        <v>1594</v>
      </c>
      <c r="B1290" s="42">
        <v>0</v>
      </c>
      <c r="G1290" s="5" t="s">
        <v>1583</v>
      </c>
      <c r="H1290" s="42">
        <v>344</v>
      </c>
      <c r="N1290" s="5" t="s">
        <v>1583</v>
      </c>
      <c r="O1290" s="42">
        <v>1</v>
      </c>
      <c r="Z1290" s="5" t="s">
        <v>629</v>
      </c>
      <c r="AA1290" s="1">
        <v>0.15</v>
      </c>
      <c r="AI1290" s="5" t="s">
        <v>634</v>
      </c>
      <c r="AJ1290" s="42">
        <v>1</v>
      </c>
      <c r="AL1290" s="5" t="s">
        <v>635</v>
      </c>
      <c r="AM1290" s="17">
        <v>1</v>
      </c>
      <c r="AW1290" s="5" t="s">
        <v>752</v>
      </c>
      <c r="AX1290" s="17">
        <v>30</v>
      </c>
      <c r="BC1290" s="5" t="s">
        <v>693</v>
      </c>
      <c r="BD1290" s="17">
        <v>2400</v>
      </c>
      <c r="BN1290" s="5" t="s">
        <v>638</v>
      </c>
      <c r="BO1290" s="5" t="e">
        <f t="shared" si="93"/>
        <v>#N/A</v>
      </c>
      <c r="BP1290" s="5" t="e">
        <f t="shared" si="94"/>
        <v>#N/A</v>
      </c>
      <c r="BQ1290" s="5" t="e">
        <f>Table2[[#This Row],[Column1]]+Table2[[#This Row],[Column2]]</f>
        <v>#N/A</v>
      </c>
      <c r="BR1290" s="5"/>
      <c r="BS1290" s="5"/>
      <c r="BT1290" s="5"/>
      <c r="BU1290" s="5"/>
      <c r="BW1290" s="5" t="s">
        <v>1638</v>
      </c>
      <c r="BX1290">
        <v>50</v>
      </c>
      <c r="BY1290">
        <v>33</v>
      </c>
    </row>
    <row r="1291" spans="1:77" x14ac:dyDescent="0.25">
      <c r="A1291" s="5" t="s">
        <v>1595</v>
      </c>
      <c r="B1291" s="42">
        <v>0</v>
      </c>
      <c r="G1291" s="5" t="s">
        <v>1585</v>
      </c>
      <c r="H1291" s="42">
        <v>162</v>
      </c>
      <c r="N1291" s="5" t="s">
        <v>1585</v>
      </c>
      <c r="O1291" s="42">
        <v>1</v>
      </c>
      <c r="Z1291" s="5" t="s">
        <v>630</v>
      </c>
      <c r="AA1291" s="1">
        <v>0.15</v>
      </c>
      <c r="AI1291" s="5" t="s">
        <v>635</v>
      </c>
      <c r="AJ1291" s="42">
        <v>1</v>
      </c>
      <c r="AL1291" s="5" t="s">
        <v>636</v>
      </c>
      <c r="AM1291" s="17">
        <v>1</v>
      </c>
      <c r="AW1291" s="5" t="s">
        <v>753</v>
      </c>
      <c r="AX1291" s="17">
        <v>90</v>
      </c>
      <c r="BC1291" s="5" t="s">
        <v>694</v>
      </c>
      <c r="BD1291" s="17">
        <v>235</v>
      </c>
      <c r="BN1291" s="5" t="s">
        <v>639</v>
      </c>
      <c r="BO1291" s="5" t="e">
        <f t="shared" si="93"/>
        <v>#N/A</v>
      </c>
      <c r="BP1291" s="5" t="e">
        <f t="shared" si="94"/>
        <v>#N/A</v>
      </c>
      <c r="BQ1291" s="5" t="e">
        <f>Table2[[#This Row],[Column1]]+Table2[[#This Row],[Column2]]</f>
        <v>#N/A</v>
      </c>
      <c r="BR1291" s="5"/>
      <c r="BS1291" s="5"/>
      <c r="BT1291" s="5"/>
      <c r="BU1291" s="5"/>
      <c r="BW1291" s="5" t="s">
        <v>1639</v>
      </c>
      <c r="BX1291">
        <v>64</v>
      </c>
      <c r="BY1291">
        <v>70</v>
      </c>
    </row>
    <row r="1292" spans="1:77" x14ac:dyDescent="0.25">
      <c r="A1292" s="5" t="s">
        <v>1596</v>
      </c>
      <c r="B1292" s="42">
        <v>245</v>
      </c>
      <c r="G1292" s="5" t="s">
        <v>1586</v>
      </c>
      <c r="H1292" s="42">
        <v>385</v>
      </c>
      <c r="N1292" s="5" t="s">
        <v>1586</v>
      </c>
      <c r="O1292" s="42">
        <v>1</v>
      </c>
      <c r="Z1292" s="5" t="s">
        <v>631</v>
      </c>
      <c r="AA1292" s="1">
        <v>0</v>
      </c>
      <c r="AI1292" s="5" t="s">
        <v>636</v>
      </c>
      <c r="AJ1292" s="42">
        <v>1</v>
      </c>
      <c r="AL1292" s="5" t="s">
        <v>637</v>
      </c>
      <c r="AM1292" s="17">
        <v>1</v>
      </c>
      <c r="AW1292" s="5" t="s">
        <v>755</v>
      </c>
      <c r="AX1292" s="17">
        <v>130</v>
      </c>
      <c r="BC1292" s="5" t="s">
        <v>695</v>
      </c>
      <c r="BD1292" s="17">
        <v>14</v>
      </c>
      <c r="BN1292" s="5" t="s">
        <v>640</v>
      </c>
      <c r="BO1292" s="5" t="e">
        <f t="shared" si="93"/>
        <v>#N/A</v>
      </c>
      <c r="BP1292" s="5" t="e">
        <f t="shared" si="94"/>
        <v>#N/A</v>
      </c>
      <c r="BQ1292" s="5" t="e">
        <f>Table2[[#This Row],[Column1]]+Table2[[#This Row],[Column2]]</f>
        <v>#N/A</v>
      </c>
      <c r="BR1292" s="5"/>
      <c r="BS1292" s="5"/>
      <c r="BT1292" s="5"/>
      <c r="BU1292" s="5"/>
      <c r="BW1292" s="5" t="s">
        <v>1640</v>
      </c>
      <c r="BX1292">
        <v>40</v>
      </c>
      <c r="BY1292">
        <v>0</v>
      </c>
    </row>
    <row r="1293" spans="1:77" x14ac:dyDescent="0.25">
      <c r="A1293" s="5" t="s">
        <v>1597</v>
      </c>
      <c r="B1293" s="42">
        <v>24</v>
      </c>
      <c r="G1293" s="5" t="s">
        <v>1587</v>
      </c>
      <c r="H1293" s="42">
        <v>18</v>
      </c>
      <c r="N1293" s="5" t="s">
        <v>1587</v>
      </c>
      <c r="O1293" s="42">
        <v>1</v>
      </c>
      <c r="Z1293" s="5" t="s">
        <v>632</v>
      </c>
      <c r="AA1293" s="1">
        <v>0.15</v>
      </c>
      <c r="AI1293" s="5" t="s">
        <v>637</v>
      </c>
      <c r="AJ1293" s="42">
        <v>1</v>
      </c>
      <c r="AL1293" s="5" t="s">
        <v>638</v>
      </c>
      <c r="AM1293" s="17">
        <v>1</v>
      </c>
      <c r="AW1293" s="5" t="s">
        <v>756</v>
      </c>
      <c r="AX1293" s="17">
        <v>21</v>
      </c>
      <c r="BC1293" s="5" t="s">
        <v>696</v>
      </c>
      <c r="BD1293" s="17">
        <v>45</v>
      </c>
      <c r="BN1293" s="5" t="s">
        <v>642</v>
      </c>
      <c r="BO1293" s="5" t="e">
        <f t="shared" si="93"/>
        <v>#N/A</v>
      </c>
      <c r="BP1293" s="5" t="e">
        <f t="shared" si="94"/>
        <v>#N/A</v>
      </c>
      <c r="BQ1293" s="5" t="e">
        <f>Table2[[#This Row],[Column1]]+Table2[[#This Row],[Column2]]</f>
        <v>#N/A</v>
      </c>
      <c r="BR1293" s="5"/>
      <c r="BS1293" s="5"/>
      <c r="BT1293" s="5"/>
      <c r="BU1293" s="5"/>
      <c r="BW1293" s="5" t="s">
        <v>1641</v>
      </c>
      <c r="BX1293">
        <v>126</v>
      </c>
      <c r="BY1293">
        <v>19</v>
      </c>
    </row>
    <row r="1294" spans="1:77" x14ac:dyDescent="0.25">
      <c r="A1294" s="5" t="s">
        <v>1598</v>
      </c>
      <c r="B1294" s="42">
        <v>78</v>
      </c>
      <c r="G1294" s="5" t="s">
        <v>1588</v>
      </c>
      <c r="H1294" s="42">
        <v>2037</v>
      </c>
      <c r="N1294" s="5" t="s">
        <v>1588</v>
      </c>
      <c r="O1294" s="42">
        <v>3</v>
      </c>
      <c r="Z1294" s="5" t="s">
        <v>633</v>
      </c>
      <c r="AA1294" s="1">
        <v>0.33</v>
      </c>
      <c r="AI1294" s="5" t="s">
        <v>638</v>
      </c>
      <c r="AJ1294" s="42">
        <v>1</v>
      </c>
      <c r="AL1294" s="5" t="s">
        <v>639</v>
      </c>
      <c r="AM1294" s="17">
        <v>1</v>
      </c>
      <c r="AW1294" s="5" t="s">
        <v>758</v>
      </c>
      <c r="AX1294" s="17">
        <v>300</v>
      </c>
      <c r="BC1294" s="5" t="s">
        <v>699</v>
      </c>
      <c r="BD1294" s="17">
        <v>9</v>
      </c>
      <c r="BN1294" s="5" t="s">
        <v>643</v>
      </c>
      <c r="BO1294" s="5" t="e">
        <f t="shared" si="93"/>
        <v>#N/A</v>
      </c>
      <c r="BP1294" s="5" t="e">
        <f t="shared" si="94"/>
        <v>#N/A</v>
      </c>
      <c r="BQ1294" s="5" t="e">
        <f>Table2[[#This Row],[Column1]]+Table2[[#This Row],[Column2]]</f>
        <v>#N/A</v>
      </c>
      <c r="BR1294" s="5"/>
      <c r="BS1294" s="5"/>
      <c r="BT1294" s="5"/>
      <c r="BU1294" s="5"/>
      <c r="BW1294" s="5" t="s">
        <v>1642</v>
      </c>
      <c r="BX1294">
        <v>17</v>
      </c>
      <c r="BY1294">
        <v>30</v>
      </c>
    </row>
    <row r="1295" spans="1:77" x14ac:dyDescent="0.25">
      <c r="A1295" s="5" t="s">
        <v>1599</v>
      </c>
      <c r="B1295" s="42">
        <v>23</v>
      </c>
      <c r="G1295" s="5" t="s">
        <v>1589</v>
      </c>
      <c r="H1295" s="42">
        <v>183</v>
      </c>
      <c r="N1295" s="5" t="s">
        <v>1589</v>
      </c>
      <c r="O1295" s="42">
        <v>1</v>
      </c>
      <c r="Z1295" s="5" t="s">
        <v>634</v>
      </c>
      <c r="AA1295" s="1">
        <v>0.3</v>
      </c>
      <c r="AI1295" s="5" t="s">
        <v>639</v>
      </c>
      <c r="AJ1295" s="42">
        <v>1</v>
      </c>
      <c r="AL1295" s="5" t="s">
        <v>640</v>
      </c>
      <c r="AM1295" s="17">
        <v>1</v>
      </c>
      <c r="AW1295" s="5" t="s">
        <v>759</v>
      </c>
      <c r="AX1295" s="17">
        <v>198</v>
      </c>
      <c r="BC1295" s="5" t="s">
        <v>700</v>
      </c>
      <c r="BD1295" s="17">
        <v>620</v>
      </c>
      <c r="BN1295" s="5" t="s">
        <v>644</v>
      </c>
      <c r="BO1295" s="5" t="e">
        <f t="shared" si="93"/>
        <v>#N/A</v>
      </c>
      <c r="BP1295" s="5" t="e">
        <f t="shared" si="94"/>
        <v>#N/A</v>
      </c>
      <c r="BQ1295" s="5" t="e">
        <f>Table2[[#This Row],[Column1]]+Table2[[#This Row],[Column2]]</f>
        <v>#N/A</v>
      </c>
      <c r="BR1295" s="5"/>
      <c r="BS1295" s="5"/>
      <c r="BT1295" s="5"/>
      <c r="BU1295" s="5"/>
      <c r="BW1295" s="5" t="s">
        <v>1644</v>
      </c>
      <c r="BX1295">
        <v>0</v>
      </c>
      <c r="BY1295">
        <v>0</v>
      </c>
    </row>
    <row r="1296" spans="1:77" x14ac:dyDescent="0.25">
      <c r="A1296" s="5" t="s">
        <v>1600</v>
      </c>
      <c r="B1296" s="42">
        <v>395</v>
      </c>
      <c r="G1296" s="5" t="s">
        <v>1590</v>
      </c>
      <c r="H1296" s="42">
        <v>126</v>
      </c>
      <c r="N1296" s="5" t="s">
        <v>1590</v>
      </c>
      <c r="O1296" s="42">
        <v>1</v>
      </c>
      <c r="Z1296" s="5" t="s">
        <v>635</v>
      </c>
      <c r="AA1296" s="1">
        <v>0</v>
      </c>
      <c r="AI1296" s="5" t="s">
        <v>640</v>
      </c>
      <c r="AJ1296" s="42">
        <v>1</v>
      </c>
      <c r="AL1296" s="5" t="s">
        <v>642</v>
      </c>
      <c r="AM1296" s="17">
        <v>1</v>
      </c>
      <c r="AW1296" s="5" t="s">
        <v>760</v>
      </c>
      <c r="AX1296" s="17">
        <v>18</v>
      </c>
      <c r="BC1296" s="5" t="s">
        <v>704</v>
      </c>
      <c r="BD1296" s="17">
        <v>4</v>
      </c>
      <c r="BN1296" s="5" t="s">
        <v>645</v>
      </c>
      <c r="BO1296" s="5" t="e">
        <f t="shared" si="93"/>
        <v>#N/A</v>
      </c>
      <c r="BP1296" s="5" t="e">
        <f t="shared" si="94"/>
        <v>#N/A</v>
      </c>
      <c r="BQ1296" s="5" t="e">
        <f>Table2[[#This Row],[Column1]]+Table2[[#This Row],[Column2]]</f>
        <v>#N/A</v>
      </c>
      <c r="BR1296" s="5"/>
      <c r="BS1296" s="5"/>
      <c r="BT1296" s="5"/>
      <c r="BU1296" s="5"/>
      <c r="BW1296" s="5" t="s">
        <v>1645</v>
      </c>
      <c r="BX1296">
        <v>82</v>
      </c>
      <c r="BY1296">
        <v>13</v>
      </c>
    </row>
    <row r="1297" spans="1:77" x14ac:dyDescent="0.25">
      <c r="A1297" s="5" t="s">
        <v>1601</v>
      </c>
      <c r="B1297" s="42">
        <v>57</v>
      </c>
      <c r="G1297" s="5" t="s">
        <v>1591</v>
      </c>
      <c r="H1297" s="42">
        <v>455</v>
      </c>
      <c r="N1297" s="5" t="s">
        <v>1591</v>
      </c>
      <c r="O1297" s="42">
        <v>1</v>
      </c>
      <c r="Z1297" s="5" t="s">
        <v>636</v>
      </c>
      <c r="AA1297" s="1">
        <v>0.7</v>
      </c>
      <c r="AI1297" s="5" t="s">
        <v>642</v>
      </c>
      <c r="AJ1297" s="42">
        <v>1</v>
      </c>
      <c r="AL1297" s="5" t="s">
        <v>643</v>
      </c>
      <c r="AM1297" s="17">
        <v>1</v>
      </c>
      <c r="AW1297" s="5" t="s">
        <v>762</v>
      </c>
      <c r="AX1297" s="17">
        <v>249</v>
      </c>
      <c r="BC1297" s="5" t="s">
        <v>705</v>
      </c>
      <c r="BD1297" s="17">
        <v>120</v>
      </c>
      <c r="BN1297" s="5" t="s">
        <v>646</v>
      </c>
      <c r="BO1297" s="5" t="e">
        <f t="shared" si="93"/>
        <v>#N/A</v>
      </c>
      <c r="BP1297" s="5" t="e">
        <f t="shared" si="94"/>
        <v>#N/A</v>
      </c>
      <c r="BQ1297" s="5" t="e">
        <f>Table2[[#This Row],[Column1]]+Table2[[#This Row],[Column2]]</f>
        <v>#N/A</v>
      </c>
      <c r="BR1297" s="5"/>
      <c r="BS1297" s="5"/>
      <c r="BT1297" s="5"/>
      <c r="BU1297" s="5"/>
      <c r="BW1297" s="5" t="s">
        <v>1646</v>
      </c>
      <c r="BX1297">
        <v>7</v>
      </c>
      <c r="BY1297">
        <v>101</v>
      </c>
    </row>
    <row r="1298" spans="1:77" x14ac:dyDescent="0.25">
      <c r="A1298" s="5" t="s">
        <v>1602</v>
      </c>
      <c r="B1298" s="42">
        <v>40</v>
      </c>
      <c r="G1298" s="5" t="s">
        <v>1592</v>
      </c>
      <c r="H1298" s="42">
        <v>125</v>
      </c>
      <c r="N1298" s="5" t="s">
        <v>1592</v>
      </c>
      <c r="O1298" s="42">
        <v>1</v>
      </c>
      <c r="Z1298" s="5" t="s">
        <v>637</v>
      </c>
      <c r="AA1298" s="1">
        <v>0.12</v>
      </c>
      <c r="AI1298" s="5" t="s">
        <v>643</v>
      </c>
      <c r="AJ1298" s="42">
        <v>1</v>
      </c>
      <c r="AL1298" s="5" t="s">
        <v>644</v>
      </c>
      <c r="AM1298" s="17">
        <v>1</v>
      </c>
      <c r="AW1298" s="5" t="s">
        <v>763</v>
      </c>
      <c r="AX1298" s="17">
        <v>250</v>
      </c>
      <c r="BC1298" s="5" t="s">
        <v>706</v>
      </c>
      <c r="BD1298" s="17">
        <v>263</v>
      </c>
      <c r="BN1298" s="5" t="s">
        <v>647</v>
      </c>
      <c r="BO1298" s="5" t="e">
        <f t="shared" si="93"/>
        <v>#N/A</v>
      </c>
      <c r="BP1298" s="5" t="e">
        <f t="shared" si="94"/>
        <v>#N/A</v>
      </c>
      <c r="BQ1298" s="5" t="e">
        <f>Table2[[#This Row],[Column1]]+Table2[[#This Row],[Column2]]</f>
        <v>#N/A</v>
      </c>
      <c r="BR1298" s="5"/>
      <c r="BS1298" s="5"/>
      <c r="BT1298" s="5"/>
      <c r="BU1298" s="5"/>
      <c r="BW1298" s="5" t="s">
        <v>1647</v>
      </c>
      <c r="BX1298">
        <v>50</v>
      </c>
      <c r="BY1298">
        <v>100</v>
      </c>
    </row>
    <row r="1299" spans="1:77" x14ac:dyDescent="0.25">
      <c r="A1299" s="5" t="s">
        <v>1603</v>
      </c>
      <c r="B1299" s="42">
        <v>600</v>
      </c>
      <c r="G1299" s="5" t="s">
        <v>1594</v>
      </c>
      <c r="H1299" s="42">
        <v>27</v>
      </c>
      <c r="N1299" s="5" t="s">
        <v>1594</v>
      </c>
      <c r="O1299" s="42">
        <v>1</v>
      </c>
      <c r="Z1299" s="5" t="s">
        <v>638</v>
      </c>
      <c r="AA1299" s="1">
        <v>0.18</v>
      </c>
      <c r="AI1299" s="5" t="s">
        <v>644</v>
      </c>
      <c r="AJ1299" s="42">
        <v>1</v>
      </c>
      <c r="AL1299" s="5" t="s">
        <v>645</v>
      </c>
      <c r="AM1299" s="17">
        <v>1</v>
      </c>
      <c r="AW1299" s="5" t="s">
        <v>766</v>
      </c>
      <c r="AX1299" s="17">
        <v>22</v>
      </c>
      <c r="BC1299" s="5" t="s">
        <v>707</v>
      </c>
      <c r="BD1299" s="17">
        <v>352</v>
      </c>
      <c r="BN1299" s="5" t="s">
        <v>648</v>
      </c>
      <c r="BO1299" s="5" t="e">
        <f t="shared" si="93"/>
        <v>#N/A</v>
      </c>
      <c r="BP1299" s="5" t="e">
        <f t="shared" si="94"/>
        <v>#N/A</v>
      </c>
      <c r="BQ1299" s="5" t="e">
        <f>Table2[[#This Row],[Column1]]+Table2[[#This Row],[Column2]]</f>
        <v>#N/A</v>
      </c>
      <c r="BR1299" s="5"/>
      <c r="BS1299" s="5"/>
      <c r="BT1299" s="5"/>
      <c r="BU1299" s="5"/>
      <c r="BW1299" s="5" t="s">
        <v>1648</v>
      </c>
      <c r="BX1299">
        <v>135</v>
      </c>
      <c r="BY1299">
        <v>0</v>
      </c>
    </row>
    <row r="1300" spans="1:77" x14ac:dyDescent="0.25">
      <c r="A1300" s="5" t="s">
        <v>1604</v>
      </c>
      <c r="B1300" s="42">
        <v>37</v>
      </c>
      <c r="G1300" s="5" t="s">
        <v>1595</v>
      </c>
      <c r="H1300" s="42">
        <v>542</v>
      </c>
      <c r="N1300" s="5" t="s">
        <v>1595</v>
      </c>
      <c r="O1300" s="42">
        <v>1</v>
      </c>
      <c r="Z1300" s="5" t="s">
        <v>639</v>
      </c>
      <c r="AA1300" s="1">
        <v>1</v>
      </c>
      <c r="AI1300" s="5" t="s">
        <v>645</v>
      </c>
      <c r="AJ1300" s="42">
        <v>1</v>
      </c>
      <c r="AL1300" s="5" t="s">
        <v>646</v>
      </c>
      <c r="AM1300" s="17">
        <v>2</v>
      </c>
      <c r="AW1300" s="5" t="s">
        <v>767</v>
      </c>
      <c r="AX1300" s="17">
        <v>55</v>
      </c>
      <c r="BC1300" s="5" t="s">
        <v>708</v>
      </c>
      <c r="BD1300" s="17">
        <v>1498</v>
      </c>
      <c r="BN1300" s="5" t="s">
        <v>649</v>
      </c>
      <c r="BO1300" s="5" t="e">
        <f t="shared" si="93"/>
        <v>#N/A</v>
      </c>
      <c r="BP1300" s="5" t="e">
        <f t="shared" si="94"/>
        <v>#N/A</v>
      </c>
      <c r="BQ1300" s="5" t="e">
        <f>Table2[[#This Row],[Column1]]+Table2[[#This Row],[Column2]]</f>
        <v>#N/A</v>
      </c>
      <c r="BR1300" s="5"/>
      <c r="BS1300" s="5"/>
      <c r="BT1300" s="5"/>
      <c r="BU1300" s="5"/>
      <c r="BW1300" s="5" t="s">
        <v>1649</v>
      </c>
      <c r="BX1300">
        <v>124</v>
      </c>
      <c r="BY1300">
        <v>90</v>
      </c>
    </row>
    <row r="1301" spans="1:77" x14ac:dyDescent="0.25">
      <c r="A1301" s="5" t="s">
        <v>1605</v>
      </c>
      <c r="B1301" s="42">
        <v>0</v>
      </c>
      <c r="G1301" s="5" t="s">
        <v>1596</v>
      </c>
      <c r="H1301" s="42">
        <v>652</v>
      </c>
      <c r="N1301" s="5" t="s">
        <v>1596</v>
      </c>
      <c r="O1301" s="42">
        <v>2</v>
      </c>
      <c r="Z1301" s="5" t="s">
        <v>640</v>
      </c>
      <c r="AA1301" s="1">
        <v>1</v>
      </c>
      <c r="AI1301" s="5" t="s">
        <v>646</v>
      </c>
      <c r="AJ1301" s="42">
        <v>2</v>
      </c>
      <c r="AL1301" s="5" t="s">
        <v>647</v>
      </c>
      <c r="AM1301" s="17">
        <v>1</v>
      </c>
      <c r="AW1301" s="5" t="s">
        <v>768</v>
      </c>
      <c r="AX1301" s="17">
        <v>981</v>
      </c>
      <c r="BC1301" s="5" t="s">
        <v>711</v>
      </c>
      <c r="BD1301" s="17">
        <v>20</v>
      </c>
      <c r="BN1301" s="5" t="s">
        <v>650</v>
      </c>
      <c r="BO1301" s="5" t="e">
        <f t="shared" si="93"/>
        <v>#N/A</v>
      </c>
      <c r="BP1301" s="5" t="e">
        <f t="shared" si="94"/>
        <v>#N/A</v>
      </c>
      <c r="BQ1301" s="5" t="e">
        <f>Table2[[#This Row],[Column1]]+Table2[[#This Row],[Column2]]</f>
        <v>#N/A</v>
      </c>
      <c r="BR1301" s="5"/>
      <c r="BS1301" s="5"/>
      <c r="BT1301" s="5"/>
      <c r="BU1301" s="5"/>
      <c r="BW1301" s="5" t="s">
        <v>1650</v>
      </c>
      <c r="BX1301">
        <v>74</v>
      </c>
      <c r="BY1301">
        <v>24</v>
      </c>
    </row>
    <row r="1302" spans="1:77" x14ac:dyDescent="0.25">
      <c r="A1302" s="5" t="s">
        <v>1607</v>
      </c>
      <c r="B1302" s="42">
        <v>150</v>
      </c>
      <c r="G1302" s="5" t="s">
        <v>1597</v>
      </c>
      <c r="H1302" s="42">
        <v>248</v>
      </c>
      <c r="N1302" s="5" t="s">
        <v>1597</v>
      </c>
      <c r="O1302" s="42">
        <v>1</v>
      </c>
      <c r="Z1302" s="5" t="s">
        <v>642</v>
      </c>
      <c r="AA1302" s="1">
        <v>0.1</v>
      </c>
      <c r="AI1302" s="5" t="s">
        <v>647</v>
      </c>
      <c r="AJ1302" s="42">
        <v>1</v>
      </c>
      <c r="AL1302" s="5" t="s">
        <v>648</v>
      </c>
      <c r="AM1302" s="17">
        <v>1</v>
      </c>
      <c r="AW1302" s="5" t="s">
        <v>769</v>
      </c>
      <c r="AX1302" s="17">
        <v>94</v>
      </c>
      <c r="BC1302" s="5" t="s">
        <v>712</v>
      </c>
      <c r="BD1302" s="17">
        <v>125</v>
      </c>
      <c r="BN1302" s="5" t="s">
        <v>651</v>
      </c>
      <c r="BO1302" s="5" t="e">
        <f t="shared" si="93"/>
        <v>#N/A</v>
      </c>
      <c r="BP1302" s="5" t="e">
        <f t="shared" si="94"/>
        <v>#N/A</v>
      </c>
      <c r="BQ1302" s="5" t="e">
        <f>Table2[[#This Row],[Column1]]+Table2[[#This Row],[Column2]]</f>
        <v>#N/A</v>
      </c>
      <c r="BR1302" s="5"/>
      <c r="BS1302" s="5"/>
      <c r="BT1302" s="5"/>
      <c r="BU1302" s="5"/>
      <c r="BW1302" s="5" t="s">
        <v>1651</v>
      </c>
      <c r="BX1302">
        <v>108</v>
      </c>
      <c r="BY1302">
        <v>23</v>
      </c>
    </row>
    <row r="1303" spans="1:77" x14ac:dyDescent="0.25">
      <c r="A1303" s="5" t="s">
        <v>1608</v>
      </c>
      <c r="B1303" s="42">
        <v>4</v>
      </c>
      <c r="G1303" s="5" t="s">
        <v>1598</v>
      </c>
      <c r="H1303" s="42">
        <v>16</v>
      </c>
      <c r="N1303" s="5" t="s">
        <v>1598</v>
      </c>
      <c r="O1303" s="42">
        <v>2</v>
      </c>
      <c r="Z1303" s="5" t="s">
        <v>643</v>
      </c>
      <c r="AA1303" s="1">
        <v>0.18</v>
      </c>
      <c r="AI1303" s="5" t="s">
        <v>648</v>
      </c>
      <c r="AJ1303" s="42">
        <v>1</v>
      </c>
      <c r="AL1303" s="5" t="s">
        <v>649</v>
      </c>
      <c r="AM1303" s="17">
        <v>1</v>
      </c>
      <c r="AW1303" s="5" t="s">
        <v>770</v>
      </c>
      <c r="AX1303" s="17">
        <v>800</v>
      </c>
      <c r="BC1303" s="5" t="s">
        <v>713</v>
      </c>
      <c r="BD1303" s="17">
        <v>58</v>
      </c>
      <c r="BN1303" s="5" t="s">
        <v>652</v>
      </c>
      <c r="BO1303" s="5" t="e">
        <f t="shared" si="93"/>
        <v>#N/A</v>
      </c>
      <c r="BP1303" s="5" t="e">
        <f t="shared" si="94"/>
        <v>#N/A</v>
      </c>
      <c r="BQ1303" s="5" t="e">
        <f>Table2[[#This Row],[Column1]]+Table2[[#This Row],[Column2]]</f>
        <v>#N/A</v>
      </c>
      <c r="BR1303" s="5"/>
      <c r="BS1303" s="5"/>
      <c r="BT1303" s="5"/>
      <c r="BU1303" s="5"/>
      <c r="BW1303" s="5" t="s">
        <v>1652</v>
      </c>
      <c r="BX1303">
        <v>0</v>
      </c>
      <c r="BY1303">
        <v>0</v>
      </c>
    </row>
    <row r="1304" spans="1:77" x14ac:dyDescent="0.25">
      <c r="A1304" s="5" t="s">
        <v>1609</v>
      </c>
      <c r="B1304" s="42">
        <v>30</v>
      </c>
      <c r="G1304" s="5" t="s">
        <v>1599</v>
      </c>
      <c r="H1304" s="42">
        <v>159</v>
      </c>
      <c r="N1304" s="5" t="s">
        <v>1599</v>
      </c>
      <c r="O1304" s="42">
        <v>1</v>
      </c>
      <c r="Z1304" s="5" t="s">
        <v>644</v>
      </c>
      <c r="AA1304" s="1">
        <v>0</v>
      </c>
      <c r="AI1304" s="5" t="s">
        <v>649</v>
      </c>
      <c r="AJ1304" s="42">
        <v>1</v>
      </c>
      <c r="AL1304" s="5" t="s">
        <v>650</v>
      </c>
      <c r="AM1304" s="17">
        <v>1</v>
      </c>
      <c r="AW1304" s="5" t="s">
        <v>771</v>
      </c>
      <c r="AX1304" s="17">
        <v>430</v>
      </c>
      <c r="BC1304" s="5" t="s">
        <v>714</v>
      </c>
      <c r="BD1304" s="17">
        <v>58</v>
      </c>
      <c r="BN1304" s="5" t="s">
        <v>653</v>
      </c>
      <c r="BO1304" s="5" t="e">
        <f t="shared" si="93"/>
        <v>#N/A</v>
      </c>
      <c r="BP1304" s="5" t="e">
        <f t="shared" si="94"/>
        <v>#N/A</v>
      </c>
      <c r="BQ1304" s="5" t="e">
        <f>Table2[[#This Row],[Column1]]+Table2[[#This Row],[Column2]]</f>
        <v>#N/A</v>
      </c>
      <c r="BR1304" s="5"/>
      <c r="BS1304" s="5"/>
      <c r="BT1304" s="5"/>
      <c r="BU1304" s="5"/>
      <c r="BW1304" s="5" t="s">
        <v>1653</v>
      </c>
      <c r="BX1304">
        <v>36</v>
      </c>
      <c r="BY1304">
        <v>30</v>
      </c>
    </row>
    <row r="1305" spans="1:77" x14ac:dyDescent="0.25">
      <c r="A1305" s="5" t="s">
        <v>1610</v>
      </c>
      <c r="B1305" s="42">
        <v>0</v>
      </c>
      <c r="G1305" s="5" t="s">
        <v>1600</v>
      </c>
      <c r="H1305" s="42">
        <v>2440</v>
      </c>
      <c r="N1305" s="5" t="s">
        <v>1600</v>
      </c>
      <c r="O1305" s="42">
        <v>2</v>
      </c>
      <c r="Z1305" s="5" t="s">
        <v>645</v>
      </c>
      <c r="AA1305" s="1">
        <v>0.3</v>
      </c>
      <c r="AI1305" s="5" t="s">
        <v>650</v>
      </c>
      <c r="AJ1305" s="42">
        <v>1</v>
      </c>
      <c r="AL1305" s="5" t="s">
        <v>651</v>
      </c>
      <c r="AM1305" s="17">
        <v>2</v>
      </c>
      <c r="AW1305" s="5" t="s">
        <v>772</v>
      </c>
      <c r="AX1305" s="17">
        <v>74</v>
      </c>
      <c r="BC1305" s="5" t="s">
        <v>715</v>
      </c>
      <c r="BD1305" s="17">
        <v>593</v>
      </c>
      <c r="BN1305" s="5" t="s">
        <v>654</v>
      </c>
      <c r="BO1305" s="5" t="e">
        <f t="shared" si="93"/>
        <v>#N/A</v>
      </c>
      <c r="BP1305" s="5" t="e">
        <f t="shared" si="94"/>
        <v>#N/A</v>
      </c>
      <c r="BQ1305" s="5" t="e">
        <f>Table2[[#This Row],[Column1]]+Table2[[#This Row],[Column2]]</f>
        <v>#N/A</v>
      </c>
      <c r="BR1305" s="5"/>
      <c r="BS1305" s="5"/>
      <c r="BT1305" s="5"/>
      <c r="BU1305" s="5"/>
      <c r="BW1305" s="5" t="s">
        <v>1654</v>
      </c>
      <c r="BX1305">
        <v>261</v>
      </c>
      <c r="BY1305">
        <v>35</v>
      </c>
    </row>
    <row r="1306" spans="1:77" x14ac:dyDescent="0.25">
      <c r="A1306" s="5" t="s">
        <v>1611</v>
      </c>
      <c r="B1306" s="42">
        <v>138</v>
      </c>
      <c r="G1306" s="5" t="s">
        <v>1601</v>
      </c>
      <c r="H1306" s="42">
        <v>34</v>
      </c>
      <c r="N1306" s="5" t="s">
        <v>1601</v>
      </c>
      <c r="O1306" s="42">
        <v>1</v>
      </c>
      <c r="Z1306" s="5" t="s">
        <v>646</v>
      </c>
      <c r="AA1306" s="1">
        <v>0.25</v>
      </c>
      <c r="AI1306" s="5" t="s">
        <v>651</v>
      </c>
      <c r="AJ1306" s="42">
        <v>2</v>
      </c>
      <c r="AL1306" s="5" t="s">
        <v>652</v>
      </c>
      <c r="AM1306" s="17">
        <v>1</v>
      </c>
      <c r="AW1306" s="5" t="s">
        <v>774</v>
      </c>
      <c r="AX1306" s="17">
        <v>80</v>
      </c>
      <c r="BC1306" s="5" t="s">
        <v>716</v>
      </c>
      <c r="BD1306" s="17">
        <v>325</v>
      </c>
      <c r="BN1306" s="5" t="s">
        <v>655</v>
      </c>
      <c r="BO1306" s="5" t="e">
        <f t="shared" si="93"/>
        <v>#N/A</v>
      </c>
      <c r="BP1306" s="5" t="e">
        <f t="shared" si="94"/>
        <v>#N/A</v>
      </c>
      <c r="BQ1306" s="5" t="e">
        <f>Table2[[#This Row],[Column1]]+Table2[[#This Row],[Column2]]</f>
        <v>#N/A</v>
      </c>
      <c r="BR1306" s="5"/>
      <c r="BS1306" s="5"/>
      <c r="BT1306" s="5"/>
      <c r="BU1306" s="5"/>
      <c r="BW1306" s="5" t="s">
        <v>1655</v>
      </c>
      <c r="BX1306">
        <v>9</v>
      </c>
      <c r="BY1306">
        <v>0</v>
      </c>
    </row>
    <row r="1307" spans="1:77" x14ac:dyDescent="0.25">
      <c r="A1307" s="5" t="s">
        <v>1612</v>
      </c>
      <c r="B1307" s="42">
        <v>40</v>
      </c>
      <c r="G1307" s="5" t="s">
        <v>1602</v>
      </c>
      <c r="H1307" s="42">
        <v>117</v>
      </c>
      <c r="N1307" s="5" t="s">
        <v>1602</v>
      </c>
      <c r="O1307" s="42">
        <v>1</v>
      </c>
      <c r="Z1307" s="5" t="s">
        <v>647</v>
      </c>
      <c r="AA1307" s="1">
        <v>0.27</v>
      </c>
      <c r="AI1307" s="5" t="s">
        <v>652</v>
      </c>
      <c r="AJ1307" s="42">
        <v>1</v>
      </c>
      <c r="AL1307" s="5" t="s">
        <v>653</v>
      </c>
      <c r="AM1307" s="17">
        <v>3</v>
      </c>
      <c r="AW1307" s="5" t="s">
        <v>776</v>
      </c>
      <c r="AX1307" s="17">
        <v>70</v>
      </c>
      <c r="BC1307" s="5" t="s">
        <v>717</v>
      </c>
      <c r="BD1307" s="17">
        <v>201</v>
      </c>
      <c r="BN1307" s="5" t="s">
        <v>656</v>
      </c>
      <c r="BO1307" s="5" t="e">
        <f t="shared" si="93"/>
        <v>#N/A</v>
      </c>
      <c r="BP1307" s="5" t="e">
        <f t="shared" si="94"/>
        <v>#N/A</v>
      </c>
      <c r="BQ1307" s="5" t="e">
        <f>Table2[[#This Row],[Column1]]+Table2[[#This Row],[Column2]]</f>
        <v>#N/A</v>
      </c>
      <c r="BR1307" s="5"/>
      <c r="BS1307" s="5"/>
      <c r="BT1307" s="5"/>
      <c r="BU1307" s="5"/>
      <c r="BW1307" s="5" t="s">
        <v>1656</v>
      </c>
      <c r="BX1307">
        <v>169</v>
      </c>
      <c r="BY1307">
        <v>250</v>
      </c>
    </row>
    <row r="1308" spans="1:77" x14ac:dyDescent="0.25">
      <c r="A1308" s="5" t="s">
        <v>1613</v>
      </c>
      <c r="B1308" s="42">
        <v>100</v>
      </c>
      <c r="G1308" s="5" t="s">
        <v>1603</v>
      </c>
      <c r="H1308" s="42">
        <v>2100</v>
      </c>
      <c r="N1308" s="5" t="s">
        <v>1603</v>
      </c>
      <c r="O1308" s="42">
        <v>1</v>
      </c>
      <c r="Z1308" s="5" t="s">
        <v>648</v>
      </c>
      <c r="AA1308" s="1">
        <v>0.08</v>
      </c>
      <c r="AI1308" s="5" t="s">
        <v>653</v>
      </c>
      <c r="AJ1308" s="42">
        <v>3</v>
      </c>
      <c r="AL1308" s="5" t="s">
        <v>654</v>
      </c>
      <c r="AM1308" s="17">
        <v>1</v>
      </c>
      <c r="AW1308" s="5" t="s">
        <v>778</v>
      </c>
      <c r="AX1308" s="17">
        <v>140</v>
      </c>
      <c r="BC1308" s="5" t="s">
        <v>718</v>
      </c>
      <c r="BD1308" s="17">
        <v>166</v>
      </c>
      <c r="BN1308" s="5" t="s">
        <v>657</v>
      </c>
      <c r="BO1308" s="5" t="e">
        <f t="shared" si="93"/>
        <v>#N/A</v>
      </c>
      <c r="BP1308" s="5" t="e">
        <f t="shared" si="94"/>
        <v>#N/A</v>
      </c>
      <c r="BQ1308" s="5" t="e">
        <f>Table2[[#This Row],[Column1]]+Table2[[#This Row],[Column2]]</f>
        <v>#N/A</v>
      </c>
      <c r="BR1308" s="5"/>
      <c r="BS1308" s="5"/>
      <c r="BT1308" s="5"/>
      <c r="BU1308" s="5"/>
      <c r="BW1308" s="5" t="s">
        <v>1657</v>
      </c>
      <c r="BX1308">
        <v>7</v>
      </c>
      <c r="BY1308">
        <v>0</v>
      </c>
    </row>
    <row r="1309" spans="1:77" x14ac:dyDescent="0.25">
      <c r="A1309" s="5" t="s">
        <v>1614</v>
      </c>
      <c r="B1309" s="42">
        <v>0</v>
      </c>
      <c r="G1309" s="5" t="s">
        <v>1604</v>
      </c>
      <c r="H1309" s="42">
        <v>32</v>
      </c>
      <c r="N1309" s="5" t="s">
        <v>1604</v>
      </c>
      <c r="O1309" s="42">
        <v>1</v>
      </c>
      <c r="Z1309" s="5" t="s">
        <v>649</v>
      </c>
      <c r="AA1309" s="1">
        <v>0.17</v>
      </c>
      <c r="AI1309" s="5" t="s">
        <v>654</v>
      </c>
      <c r="AJ1309" s="42">
        <v>1</v>
      </c>
      <c r="AL1309" s="5" t="s">
        <v>655</v>
      </c>
      <c r="AM1309" s="17">
        <v>1</v>
      </c>
      <c r="AW1309" s="5" t="s">
        <v>779</v>
      </c>
      <c r="AX1309" s="17">
        <v>12000</v>
      </c>
      <c r="BC1309" s="5" t="s">
        <v>719</v>
      </c>
      <c r="BD1309" s="17">
        <v>63</v>
      </c>
      <c r="BN1309" s="5" t="s">
        <v>658</v>
      </c>
      <c r="BO1309" s="5" t="e">
        <f t="shared" si="93"/>
        <v>#N/A</v>
      </c>
      <c r="BP1309" s="5" t="e">
        <f t="shared" si="94"/>
        <v>#N/A</v>
      </c>
      <c r="BQ1309" s="5" t="e">
        <f>Table2[[#This Row],[Column1]]+Table2[[#This Row],[Column2]]</f>
        <v>#N/A</v>
      </c>
      <c r="BR1309" s="5"/>
      <c r="BS1309" s="5"/>
      <c r="BT1309" s="5"/>
      <c r="BU1309" s="5"/>
      <c r="BW1309" s="5" t="s">
        <v>1658</v>
      </c>
      <c r="BX1309">
        <v>478</v>
      </c>
      <c r="BY1309">
        <v>35</v>
      </c>
    </row>
    <row r="1310" spans="1:77" x14ac:dyDescent="0.25">
      <c r="A1310" s="5" t="s">
        <v>1615</v>
      </c>
      <c r="B1310" s="42">
        <v>30</v>
      </c>
      <c r="G1310" s="5" t="s">
        <v>1605</v>
      </c>
      <c r="H1310" s="42">
        <v>11</v>
      </c>
      <c r="N1310" s="5" t="s">
        <v>1605</v>
      </c>
      <c r="O1310" s="42">
        <v>1</v>
      </c>
      <c r="Z1310" s="5" t="s">
        <v>650</v>
      </c>
      <c r="AA1310" s="1">
        <v>0</v>
      </c>
      <c r="AI1310" s="5" t="s">
        <v>655</v>
      </c>
      <c r="AJ1310" s="42">
        <v>1</v>
      </c>
      <c r="AL1310" s="5" t="s">
        <v>656</v>
      </c>
      <c r="AM1310" s="17">
        <v>2</v>
      </c>
      <c r="AW1310" s="5" t="s">
        <v>780</v>
      </c>
      <c r="AX1310" s="17">
        <v>200</v>
      </c>
      <c r="BC1310" s="5" t="s">
        <v>720</v>
      </c>
      <c r="BD1310" s="17">
        <v>133</v>
      </c>
      <c r="BN1310" s="5" t="s">
        <v>659</v>
      </c>
      <c r="BO1310" s="5" t="e">
        <f t="shared" si="93"/>
        <v>#N/A</v>
      </c>
      <c r="BP1310" s="5" t="e">
        <f t="shared" si="94"/>
        <v>#N/A</v>
      </c>
      <c r="BQ1310" s="5" t="e">
        <f>Table2[[#This Row],[Column1]]+Table2[[#This Row],[Column2]]</f>
        <v>#N/A</v>
      </c>
      <c r="BR1310" s="5"/>
      <c r="BS1310" s="5"/>
      <c r="BT1310" s="5"/>
      <c r="BU1310" s="5"/>
      <c r="BW1310" s="5" t="s">
        <v>1659</v>
      </c>
      <c r="BX1310">
        <v>12000</v>
      </c>
      <c r="BY1310">
        <v>2880</v>
      </c>
    </row>
    <row r="1311" spans="1:77" x14ac:dyDescent="0.25">
      <c r="A1311" s="5" t="s">
        <v>1616</v>
      </c>
      <c r="B1311" s="42">
        <v>32</v>
      </c>
      <c r="G1311" s="5" t="s">
        <v>1607</v>
      </c>
      <c r="H1311" s="42">
        <v>858</v>
      </c>
      <c r="N1311" s="5" t="s">
        <v>1607</v>
      </c>
      <c r="O1311" s="42">
        <v>2</v>
      </c>
      <c r="Z1311" s="5" t="s">
        <v>651</v>
      </c>
      <c r="AA1311" s="1">
        <v>0.21</v>
      </c>
      <c r="AI1311" s="5" t="s">
        <v>656</v>
      </c>
      <c r="AJ1311" s="42">
        <v>2</v>
      </c>
      <c r="AL1311" s="5" t="s">
        <v>657</v>
      </c>
      <c r="AM1311" s="17">
        <v>1</v>
      </c>
      <c r="AW1311" s="5" t="s">
        <v>781</v>
      </c>
      <c r="AX1311" s="17">
        <v>2300</v>
      </c>
      <c r="BC1311" s="5" t="s">
        <v>721</v>
      </c>
      <c r="BD1311" s="17">
        <v>76</v>
      </c>
      <c r="BN1311" s="5" t="s">
        <v>660</v>
      </c>
      <c r="BO1311" s="5" t="e">
        <f t="shared" si="93"/>
        <v>#N/A</v>
      </c>
      <c r="BP1311" s="5" t="e">
        <f t="shared" si="94"/>
        <v>#N/A</v>
      </c>
      <c r="BQ1311" s="5" t="e">
        <f>Table2[[#This Row],[Column1]]+Table2[[#This Row],[Column2]]</f>
        <v>#N/A</v>
      </c>
      <c r="BR1311" s="5"/>
      <c r="BS1311" s="5"/>
      <c r="BT1311" s="5"/>
      <c r="BU1311" s="5"/>
      <c r="BW1311" s="5" t="s">
        <v>1660</v>
      </c>
      <c r="BX1311">
        <v>396</v>
      </c>
      <c r="BY1311">
        <v>400</v>
      </c>
    </row>
    <row r="1312" spans="1:77" x14ac:dyDescent="0.25">
      <c r="A1312" s="5" t="s">
        <v>1617</v>
      </c>
      <c r="B1312" s="42">
        <v>40</v>
      </c>
      <c r="G1312" s="5" t="s">
        <v>1608</v>
      </c>
      <c r="H1312" s="42">
        <v>26</v>
      </c>
      <c r="N1312" s="5" t="s">
        <v>1608</v>
      </c>
      <c r="O1312" s="42">
        <v>1</v>
      </c>
      <c r="Z1312" s="5" t="s">
        <v>652</v>
      </c>
      <c r="AA1312" s="1">
        <v>0</v>
      </c>
      <c r="AI1312" s="5" t="s">
        <v>657</v>
      </c>
      <c r="AJ1312" s="42">
        <v>1</v>
      </c>
      <c r="AL1312" s="5" t="s">
        <v>658</v>
      </c>
      <c r="AM1312" s="17">
        <v>2</v>
      </c>
      <c r="AW1312" s="5" t="s">
        <v>782</v>
      </c>
      <c r="AX1312" s="17">
        <v>840</v>
      </c>
      <c r="BC1312" s="5" t="s">
        <v>722</v>
      </c>
      <c r="BD1312" s="17">
        <v>75</v>
      </c>
      <c r="BN1312" s="5" t="s">
        <v>661</v>
      </c>
      <c r="BO1312" s="5" t="e">
        <f t="shared" si="93"/>
        <v>#N/A</v>
      </c>
      <c r="BP1312" s="5" t="e">
        <f t="shared" si="94"/>
        <v>#N/A</v>
      </c>
      <c r="BQ1312" s="5" t="e">
        <f>Table2[[#This Row],[Column1]]+Table2[[#This Row],[Column2]]</f>
        <v>#N/A</v>
      </c>
      <c r="BR1312" s="5"/>
      <c r="BS1312" s="5"/>
      <c r="BT1312" s="5"/>
      <c r="BU1312" s="5"/>
      <c r="BW1312" s="5" t="s">
        <v>1663</v>
      </c>
      <c r="BX1312">
        <v>20</v>
      </c>
      <c r="BY1312">
        <v>10</v>
      </c>
    </row>
    <row r="1313" spans="1:77" x14ac:dyDescent="0.25">
      <c r="A1313" s="5" t="s">
        <v>1618</v>
      </c>
      <c r="B1313" s="42">
        <v>31</v>
      </c>
      <c r="G1313" s="5" t="s">
        <v>1609</v>
      </c>
      <c r="H1313" s="42">
        <v>77</v>
      </c>
      <c r="N1313" s="5" t="s">
        <v>1609</v>
      </c>
      <c r="O1313" s="42">
        <v>1</v>
      </c>
      <c r="Z1313" s="5" t="s">
        <v>653</v>
      </c>
      <c r="AA1313" s="1">
        <v>0.14000000000000001</v>
      </c>
      <c r="AI1313" s="5" t="s">
        <v>658</v>
      </c>
      <c r="AJ1313" s="42">
        <v>2</v>
      </c>
      <c r="AL1313" s="5" t="s">
        <v>659</v>
      </c>
      <c r="AM1313" s="17">
        <v>1</v>
      </c>
      <c r="AW1313" s="5" t="s">
        <v>783</v>
      </c>
      <c r="AX1313" s="17">
        <v>23</v>
      </c>
      <c r="BC1313" s="5" t="s">
        <v>723</v>
      </c>
      <c r="BD1313" s="17">
        <v>280</v>
      </c>
      <c r="BN1313" s="5" t="s">
        <v>663</v>
      </c>
      <c r="BO1313" s="5" t="e">
        <f t="shared" si="93"/>
        <v>#N/A</v>
      </c>
      <c r="BP1313" s="5" t="e">
        <f t="shared" si="94"/>
        <v>#N/A</v>
      </c>
      <c r="BQ1313" s="5" t="e">
        <f>Table2[[#This Row],[Column1]]+Table2[[#This Row],[Column2]]</f>
        <v>#N/A</v>
      </c>
      <c r="BR1313" s="5"/>
      <c r="BS1313" s="5"/>
      <c r="BT1313" s="5"/>
      <c r="BU1313" s="5"/>
      <c r="BW1313" s="5" t="s">
        <v>1664</v>
      </c>
      <c r="BX1313">
        <v>0</v>
      </c>
      <c r="BY1313">
        <v>164</v>
      </c>
    </row>
    <row r="1314" spans="1:77" x14ac:dyDescent="0.25">
      <c r="A1314" s="5" t="s">
        <v>1619</v>
      </c>
      <c r="B1314" s="42">
        <v>24</v>
      </c>
      <c r="G1314" s="5" t="s">
        <v>1610</v>
      </c>
      <c r="H1314" s="42">
        <v>229</v>
      </c>
      <c r="N1314" s="5" t="s">
        <v>1610</v>
      </c>
      <c r="O1314" s="42">
        <v>1</v>
      </c>
      <c r="Z1314" s="5" t="s">
        <v>654</v>
      </c>
      <c r="AA1314" s="1">
        <v>0.06</v>
      </c>
      <c r="AI1314" s="5" t="s">
        <v>659</v>
      </c>
      <c r="AJ1314" s="42">
        <v>1</v>
      </c>
      <c r="AL1314" s="5" t="s">
        <v>660</v>
      </c>
      <c r="AM1314" s="17">
        <v>1</v>
      </c>
      <c r="AW1314" s="5" t="s">
        <v>784</v>
      </c>
      <c r="AX1314" s="17">
        <v>300</v>
      </c>
      <c r="BC1314" s="5" t="s">
        <v>724</v>
      </c>
      <c r="BD1314" s="17">
        <v>214</v>
      </c>
      <c r="BN1314" s="5" t="s">
        <v>664</v>
      </c>
      <c r="BO1314" s="5" t="e">
        <f t="shared" si="93"/>
        <v>#N/A</v>
      </c>
      <c r="BP1314" s="5" t="e">
        <f t="shared" si="94"/>
        <v>#N/A</v>
      </c>
      <c r="BQ1314" s="5" t="e">
        <f>Table2[[#This Row],[Column1]]+Table2[[#This Row],[Column2]]</f>
        <v>#N/A</v>
      </c>
      <c r="BR1314" s="5"/>
      <c r="BS1314" s="5"/>
      <c r="BT1314" s="5"/>
      <c r="BU1314" s="5"/>
      <c r="BW1314" s="5" t="s">
        <v>1665</v>
      </c>
      <c r="BX1314">
        <v>148</v>
      </c>
      <c r="BY1314">
        <v>0</v>
      </c>
    </row>
    <row r="1315" spans="1:77" x14ac:dyDescent="0.25">
      <c r="A1315" s="5" t="s">
        <v>1621</v>
      </c>
      <c r="B1315" s="42">
        <v>221</v>
      </c>
      <c r="G1315" s="5" t="s">
        <v>1611</v>
      </c>
      <c r="H1315" s="42">
        <v>0</v>
      </c>
      <c r="N1315" s="5" t="s">
        <v>1611</v>
      </c>
      <c r="O1315" s="42">
        <v>1</v>
      </c>
      <c r="Z1315" s="5" t="s">
        <v>655</v>
      </c>
      <c r="AA1315" s="1">
        <v>0.2</v>
      </c>
      <c r="AI1315" s="5" t="s">
        <v>660</v>
      </c>
      <c r="AJ1315" s="42">
        <v>1</v>
      </c>
      <c r="AL1315" s="5" t="s">
        <v>661</v>
      </c>
      <c r="AM1315" s="17">
        <v>1</v>
      </c>
      <c r="AW1315" s="5" t="s">
        <v>785</v>
      </c>
      <c r="AX1315" s="17">
        <v>1300</v>
      </c>
      <c r="BC1315" s="5" t="s">
        <v>725</v>
      </c>
      <c r="BD1315" s="17">
        <v>484</v>
      </c>
      <c r="BN1315" s="5" t="s">
        <v>665</v>
      </c>
      <c r="BO1315" s="5" t="e">
        <f t="shared" si="93"/>
        <v>#N/A</v>
      </c>
      <c r="BP1315" s="5" t="e">
        <f t="shared" si="94"/>
        <v>#N/A</v>
      </c>
      <c r="BQ1315" s="5" t="e">
        <f>Table2[[#This Row],[Column1]]+Table2[[#This Row],[Column2]]</f>
        <v>#N/A</v>
      </c>
      <c r="BR1315" s="5"/>
      <c r="BS1315" s="5"/>
      <c r="BT1315" s="5"/>
      <c r="BU1315" s="5"/>
      <c r="BW1315" s="5" t="s">
        <v>1666</v>
      </c>
      <c r="BX1315">
        <v>0</v>
      </c>
      <c r="BY1315">
        <v>200</v>
      </c>
    </row>
    <row r="1316" spans="1:77" x14ac:dyDescent="0.25">
      <c r="A1316" s="5" t="s">
        <v>1622</v>
      </c>
      <c r="B1316" s="42">
        <v>23</v>
      </c>
      <c r="G1316" s="5" t="s">
        <v>1612</v>
      </c>
      <c r="H1316" s="42">
        <v>68</v>
      </c>
      <c r="N1316" s="5" t="s">
        <v>1612</v>
      </c>
      <c r="O1316" s="42">
        <v>1</v>
      </c>
      <c r="Z1316" s="5" t="s">
        <v>656</v>
      </c>
      <c r="AA1316" s="1">
        <v>0.45</v>
      </c>
      <c r="AI1316" s="5" t="s">
        <v>661</v>
      </c>
      <c r="AJ1316" s="42">
        <v>1</v>
      </c>
      <c r="AL1316" s="5" t="s">
        <v>663</v>
      </c>
      <c r="AM1316" s="17">
        <v>1</v>
      </c>
      <c r="AW1316" s="5" t="s">
        <v>786</v>
      </c>
      <c r="AX1316" s="17">
        <v>360</v>
      </c>
      <c r="BC1316" s="5" t="s">
        <v>726</v>
      </c>
      <c r="BD1316" s="17">
        <v>3</v>
      </c>
      <c r="BN1316" s="5" t="s">
        <v>666</v>
      </c>
      <c r="BO1316" s="5" t="e">
        <f t="shared" si="93"/>
        <v>#N/A</v>
      </c>
      <c r="BP1316" s="5" t="e">
        <f t="shared" si="94"/>
        <v>#N/A</v>
      </c>
      <c r="BQ1316" s="5" t="e">
        <f>Table2[[#This Row],[Column1]]+Table2[[#This Row],[Column2]]</f>
        <v>#N/A</v>
      </c>
      <c r="BR1316" s="5"/>
      <c r="BS1316" s="5"/>
      <c r="BT1316" s="5"/>
      <c r="BU1316" s="5"/>
      <c r="BW1316" s="5" t="s">
        <v>1667</v>
      </c>
      <c r="BX1316">
        <v>50</v>
      </c>
      <c r="BY1316">
        <v>63</v>
      </c>
    </row>
    <row r="1317" spans="1:77" x14ac:dyDescent="0.25">
      <c r="A1317" s="5" t="s">
        <v>1623</v>
      </c>
      <c r="B1317" s="42">
        <v>28</v>
      </c>
      <c r="G1317" s="5" t="s">
        <v>1613</v>
      </c>
      <c r="H1317" s="42">
        <v>520</v>
      </c>
      <c r="N1317" s="5" t="s">
        <v>1613</v>
      </c>
      <c r="O1317" s="42">
        <v>2</v>
      </c>
      <c r="Z1317" s="5" t="s">
        <v>657</v>
      </c>
      <c r="AA1317" s="1">
        <v>0</v>
      </c>
      <c r="AI1317" s="5" t="s">
        <v>663</v>
      </c>
      <c r="AJ1317" s="42">
        <v>1</v>
      </c>
      <c r="AL1317" s="5" t="s">
        <v>664</v>
      </c>
      <c r="AM1317" s="17">
        <v>1</v>
      </c>
      <c r="AW1317" s="5" t="s">
        <v>788</v>
      </c>
      <c r="AX1317" s="17">
        <v>75</v>
      </c>
      <c r="BC1317" s="5" t="s">
        <v>728</v>
      </c>
      <c r="BD1317" s="17">
        <v>34</v>
      </c>
      <c r="BN1317" s="5" t="s">
        <v>667</v>
      </c>
      <c r="BO1317" s="5" t="e">
        <f t="shared" si="93"/>
        <v>#N/A</v>
      </c>
      <c r="BP1317" s="5" t="e">
        <f t="shared" si="94"/>
        <v>#N/A</v>
      </c>
      <c r="BQ1317" s="5" t="e">
        <f>Table2[[#This Row],[Column1]]+Table2[[#This Row],[Column2]]</f>
        <v>#N/A</v>
      </c>
      <c r="BR1317" s="5"/>
      <c r="BS1317" s="5"/>
      <c r="BT1317" s="5"/>
      <c r="BU1317" s="5"/>
      <c r="BW1317" s="5" t="s">
        <v>1668</v>
      </c>
      <c r="BX1317">
        <v>4</v>
      </c>
      <c r="BY1317">
        <v>30</v>
      </c>
    </row>
    <row r="1318" spans="1:77" x14ac:dyDescent="0.25">
      <c r="A1318" s="5" t="s">
        <v>1624</v>
      </c>
      <c r="B1318" s="42">
        <v>1730</v>
      </c>
      <c r="G1318" s="5" t="s">
        <v>1614</v>
      </c>
      <c r="H1318" s="42">
        <v>197</v>
      </c>
      <c r="N1318" s="5" t="s">
        <v>1614</v>
      </c>
      <c r="O1318" s="42">
        <v>1</v>
      </c>
      <c r="Z1318" s="5" t="s">
        <v>658</v>
      </c>
      <c r="AA1318" s="1">
        <v>0.17</v>
      </c>
      <c r="AI1318" s="5" t="s">
        <v>664</v>
      </c>
      <c r="AJ1318" s="42">
        <v>1</v>
      </c>
      <c r="AL1318" s="5" t="s">
        <v>665</v>
      </c>
      <c r="AM1318" s="17">
        <v>1</v>
      </c>
      <c r="AW1318" s="5" t="s">
        <v>790</v>
      </c>
      <c r="AX1318" s="17">
        <v>20</v>
      </c>
      <c r="BC1318" s="5" t="s">
        <v>729</v>
      </c>
      <c r="BD1318" s="17">
        <v>202</v>
      </c>
      <c r="BN1318" s="5" t="s">
        <v>668</v>
      </c>
      <c r="BO1318" s="5" t="e">
        <f t="shared" si="93"/>
        <v>#N/A</v>
      </c>
      <c r="BP1318" s="5" t="e">
        <f t="shared" si="94"/>
        <v>#N/A</v>
      </c>
      <c r="BQ1318" s="5" t="e">
        <f>Table2[[#This Row],[Column1]]+Table2[[#This Row],[Column2]]</f>
        <v>#N/A</v>
      </c>
      <c r="BR1318" s="5"/>
      <c r="BS1318" s="5"/>
      <c r="BT1318" s="5"/>
      <c r="BU1318" s="5"/>
      <c r="BW1318" s="5" t="s">
        <v>1669</v>
      </c>
      <c r="BX1318">
        <v>6</v>
      </c>
      <c r="BY1318">
        <v>5</v>
      </c>
    </row>
    <row r="1319" spans="1:77" x14ac:dyDescent="0.25">
      <c r="A1319" s="5" t="s">
        <v>1625</v>
      </c>
      <c r="B1319" s="42">
        <v>0</v>
      </c>
      <c r="G1319" s="5" t="s">
        <v>1615</v>
      </c>
      <c r="H1319" s="42">
        <v>82</v>
      </c>
      <c r="N1319" s="5" t="s">
        <v>1615</v>
      </c>
      <c r="O1319" s="42">
        <v>1</v>
      </c>
      <c r="Z1319" s="5" t="s">
        <v>659</v>
      </c>
      <c r="AA1319" s="1">
        <v>0</v>
      </c>
      <c r="AI1319" s="5" t="s">
        <v>665</v>
      </c>
      <c r="AJ1319" s="42">
        <v>1</v>
      </c>
      <c r="AL1319" s="5" t="s">
        <v>666</v>
      </c>
      <c r="AM1319" s="17">
        <v>1</v>
      </c>
      <c r="AW1319" s="5" t="s">
        <v>791</v>
      </c>
      <c r="AX1319" s="17">
        <v>120</v>
      </c>
      <c r="BC1319" s="5" t="s">
        <v>732</v>
      </c>
      <c r="BD1319" s="17">
        <v>197</v>
      </c>
      <c r="BN1319" s="5" t="s">
        <v>669</v>
      </c>
      <c r="BO1319" s="5" t="e">
        <f t="shared" si="93"/>
        <v>#N/A</v>
      </c>
      <c r="BP1319" s="5" t="e">
        <f t="shared" si="94"/>
        <v>#N/A</v>
      </c>
      <c r="BQ1319" s="5" t="e">
        <f>Table2[[#This Row],[Column1]]+Table2[[#This Row],[Column2]]</f>
        <v>#N/A</v>
      </c>
      <c r="BR1319" s="5"/>
      <c r="BS1319" s="5"/>
      <c r="BT1319" s="5"/>
      <c r="BU1319" s="5"/>
      <c r="BW1319" s="5" t="s">
        <v>1670</v>
      </c>
      <c r="BX1319">
        <v>321</v>
      </c>
      <c r="BY1319">
        <v>0</v>
      </c>
    </row>
    <row r="1320" spans="1:77" x14ac:dyDescent="0.25">
      <c r="A1320" s="5" t="s">
        <v>1626</v>
      </c>
      <c r="B1320" s="42">
        <v>300</v>
      </c>
      <c r="G1320" s="5" t="s">
        <v>1616</v>
      </c>
      <c r="H1320" s="42">
        <v>480</v>
      </c>
      <c r="N1320" s="5" t="s">
        <v>1616</v>
      </c>
      <c r="O1320" s="42">
        <v>1</v>
      </c>
      <c r="Z1320" s="5" t="s">
        <v>660</v>
      </c>
      <c r="AA1320" s="1">
        <v>0</v>
      </c>
      <c r="AI1320" s="5" t="s">
        <v>666</v>
      </c>
      <c r="AJ1320" s="42">
        <v>1</v>
      </c>
      <c r="AL1320" s="5" t="s">
        <v>667</v>
      </c>
      <c r="AM1320" s="17">
        <v>1</v>
      </c>
      <c r="AW1320" s="5" t="s">
        <v>792</v>
      </c>
      <c r="AX1320" s="17">
        <v>104</v>
      </c>
      <c r="BC1320" s="5" t="s">
        <v>733</v>
      </c>
      <c r="BD1320" s="17">
        <v>1006</v>
      </c>
      <c r="BN1320" s="5" t="s">
        <v>670</v>
      </c>
      <c r="BO1320" s="5" t="e">
        <f t="shared" si="93"/>
        <v>#N/A</v>
      </c>
      <c r="BP1320" s="5" t="e">
        <f t="shared" si="94"/>
        <v>#N/A</v>
      </c>
      <c r="BQ1320" s="5" t="e">
        <f>Table2[[#This Row],[Column1]]+Table2[[#This Row],[Column2]]</f>
        <v>#N/A</v>
      </c>
      <c r="BR1320" s="5"/>
      <c r="BS1320" s="5"/>
      <c r="BT1320" s="5"/>
      <c r="BU1320" s="5"/>
      <c r="BW1320" s="5" t="s">
        <v>1671</v>
      </c>
      <c r="BX1320">
        <v>0</v>
      </c>
      <c r="BY1320">
        <v>100</v>
      </c>
    </row>
    <row r="1321" spans="1:77" x14ac:dyDescent="0.25">
      <c r="A1321" s="5" t="s">
        <v>1627</v>
      </c>
      <c r="B1321" s="42">
        <v>1300</v>
      </c>
      <c r="G1321" s="5" t="s">
        <v>1617</v>
      </c>
      <c r="H1321" s="42">
        <v>480</v>
      </c>
      <c r="N1321" s="5" t="s">
        <v>1617</v>
      </c>
      <c r="O1321" s="42">
        <v>1</v>
      </c>
      <c r="Z1321" s="5" t="s">
        <v>661</v>
      </c>
      <c r="AA1321" s="1">
        <v>0.22</v>
      </c>
      <c r="AI1321" s="5" t="s">
        <v>667</v>
      </c>
      <c r="AJ1321" s="42">
        <v>1</v>
      </c>
      <c r="AL1321" s="5" t="s">
        <v>668</v>
      </c>
      <c r="AM1321" s="17">
        <v>1</v>
      </c>
      <c r="AW1321" s="5" t="s">
        <v>793</v>
      </c>
      <c r="AX1321" s="17">
        <v>60</v>
      </c>
      <c r="BC1321" s="5" t="s">
        <v>734</v>
      </c>
      <c r="BD1321" s="17">
        <v>746</v>
      </c>
      <c r="BN1321" s="5" t="s">
        <v>671</v>
      </c>
      <c r="BO1321" s="5" t="e">
        <f t="shared" si="93"/>
        <v>#N/A</v>
      </c>
      <c r="BP1321" s="5" t="e">
        <f t="shared" si="94"/>
        <v>#N/A</v>
      </c>
      <c r="BQ1321" s="5" t="e">
        <f>Table2[[#This Row],[Column1]]+Table2[[#This Row],[Column2]]</f>
        <v>#N/A</v>
      </c>
      <c r="BR1321" s="5"/>
      <c r="BS1321" s="5"/>
      <c r="BT1321" s="5"/>
      <c r="BU1321" s="5"/>
      <c r="BW1321" s="5" t="s">
        <v>1672</v>
      </c>
      <c r="BX1321">
        <v>459</v>
      </c>
      <c r="BY1321">
        <v>105</v>
      </c>
    </row>
    <row r="1322" spans="1:77" x14ac:dyDescent="0.25">
      <c r="A1322" s="5" t="s">
        <v>1628</v>
      </c>
      <c r="B1322" s="42">
        <v>250</v>
      </c>
      <c r="G1322" s="5" t="s">
        <v>1618</v>
      </c>
      <c r="H1322" s="42">
        <v>61</v>
      </c>
      <c r="N1322" s="5" t="s">
        <v>1618</v>
      </c>
      <c r="O1322" s="42">
        <v>1</v>
      </c>
      <c r="Z1322" s="5" t="s">
        <v>663</v>
      </c>
      <c r="AA1322" s="1">
        <v>0.15</v>
      </c>
      <c r="AI1322" s="5" t="s">
        <v>668</v>
      </c>
      <c r="AJ1322" s="42">
        <v>1</v>
      </c>
      <c r="AL1322" s="5" t="s">
        <v>669</v>
      </c>
      <c r="AM1322" s="17">
        <v>1</v>
      </c>
      <c r="AW1322" s="5" t="s">
        <v>794</v>
      </c>
      <c r="AX1322" s="17">
        <v>50</v>
      </c>
      <c r="BC1322" s="5" t="s">
        <v>735</v>
      </c>
      <c r="BD1322" s="17">
        <v>42</v>
      </c>
      <c r="BN1322" s="5" t="s">
        <v>672</v>
      </c>
      <c r="BO1322" s="5" t="e">
        <f t="shared" si="93"/>
        <v>#N/A</v>
      </c>
      <c r="BP1322" s="5" t="e">
        <f t="shared" si="94"/>
        <v>#N/A</v>
      </c>
      <c r="BQ1322" s="5" t="e">
        <f>Table2[[#This Row],[Column1]]+Table2[[#This Row],[Column2]]</f>
        <v>#N/A</v>
      </c>
      <c r="BR1322" s="5"/>
      <c r="BS1322" s="5"/>
      <c r="BT1322" s="5"/>
      <c r="BU1322" s="5"/>
      <c r="BW1322" s="5" t="s">
        <v>1673</v>
      </c>
      <c r="BX1322">
        <v>71</v>
      </c>
      <c r="BY1322">
        <v>13</v>
      </c>
    </row>
    <row r="1323" spans="1:77" x14ac:dyDescent="0.25">
      <c r="A1323" s="5" t="s">
        <v>1629</v>
      </c>
      <c r="B1323" s="42">
        <v>59</v>
      </c>
      <c r="G1323" s="5" t="s">
        <v>1619</v>
      </c>
      <c r="H1323" s="42">
        <v>263</v>
      </c>
      <c r="N1323" s="5" t="s">
        <v>1619</v>
      </c>
      <c r="O1323" s="42">
        <v>1</v>
      </c>
      <c r="Z1323" s="5" t="s">
        <v>664</v>
      </c>
      <c r="AA1323" s="1">
        <v>0</v>
      </c>
      <c r="AI1323" s="5" t="s">
        <v>669</v>
      </c>
      <c r="AJ1323" s="42">
        <v>1</v>
      </c>
      <c r="AL1323" s="5" t="s">
        <v>670</v>
      </c>
      <c r="AM1323" s="17">
        <v>1</v>
      </c>
      <c r="AW1323" s="5" t="s">
        <v>795</v>
      </c>
      <c r="AX1323" s="17">
        <v>3800</v>
      </c>
      <c r="BC1323" s="5" t="s">
        <v>736</v>
      </c>
      <c r="BD1323" s="17">
        <v>228</v>
      </c>
      <c r="BN1323" s="5" t="s">
        <v>673</v>
      </c>
      <c r="BO1323" s="5" t="e">
        <f t="shared" si="93"/>
        <v>#N/A</v>
      </c>
      <c r="BP1323" s="5" t="e">
        <f t="shared" si="94"/>
        <v>#N/A</v>
      </c>
      <c r="BQ1323" s="5" t="e">
        <f>Table2[[#This Row],[Column1]]+Table2[[#This Row],[Column2]]</f>
        <v>#N/A</v>
      </c>
      <c r="BR1323" s="5"/>
      <c r="BS1323" s="5"/>
      <c r="BT1323" s="5"/>
      <c r="BU1323" s="5"/>
      <c r="BW1323" s="5" t="s">
        <v>1674</v>
      </c>
      <c r="BX1323">
        <v>445</v>
      </c>
      <c r="BY1323">
        <v>100</v>
      </c>
    </row>
    <row r="1324" spans="1:77" x14ac:dyDescent="0.25">
      <c r="A1324" s="5" t="s">
        <v>1630</v>
      </c>
      <c r="B1324" s="42">
        <v>0</v>
      </c>
      <c r="G1324" s="5" t="s">
        <v>1621</v>
      </c>
      <c r="H1324" s="42">
        <v>62</v>
      </c>
      <c r="N1324" s="5" t="s">
        <v>1621</v>
      </c>
      <c r="O1324" s="42">
        <v>1</v>
      </c>
      <c r="Z1324" s="5" t="s">
        <v>665</v>
      </c>
      <c r="AA1324" s="1">
        <v>0.03</v>
      </c>
      <c r="AI1324" s="5" t="s">
        <v>670</v>
      </c>
      <c r="AJ1324" s="42">
        <v>1</v>
      </c>
      <c r="AL1324" s="5" t="s">
        <v>671</v>
      </c>
      <c r="AM1324" s="17">
        <v>1</v>
      </c>
      <c r="AW1324" s="5" t="s">
        <v>797</v>
      </c>
      <c r="AX1324" s="17">
        <v>40</v>
      </c>
      <c r="BC1324" s="5" t="s">
        <v>738</v>
      </c>
      <c r="BD1324" s="17">
        <v>101</v>
      </c>
      <c r="BN1324" s="5" t="s">
        <v>674</v>
      </c>
      <c r="BO1324" s="5" t="e">
        <f t="shared" si="93"/>
        <v>#N/A</v>
      </c>
      <c r="BP1324" s="5" t="e">
        <f t="shared" si="94"/>
        <v>#N/A</v>
      </c>
      <c r="BQ1324" s="5" t="e">
        <f>Table2[[#This Row],[Column1]]+Table2[[#This Row],[Column2]]</f>
        <v>#N/A</v>
      </c>
      <c r="BR1324" s="5"/>
      <c r="BS1324" s="5"/>
      <c r="BT1324" s="5"/>
      <c r="BU1324" s="5"/>
      <c r="BW1324" s="5" t="s">
        <v>1675</v>
      </c>
      <c r="BX1324">
        <v>148</v>
      </c>
      <c r="BY1324">
        <v>0</v>
      </c>
    </row>
    <row r="1325" spans="1:77" x14ac:dyDescent="0.25">
      <c r="A1325" s="5" t="s">
        <v>1631</v>
      </c>
      <c r="B1325" s="42">
        <v>100</v>
      </c>
      <c r="G1325" s="5" t="s">
        <v>1622</v>
      </c>
      <c r="H1325" s="42">
        <v>75</v>
      </c>
      <c r="N1325" s="5" t="s">
        <v>1622</v>
      </c>
      <c r="O1325" s="42">
        <v>1</v>
      </c>
      <c r="Z1325" s="5" t="s">
        <v>666</v>
      </c>
      <c r="AA1325" s="1">
        <v>0.44</v>
      </c>
      <c r="AI1325" s="5" t="s">
        <v>671</v>
      </c>
      <c r="AJ1325" s="42">
        <v>1</v>
      </c>
      <c r="AL1325" s="5" t="s">
        <v>672</v>
      </c>
      <c r="AM1325" s="17">
        <v>1</v>
      </c>
      <c r="AW1325" s="5" t="s">
        <v>798</v>
      </c>
      <c r="AX1325" s="17">
        <v>130</v>
      </c>
      <c r="BC1325" s="5" t="s">
        <v>739</v>
      </c>
      <c r="BD1325" s="17">
        <v>76</v>
      </c>
      <c r="BN1325" s="5" t="s">
        <v>675</v>
      </c>
      <c r="BO1325" s="5" t="e">
        <f t="shared" si="93"/>
        <v>#N/A</v>
      </c>
      <c r="BP1325" s="5" t="e">
        <f t="shared" si="94"/>
        <v>#N/A</v>
      </c>
      <c r="BQ1325" s="5" t="e">
        <f>Table2[[#This Row],[Column1]]+Table2[[#This Row],[Column2]]</f>
        <v>#N/A</v>
      </c>
      <c r="BR1325" s="5"/>
      <c r="BS1325" s="5"/>
      <c r="BT1325" s="5"/>
      <c r="BU1325" s="5"/>
      <c r="BW1325" s="5" t="s">
        <v>1677</v>
      </c>
      <c r="BX1325">
        <v>0</v>
      </c>
      <c r="BY1325">
        <v>130</v>
      </c>
    </row>
    <row r="1326" spans="1:77" x14ac:dyDescent="0.25">
      <c r="A1326" s="5" t="s">
        <v>1632</v>
      </c>
      <c r="B1326" s="42">
        <v>0</v>
      </c>
      <c r="G1326" s="5" t="s">
        <v>1623</v>
      </c>
      <c r="H1326" s="42">
        <v>0</v>
      </c>
      <c r="N1326" s="5" t="s">
        <v>1623</v>
      </c>
      <c r="O1326" s="42">
        <v>1</v>
      </c>
      <c r="Z1326" s="5" t="s">
        <v>667</v>
      </c>
      <c r="AA1326" s="1">
        <v>0.01</v>
      </c>
      <c r="AI1326" s="5" t="s">
        <v>672</v>
      </c>
      <c r="AJ1326" s="42">
        <v>1</v>
      </c>
      <c r="AL1326" s="5" t="s">
        <v>673</v>
      </c>
      <c r="AM1326" s="17">
        <v>1</v>
      </c>
      <c r="AW1326" s="5" t="s">
        <v>800</v>
      </c>
      <c r="AX1326" s="17">
        <v>90</v>
      </c>
      <c r="BC1326" s="5" t="s">
        <v>741</v>
      </c>
      <c r="BD1326" s="17">
        <v>5</v>
      </c>
      <c r="BN1326" s="5" t="s">
        <v>676</v>
      </c>
      <c r="BO1326" s="5" t="e">
        <f t="shared" si="93"/>
        <v>#N/A</v>
      </c>
      <c r="BP1326" s="5" t="e">
        <f t="shared" si="94"/>
        <v>#N/A</v>
      </c>
      <c r="BQ1326" s="5" t="e">
        <f>Table2[[#This Row],[Column1]]+Table2[[#This Row],[Column2]]</f>
        <v>#N/A</v>
      </c>
      <c r="BR1326" s="5"/>
      <c r="BS1326" s="5"/>
      <c r="BT1326" s="5"/>
      <c r="BU1326" s="5"/>
      <c r="BW1326" s="5" t="s">
        <v>1678</v>
      </c>
      <c r="BX1326">
        <v>8</v>
      </c>
      <c r="BY1326">
        <v>0</v>
      </c>
    </row>
    <row r="1327" spans="1:77" x14ac:dyDescent="0.25">
      <c r="A1327" s="5" t="s">
        <v>1633</v>
      </c>
      <c r="B1327" s="42">
        <v>20</v>
      </c>
      <c r="G1327" s="5" t="s">
        <v>1624</v>
      </c>
      <c r="H1327" s="42">
        <v>237</v>
      </c>
      <c r="N1327" s="5" t="s">
        <v>1624</v>
      </c>
      <c r="O1327" s="42">
        <v>3</v>
      </c>
      <c r="Z1327" s="5" t="s">
        <v>668</v>
      </c>
      <c r="AA1327" s="1">
        <v>0.2</v>
      </c>
      <c r="AI1327" s="5" t="s">
        <v>673</v>
      </c>
      <c r="AJ1327" s="42">
        <v>1</v>
      </c>
      <c r="AL1327" s="5" t="s">
        <v>674</v>
      </c>
      <c r="AM1327" s="17">
        <v>2</v>
      </c>
      <c r="AW1327" s="5" t="s">
        <v>801</v>
      </c>
      <c r="AX1327" s="17">
        <v>126</v>
      </c>
      <c r="BC1327" s="5" t="s">
        <v>743</v>
      </c>
      <c r="BD1327" s="17">
        <v>148</v>
      </c>
      <c r="BN1327" s="5" t="s">
        <v>677</v>
      </c>
      <c r="BO1327" s="5" t="e">
        <f t="shared" si="93"/>
        <v>#N/A</v>
      </c>
      <c r="BP1327" s="5" t="e">
        <f t="shared" si="94"/>
        <v>#N/A</v>
      </c>
      <c r="BQ1327" s="5" t="e">
        <f>Table2[[#This Row],[Column1]]+Table2[[#This Row],[Column2]]</f>
        <v>#N/A</v>
      </c>
      <c r="BR1327" s="5"/>
      <c r="BS1327" s="5"/>
      <c r="BT1327" s="5"/>
      <c r="BU1327" s="5"/>
      <c r="BW1327" s="5" t="s">
        <v>1679</v>
      </c>
      <c r="BX1327">
        <v>9</v>
      </c>
      <c r="BY1327">
        <v>0</v>
      </c>
    </row>
    <row r="1328" spans="1:77" x14ac:dyDescent="0.25">
      <c r="A1328" s="5" t="s">
        <v>1634</v>
      </c>
      <c r="B1328" s="42">
        <v>40</v>
      </c>
      <c r="G1328" s="5" t="s">
        <v>1625</v>
      </c>
      <c r="H1328" s="42">
        <v>10</v>
      </c>
      <c r="N1328" s="5" t="s">
        <v>1625</v>
      </c>
      <c r="O1328" s="42">
        <v>1</v>
      </c>
      <c r="Z1328" s="5" t="s">
        <v>669</v>
      </c>
      <c r="AA1328" s="1">
        <v>0.4</v>
      </c>
      <c r="AI1328" s="5" t="s">
        <v>674</v>
      </c>
      <c r="AJ1328" s="42">
        <v>2</v>
      </c>
      <c r="AL1328" s="5" t="s">
        <v>675</v>
      </c>
      <c r="AM1328" s="17">
        <v>1</v>
      </c>
      <c r="AW1328" s="5" t="s">
        <v>802</v>
      </c>
      <c r="AX1328" s="17">
        <v>467</v>
      </c>
      <c r="BC1328" s="5" t="s">
        <v>744</v>
      </c>
      <c r="BD1328" s="17">
        <v>1269</v>
      </c>
      <c r="BN1328" s="5" t="s">
        <v>678</v>
      </c>
      <c r="BO1328" s="5" t="e">
        <f t="shared" si="93"/>
        <v>#N/A</v>
      </c>
      <c r="BP1328" s="5" t="e">
        <f t="shared" si="94"/>
        <v>#N/A</v>
      </c>
      <c r="BQ1328" s="5" t="e">
        <f>Table2[[#This Row],[Column1]]+Table2[[#This Row],[Column2]]</f>
        <v>#N/A</v>
      </c>
      <c r="BR1328" s="5"/>
      <c r="BS1328" s="5"/>
      <c r="BT1328" s="5"/>
      <c r="BU1328" s="5"/>
      <c r="BW1328" s="5" t="s">
        <v>1681</v>
      </c>
      <c r="BX1328">
        <v>92</v>
      </c>
      <c r="BY1328">
        <v>28</v>
      </c>
    </row>
    <row r="1329" spans="1:77" x14ac:dyDescent="0.25">
      <c r="A1329" s="5" t="s">
        <v>1635</v>
      </c>
      <c r="B1329" s="42">
        <v>1050</v>
      </c>
      <c r="G1329" s="5" t="s">
        <v>1626</v>
      </c>
      <c r="H1329" s="42">
        <v>1540</v>
      </c>
      <c r="N1329" s="5" t="s">
        <v>1626</v>
      </c>
      <c r="O1329" s="42">
        <v>3</v>
      </c>
      <c r="Z1329" s="5" t="s">
        <v>670</v>
      </c>
      <c r="AA1329" s="1">
        <v>0.3</v>
      </c>
      <c r="AI1329" s="5" t="s">
        <v>675</v>
      </c>
      <c r="AJ1329" s="42">
        <v>1</v>
      </c>
      <c r="AL1329" s="5" t="s">
        <v>676</v>
      </c>
      <c r="AM1329" s="17">
        <v>1</v>
      </c>
      <c r="AW1329" s="5" t="s">
        <v>805</v>
      </c>
      <c r="AX1329" s="17">
        <v>158</v>
      </c>
      <c r="BC1329" s="5" t="s">
        <v>746</v>
      </c>
      <c r="BD1329" s="17">
        <v>120</v>
      </c>
      <c r="BN1329" s="5" t="s">
        <v>679</v>
      </c>
      <c r="BO1329" s="5" t="e">
        <f t="shared" si="93"/>
        <v>#N/A</v>
      </c>
      <c r="BP1329" s="5" t="e">
        <f t="shared" si="94"/>
        <v>#N/A</v>
      </c>
      <c r="BQ1329" s="5" t="e">
        <f>Table2[[#This Row],[Column1]]+Table2[[#This Row],[Column2]]</f>
        <v>#N/A</v>
      </c>
      <c r="BR1329" s="5"/>
      <c r="BS1329" s="5"/>
      <c r="BT1329" s="5"/>
      <c r="BU1329" s="5"/>
      <c r="BW1329" s="5" t="s">
        <v>1682</v>
      </c>
      <c r="BX1329">
        <v>90</v>
      </c>
      <c r="BY1329">
        <v>20</v>
      </c>
    </row>
    <row r="1330" spans="1:77" x14ac:dyDescent="0.25">
      <c r="A1330" s="5" t="s">
        <v>1636</v>
      </c>
      <c r="B1330" s="42">
        <v>40</v>
      </c>
      <c r="G1330" s="5" t="s">
        <v>1627</v>
      </c>
      <c r="H1330" s="42">
        <v>0</v>
      </c>
      <c r="N1330" s="5" t="s">
        <v>1627</v>
      </c>
      <c r="O1330" s="42">
        <v>1</v>
      </c>
      <c r="Z1330" s="5" t="s">
        <v>671</v>
      </c>
      <c r="AA1330" s="1">
        <v>7.0000000000000007E-2</v>
      </c>
      <c r="AI1330" s="5" t="s">
        <v>676</v>
      </c>
      <c r="AJ1330" s="42">
        <v>1</v>
      </c>
      <c r="AL1330" s="5" t="s">
        <v>677</v>
      </c>
      <c r="AM1330" s="17">
        <v>1</v>
      </c>
      <c r="AW1330" s="5" t="s">
        <v>806</v>
      </c>
      <c r="AX1330" s="17">
        <v>60</v>
      </c>
      <c r="BC1330" s="5" t="s">
        <v>747</v>
      </c>
      <c r="BD1330" s="17">
        <v>1351</v>
      </c>
      <c r="BN1330" s="5" t="s">
        <v>680</v>
      </c>
      <c r="BO1330" s="5" t="e">
        <f t="shared" si="93"/>
        <v>#N/A</v>
      </c>
      <c r="BP1330" s="5" t="e">
        <f t="shared" si="94"/>
        <v>#N/A</v>
      </c>
      <c r="BQ1330" s="5" t="e">
        <f>Table2[[#This Row],[Column1]]+Table2[[#This Row],[Column2]]</f>
        <v>#N/A</v>
      </c>
      <c r="BR1330" s="5"/>
      <c r="BS1330" s="5"/>
      <c r="BT1330" s="5"/>
      <c r="BU1330" s="5"/>
      <c r="BW1330" s="5" t="s">
        <v>1683</v>
      </c>
      <c r="BX1330">
        <v>1000</v>
      </c>
      <c r="BY1330">
        <v>30</v>
      </c>
    </row>
    <row r="1331" spans="1:77" x14ac:dyDescent="0.25">
      <c r="A1331" s="5" t="s">
        <v>1637</v>
      </c>
      <c r="B1331" s="42">
        <v>200</v>
      </c>
      <c r="G1331" s="5" t="s">
        <v>1628</v>
      </c>
      <c r="H1331" s="42">
        <v>0</v>
      </c>
      <c r="N1331" s="5" t="s">
        <v>1628</v>
      </c>
      <c r="O1331" s="42">
        <v>1</v>
      </c>
      <c r="Z1331" s="5" t="s">
        <v>672</v>
      </c>
      <c r="AA1331" s="1">
        <v>0.14000000000000001</v>
      </c>
      <c r="AI1331" s="5" t="s">
        <v>677</v>
      </c>
      <c r="AJ1331" s="42">
        <v>1</v>
      </c>
      <c r="AL1331" s="5" t="s">
        <v>678</v>
      </c>
      <c r="AM1331" s="17">
        <v>1</v>
      </c>
      <c r="AW1331" s="5" t="s">
        <v>807</v>
      </c>
      <c r="AX1331" s="17">
        <v>58</v>
      </c>
      <c r="BC1331" s="5" t="s">
        <v>748</v>
      </c>
      <c r="BD1331" s="17">
        <v>3600</v>
      </c>
      <c r="BN1331" s="5" t="s">
        <v>681</v>
      </c>
      <c r="BO1331" s="5" t="e">
        <f t="shared" si="93"/>
        <v>#N/A</v>
      </c>
      <c r="BP1331" s="5" t="e">
        <f t="shared" si="94"/>
        <v>#N/A</v>
      </c>
      <c r="BQ1331" s="5" t="e">
        <f>Table2[[#This Row],[Column1]]+Table2[[#This Row],[Column2]]</f>
        <v>#N/A</v>
      </c>
      <c r="BR1331" s="5"/>
      <c r="BS1331" s="5"/>
      <c r="BT1331" s="5"/>
      <c r="BU1331" s="5"/>
      <c r="BW1331" s="5" t="s">
        <v>1684</v>
      </c>
      <c r="BX1331">
        <v>0</v>
      </c>
      <c r="BY1331">
        <v>10</v>
      </c>
    </row>
    <row r="1332" spans="1:77" x14ac:dyDescent="0.25">
      <c r="A1332" s="5" t="s">
        <v>1638</v>
      </c>
      <c r="B1332" s="42">
        <v>33</v>
      </c>
      <c r="G1332" s="5" t="s">
        <v>1629</v>
      </c>
      <c r="H1332" s="42">
        <v>325</v>
      </c>
      <c r="N1332" s="5" t="s">
        <v>1629</v>
      </c>
      <c r="O1332" s="42">
        <v>1</v>
      </c>
      <c r="Z1332" s="5" t="s">
        <v>673</v>
      </c>
      <c r="AA1332" s="1">
        <v>0</v>
      </c>
      <c r="AI1332" s="5" t="s">
        <v>678</v>
      </c>
      <c r="AJ1332" s="42">
        <v>1</v>
      </c>
      <c r="AL1332" s="5" t="s">
        <v>679</v>
      </c>
      <c r="AM1332" s="17">
        <v>1</v>
      </c>
      <c r="AW1332" s="5" t="s">
        <v>808</v>
      </c>
      <c r="AX1332" s="17">
        <v>69</v>
      </c>
      <c r="BC1332" s="5" t="s">
        <v>751</v>
      </c>
      <c r="BD1332" s="17">
        <v>16</v>
      </c>
      <c r="BN1332" s="5" t="s">
        <v>682</v>
      </c>
      <c r="BO1332" s="5" t="e">
        <f t="shared" si="93"/>
        <v>#N/A</v>
      </c>
      <c r="BP1332" s="5" t="e">
        <f t="shared" si="94"/>
        <v>#N/A</v>
      </c>
      <c r="BQ1332" s="5" t="e">
        <f>Table2[[#This Row],[Column1]]+Table2[[#This Row],[Column2]]</f>
        <v>#N/A</v>
      </c>
      <c r="BR1332" s="5"/>
      <c r="BS1332" s="5"/>
      <c r="BT1332" s="5"/>
      <c r="BU1332" s="5"/>
      <c r="BW1332" s="5" t="s">
        <v>1685</v>
      </c>
      <c r="BX1332">
        <v>558</v>
      </c>
      <c r="BY1332">
        <v>238</v>
      </c>
    </row>
    <row r="1333" spans="1:77" x14ac:dyDescent="0.25">
      <c r="A1333" s="5" t="s">
        <v>1639</v>
      </c>
      <c r="B1333" s="42">
        <v>70</v>
      </c>
      <c r="G1333" s="5" t="s">
        <v>1630</v>
      </c>
      <c r="H1333" s="42">
        <v>18</v>
      </c>
      <c r="N1333" s="5" t="s">
        <v>1630</v>
      </c>
      <c r="O1333" s="42">
        <v>1</v>
      </c>
      <c r="Z1333" s="5" t="s">
        <v>674</v>
      </c>
      <c r="AA1333" s="1">
        <v>0.3</v>
      </c>
      <c r="AI1333" s="5" t="s">
        <v>679</v>
      </c>
      <c r="AJ1333" s="42">
        <v>1</v>
      </c>
      <c r="AL1333" s="5" t="s">
        <v>680</v>
      </c>
      <c r="AM1333" s="17">
        <v>1</v>
      </c>
      <c r="AW1333" s="5" t="s">
        <v>810</v>
      </c>
      <c r="AX1333" s="17">
        <v>5</v>
      </c>
      <c r="BC1333" s="5" t="s">
        <v>752</v>
      </c>
      <c r="BD1333" s="17">
        <v>49</v>
      </c>
      <c r="BN1333" s="5" t="s">
        <v>684</v>
      </c>
      <c r="BO1333" s="5" t="e">
        <f t="shared" si="93"/>
        <v>#N/A</v>
      </c>
      <c r="BP1333" s="5" t="e">
        <f t="shared" si="94"/>
        <v>#N/A</v>
      </c>
      <c r="BQ1333" s="5" t="e">
        <f>Table2[[#This Row],[Column1]]+Table2[[#This Row],[Column2]]</f>
        <v>#N/A</v>
      </c>
      <c r="BR1333" s="5"/>
      <c r="BS1333" s="5"/>
      <c r="BT1333" s="5"/>
      <c r="BU1333" s="5"/>
      <c r="BW1333" s="5" t="s">
        <v>1686</v>
      </c>
      <c r="BX1333">
        <v>346</v>
      </c>
      <c r="BY1333">
        <v>30</v>
      </c>
    </row>
    <row r="1334" spans="1:77" x14ac:dyDescent="0.25">
      <c r="A1334" s="5" t="s">
        <v>1640</v>
      </c>
      <c r="B1334" s="42">
        <v>0</v>
      </c>
      <c r="G1334" s="5" t="s">
        <v>1631</v>
      </c>
      <c r="H1334" s="42">
        <v>275</v>
      </c>
      <c r="N1334" s="5" t="s">
        <v>1631</v>
      </c>
      <c r="O1334" s="42">
        <v>1</v>
      </c>
      <c r="Z1334" s="5" t="s">
        <v>675</v>
      </c>
      <c r="AA1334" s="1">
        <v>1</v>
      </c>
      <c r="AI1334" s="5" t="s">
        <v>680</v>
      </c>
      <c r="AJ1334" s="42">
        <v>1</v>
      </c>
      <c r="AL1334" s="5" t="s">
        <v>681</v>
      </c>
      <c r="AM1334" s="17">
        <v>1</v>
      </c>
      <c r="AW1334" s="5" t="s">
        <v>811</v>
      </c>
      <c r="AX1334" s="17">
        <v>50</v>
      </c>
      <c r="BC1334" s="5" t="s">
        <v>753</v>
      </c>
      <c r="BD1334" s="17">
        <v>656</v>
      </c>
      <c r="BN1334" s="5" t="s">
        <v>685</v>
      </c>
      <c r="BO1334" s="5" t="e">
        <f t="shared" si="93"/>
        <v>#N/A</v>
      </c>
      <c r="BP1334" s="5" t="e">
        <f t="shared" si="94"/>
        <v>#N/A</v>
      </c>
      <c r="BQ1334" s="5" t="e">
        <f>Table2[[#This Row],[Column1]]+Table2[[#This Row],[Column2]]</f>
        <v>#N/A</v>
      </c>
      <c r="BR1334" s="5"/>
      <c r="BS1334" s="5"/>
      <c r="BT1334" s="5"/>
      <c r="BU1334" s="5"/>
      <c r="BW1334" s="5" t="s">
        <v>1687</v>
      </c>
      <c r="BX1334">
        <v>118</v>
      </c>
      <c r="BY1334">
        <v>45</v>
      </c>
    </row>
    <row r="1335" spans="1:77" x14ac:dyDescent="0.25">
      <c r="A1335" s="5" t="s">
        <v>1641</v>
      </c>
      <c r="B1335" s="42">
        <v>19</v>
      </c>
      <c r="G1335" s="5" t="s">
        <v>1632</v>
      </c>
      <c r="H1335" s="42">
        <v>151</v>
      </c>
      <c r="N1335" s="5" t="s">
        <v>1632</v>
      </c>
      <c r="O1335" s="42">
        <v>1</v>
      </c>
      <c r="Z1335" s="5" t="s">
        <v>676</v>
      </c>
      <c r="AA1335" s="1">
        <v>0.56999999999999995</v>
      </c>
      <c r="AI1335" s="5" t="s">
        <v>681</v>
      </c>
      <c r="AJ1335" s="42">
        <v>1</v>
      </c>
      <c r="AL1335" s="5" t="s">
        <v>682</v>
      </c>
      <c r="AM1335" s="17">
        <v>1</v>
      </c>
      <c r="AW1335" s="5" t="s">
        <v>812</v>
      </c>
      <c r="AX1335" s="17">
        <v>149</v>
      </c>
      <c r="BC1335" s="5" t="s">
        <v>754</v>
      </c>
      <c r="BD1335" s="17">
        <v>350</v>
      </c>
      <c r="BN1335" s="5" t="s">
        <v>686</v>
      </c>
      <c r="BO1335" s="5" t="e">
        <f t="shared" si="93"/>
        <v>#N/A</v>
      </c>
      <c r="BP1335" s="5" t="e">
        <f t="shared" si="94"/>
        <v>#N/A</v>
      </c>
      <c r="BQ1335" s="5" t="e">
        <f>Table2[[#This Row],[Column1]]+Table2[[#This Row],[Column2]]</f>
        <v>#N/A</v>
      </c>
      <c r="BR1335" s="5"/>
      <c r="BS1335" s="5"/>
      <c r="BT1335" s="5"/>
      <c r="BU1335" s="5"/>
      <c r="BW1335" s="5" t="s">
        <v>1688</v>
      </c>
      <c r="BX1335">
        <v>73</v>
      </c>
      <c r="BY1335">
        <v>34</v>
      </c>
    </row>
    <row r="1336" spans="1:77" x14ac:dyDescent="0.25">
      <c r="A1336" s="5" t="s">
        <v>1642</v>
      </c>
      <c r="B1336" s="42">
        <v>30</v>
      </c>
      <c r="G1336" s="5" t="s">
        <v>1633</v>
      </c>
      <c r="H1336" s="42">
        <v>58</v>
      </c>
      <c r="N1336" s="5" t="s">
        <v>1633</v>
      </c>
      <c r="O1336" s="42">
        <v>1</v>
      </c>
      <c r="Z1336" s="5" t="s">
        <v>677</v>
      </c>
      <c r="AA1336" s="1">
        <v>0</v>
      </c>
      <c r="AI1336" s="5" t="s">
        <v>682</v>
      </c>
      <c r="AJ1336" s="42">
        <v>1</v>
      </c>
      <c r="AL1336" s="5" t="s">
        <v>684</v>
      </c>
      <c r="AM1336" s="17">
        <v>1</v>
      </c>
      <c r="AW1336" s="5" t="s">
        <v>813</v>
      </c>
      <c r="AX1336" s="17">
        <v>150</v>
      </c>
      <c r="BC1336" s="5" t="s">
        <v>755</v>
      </c>
      <c r="BD1336" s="17">
        <v>413</v>
      </c>
      <c r="BN1336" s="5" t="s">
        <v>687</v>
      </c>
      <c r="BO1336" s="5" t="e">
        <f t="shared" si="93"/>
        <v>#N/A</v>
      </c>
      <c r="BP1336" s="5" t="e">
        <f t="shared" si="94"/>
        <v>#N/A</v>
      </c>
      <c r="BQ1336" s="5" t="e">
        <f>Table2[[#This Row],[Column1]]+Table2[[#This Row],[Column2]]</f>
        <v>#N/A</v>
      </c>
      <c r="BR1336" s="5"/>
      <c r="BS1336" s="5"/>
      <c r="BT1336" s="5"/>
      <c r="BU1336" s="5"/>
      <c r="BW1336" s="5" t="s">
        <v>1689</v>
      </c>
      <c r="BX1336">
        <v>0</v>
      </c>
      <c r="BY1336">
        <v>21</v>
      </c>
    </row>
    <row r="1337" spans="1:77" x14ac:dyDescent="0.25">
      <c r="A1337" s="5" t="s">
        <v>1644</v>
      </c>
      <c r="B1337" s="42">
        <v>0</v>
      </c>
      <c r="G1337" s="5" t="s">
        <v>1634</v>
      </c>
      <c r="H1337" s="42">
        <v>222</v>
      </c>
      <c r="N1337" s="5" t="s">
        <v>1634</v>
      </c>
      <c r="O1337" s="42">
        <v>2</v>
      </c>
      <c r="Z1337" s="5" t="s">
        <v>678</v>
      </c>
      <c r="AA1337" s="1">
        <v>1</v>
      </c>
      <c r="AI1337" s="5" t="s">
        <v>684</v>
      </c>
      <c r="AJ1337" s="42">
        <v>1</v>
      </c>
      <c r="AL1337" s="5" t="s">
        <v>685</v>
      </c>
      <c r="AM1337" s="17">
        <v>1</v>
      </c>
      <c r="AW1337" s="5" t="s">
        <v>814</v>
      </c>
      <c r="AX1337" s="17">
        <v>18</v>
      </c>
      <c r="BC1337" s="5" t="s">
        <v>756</v>
      </c>
      <c r="BD1337" s="17">
        <v>41</v>
      </c>
      <c r="BN1337" s="5" t="s">
        <v>688</v>
      </c>
      <c r="BO1337" s="5" t="e">
        <f t="shared" si="93"/>
        <v>#N/A</v>
      </c>
      <c r="BP1337" s="5" t="e">
        <f t="shared" si="94"/>
        <v>#N/A</v>
      </c>
      <c r="BQ1337" s="5" t="e">
        <f>Table2[[#This Row],[Column1]]+Table2[[#This Row],[Column2]]</f>
        <v>#N/A</v>
      </c>
      <c r="BR1337" s="5"/>
      <c r="BS1337" s="5"/>
      <c r="BT1337" s="5"/>
      <c r="BU1337" s="5"/>
      <c r="BW1337" s="5" t="s">
        <v>1691</v>
      </c>
      <c r="BX1337">
        <v>115</v>
      </c>
      <c r="BY1337">
        <v>60</v>
      </c>
    </row>
    <row r="1338" spans="1:77" x14ac:dyDescent="0.25">
      <c r="A1338" s="5" t="s">
        <v>1645</v>
      </c>
      <c r="B1338" s="42">
        <v>13</v>
      </c>
      <c r="G1338" s="5" t="s">
        <v>1635</v>
      </c>
      <c r="H1338" s="42">
        <v>4600</v>
      </c>
      <c r="N1338" s="5" t="s">
        <v>1635</v>
      </c>
      <c r="O1338" s="42">
        <v>2</v>
      </c>
      <c r="Z1338" s="5" t="s">
        <v>679</v>
      </c>
      <c r="AA1338" s="1">
        <v>1</v>
      </c>
      <c r="AI1338" s="5" t="s">
        <v>685</v>
      </c>
      <c r="AJ1338" s="42">
        <v>1</v>
      </c>
      <c r="AL1338" s="5" t="s">
        <v>686</v>
      </c>
      <c r="AM1338" s="17">
        <v>1</v>
      </c>
      <c r="AW1338" s="5" t="s">
        <v>815</v>
      </c>
      <c r="AX1338" s="17">
        <v>12</v>
      </c>
      <c r="BC1338" s="5" t="s">
        <v>758</v>
      </c>
      <c r="BD1338" s="17">
        <v>204</v>
      </c>
      <c r="BN1338" s="5" t="s">
        <v>690</v>
      </c>
      <c r="BO1338" s="5" t="e">
        <f t="shared" si="93"/>
        <v>#N/A</v>
      </c>
      <c r="BP1338" s="5" t="e">
        <f t="shared" si="94"/>
        <v>#N/A</v>
      </c>
      <c r="BQ1338" s="5" t="e">
        <f>Table2[[#This Row],[Column1]]+Table2[[#This Row],[Column2]]</f>
        <v>#N/A</v>
      </c>
      <c r="BR1338" s="5"/>
      <c r="BS1338" s="5"/>
      <c r="BT1338" s="5"/>
      <c r="BU1338" s="5"/>
      <c r="BW1338" s="5" t="s">
        <v>1692</v>
      </c>
      <c r="BX1338">
        <v>172</v>
      </c>
      <c r="BY1338">
        <v>300</v>
      </c>
    </row>
    <row r="1339" spans="1:77" x14ac:dyDescent="0.25">
      <c r="A1339" s="5" t="s">
        <v>1646</v>
      </c>
      <c r="B1339" s="42">
        <v>101</v>
      </c>
      <c r="G1339" s="5" t="s">
        <v>1636</v>
      </c>
      <c r="H1339" s="42">
        <v>76</v>
      </c>
      <c r="N1339" s="5" t="s">
        <v>1636</v>
      </c>
      <c r="O1339" s="42">
        <v>1</v>
      </c>
      <c r="Z1339" s="5" t="s">
        <v>680</v>
      </c>
      <c r="AA1339" s="1">
        <v>0.15</v>
      </c>
      <c r="AI1339" s="5" t="s">
        <v>686</v>
      </c>
      <c r="AJ1339" s="42">
        <v>1</v>
      </c>
      <c r="AL1339" s="5" t="s">
        <v>687</v>
      </c>
      <c r="AM1339" s="17">
        <v>1</v>
      </c>
      <c r="AW1339" s="5" t="s">
        <v>816</v>
      </c>
      <c r="AX1339" s="17">
        <v>611</v>
      </c>
      <c r="BC1339" s="5" t="s">
        <v>759</v>
      </c>
      <c r="BD1339" s="17">
        <v>82</v>
      </c>
      <c r="BN1339" s="5" t="s">
        <v>691</v>
      </c>
      <c r="BO1339" s="5" t="e">
        <f t="shared" si="93"/>
        <v>#N/A</v>
      </c>
      <c r="BP1339" s="5" t="e">
        <f t="shared" si="94"/>
        <v>#N/A</v>
      </c>
      <c r="BQ1339" s="5" t="e">
        <f>Table2[[#This Row],[Column1]]+Table2[[#This Row],[Column2]]</f>
        <v>#N/A</v>
      </c>
      <c r="BR1339" s="5"/>
      <c r="BS1339" s="5"/>
      <c r="BT1339" s="5"/>
      <c r="BU1339" s="5"/>
      <c r="BW1339" s="5" t="s">
        <v>1693</v>
      </c>
      <c r="BX1339">
        <v>169</v>
      </c>
      <c r="BY1339">
        <v>15</v>
      </c>
    </row>
    <row r="1340" spans="1:77" x14ac:dyDescent="0.25">
      <c r="A1340" s="5" t="s">
        <v>1647</v>
      </c>
      <c r="B1340" s="42">
        <v>100</v>
      </c>
      <c r="G1340" s="5" t="s">
        <v>1637</v>
      </c>
      <c r="H1340" s="42">
        <v>19</v>
      </c>
      <c r="N1340" s="5" t="s">
        <v>1637</v>
      </c>
      <c r="O1340" s="42">
        <v>1</v>
      </c>
      <c r="Z1340" s="5" t="s">
        <v>681</v>
      </c>
      <c r="AA1340" s="1">
        <v>0.2</v>
      </c>
      <c r="AI1340" s="5" t="s">
        <v>687</v>
      </c>
      <c r="AJ1340" s="42">
        <v>1</v>
      </c>
      <c r="AL1340" s="5" t="s">
        <v>688</v>
      </c>
      <c r="AM1340" s="17">
        <v>1</v>
      </c>
      <c r="AW1340" s="5" t="s">
        <v>817</v>
      </c>
      <c r="AX1340" s="17">
        <v>16</v>
      </c>
      <c r="BC1340" s="5" t="s">
        <v>760</v>
      </c>
      <c r="BD1340" s="17">
        <v>30</v>
      </c>
      <c r="BN1340" s="5" t="s">
        <v>692</v>
      </c>
      <c r="BO1340" s="5" t="e">
        <f t="shared" si="93"/>
        <v>#N/A</v>
      </c>
      <c r="BP1340" s="5" t="e">
        <f t="shared" si="94"/>
        <v>#N/A</v>
      </c>
      <c r="BQ1340" s="5" t="e">
        <f>Table2[[#This Row],[Column1]]+Table2[[#This Row],[Column2]]</f>
        <v>#N/A</v>
      </c>
      <c r="BR1340" s="5"/>
      <c r="BS1340" s="5"/>
      <c r="BT1340" s="5"/>
      <c r="BU1340" s="5"/>
      <c r="BW1340" s="5" t="s">
        <v>1694</v>
      </c>
      <c r="BX1340">
        <v>74</v>
      </c>
      <c r="BY1340">
        <v>54</v>
      </c>
    </row>
    <row r="1341" spans="1:77" x14ac:dyDescent="0.25">
      <c r="A1341" s="5" t="s">
        <v>1648</v>
      </c>
      <c r="B1341" s="42">
        <v>0</v>
      </c>
      <c r="G1341" s="5" t="s">
        <v>1638</v>
      </c>
      <c r="H1341" s="42">
        <v>50</v>
      </c>
      <c r="N1341" s="5" t="s">
        <v>1638</v>
      </c>
      <c r="O1341" s="42">
        <v>1</v>
      </c>
      <c r="Z1341" s="5" t="s">
        <v>682</v>
      </c>
      <c r="AA1341" s="1">
        <v>0.1</v>
      </c>
      <c r="AI1341" s="5" t="s">
        <v>688</v>
      </c>
      <c r="AJ1341" s="42">
        <v>1</v>
      </c>
      <c r="AL1341" s="5" t="s">
        <v>690</v>
      </c>
      <c r="AM1341" s="17">
        <v>1</v>
      </c>
      <c r="AW1341" s="5" t="s">
        <v>818</v>
      </c>
      <c r="AX1341" s="17">
        <v>10</v>
      </c>
      <c r="BC1341" s="5" t="s">
        <v>762</v>
      </c>
      <c r="BD1341" s="17">
        <v>718</v>
      </c>
      <c r="BN1341" s="5" t="s">
        <v>693</v>
      </c>
      <c r="BO1341" s="5" t="e">
        <f t="shared" si="93"/>
        <v>#N/A</v>
      </c>
      <c r="BP1341" s="5" t="e">
        <f t="shared" si="94"/>
        <v>#N/A</v>
      </c>
      <c r="BQ1341" s="5" t="e">
        <f>Table2[[#This Row],[Column1]]+Table2[[#This Row],[Column2]]</f>
        <v>#N/A</v>
      </c>
      <c r="BR1341" s="5"/>
      <c r="BS1341" s="5"/>
      <c r="BT1341" s="5"/>
      <c r="BU1341" s="5"/>
      <c r="BW1341" s="5" t="s">
        <v>1695</v>
      </c>
      <c r="BX1341">
        <v>12600</v>
      </c>
      <c r="BY1341">
        <v>300</v>
      </c>
    </row>
    <row r="1342" spans="1:77" x14ac:dyDescent="0.25">
      <c r="A1342" s="5" t="s">
        <v>1649</v>
      </c>
      <c r="B1342" s="42">
        <v>90</v>
      </c>
      <c r="G1342" s="5" t="s">
        <v>1639</v>
      </c>
      <c r="H1342" s="42">
        <v>64</v>
      </c>
      <c r="N1342" s="5" t="s">
        <v>1639</v>
      </c>
      <c r="O1342" s="42">
        <v>1</v>
      </c>
      <c r="Z1342" s="5" t="s">
        <v>684</v>
      </c>
      <c r="AA1342" s="1">
        <v>1</v>
      </c>
      <c r="AI1342" s="5" t="s">
        <v>690</v>
      </c>
      <c r="AJ1342" s="42">
        <v>1</v>
      </c>
      <c r="AL1342" s="5" t="s">
        <v>691</v>
      </c>
      <c r="AM1342" s="17">
        <v>1</v>
      </c>
      <c r="AW1342" s="5" t="s">
        <v>819</v>
      </c>
      <c r="AX1342" s="17">
        <v>24</v>
      </c>
      <c r="BC1342" s="5" t="s">
        <v>763</v>
      </c>
      <c r="BD1342" s="17">
        <v>1200</v>
      </c>
      <c r="BN1342" s="5" t="s">
        <v>694</v>
      </c>
      <c r="BO1342" s="5" t="e">
        <f t="shared" si="93"/>
        <v>#N/A</v>
      </c>
      <c r="BP1342" s="5" t="e">
        <f t="shared" si="94"/>
        <v>#N/A</v>
      </c>
      <c r="BQ1342" s="5" t="e">
        <f>Table2[[#This Row],[Column1]]+Table2[[#This Row],[Column2]]</f>
        <v>#N/A</v>
      </c>
      <c r="BR1342" s="5"/>
      <c r="BS1342" s="5"/>
      <c r="BT1342" s="5"/>
      <c r="BU1342" s="5"/>
      <c r="BW1342" s="5" t="s">
        <v>1696</v>
      </c>
      <c r="BX1342">
        <v>20200</v>
      </c>
      <c r="BY1342">
        <v>0</v>
      </c>
    </row>
    <row r="1343" spans="1:77" x14ac:dyDescent="0.25">
      <c r="A1343" s="5" t="s">
        <v>1650</v>
      </c>
      <c r="B1343" s="42">
        <v>24</v>
      </c>
      <c r="G1343" s="5" t="s">
        <v>1640</v>
      </c>
      <c r="H1343" s="42">
        <v>40</v>
      </c>
      <c r="N1343" s="5" t="s">
        <v>1640</v>
      </c>
      <c r="O1343" s="42">
        <v>1</v>
      </c>
      <c r="Z1343" s="5" t="s">
        <v>685</v>
      </c>
      <c r="AA1343" s="1">
        <v>0.05</v>
      </c>
      <c r="AI1343" s="5" t="s">
        <v>691</v>
      </c>
      <c r="AJ1343" s="42">
        <v>1</v>
      </c>
      <c r="AL1343" s="5" t="s">
        <v>692</v>
      </c>
      <c r="AM1343" s="17">
        <v>1</v>
      </c>
      <c r="AW1343" s="5" t="s">
        <v>820</v>
      </c>
      <c r="AX1343" s="17">
        <v>73</v>
      </c>
      <c r="BC1343" s="5" t="s">
        <v>766</v>
      </c>
      <c r="BD1343" s="17">
        <v>97</v>
      </c>
      <c r="BN1343" s="5" t="s">
        <v>695</v>
      </c>
      <c r="BO1343" s="5" t="e">
        <f t="shared" si="93"/>
        <v>#N/A</v>
      </c>
      <c r="BP1343" s="5" t="e">
        <f t="shared" si="94"/>
        <v>#N/A</v>
      </c>
      <c r="BQ1343" s="5" t="e">
        <f>Table2[[#This Row],[Column1]]+Table2[[#This Row],[Column2]]</f>
        <v>#N/A</v>
      </c>
      <c r="BR1343" s="5"/>
      <c r="BS1343" s="5"/>
      <c r="BT1343" s="5"/>
      <c r="BU1343" s="5"/>
      <c r="BW1343" s="5" t="s">
        <v>1697</v>
      </c>
      <c r="BX1343">
        <v>41</v>
      </c>
      <c r="BY1343">
        <v>30</v>
      </c>
    </row>
    <row r="1344" spans="1:77" x14ac:dyDescent="0.25">
      <c r="A1344" s="5" t="s">
        <v>1651</v>
      </c>
      <c r="B1344" s="42">
        <v>23</v>
      </c>
      <c r="G1344" s="5" t="s">
        <v>1641</v>
      </c>
      <c r="H1344" s="42">
        <v>126</v>
      </c>
      <c r="N1344" s="5" t="s">
        <v>1641</v>
      </c>
      <c r="O1344" s="42">
        <v>1</v>
      </c>
      <c r="Z1344" s="5" t="s">
        <v>686</v>
      </c>
      <c r="AA1344" s="1">
        <v>0.1</v>
      </c>
      <c r="AI1344" s="5" t="s">
        <v>692</v>
      </c>
      <c r="AJ1344" s="42">
        <v>1</v>
      </c>
      <c r="AL1344" s="5" t="s">
        <v>693</v>
      </c>
      <c r="AM1344" s="17">
        <v>1</v>
      </c>
      <c r="AW1344" s="5" t="s">
        <v>821</v>
      </c>
      <c r="AX1344" s="17">
        <v>70</v>
      </c>
      <c r="BC1344" s="5" t="s">
        <v>767</v>
      </c>
      <c r="BD1344" s="17">
        <v>178</v>
      </c>
      <c r="BN1344" s="5" t="s">
        <v>696</v>
      </c>
      <c r="BO1344" s="5" t="e">
        <f t="shared" si="93"/>
        <v>#N/A</v>
      </c>
      <c r="BP1344" s="5" t="e">
        <f t="shared" si="94"/>
        <v>#N/A</v>
      </c>
      <c r="BQ1344" s="5" t="e">
        <f>Table2[[#This Row],[Column1]]+Table2[[#This Row],[Column2]]</f>
        <v>#N/A</v>
      </c>
      <c r="BR1344" s="5"/>
      <c r="BS1344" s="5"/>
      <c r="BT1344" s="5"/>
      <c r="BU1344" s="5"/>
      <c r="BW1344" s="5" t="s">
        <v>1698</v>
      </c>
      <c r="BX1344">
        <v>1</v>
      </c>
      <c r="BY1344">
        <v>22</v>
      </c>
    </row>
    <row r="1345" spans="1:77" x14ac:dyDescent="0.25">
      <c r="A1345" s="5" t="s">
        <v>1652</v>
      </c>
      <c r="B1345" s="42">
        <v>0</v>
      </c>
      <c r="G1345" s="5" t="s">
        <v>1642</v>
      </c>
      <c r="H1345" s="42">
        <v>17</v>
      </c>
      <c r="N1345" s="5" t="s">
        <v>1642</v>
      </c>
      <c r="O1345" s="42">
        <v>1</v>
      </c>
      <c r="Z1345" s="5" t="s">
        <v>687</v>
      </c>
      <c r="AA1345" s="1">
        <v>0</v>
      </c>
      <c r="AI1345" s="5" t="s">
        <v>693</v>
      </c>
      <c r="AJ1345" s="42">
        <v>1</v>
      </c>
      <c r="AL1345" s="5" t="s">
        <v>694</v>
      </c>
      <c r="AM1345" s="17">
        <v>1</v>
      </c>
      <c r="AW1345" s="5" t="s">
        <v>822</v>
      </c>
      <c r="AX1345" s="17">
        <v>25</v>
      </c>
      <c r="BC1345" s="5" t="s">
        <v>768</v>
      </c>
      <c r="BD1345" s="17">
        <v>800</v>
      </c>
      <c r="BN1345" s="5" t="s">
        <v>697</v>
      </c>
      <c r="BO1345" s="5" t="e">
        <f t="shared" si="93"/>
        <v>#N/A</v>
      </c>
      <c r="BP1345" s="5" t="e">
        <f t="shared" si="94"/>
        <v>#N/A</v>
      </c>
      <c r="BQ1345" s="5" t="e">
        <f>Table2[[#This Row],[Column1]]+Table2[[#This Row],[Column2]]</f>
        <v>#N/A</v>
      </c>
      <c r="BR1345" s="5"/>
      <c r="BS1345" s="5"/>
      <c r="BT1345" s="5"/>
      <c r="BU1345" s="5"/>
      <c r="BW1345" s="5" t="s">
        <v>1699</v>
      </c>
      <c r="BX1345">
        <v>139</v>
      </c>
      <c r="BY1345">
        <v>46</v>
      </c>
    </row>
    <row r="1346" spans="1:77" x14ac:dyDescent="0.25">
      <c r="A1346" s="5" t="s">
        <v>1653</v>
      </c>
      <c r="B1346" s="42">
        <v>30</v>
      </c>
      <c r="G1346" s="5" t="s">
        <v>1644</v>
      </c>
      <c r="H1346" s="42">
        <v>0</v>
      </c>
      <c r="N1346" s="5" t="s">
        <v>1644</v>
      </c>
      <c r="O1346" s="42">
        <v>1</v>
      </c>
      <c r="Z1346" s="5" t="s">
        <v>688</v>
      </c>
      <c r="AA1346" s="1">
        <v>0.11</v>
      </c>
      <c r="AI1346" s="5" t="s">
        <v>694</v>
      </c>
      <c r="AJ1346" s="42">
        <v>1</v>
      </c>
      <c r="AL1346" s="5" t="s">
        <v>695</v>
      </c>
      <c r="AM1346" s="17">
        <v>1</v>
      </c>
      <c r="AW1346" s="5" t="s">
        <v>823</v>
      </c>
      <c r="AX1346" s="17">
        <v>51</v>
      </c>
      <c r="BC1346" s="5" t="s">
        <v>770</v>
      </c>
      <c r="BD1346" s="17">
        <v>75</v>
      </c>
      <c r="BN1346" s="5" t="s">
        <v>698</v>
      </c>
      <c r="BO1346" s="5" t="e">
        <f t="shared" si="93"/>
        <v>#N/A</v>
      </c>
      <c r="BP1346" s="5" t="e">
        <f t="shared" si="94"/>
        <v>#N/A</v>
      </c>
      <c r="BQ1346" s="5" t="e">
        <f>Table2[[#This Row],[Column1]]+Table2[[#This Row],[Column2]]</f>
        <v>#N/A</v>
      </c>
      <c r="BR1346" s="5"/>
      <c r="BS1346" s="5"/>
      <c r="BT1346" s="5"/>
      <c r="BU1346" s="5"/>
      <c r="BW1346" s="5" t="s">
        <v>1700</v>
      </c>
      <c r="BX1346">
        <v>5</v>
      </c>
      <c r="BY1346">
        <v>40</v>
      </c>
    </row>
    <row r="1347" spans="1:77" x14ac:dyDescent="0.25">
      <c r="A1347" s="5" t="s">
        <v>1654</v>
      </c>
      <c r="B1347" s="42">
        <v>35</v>
      </c>
      <c r="G1347" s="5" t="s">
        <v>1645</v>
      </c>
      <c r="H1347" s="42">
        <v>82</v>
      </c>
      <c r="N1347" s="5" t="s">
        <v>1645</v>
      </c>
      <c r="O1347" s="42">
        <v>1</v>
      </c>
      <c r="Z1347" s="5" t="s">
        <v>690</v>
      </c>
      <c r="AA1347" s="1">
        <v>0.08</v>
      </c>
      <c r="AI1347" s="5" t="s">
        <v>695</v>
      </c>
      <c r="AJ1347" s="42">
        <v>1</v>
      </c>
      <c r="AL1347" s="5" t="s">
        <v>696</v>
      </c>
      <c r="AM1347" s="17">
        <v>1</v>
      </c>
      <c r="AW1347" s="5" t="s">
        <v>824</v>
      </c>
      <c r="AX1347" s="17">
        <v>100</v>
      </c>
      <c r="BC1347" s="5" t="s">
        <v>771</v>
      </c>
      <c r="BD1347" s="17">
        <v>4800</v>
      </c>
      <c r="BN1347" s="5" t="s">
        <v>699</v>
      </c>
      <c r="BO1347" s="5" t="e">
        <f t="shared" si="93"/>
        <v>#N/A</v>
      </c>
      <c r="BP1347" s="5" t="e">
        <f t="shared" si="94"/>
        <v>#N/A</v>
      </c>
      <c r="BQ1347" s="5" t="e">
        <f>Table2[[#This Row],[Column1]]+Table2[[#This Row],[Column2]]</f>
        <v>#N/A</v>
      </c>
      <c r="BR1347" s="5"/>
      <c r="BS1347" s="5"/>
      <c r="BT1347" s="5"/>
      <c r="BU1347" s="5"/>
      <c r="BW1347" s="5" t="s">
        <v>1701</v>
      </c>
      <c r="BX1347">
        <v>36</v>
      </c>
      <c r="BY1347">
        <v>38</v>
      </c>
    </row>
    <row r="1348" spans="1:77" x14ac:dyDescent="0.25">
      <c r="A1348" s="5" t="s">
        <v>1655</v>
      </c>
      <c r="B1348" s="42">
        <v>0</v>
      </c>
      <c r="G1348" s="5" t="s">
        <v>1646</v>
      </c>
      <c r="H1348" s="42">
        <v>7</v>
      </c>
      <c r="N1348" s="5" t="s">
        <v>1646</v>
      </c>
      <c r="O1348" s="42">
        <v>1</v>
      </c>
      <c r="Z1348" s="5" t="s">
        <v>691</v>
      </c>
      <c r="AA1348" s="1">
        <v>0.05</v>
      </c>
      <c r="AI1348" s="5" t="s">
        <v>696</v>
      </c>
      <c r="AJ1348" s="42">
        <v>1</v>
      </c>
      <c r="AL1348" s="5" t="s">
        <v>697</v>
      </c>
      <c r="AM1348" s="17">
        <v>1</v>
      </c>
      <c r="AW1348" s="5" t="s">
        <v>826</v>
      </c>
      <c r="AX1348" s="17">
        <v>70</v>
      </c>
      <c r="BC1348" s="5" t="s">
        <v>772</v>
      </c>
      <c r="BD1348" s="17">
        <v>24</v>
      </c>
      <c r="BN1348" s="5" t="s">
        <v>700</v>
      </c>
      <c r="BO1348" s="5" t="e">
        <f t="shared" si="93"/>
        <v>#N/A</v>
      </c>
      <c r="BP1348" s="5" t="e">
        <f t="shared" si="94"/>
        <v>#N/A</v>
      </c>
      <c r="BQ1348" s="5" t="e">
        <f>Table2[[#This Row],[Column1]]+Table2[[#This Row],[Column2]]</f>
        <v>#N/A</v>
      </c>
      <c r="BR1348" s="5"/>
      <c r="BS1348" s="5"/>
      <c r="BT1348" s="5"/>
      <c r="BU1348" s="5"/>
      <c r="BW1348" s="5" t="s">
        <v>1702</v>
      </c>
      <c r="BX1348">
        <v>0</v>
      </c>
      <c r="BY1348">
        <v>69</v>
      </c>
    </row>
    <row r="1349" spans="1:77" x14ac:dyDescent="0.25">
      <c r="A1349" s="5" t="s">
        <v>1656</v>
      </c>
      <c r="B1349" s="42">
        <v>250</v>
      </c>
      <c r="G1349" s="5" t="s">
        <v>1647</v>
      </c>
      <c r="H1349" s="42">
        <v>50</v>
      </c>
      <c r="N1349" s="5" t="s">
        <v>1647</v>
      </c>
      <c r="O1349" s="42">
        <v>1</v>
      </c>
      <c r="Z1349" s="5" t="s">
        <v>692</v>
      </c>
      <c r="AA1349" s="1">
        <v>0</v>
      </c>
      <c r="AI1349" s="5" t="s">
        <v>697</v>
      </c>
      <c r="AJ1349" s="42">
        <v>1</v>
      </c>
      <c r="AL1349" s="5" t="s">
        <v>698</v>
      </c>
      <c r="AM1349" s="17">
        <v>1</v>
      </c>
      <c r="AW1349" s="5" t="s">
        <v>827</v>
      </c>
      <c r="AX1349" s="17">
        <v>200</v>
      </c>
      <c r="BC1349" s="5" t="s">
        <v>773</v>
      </c>
      <c r="BD1349" s="17">
        <v>54</v>
      </c>
      <c r="BN1349" s="5" t="s">
        <v>701</v>
      </c>
      <c r="BO1349" s="5" t="e">
        <f t="shared" si="93"/>
        <v>#N/A</v>
      </c>
      <c r="BP1349" s="5" t="e">
        <f t="shared" si="94"/>
        <v>#N/A</v>
      </c>
      <c r="BQ1349" s="5" t="e">
        <f>Table2[[#This Row],[Column1]]+Table2[[#This Row],[Column2]]</f>
        <v>#N/A</v>
      </c>
      <c r="BR1349" s="5"/>
      <c r="BS1349" s="5"/>
      <c r="BT1349" s="5"/>
      <c r="BU1349" s="5"/>
      <c r="BW1349" s="5" t="s">
        <v>1703</v>
      </c>
      <c r="BX1349">
        <v>0</v>
      </c>
      <c r="BY1349">
        <v>0</v>
      </c>
    </row>
    <row r="1350" spans="1:77" x14ac:dyDescent="0.25">
      <c r="A1350" s="5" t="s">
        <v>1657</v>
      </c>
      <c r="B1350" s="42">
        <v>0</v>
      </c>
      <c r="G1350" s="5" t="s">
        <v>1648</v>
      </c>
      <c r="H1350" s="42">
        <v>135</v>
      </c>
      <c r="N1350" s="5" t="s">
        <v>1648</v>
      </c>
      <c r="O1350" s="42">
        <v>1</v>
      </c>
      <c r="Z1350" s="5" t="s">
        <v>693</v>
      </c>
      <c r="AA1350" s="1">
        <v>0.2</v>
      </c>
      <c r="AI1350" s="5" t="s">
        <v>698</v>
      </c>
      <c r="AJ1350" s="42">
        <v>1</v>
      </c>
      <c r="AL1350" s="5" t="s">
        <v>699</v>
      </c>
      <c r="AM1350" s="17">
        <v>1</v>
      </c>
      <c r="AW1350" s="5" t="s">
        <v>828</v>
      </c>
      <c r="AX1350" s="17">
        <v>36</v>
      </c>
      <c r="BC1350" s="5" t="s">
        <v>774</v>
      </c>
      <c r="BD1350" s="17">
        <v>583</v>
      </c>
      <c r="BN1350" s="5" t="s">
        <v>704</v>
      </c>
      <c r="BO1350" s="5" t="e">
        <f t="shared" si="93"/>
        <v>#N/A</v>
      </c>
      <c r="BP1350" s="5" t="e">
        <f t="shared" si="94"/>
        <v>#N/A</v>
      </c>
      <c r="BQ1350" s="5" t="e">
        <f>Table2[[#This Row],[Column1]]+Table2[[#This Row],[Column2]]</f>
        <v>#N/A</v>
      </c>
      <c r="BR1350" s="5"/>
      <c r="BS1350" s="5"/>
      <c r="BT1350" s="5"/>
      <c r="BU1350" s="5"/>
      <c r="BW1350" s="5" t="s">
        <v>1704</v>
      </c>
      <c r="BX1350">
        <v>115</v>
      </c>
      <c r="BY1350">
        <v>54</v>
      </c>
    </row>
    <row r="1351" spans="1:77" x14ac:dyDescent="0.25">
      <c r="A1351" s="5" t="s">
        <v>1658</v>
      </c>
      <c r="B1351" s="42">
        <v>35</v>
      </c>
      <c r="G1351" s="5" t="s">
        <v>1649</v>
      </c>
      <c r="H1351" s="42">
        <v>124</v>
      </c>
      <c r="N1351" s="5" t="s">
        <v>1649</v>
      </c>
      <c r="O1351" s="42">
        <v>1</v>
      </c>
      <c r="Z1351" s="5" t="s">
        <v>694</v>
      </c>
      <c r="AA1351" s="1">
        <v>0.21</v>
      </c>
      <c r="AI1351" s="5" t="s">
        <v>699</v>
      </c>
      <c r="AJ1351" s="42">
        <v>1</v>
      </c>
      <c r="AL1351" s="5" t="s">
        <v>700</v>
      </c>
      <c r="AM1351" s="17">
        <v>2</v>
      </c>
      <c r="AW1351" s="5" t="s">
        <v>829</v>
      </c>
      <c r="AX1351" s="17">
        <v>40</v>
      </c>
      <c r="BC1351" s="5" t="s">
        <v>776</v>
      </c>
      <c r="BD1351" s="17">
        <v>16</v>
      </c>
      <c r="BN1351" s="5" t="s">
        <v>705</v>
      </c>
      <c r="BO1351" s="5" t="e">
        <f t="shared" si="93"/>
        <v>#N/A</v>
      </c>
      <c r="BP1351" s="5" t="e">
        <f t="shared" si="94"/>
        <v>#N/A</v>
      </c>
      <c r="BQ1351" s="5" t="e">
        <f>Table2[[#This Row],[Column1]]+Table2[[#This Row],[Column2]]</f>
        <v>#N/A</v>
      </c>
      <c r="BR1351" s="5"/>
      <c r="BS1351" s="5"/>
      <c r="BT1351" s="5"/>
      <c r="BU1351" s="5"/>
      <c r="BW1351" s="5" t="s">
        <v>1705</v>
      </c>
      <c r="BX1351">
        <v>39</v>
      </c>
      <c r="BY1351">
        <v>13</v>
      </c>
    </row>
    <row r="1352" spans="1:77" x14ac:dyDescent="0.25">
      <c r="A1352" s="5" t="s">
        <v>1659</v>
      </c>
      <c r="B1352" s="42">
        <v>2880</v>
      </c>
      <c r="G1352" s="5" t="s">
        <v>1650</v>
      </c>
      <c r="H1352" s="42">
        <v>74</v>
      </c>
      <c r="N1352" s="5" t="s">
        <v>1650</v>
      </c>
      <c r="O1352" s="42">
        <v>1</v>
      </c>
      <c r="Z1352" s="5" t="s">
        <v>695</v>
      </c>
      <c r="AA1352" s="1">
        <v>0.5</v>
      </c>
      <c r="AI1352" s="5" t="s">
        <v>700</v>
      </c>
      <c r="AJ1352" s="42">
        <v>2</v>
      </c>
      <c r="AL1352" s="5" t="s">
        <v>701</v>
      </c>
      <c r="AM1352" s="17">
        <v>1</v>
      </c>
      <c r="AW1352" s="5" t="s">
        <v>830</v>
      </c>
      <c r="AX1352" s="17">
        <v>80</v>
      </c>
      <c r="BC1352" s="5" t="s">
        <v>777</v>
      </c>
      <c r="BD1352" s="17">
        <v>6</v>
      </c>
      <c r="BN1352" s="5" t="s">
        <v>706</v>
      </c>
      <c r="BO1352" s="5" t="e">
        <f t="shared" ref="BO1352:BO1415" si="95">RANK(BK1352:BK2978,BK1352:BK2978,0)</f>
        <v>#N/A</v>
      </c>
      <c r="BP1352" s="5" t="e">
        <f t="shared" ref="BP1352:BP1415" si="96">RANK(BL1352:BL2978,BL1352:BL2978,0)</f>
        <v>#N/A</v>
      </c>
      <c r="BQ1352" s="5" t="e">
        <f>Table2[[#This Row],[Column1]]+Table2[[#This Row],[Column2]]</f>
        <v>#N/A</v>
      </c>
      <c r="BR1352" s="5"/>
      <c r="BS1352" s="5"/>
      <c r="BT1352" s="5"/>
      <c r="BU1352" s="5"/>
      <c r="BW1352" s="5" t="s">
        <v>1706</v>
      </c>
      <c r="BX1352">
        <v>136</v>
      </c>
      <c r="BY1352">
        <v>99</v>
      </c>
    </row>
    <row r="1353" spans="1:77" x14ac:dyDescent="0.25">
      <c r="A1353" s="5" t="s">
        <v>1660</v>
      </c>
      <c r="B1353" s="42">
        <v>400</v>
      </c>
      <c r="G1353" s="5" t="s">
        <v>1651</v>
      </c>
      <c r="H1353" s="42">
        <v>108</v>
      </c>
      <c r="N1353" s="5" t="s">
        <v>1651</v>
      </c>
      <c r="O1353" s="42">
        <v>1</v>
      </c>
      <c r="Z1353" s="5" t="s">
        <v>696</v>
      </c>
      <c r="AA1353" s="1">
        <v>0.15</v>
      </c>
      <c r="AI1353" s="5" t="s">
        <v>701</v>
      </c>
      <c r="AJ1353" s="42">
        <v>1</v>
      </c>
      <c r="AL1353" s="5" t="s">
        <v>704</v>
      </c>
      <c r="AM1353" s="17">
        <v>1</v>
      </c>
      <c r="AW1353" s="5" t="s">
        <v>831</v>
      </c>
      <c r="AX1353" s="17">
        <v>18</v>
      </c>
      <c r="BC1353" s="5" t="s">
        <v>778</v>
      </c>
      <c r="BD1353" s="17">
        <v>910</v>
      </c>
      <c r="BN1353" s="5" t="s">
        <v>707</v>
      </c>
      <c r="BO1353" s="5" t="e">
        <f t="shared" si="95"/>
        <v>#N/A</v>
      </c>
      <c r="BP1353" s="5" t="e">
        <f t="shared" si="96"/>
        <v>#N/A</v>
      </c>
      <c r="BQ1353" s="5" t="e">
        <f>Table2[[#This Row],[Column1]]+Table2[[#This Row],[Column2]]</f>
        <v>#N/A</v>
      </c>
      <c r="BR1353" s="5"/>
      <c r="BS1353" s="5"/>
      <c r="BT1353" s="5"/>
      <c r="BU1353" s="5"/>
      <c r="BW1353" s="5" t="s">
        <v>1707</v>
      </c>
      <c r="BX1353">
        <v>714</v>
      </c>
      <c r="BY1353">
        <v>465</v>
      </c>
    </row>
    <row r="1354" spans="1:77" x14ac:dyDescent="0.25">
      <c r="A1354" s="5" t="s">
        <v>1663</v>
      </c>
      <c r="B1354" s="42">
        <v>10</v>
      </c>
      <c r="G1354" s="5" t="s">
        <v>1652</v>
      </c>
      <c r="H1354" s="42">
        <v>0</v>
      </c>
      <c r="N1354" s="5" t="s">
        <v>1652</v>
      </c>
      <c r="O1354" s="42">
        <v>1</v>
      </c>
      <c r="Z1354" s="5" t="s">
        <v>697</v>
      </c>
      <c r="AA1354" s="1">
        <v>0.25</v>
      </c>
      <c r="AI1354" s="5" t="s">
        <v>704</v>
      </c>
      <c r="AJ1354" s="42">
        <v>1</v>
      </c>
      <c r="AL1354" s="5" t="s">
        <v>705</v>
      </c>
      <c r="AM1354" s="17">
        <v>1</v>
      </c>
      <c r="AW1354" s="5" t="s">
        <v>833</v>
      </c>
      <c r="AX1354" s="17">
        <v>113</v>
      </c>
      <c r="BC1354" s="5" t="s">
        <v>779</v>
      </c>
      <c r="BD1354" s="17">
        <v>26</v>
      </c>
      <c r="BN1354" s="5" t="s">
        <v>708</v>
      </c>
      <c r="BO1354" s="5" t="e">
        <f t="shared" si="95"/>
        <v>#N/A</v>
      </c>
      <c r="BP1354" s="5" t="e">
        <f t="shared" si="96"/>
        <v>#N/A</v>
      </c>
      <c r="BQ1354" s="5" t="e">
        <f>Table2[[#This Row],[Column1]]+Table2[[#This Row],[Column2]]</f>
        <v>#N/A</v>
      </c>
      <c r="BR1354" s="5"/>
      <c r="BS1354" s="5"/>
      <c r="BT1354" s="5"/>
      <c r="BU1354" s="5"/>
      <c r="BW1354" s="5" t="s">
        <v>1708</v>
      </c>
      <c r="BX1354">
        <v>7</v>
      </c>
      <c r="BY1354">
        <v>20</v>
      </c>
    </row>
    <row r="1355" spans="1:77" x14ac:dyDescent="0.25">
      <c r="A1355" s="5" t="s">
        <v>1664</v>
      </c>
      <c r="B1355" s="42">
        <v>164</v>
      </c>
      <c r="G1355" s="5" t="s">
        <v>1653</v>
      </c>
      <c r="H1355" s="42">
        <v>36</v>
      </c>
      <c r="N1355" s="5" t="s">
        <v>1653</v>
      </c>
      <c r="O1355" s="42">
        <v>1</v>
      </c>
      <c r="Z1355" s="5" t="s">
        <v>698</v>
      </c>
      <c r="AA1355" s="1">
        <v>0.82</v>
      </c>
      <c r="AI1355" s="5" t="s">
        <v>705</v>
      </c>
      <c r="AJ1355" s="42">
        <v>1</v>
      </c>
      <c r="AL1355" s="5" t="s">
        <v>706</v>
      </c>
      <c r="AM1355" s="17">
        <v>1</v>
      </c>
      <c r="AW1355" s="5" t="s">
        <v>835</v>
      </c>
      <c r="AX1355" s="17">
        <v>159</v>
      </c>
      <c r="BC1355" s="5" t="s">
        <v>780</v>
      </c>
      <c r="BD1355" s="17">
        <v>288</v>
      </c>
      <c r="BN1355" s="5" t="s">
        <v>711</v>
      </c>
      <c r="BO1355" s="5" t="e">
        <f t="shared" si="95"/>
        <v>#N/A</v>
      </c>
      <c r="BP1355" s="5" t="e">
        <f t="shared" si="96"/>
        <v>#N/A</v>
      </c>
      <c r="BQ1355" s="5" t="e">
        <f>Table2[[#This Row],[Column1]]+Table2[[#This Row],[Column2]]</f>
        <v>#N/A</v>
      </c>
      <c r="BR1355" s="5"/>
      <c r="BS1355" s="5"/>
      <c r="BT1355" s="5"/>
      <c r="BU1355" s="5"/>
      <c r="BW1355" s="5" t="s">
        <v>1709</v>
      </c>
      <c r="BX1355">
        <v>351</v>
      </c>
      <c r="BY1355">
        <v>56</v>
      </c>
    </row>
    <row r="1356" spans="1:77" x14ac:dyDescent="0.25">
      <c r="A1356" s="5" t="s">
        <v>1665</v>
      </c>
      <c r="B1356" s="42">
        <v>0</v>
      </c>
      <c r="G1356" s="5" t="s">
        <v>1654</v>
      </c>
      <c r="H1356" s="42">
        <v>261</v>
      </c>
      <c r="N1356" s="5" t="s">
        <v>1654</v>
      </c>
      <c r="O1356" s="42">
        <v>1</v>
      </c>
      <c r="Z1356" s="5" t="s">
        <v>699</v>
      </c>
      <c r="AA1356" s="1">
        <v>1</v>
      </c>
      <c r="AI1356" s="5" t="s">
        <v>706</v>
      </c>
      <c r="AJ1356" s="42">
        <v>1</v>
      </c>
      <c r="AL1356" s="5" t="s">
        <v>707</v>
      </c>
      <c r="AM1356" s="17">
        <v>2</v>
      </c>
      <c r="AW1356" s="5" t="s">
        <v>836</v>
      </c>
      <c r="AX1356" s="17">
        <v>250</v>
      </c>
      <c r="BC1356" s="5" t="s">
        <v>781</v>
      </c>
      <c r="BD1356" s="17">
        <v>13600</v>
      </c>
      <c r="BN1356" s="5" t="s">
        <v>712</v>
      </c>
      <c r="BO1356" s="5" t="e">
        <f t="shared" si="95"/>
        <v>#N/A</v>
      </c>
      <c r="BP1356" s="5" t="e">
        <f t="shared" si="96"/>
        <v>#N/A</v>
      </c>
      <c r="BQ1356" s="5" t="e">
        <f>Table2[[#This Row],[Column1]]+Table2[[#This Row],[Column2]]</f>
        <v>#N/A</v>
      </c>
      <c r="BR1356" s="5"/>
      <c r="BS1356" s="5"/>
      <c r="BT1356" s="5"/>
      <c r="BU1356" s="5"/>
      <c r="BW1356" s="5" t="s">
        <v>1710</v>
      </c>
      <c r="BX1356">
        <v>512</v>
      </c>
      <c r="BY1356">
        <v>90</v>
      </c>
    </row>
    <row r="1357" spans="1:77" x14ac:dyDescent="0.25">
      <c r="A1357" s="5" t="s">
        <v>1666</v>
      </c>
      <c r="B1357" s="42">
        <v>200</v>
      </c>
      <c r="G1357" s="5" t="s">
        <v>1655</v>
      </c>
      <c r="H1357" s="42">
        <v>9</v>
      </c>
      <c r="N1357" s="5" t="s">
        <v>1655</v>
      </c>
      <c r="O1357" s="42">
        <v>1</v>
      </c>
      <c r="Z1357" s="5" t="s">
        <v>700</v>
      </c>
      <c r="AA1357" s="1">
        <v>0.4</v>
      </c>
      <c r="AI1357" s="5" t="s">
        <v>707</v>
      </c>
      <c r="AJ1357" s="42">
        <v>2</v>
      </c>
      <c r="AL1357" s="5" t="s">
        <v>708</v>
      </c>
      <c r="AM1357" s="17">
        <v>2</v>
      </c>
      <c r="AW1357" s="5" t="s">
        <v>837</v>
      </c>
      <c r="AX1357" s="17">
        <v>520</v>
      </c>
      <c r="BC1357" s="5" t="s">
        <v>782</v>
      </c>
      <c r="BD1357" s="17">
        <v>2600</v>
      </c>
      <c r="BN1357" s="5" t="s">
        <v>713</v>
      </c>
      <c r="BO1357" s="5" t="e">
        <f t="shared" si="95"/>
        <v>#N/A</v>
      </c>
      <c r="BP1357" s="5" t="e">
        <f t="shared" si="96"/>
        <v>#N/A</v>
      </c>
      <c r="BQ1357" s="5" t="e">
        <f>Table2[[#This Row],[Column1]]+Table2[[#This Row],[Column2]]</f>
        <v>#N/A</v>
      </c>
      <c r="BR1357" s="5"/>
      <c r="BS1357" s="5"/>
      <c r="BT1357" s="5"/>
      <c r="BU1357" s="5"/>
      <c r="BW1357" s="5" t="s">
        <v>1711</v>
      </c>
      <c r="BX1357">
        <v>56</v>
      </c>
      <c r="BY1357">
        <v>43</v>
      </c>
    </row>
    <row r="1358" spans="1:77" x14ac:dyDescent="0.25">
      <c r="A1358" s="5" t="s">
        <v>1667</v>
      </c>
      <c r="B1358" s="42">
        <v>63</v>
      </c>
      <c r="G1358" s="5" t="s">
        <v>1656</v>
      </c>
      <c r="H1358" s="42">
        <v>169</v>
      </c>
      <c r="N1358" s="5" t="s">
        <v>1656</v>
      </c>
      <c r="O1358" s="42">
        <v>1</v>
      </c>
      <c r="Z1358" s="5" t="s">
        <v>701</v>
      </c>
      <c r="AA1358" s="1">
        <v>0.33</v>
      </c>
      <c r="AI1358" s="5" t="s">
        <v>708</v>
      </c>
      <c r="AJ1358" s="42">
        <v>2</v>
      </c>
      <c r="AL1358" s="5" t="s">
        <v>711</v>
      </c>
      <c r="AM1358" s="17">
        <v>1</v>
      </c>
      <c r="AW1358" s="5" t="s">
        <v>838</v>
      </c>
      <c r="AX1358" s="17">
        <v>380</v>
      </c>
      <c r="BC1358" s="5" t="s">
        <v>783</v>
      </c>
      <c r="BD1358" s="17">
        <v>47</v>
      </c>
      <c r="BN1358" s="5" t="s">
        <v>714</v>
      </c>
      <c r="BO1358" s="5" t="e">
        <f t="shared" si="95"/>
        <v>#N/A</v>
      </c>
      <c r="BP1358" s="5" t="e">
        <f t="shared" si="96"/>
        <v>#N/A</v>
      </c>
      <c r="BQ1358" s="5" t="e">
        <f>Table2[[#This Row],[Column1]]+Table2[[#This Row],[Column2]]</f>
        <v>#N/A</v>
      </c>
      <c r="BR1358" s="5"/>
      <c r="BS1358" s="5"/>
      <c r="BT1358" s="5"/>
      <c r="BU1358" s="5"/>
      <c r="BW1358" s="5" t="s">
        <v>1712</v>
      </c>
      <c r="BX1358">
        <v>28</v>
      </c>
      <c r="BY1358">
        <v>20</v>
      </c>
    </row>
    <row r="1359" spans="1:77" x14ac:dyDescent="0.25">
      <c r="A1359" s="5" t="s">
        <v>1668</v>
      </c>
      <c r="B1359" s="42">
        <v>30</v>
      </c>
      <c r="G1359" s="5" t="s">
        <v>1657</v>
      </c>
      <c r="H1359" s="42">
        <v>7</v>
      </c>
      <c r="N1359" s="5" t="s">
        <v>1657</v>
      </c>
      <c r="O1359" s="42">
        <v>1</v>
      </c>
      <c r="Z1359" s="5" t="s">
        <v>704</v>
      </c>
      <c r="AA1359" s="1">
        <v>0.2</v>
      </c>
      <c r="AI1359" s="5" t="s">
        <v>711</v>
      </c>
      <c r="AJ1359" s="42">
        <v>1</v>
      </c>
      <c r="AL1359" s="5" t="s">
        <v>712</v>
      </c>
      <c r="AM1359" s="17">
        <v>1</v>
      </c>
      <c r="AW1359" s="5" t="s">
        <v>839</v>
      </c>
      <c r="AX1359" s="17">
        <v>8</v>
      </c>
      <c r="BC1359" s="5" t="s">
        <v>784</v>
      </c>
      <c r="BD1359" s="17">
        <v>1372</v>
      </c>
      <c r="BN1359" s="5" t="s">
        <v>715</v>
      </c>
      <c r="BO1359" s="5" t="e">
        <f t="shared" si="95"/>
        <v>#N/A</v>
      </c>
      <c r="BP1359" s="5" t="e">
        <f t="shared" si="96"/>
        <v>#N/A</v>
      </c>
      <c r="BQ1359" s="5" t="e">
        <f>Table2[[#This Row],[Column1]]+Table2[[#This Row],[Column2]]</f>
        <v>#N/A</v>
      </c>
      <c r="BR1359" s="5"/>
      <c r="BS1359" s="5"/>
      <c r="BT1359" s="5"/>
      <c r="BU1359" s="5"/>
      <c r="BW1359" s="5" t="s">
        <v>1713</v>
      </c>
      <c r="BX1359">
        <v>44</v>
      </c>
      <c r="BY1359">
        <v>176</v>
      </c>
    </row>
    <row r="1360" spans="1:77" x14ac:dyDescent="0.25">
      <c r="A1360" s="5" t="s">
        <v>1669</v>
      </c>
      <c r="B1360" s="42">
        <v>5</v>
      </c>
      <c r="G1360" s="5" t="s">
        <v>1658</v>
      </c>
      <c r="H1360" s="42">
        <v>478</v>
      </c>
      <c r="N1360" s="5" t="s">
        <v>1658</v>
      </c>
      <c r="O1360" s="42">
        <v>1</v>
      </c>
      <c r="Z1360" s="5" t="s">
        <v>705</v>
      </c>
      <c r="AA1360" s="1">
        <v>0.98</v>
      </c>
      <c r="AI1360" s="5" t="s">
        <v>712</v>
      </c>
      <c r="AJ1360" s="42">
        <v>1</v>
      </c>
      <c r="AL1360" s="5" t="s">
        <v>713</v>
      </c>
      <c r="AM1360" s="17">
        <v>1</v>
      </c>
      <c r="AW1360" s="5" t="s">
        <v>840</v>
      </c>
      <c r="AX1360" s="17">
        <v>15</v>
      </c>
      <c r="BC1360" s="5" t="s">
        <v>785</v>
      </c>
      <c r="BD1360" s="17">
        <v>1300</v>
      </c>
      <c r="BN1360" s="5" t="s">
        <v>716</v>
      </c>
      <c r="BO1360" s="5" t="e">
        <f t="shared" si="95"/>
        <v>#N/A</v>
      </c>
      <c r="BP1360" s="5" t="e">
        <f t="shared" si="96"/>
        <v>#N/A</v>
      </c>
      <c r="BQ1360" s="5" t="e">
        <f>Table2[[#This Row],[Column1]]+Table2[[#This Row],[Column2]]</f>
        <v>#N/A</v>
      </c>
      <c r="BR1360" s="5"/>
      <c r="BS1360" s="5"/>
      <c r="BT1360" s="5"/>
      <c r="BU1360" s="5"/>
      <c r="BW1360" s="5" t="s">
        <v>1714</v>
      </c>
      <c r="BX1360">
        <v>136</v>
      </c>
      <c r="BY1360">
        <v>75</v>
      </c>
    </row>
    <row r="1361" spans="1:77" x14ac:dyDescent="0.25">
      <c r="A1361" s="5" t="s">
        <v>1670</v>
      </c>
      <c r="B1361" s="42">
        <v>0</v>
      </c>
      <c r="G1361" s="5" t="s">
        <v>1659</v>
      </c>
      <c r="H1361" s="42">
        <v>12000</v>
      </c>
      <c r="N1361" s="5" t="s">
        <v>1659</v>
      </c>
      <c r="O1361" s="42">
        <v>5</v>
      </c>
      <c r="Z1361" s="5" t="s">
        <v>706</v>
      </c>
      <c r="AA1361" s="1">
        <v>0.12</v>
      </c>
      <c r="AI1361" s="5" t="s">
        <v>713</v>
      </c>
      <c r="AJ1361" s="42">
        <v>1</v>
      </c>
      <c r="AL1361" s="5" t="s">
        <v>714</v>
      </c>
      <c r="AM1361" s="17">
        <v>1</v>
      </c>
      <c r="AW1361" s="5" t="s">
        <v>841</v>
      </c>
      <c r="AX1361" s="17">
        <v>227</v>
      </c>
      <c r="BC1361" s="5" t="s">
        <v>786</v>
      </c>
      <c r="BD1361" s="17">
        <v>9900</v>
      </c>
      <c r="BN1361" s="5" t="s">
        <v>717</v>
      </c>
      <c r="BO1361" s="5" t="e">
        <f t="shared" si="95"/>
        <v>#N/A</v>
      </c>
      <c r="BP1361" s="5" t="e">
        <f t="shared" si="96"/>
        <v>#N/A</v>
      </c>
      <c r="BQ1361" s="5" t="e">
        <f>Table2[[#This Row],[Column1]]+Table2[[#This Row],[Column2]]</f>
        <v>#N/A</v>
      </c>
      <c r="BR1361" s="5"/>
      <c r="BS1361" s="5"/>
      <c r="BT1361" s="5"/>
      <c r="BU1361" s="5"/>
      <c r="BW1361" s="5" t="s">
        <v>1715</v>
      </c>
      <c r="BX1361">
        <v>418</v>
      </c>
      <c r="BY1361">
        <v>24</v>
      </c>
    </row>
    <row r="1362" spans="1:77" x14ac:dyDescent="0.25">
      <c r="A1362" s="5" t="s">
        <v>1671</v>
      </c>
      <c r="B1362" s="42">
        <v>100</v>
      </c>
      <c r="G1362" s="5" t="s">
        <v>1660</v>
      </c>
      <c r="H1362" s="42">
        <v>396</v>
      </c>
      <c r="N1362" s="5" t="s">
        <v>1660</v>
      </c>
      <c r="O1362" s="42">
        <v>2</v>
      </c>
      <c r="Z1362" s="5" t="s">
        <v>707</v>
      </c>
      <c r="AA1362" s="1">
        <v>0.15</v>
      </c>
      <c r="AI1362" s="5" t="s">
        <v>714</v>
      </c>
      <c r="AJ1362" s="42">
        <v>1</v>
      </c>
      <c r="AL1362" s="5" t="s">
        <v>715</v>
      </c>
      <c r="AM1362" s="17">
        <v>1</v>
      </c>
      <c r="AW1362" s="5" t="s">
        <v>843</v>
      </c>
      <c r="AX1362" s="17">
        <v>250</v>
      </c>
      <c r="BC1362" s="5" t="s">
        <v>788</v>
      </c>
      <c r="BD1362" s="17">
        <v>17</v>
      </c>
      <c r="BN1362" s="5" t="s">
        <v>718</v>
      </c>
      <c r="BO1362" s="5" t="e">
        <f t="shared" si="95"/>
        <v>#N/A</v>
      </c>
      <c r="BP1362" s="5" t="e">
        <f t="shared" si="96"/>
        <v>#N/A</v>
      </c>
      <c r="BQ1362" s="5" t="e">
        <f>Table2[[#This Row],[Column1]]+Table2[[#This Row],[Column2]]</f>
        <v>#N/A</v>
      </c>
      <c r="BR1362" s="5"/>
      <c r="BS1362" s="5"/>
      <c r="BT1362" s="5"/>
      <c r="BU1362" s="5"/>
      <c r="BW1362" s="5" t="s">
        <v>1716</v>
      </c>
      <c r="BX1362">
        <v>748</v>
      </c>
      <c r="BY1362">
        <v>500</v>
      </c>
    </row>
    <row r="1363" spans="1:77" x14ac:dyDescent="0.25">
      <c r="A1363" s="5" t="s">
        <v>1672</v>
      </c>
      <c r="B1363" s="42">
        <v>105</v>
      </c>
      <c r="G1363" s="5" t="s">
        <v>1663</v>
      </c>
      <c r="H1363" s="42">
        <v>20</v>
      </c>
      <c r="N1363" s="5" t="s">
        <v>1663</v>
      </c>
      <c r="O1363" s="42">
        <v>1</v>
      </c>
      <c r="Z1363" s="5" t="s">
        <v>708</v>
      </c>
      <c r="AA1363" s="1">
        <v>0</v>
      </c>
      <c r="AI1363" s="5" t="s">
        <v>715</v>
      </c>
      <c r="AJ1363" s="42">
        <v>1</v>
      </c>
      <c r="AL1363" s="5" t="s">
        <v>716</v>
      </c>
      <c r="AM1363" s="17">
        <v>2</v>
      </c>
      <c r="AW1363" s="5" t="s">
        <v>844</v>
      </c>
      <c r="AX1363" s="17">
        <v>100</v>
      </c>
      <c r="BC1363" s="5" t="s">
        <v>790</v>
      </c>
      <c r="BD1363" s="17">
        <v>7</v>
      </c>
      <c r="BN1363" s="5" t="s">
        <v>719</v>
      </c>
      <c r="BO1363" s="5" t="e">
        <f t="shared" si="95"/>
        <v>#N/A</v>
      </c>
      <c r="BP1363" s="5" t="e">
        <f t="shared" si="96"/>
        <v>#N/A</v>
      </c>
      <c r="BQ1363" s="5" t="e">
        <f>Table2[[#This Row],[Column1]]+Table2[[#This Row],[Column2]]</f>
        <v>#N/A</v>
      </c>
      <c r="BR1363" s="5"/>
      <c r="BS1363" s="5"/>
      <c r="BT1363" s="5"/>
      <c r="BU1363" s="5"/>
      <c r="BW1363" s="5" t="s">
        <v>1717</v>
      </c>
      <c r="BX1363">
        <v>40</v>
      </c>
      <c r="BY1363">
        <v>30</v>
      </c>
    </row>
    <row r="1364" spans="1:77" x14ac:dyDescent="0.25">
      <c r="A1364" s="5" t="s">
        <v>1673</v>
      </c>
      <c r="B1364" s="42">
        <v>13</v>
      </c>
      <c r="G1364" s="5" t="s">
        <v>1664</v>
      </c>
      <c r="H1364" s="42">
        <v>0</v>
      </c>
      <c r="N1364" s="5" t="s">
        <v>1664</v>
      </c>
      <c r="O1364" s="42">
        <v>2</v>
      </c>
      <c r="Z1364" s="5" t="s">
        <v>711</v>
      </c>
      <c r="AA1364" s="1">
        <v>0.67</v>
      </c>
      <c r="AI1364" s="5" t="s">
        <v>716</v>
      </c>
      <c r="AJ1364" s="42">
        <v>2</v>
      </c>
      <c r="AL1364" s="5" t="s">
        <v>717</v>
      </c>
      <c r="AM1364" s="17">
        <v>1</v>
      </c>
      <c r="AW1364" s="5" t="s">
        <v>845</v>
      </c>
      <c r="AX1364" s="17">
        <v>45</v>
      </c>
      <c r="BC1364" s="5" t="s">
        <v>791</v>
      </c>
      <c r="BD1364" s="17">
        <v>110</v>
      </c>
      <c r="BN1364" s="5" t="s">
        <v>720</v>
      </c>
      <c r="BO1364" s="5" t="e">
        <f t="shared" si="95"/>
        <v>#N/A</v>
      </c>
      <c r="BP1364" s="5" t="e">
        <f t="shared" si="96"/>
        <v>#N/A</v>
      </c>
      <c r="BQ1364" s="5" t="e">
        <f>Table2[[#This Row],[Column1]]+Table2[[#This Row],[Column2]]</f>
        <v>#N/A</v>
      </c>
      <c r="BR1364" s="5"/>
      <c r="BS1364" s="5"/>
      <c r="BT1364" s="5"/>
      <c r="BU1364" s="5"/>
      <c r="BW1364" s="5" t="s">
        <v>1718</v>
      </c>
      <c r="BX1364">
        <v>610</v>
      </c>
      <c r="BY1364">
        <v>243</v>
      </c>
    </row>
    <row r="1365" spans="1:77" x14ac:dyDescent="0.25">
      <c r="A1365" s="5" t="s">
        <v>1674</v>
      </c>
      <c r="B1365" s="42">
        <v>100</v>
      </c>
      <c r="G1365" s="5" t="s">
        <v>1665</v>
      </c>
      <c r="H1365" s="42">
        <v>148</v>
      </c>
      <c r="N1365" s="5" t="s">
        <v>1665</v>
      </c>
      <c r="O1365" s="42">
        <v>1</v>
      </c>
      <c r="Z1365" s="5" t="s">
        <v>712</v>
      </c>
      <c r="AA1365" s="1">
        <v>0.1</v>
      </c>
      <c r="AI1365" s="5" t="s">
        <v>717</v>
      </c>
      <c r="AJ1365" s="42">
        <v>1</v>
      </c>
      <c r="AL1365" s="5" t="s">
        <v>718</v>
      </c>
      <c r="AM1365" s="17">
        <v>1</v>
      </c>
      <c r="AW1365" s="5" t="s">
        <v>847</v>
      </c>
      <c r="AX1365" s="17">
        <v>160</v>
      </c>
      <c r="BC1365" s="5" t="s">
        <v>792</v>
      </c>
      <c r="BD1365" s="17">
        <v>556</v>
      </c>
      <c r="BN1365" s="5" t="s">
        <v>721</v>
      </c>
      <c r="BO1365" s="5" t="e">
        <f t="shared" si="95"/>
        <v>#N/A</v>
      </c>
      <c r="BP1365" s="5" t="e">
        <f t="shared" si="96"/>
        <v>#N/A</v>
      </c>
      <c r="BQ1365" s="5" t="e">
        <f>Table2[[#This Row],[Column1]]+Table2[[#This Row],[Column2]]</f>
        <v>#N/A</v>
      </c>
      <c r="BR1365" s="5"/>
      <c r="BS1365" s="5"/>
      <c r="BT1365" s="5"/>
      <c r="BU1365" s="5"/>
      <c r="BW1365" s="5" t="s">
        <v>1719</v>
      </c>
      <c r="BX1365">
        <v>53</v>
      </c>
      <c r="BY1365">
        <v>75</v>
      </c>
    </row>
    <row r="1366" spans="1:77" x14ac:dyDescent="0.25">
      <c r="A1366" s="5" t="s">
        <v>1675</v>
      </c>
      <c r="B1366" s="42">
        <v>0</v>
      </c>
      <c r="G1366" s="5" t="s">
        <v>1666</v>
      </c>
      <c r="H1366" s="42">
        <v>0</v>
      </c>
      <c r="N1366" s="5" t="s">
        <v>1666</v>
      </c>
      <c r="O1366" s="42">
        <v>1</v>
      </c>
      <c r="Z1366" s="5" t="s">
        <v>713</v>
      </c>
      <c r="AA1366" s="1">
        <v>0.4</v>
      </c>
      <c r="AI1366" s="5" t="s">
        <v>718</v>
      </c>
      <c r="AJ1366" s="42">
        <v>1</v>
      </c>
      <c r="AL1366" s="5" t="s">
        <v>719</v>
      </c>
      <c r="AM1366" s="17">
        <v>1</v>
      </c>
      <c r="AW1366" s="5" t="s">
        <v>848</v>
      </c>
      <c r="AX1366" s="17">
        <v>500</v>
      </c>
      <c r="BC1366" s="5" t="s">
        <v>793</v>
      </c>
      <c r="BD1366" s="17">
        <v>145</v>
      </c>
      <c r="BN1366" s="5" t="s">
        <v>722</v>
      </c>
      <c r="BO1366" s="5" t="e">
        <f t="shared" si="95"/>
        <v>#N/A</v>
      </c>
      <c r="BP1366" s="5" t="e">
        <f t="shared" si="96"/>
        <v>#N/A</v>
      </c>
      <c r="BQ1366" s="5" t="e">
        <f>Table2[[#This Row],[Column1]]+Table2[[#This Row],[Column2]]</f>
        <v>#N/A</v>
      </c>
      <c r="BR1366" s="5"/>
      <c r="BS1366" s="5"/>
      <c r="BT1366" s="5"/>
      <c r="BU1366" s="5"/>
      <c r="BW1366" s="5" t="s">
        <v>1720</v>
      </c>
      <c r="BX1366">
        <v>1121</v>
      </c>
      <c r="BY1366">
        <v>410</v>
      </c>
    </row>
    <row r="1367" spans="1:77" x14ac:dyDescent="0.25">
      <c r="A1367" s="5" t="s">
        <v>1677</v>
      </c>
      <c r="B1367" s="42">
        <v>130</v>
      </c>
      <c r="G1367" s="5" t="s">
        <v>1667</v>
      </c>
      <c r="H1367" s="42">
        <v>50</v>
      </c>
      <c r="N1367" s="5" t="s">
        <v>1667</v>
      </c>
      <c r="O1367" s="42">
        <v>1</v>
      </c>
      <c r="Z1367" s="5" t="s">
        <v>714</v>
      </c>
      <c r="AA1367" s="1">
        <v>0.09</v>
      </c>
      <c r="AI1367" s="5" t="s">
        <v>719</v>
      </c>
      <c r="AJ1367" s="42">
        <v>1</v>
      </c>
      <c r="AL1367" s="5" t="s">
        <v>720</v>
      </c>
      <c r="AM1367" s="17">
        <v>1</v>
      </c>
      <c r="AW1367" s="5" t="s">
        <v>849</v>
      </c>
      <c r="AX1367" s="17">
        <v>47</v>
      </c>
      <c r="BC1367" s="5" t="s">
        <v>794</v>
      </c>
      <c r="BD1367" s="17">
        <v>190</v>
      </c>
      <c r="BN1367" s="5" t="s">
        <v>723</v>
      </c>
      <c r="BO1367" s="5" t="e">
        <f t="shared" si="95"/>
        <v>#N/A</v>
      </c>
      <c r="BP1367" s="5" t="e">
        <f t="shared" si="96"/>
        <v>#N/A</v>
      </c>
      <c r="BQ1367" s="5" t="e">
        <f>Table2[[#This Row],[Column1]]+Table2[[#This Row],[Column2]]</f>
        <v>#N/A</v>
      </c>
      <c r="BR1367" s="5"/>
      <c r="BS1367" s="5"/>
      <c r="BT1367" s="5"/>
      <c r="BU1367" s="5"/>
      <c r="BW1367" s="5" t="s">
        <v>1721</v>
      </c>
      <c r="BX1367">
        <v>0</v>
      </c>
      <c r="BY1367">
        <v>18</v>
      </c>
    </row>
    <row r="1368" spans="1:77" x14ac:dyDescent="0.25">
      <c r="A1368" s="5" t="s">
        <v>1678</v>
      </c>
      <c r="B1368" s="42">
        <v>0</v>
      </c>
      <c r="G1368" s="5" t="s">
        <v>1668</v>
      </c>
      <c r="H1368" s="42">
        <v>4</v>
      </c>
      <c r="N1368" s="5" t="s">
        <v>1668</v>
      </c>
      <c r="O1368" s="42">
        <v>1</v>
      </c>
      <c r="Z1368" s="5" t="s">
        <v>715</v>
      </c>
      <c r="AA1368" s="1">
        <v>0.08</v>
      </c>
      <c r="AI1368" s="5" t="s">
        <v>720</v>
      </c>
      <c r="AJ1368" s="42">
        <v>1</v>
      </c>
      <c r="AL1368" s="5" t="s">
        <v>721</v>
      </c>
      <c r="AM1368" s="17">
        <v>1</v>
      </c>
      <c r="AW1368" s="5" t="s">
        <v>850</v>
      </c>
      <c r="AX1368" s="17">
        <v>10</v>
      </c>
      <c r="BC1368" s="5" t="s">
        <v>795</v>
      </c>
      <c r="BD1368" s="17">
        <v>4200</v>
      </c>
      <c r="BN1368" s="5" t="s">
        <v>724</v>
      </c>
      <c r="BO1368" s="5" t="e">
        <f t="shared" si="95"/>
        <v>#N/A</v>
      </c>
      <c r="BP1368" s="5" t="e">
        <f t="shared" si="96"/>
        <v>#N/A</v>
      </c>
      <c r="BQ1368" s="5" t="e">
        <f>Table2[[#This Row],[Column1]]+Table2[[#This Row],[Column2]]</f>
        <v>#N/A</v>
      </c>
      <c r="BR1368" s="5"/>
      <c r="BS1368" s="5"/>
      <c r="BT1368" s="5"/>
      <c r="BU1368" s="5"/>
      <c r="BW1368" s="5" t="s">
        <v>1722</v>
      </c>
      <c r="BX1368">
        <v>0</v>
      </c>
      <c r="BY1368">
        <v>50</v>
      </c>
    </row>
    <row r="1369" spans="1:77" x14ac:dyDescent="0.25">
      <c r="A1369" s="5" t="s">
        <v>1679</v>
      </c>
      <c r="B1369" s="42">
        <v>0</v>
      </c>
      <c r="G1369" s="5" t="s">
        <v>1669</v>
      </c>
      <c r="H1369" s="42">
        <v>6</v>
      </c>
      <c r="N1369" s="5" t="s">
        <v>1669</v>
      </c>
      <c r="O1369" s="42">
        <v>1</v>
      </c>
      <c r="Z1369" s="5" t="s">
        <v>716</v>
      </c>
      <c r="AA1369" s="1">
        <v>0.05</v>
      </c>
      <c r="AI1369" s="5" t="s">
        <v>721</v>
      </c>
      <c r="AJ1369" s="42">
        <v>1</v>
      </c>
      <c r="AL1369" s="5" t="s">
        <v>722</v>
      </c>
      <c r="AM1369" s="17">
        <v>1</v>
      </c>
      <c r="AW1369" s="5" t="s">
        <v>851</v>
      </c>
      <c r="AX1369" s="17">
        <v>26</v>
      </c>
      <c r="BC1369" s="5" t="s">
        <v>796</v>
      </c>
      <c r="BD1369" s="17">
        <v>474</v>
      </c>
      <c r="BN1369" s="5" t="s">
        <v>725</v>
      </c>
      <c r="BO1369" s="5" t="e">
        <f t="shared" si="95"/>
        <v>#N/A</v>
      </c>
      <c r="BP1369" s="5" t="e">
        <f t="shared" si="96"/>
        <v>#N/A</v>
      </c>
      <c r="BQ1369" s="5" t="e">
        <f>Table2[[#This Row],[Column1]]+Table2[[#This Row],[Column2]]</f>
        <v>#N/A</v>
      </c>
      <c r="BR1369" s="5"/>
      <c r="BS1369" s="5"/>
      <c r="BT1369" s="5"/>
      <c r="BU1369" s="5"/>
      <c r="BW1369" s="5" t="s">
        <v>1723</v>
      </c>
      <c r="BX1369">
        <v>1292</v>
      </c>
      <c r="BY1369">
        <v>260</v>
      </c>
    </row>
    <row r="1370" spans="1:77" x14ac:dyDescent="0.25">
      <c r="A1370" s="5" t="s">
        <v>1681</v>
      </c>
      <c r="B1370" s="42">
        <v>28</v>
      </c>
      <c r="G1370" s="5" t="s">
        <v>1670</v>
      </c>
      <c r="H1370" s="42">
        <v>321</v>
      </c>
      <c r="N1370" s="5" t="s">
        <v>1670</v>
      </c>
      <c r="O1370" s="42">
        <v>1</v>
      </c>
      <c r="Z1370" s="5" t="s">
        <v>717</v>
      </c>
      <c r="AA1370" s="1">
        <v>0.08</v>
      </c>
      <c r="AI1370" s="5" t="s">
        <v>722</v>
      </c>
      <c r="AJ1370" s="42">
        <v>1</v>
      </c>
      <c r="AL1370" s="5" t="s">
        <v>723</v>
      </c>
      <c r="AM1370" s="17">
        <v>1</v>
      </c>
      <c r="AW1370" s="5" t="s">
        <v>852</v>
      </c>
      <c r="AX1370" s="17">
        <v>30</v>
      </c>
      <c r="BC1370" s="5" t="s">
        <v>797</v>
      </c>
      <c r="BD1370" s="17">
        <v>2300</v>
      </c>
      <c r="BN1370" s="5" t="s">
        <v>726</v>
      </c>
      <c r="BO1370" s="5" t="e">
        <f t="shared" si="95"/>
        <v>#N/A</v>
      </c>
      <c r="BP1370" s="5" t="e">
        <f t="shared" si="96"/>
        <v>#N/A</v>
      </c>
      <c r="BQ1370" s="5" t="e">
        <f>Table2[[#This Row],[Column1]]+Table2[[#This Row],[Column2]]</f>
        <v>#N/A</v>
      </c>
      <c r="BR1370" s="5"/>
      <c r="BS1370" s="5"/>
      <c r="BT1370" s="5"/>
      <c r="BU1370" s="5"/>
      <c r="BW1370" s="5" t="s">
        <v>1724</v>
      </c>
      <c r="BX1370">
        <v>204</v>
      </c>
      <c r="BY1370">
        <v>24</v>
      </c>
    </row>
    <row r="1371" spans="1:77" x14ac:dyDescent="0.25">
      <c r="A1371" s="5" t="s">
        <v>1682</v>
      </c>
      <c r="B1371" s="42">
        <v>20</v>
      </c>
      <c r="G1371" s="5" t="s">
        <v>1671</v>
      </c>
      <c r="H1371" s="42">
        <v>0</v>
      </c>
      <c r="N1371" s="5" t="s">
        <v>1671</v>
      </c>
      <c r="O1371" s="42">
        <v>1</v>
      </c>
      <c r="Z1371" s="5" t="s">
        <v>718</v>
      </c>
      <c r="AA1371" s="1">
        <v>0.04</v>
      </c>
      <c r="AI1371" s="5" t="s">
        <v>723</v>
      </c>
      <c r="AJ1371" s="42">
        <v>1</v>
      </c>
      <c r="AL1371" s="5" t="s">
        <v>724</v>
      </c>
      <c r="AM1371" s="17">
        <v>2</v>
      </c>
      <c r="AW1371" s="5" t="s">
        <v>853</v>
      </c>
      <c r="AX1371" s="17">
        <v>575</v>
      </c>
      <c r="BC1371" s="5" t="s">
        <v>798</v>
      </c>
      <c r="BD1371" s="17">
        <v>550</v>
      </c>
      <c r="BN1371" s="5" t="s">
        <v>728</v>
      </c>
      <c r="BO1371" s="5" t="e">
        <f t="shared" si="95"/>
        <v>#N/A</v>
      </c>
      <c r="BP1371" s="5" t="e">
        <f t="shared" si="96"/>
        <v>#N/A</v>
      </c>
      <c r="BQ1371" s="5" t="e">
        <f>Table2[[#This Row],[Column1]]+Table2[[#This Row],[Column2]]</f>
        <v>#N/A</v>
      </c>
      <c r="BR1371" s="5"/>
      <c r="BS1371" s="5"/>
      <c r="BT1371" s="5"/>
      <c r="BU1371" s="5"/>
      <c r="BW1371" s="5" t="s">
        <v>1725</v>
      </c>
      <c r="BX1371">
        <v>9400</v>
      </c>
      <c r="BY1371">
        <v>40</v>
      </c>
    </row>
    <row r="1372" spans="1:77" x14ac:dyDescent="0.25">
      <c r="A1372" s="5" t="s">
        <v>1683</v>
      </c>
      <c r="B1372" s="42">
        <v>30</v>
      </c>
      <c r="G1372" s="5" t="s">
        <v>1672</v>
      </c>
      <c r="H1372" s="42">
        <v>459</v>
      </c>
      <c r="N1372" s="5" t="s">
        <v>1672</v>
      </c>
      <c r="O1372" s="42">
        <v>1</v>
      </c>
      <c r="Z1372" s="5" t="s">
        <v>719</v>
      </c>
      <c r="AA1372" s="1">
        <v>0</v>
      </c>
      <c r="AI1372" s="5" t="s">
        <v>724</v>
      </c>
      <c r="AJ1372" s="42">
        <v>2</v>
      </c>
      <c r="AL1372" s="5" t="s">
        <v>725</v>
      </c>
      <c r="AM1372" s="17">
        <v>1</v>
      </c>
      <c r="AW1372" s="5" t="s">
        <v>855</v>
      </c>
      <c r="AX1372" s="17">
        <v>30</v>
      </c>
      <c r="BC1372" s="5" t="s">
        <v>799</v>
      </c>
      <c r="BD1372" s="17">
        <v>24</v>
      </c>
      <c r="BN1372" s="5" t="s">
        <v>729</v>
      </c>
      <c r="BO1372" s="5" t="e">
        <f t="shared" si="95"/>
        <v>#N/A</v>
      </c>
      <c r="BP1372" s="5" t="e">
        <f t="shared" si="96"/>
        <v>#N/A</v>
      </c>
      <c r="BQ1372" s="5" t="e">
        <f>Table2[[#This Row],[Column1]]+Table2[[#This Row],[Column2]]</f>
        <v>#N/A</v>
      </c>
      <c r="BR1372" s="5"/>
      <c r="BS1372" s="5"/>
      <c r="BT1372" s="5"/>
      <c r="BU1372" s="5"/>
      <c r="BW1372" s="5" t="s">
        <v>1726</v>
      </c>
      <c r="BX1372">
        <v>95</v>
      </c>
      <c r="BY1372">
        <v>120</v>
      </c>
    </row>
    <row r="1373" spans="1:77" x14ac:dyDescent="0.25">
      <c r="A1373" s="5" t="s">
        <v>1684</v>
      </c>
      <c r="B1373" s="42">
        <v>10</v>
      </c>
      <c r="G1373" s="5" t="s">
        <v>1673</v>
      </c>
      <c r="H1373" s="42">
        <v>71</v>
      </c>
      <c r="N1373" s="5" t="s">
        <v>1673</v>
      </c>
      <c r="O1373" s="42">
        <v>1</v>
      </c>
      <c r="Z1373" s="5" t="s">
        <v>720</v>
      </c>
      <c r="AA1373" s="1">
        <v>0.15</v>
      </c>
      <c r="AI1373" s="5" t="s">
        <v>725</v>
      </c>
      <c r="AJ1373" s="42">
        <v>1</v>
      </c>
      <c r="AL1373" s="5" t="s">
        <v>726</v>
      </c>
      <c r="AM1373" s="17">
        <v>1</v>
      </c>
      <c r="AW1373" s="5" t="s">
        <v>856</v>
      </c>
      <c r="AX1373" s="17">
        <v>100</v>
      </c>
      <c r="BC1373" s="5" t="s">
        <v>800</v>
      </c>
      <c r="BD1373" s="17">
        <v>58</v>
      </c>
      <c r="BN1373" s="5" t="s">
        <v>732</v>
      </c>
      <c r="BO1373" s="5" t="e">
        <f t="shared" si="95"/>
        <v>#N/A</v>
      </c>
      <c r="BP1373" s="5" t="e">
        <f t="shared" si="96"/>
        <v>#N/A</v>
      </c>
      <c r="BQ1373" s="5" t="e">
        <f>Table2[[#This Row],[Column1]]+Table2[[#This Row],[Column2]]</f>
        <v>#N/A</v>
      </c>
      <c r="BR1373" s="5"/>
      <c r="BS1373" s="5"/>
      <c r="BT1373" s="5"/>
      <c r="BU1373" s="5"/>
      <c r="BW1373" s="5" t="s">
        <v>1727</v>
      </c>
      <c r="BX1373">
        <v>235</v>
      </c>
      <c r="BY1373">
        <v>60</v>
      </c>
    </row>
    <row r="1374" spans="1:77" x14ac:dyDescent="0.25">
      <c r="A1374" s="5" t="s">
        <v>1685</v>
      </c>
      <c r="B1374" s="42">
        <v>238</v>
      </c>
      <c r="G1374" s="5" t="s">
        <v>1674</v>
      </c>
      <c r="H1374" s="42">
        <v>445</v>
      </c>
      <c r="N1374" s="5" t="s">
        <v>1674</v>
      </c>
      <c r="O1374" s="42">
        <v>1</v>
      </c>
      <c r="Z1374" s="5" t="s">
        <v>721</v>
      </c>
      <c r="AA1374" s="1">
        <v>0.5</v>
      </c>
      <c r="AI1374" s="5" t="s">
        <v>726</v>
      </c>
      <c r="AJ1374" s="42">
        <v>1</v>
      </c>
      <c r="AL1374" s="5" t="s">
        <v>728</v>
      </c>
      <c r="AM1374" s="17">
        <v>2</v>
      </c>
      <c r="AW1374" s="5" t="s">
        <v>857</v>
      </c>
      <c r="AX1374" s="17">
        <v>3900</v>
      </c>
      <c r="BC1374" s="5" t="s">
        <v>801</v>
      </c>
      <c r="BD1374" s="17">
        <v>746</v>
      </c>
      <c r="BN1374" s="5" t="s">
        <v>733</v>
      </c>
      <c r="BO1374" s="5" t="e">
        <f t="shared" si="95"/>
        <v>#N/A</v>
      </c>
      <c r="BP1374" s="5" t="e">
        <f t="shared" si="96"/>
        <v>#N/A</v>
      </c>
      <c r="BQ1374" s="5" t="e">
        <f>Table2[[#This Row],[Column1]]+Table2[[#This Row],[Column2]]</f>
        <v>#N/A</v>
      </c>
      <c r="BR1374" s="5"/>
      <c r="BS1374" s="5"/>
      <c r="BT1374" s="5"/>
      <c r="BU1374" s="5"/>
      <c r="BW1374" s="5" t="s">
        <v>1728</v>
      </c>
      <c r="BX1374">
        <v>565</v>
      </c>
      <c r="BY1374">
        <v>123</v>
      </c>
    </row>
    <row r="1375" spans="1:77" x14ac:dyDescent="0.25">
      <c r="A1375" s="5" t="s">
        <v>1686</v>
      </c>
      <c r="B1375" s="42">
        <v>30</v>
      </c>
      <c r="G1375" s="5" t="s">
        <v>1675</v>
      </c>
      <c r="H1375" s="42">
        <v>148</v>
      </c>
      <c r="N1375" s="5" t="s">
        <v>1675</v>
      </c>
      <c r="O1375" s="42">
        <v>1</v>
      </c>
      <c r="Z1375" s="5" t="s">
        <v>722</v>
      </c>
      <c r="AA1375" s="1">
        <v>0.09</v>
      </c>
      <c r="AI1375" s="5" t="s">
        <v>728</v>
      </c>
      <c r="AJ1375" s="42">
        <v>2</v>
      </c>
      <c r="AL1375" s="5" t="s">
        <v>729</v>
      </c>
      <c r="AM1375" s="17">
        <v>1</v>
      </c>
      <c r="AW1375" s="5" t="s">
        <v>858</v>
      </c>
      <c r="AX1375" s="17">
        <v>87</v>
      </c>
      <c r="BC1375" s="5" t="s">
        <v>802</v>
      </c>
      <c r="BD1375" s="17">
        <v>300</v>
      </c>
      <c r="BN1375" s="5" t="s">
        <v>734</v>
      </c>
      <c r="BO1375" s="5" t="e">
        <f t="shared" si="95"/>
        <v>#N/A</v>
      </c>
      <c r="BP1375" s="5" t="e">
        <f t="shared" si="96"/>
        <v>#N/A</v>
      </c>
      <c r="BQ1375" s="5" t="e">
        <f>Table2[[#This Row],[Column1]]+Table2[[#This Row],[Column2]]</f>
        <v>#N/A</v>
      </c>
      <c r="BR1375" s="5"/>
      <c r="BS1375" s="5"/>
      <c r="BT1375" s="5"/>
      <c r="BU1375" s="5"/>
      <c r="BW1375" s="5" t="s">
        <v>1729</v>
      </c>
      <c r="BX1375">
        <v>902</v>
      </c>
      <c r="BY1375">
        <v>1300</v>
      </c>
    </row>
    <row r="1376" spans="1:77" x14ac:dyDescent="0.25">
      <c r="A1376" s="5" t="s">
        <v>1687</v>
      </c>
      <c r="B1376" s="42">
        <v>45</v>
      </c>
      <c r="G1376" s="5" t="s">
        <v>1677</v>
      </c>
      <c r="H1376" s="42">
        <v>0</v>
      </c>
      <c r="N1376" s="5" t="s">
        <v>1677</v>
      </c>
      <c r="O1376" s="42">
        <v>1</v>
      </c>
      <c r="Z1376" s="5" t="s">
        <v>723</v>
      </c>
      <c r="AA1376" s="1">
        <v>0</v>
      </c>
      <c r="AI1376" s="5" t="s">
        <v>729</v>
      </c>
      <c r="AJ1376" s="42">
        <v>1</v>
      </c>
      <c r="AL1376" s="5" t="s">
        <v>732</v>
      </c>
      <c r="AM1376" s="17">
        <v>1</v>
      </c>
      <c r="AW1376" s="5" t="s">
        <v>859</v>
      </c>
      <c r="AX1376" s="17">
        <v>130</v>
      </c>
      <c r="BC1376" s="5" t="s">
        <v>803</v>
      </c>
      <c r="BD1376" s="17">
        <v>11</v>
      </c>
      <c r="BN1376" s="5" t="s">
        <v>735</v>
      </c>
      <c r="BO1376" s="5" t="e">
        <f t="shared" si="95"/>
        <v>#N/A</v>
      </c>
      <c r="BP1376" s="5" t="e">
        <f t="shared" si="96"/>
        <v>#N/A</v>
      </c>
      <c r="BQ1376" s="5" t="e">
        <f>Table2[[#This Row],[Column1]]+Table2[[#This Row],[Column2]]</f>
        <v>#N/A</v>
      </c>
      <c r="BR1376" s="5"/>
      <c r="BS1376" s="5"/>
      <c r="BT1376" s="5"/>
      <c r="BU1376" s="5"/>
      <c r="BW1376" s="5" t="s">
        <v>1730</v>
      </c>
      <c r="BX1376">
        <v>110</v>
      </c>
      <c r="BY1376">
        <v>44</v>
      </c>
    </row>
    <row r="1377" spans="1:77" x14ac:dyDescent="0.25">
      <c r="A1377" s="5" t="s">
        <v>1688</v>
      </c>
      <c r="B1377" s="42">
        <v>34</v>
      </c>
      <c r="G1377" s="5" t="s">
        <v>1678</v>
      </c>
      <c r="H1377" s="42">
        <v>8</v>
      </c>
      <c r="N1377" s="5" t="s">
        <v>1678</v>
      </c>
      <c r="O1377" s="42">
        <v>1</v>
      </c>
      <c r="Z1377" s="5" t="s">
        <v>724</v>
      </c>
      <c r="AA1377" s="1">
        <v>0.25</v>
      </c>
      <c r="AI1377" s="5" t="s">
        <v>732</v>
      </c>
      <c r="AJ1377" s="42">
        <v>1</v>
      </c>
      <c r="AL1377" s="5" t="s">
        <v>733</v>
      </c>
      <c r="AM1377" s="17">
        <v>2</v>
      </c>
      <c r="AW1377" s="5" t="s">
        <v>860</v>
      </c>
      <c r="AX1377" s="17">
        <v>40</v>
      </c>
      <c r="BC1377" s="5" t="s">
        <v>804</v>
      </c>
      <c r="BD1377" s="17">
        <v>2</v>
      </c>
      <c r="BN1377" s="5" t="s">
        <v>736</v>
      </c>
      <c r="BO1377" s="5" t="e">
        <f t="shared" si="95"/>
        <v>#N/A</v>
      </c>
      <c r="BP1377" s="5" t="e">
        <f t="shared" si="96"/>
        <v>#N/A</v>
      </c>
      <c r="BQ1377" s="5" t="e">
        <f>Table2[[#This Row],[Column1]]+Table2[[#This Row],[Column2]]</f>
        <v>#N/A</v>
      </c>
      <c r="BR1377" s="5"/>
      <c r="BS1377" s="5"/>
      <c r="BT1377" s="5"/>
      <c r="BU1377" s="5"/>
      <c r="BW1377" s="5" t="s">
        <v>1731</v>
      </c>
      <c r="BX1377">
        <v>29</v>
      </c>
      <c r="BY1377">
        <v>30</v>
      </c>
    </row>
    <row r="1378" spans="1:77" x14ac:dyDescent="0.25">
      <c r="A1378" s="5" t="s">
        <v>1689</v>
      </c>
      <c r="B1378" s="42">
        <v>21</v>
      </c>
      <c r="G1378" s="5" t="s">
        <v>1679</v>
      </c>
      <c r="H1378" s="42">
        <v>9</v>
      </c>
      <c r="N1378" s="5" t="s">
        <v>1679</v>
      </c>
      <c r="O1378" s="42">
        <v>1</v>
      </c>
      <c r="Z1378" s="5" t="s">
        <v>725</v>
      </c>
      <c r="AA1378" s="1">
        <v>0.02</v>
      </c>
      <c r="AI1378" s="5" t="s">
        <v>733</v>
      </c>
      <c r="AJ1378" s="42">
        <v>2</v>
      </c>
      <c r="AL1378" s="5" t="s">
        <v>734</v>
      </c>
      <c r="AM1378" s="17">
        <v>1</v>
      </c>
      <c r="AW1378" s="5" t="s">
        <v>861</v>
      </c>
      <c r="AX1378" s="17">
        <v>300</v>
      </c>
      <c r="BC1378" s="5" t="s">
        <v>805</v>
      </c>
      <c r="BD1378" s="17">
        <v>191</v>
      </c>
      <c r="BN1378" s="5" t="s">
        <v>737</v>
      </c>
      <c r="BO1378" s="5" t="e">
        <f t="shared" si="95"/>
        <v>#N/A</v>
      </c>
      <c r="BP1378" s="5" t="e">
        <f t="shared" si="96"/>
        <v>#N/A</v>
      </c>
      <c r="BQ1378" s="5" t="e">
        <f>Table2[[#This Row],[Column1]]+Table2[[#This Row],[Column2]]</f>
        <v>#N/A</v>
      </c>
      <c r="BR1378" s="5"/>
      <c r="BS1378" s="5"/>
      <c r="BT1378" s="5"/>
      <c r="BU1378" s="5"/>
      <c r="BW1378" s="5" t="s">
        <v>1732</v>
      </c>
      <c r="BX1378">
        <v>0</v>
      </c>
      <c r="BY1378">
        <v>500</v>
      </c>
    </row>
    <row r="1379" spans="1:77" x14ac:dyDescent="0.25">
      <c r="A1379" s="5" t="s">
        <v>1691</v>
      </c>
      <c r="B1379" s="42">
        <v>60</v>
      </c>
      <c r="G1379" s="5" t="s">
        <v>1681</v>
      </c>
      <c r="H1379" s="42">
        <v>92</v>
      </c>
      <c r="N1379" s="5" t="s">
        <v>1681</v>
      </c>
      <c r="O1379" s="42">
        <v>1</v>
      </c>
      <c r="Z1379" s="5" t="s">
        <v>726</v>
      </c>
      <c r="AA1379" s="1">
        <v>0.16</v>
      </c>
      <c r="AI1379" s="5" t="s">
        <v>734</v>
      </c>
      <c r="AJ1379" s="42">
        <v>1</v>
      </c>
      <c r="AL1379" s="5" t="s">
        <v>735</v>
      </c>
      <c r="AM1379" s="17">
        <v>1</v>
      </c>
      <c r="AW1379" s="5" t="s">
        <v>863</v>
      </c>
      <c r="AX1379" s="17">
        <v>50</v>
      </c>
      <c r="BC1379" s="5" t="s">
        <v>807</v>
      </c>
      <c r="BD1379" s="17">
        <v>58</v>
      </c>
      <c r="BN1379" s="5" t="s">
        <v>738</v>
      </c>
      <c r="BO1379" s="5" t="e">
        <f t="shared" si="95"/>
        <v>#N/A</v>
      </c>
      <c r="BP1379" s="5" t="e">
        <f t="shared" si="96"/>
        <v>#N/A</v>
      </c>
      <c r="BQ1379" s="5" t="e">
        <f>Table2[[#This Row],[Column1]]+Table2[[#This Row],[Column2]]</f>
        <v>#N/A</v>
      </c>
      <c r="BR1379" s="5"/>
      <c r="BS1379" s="5"/>
      <c r="BT1379" s="5"/>
      <c r="BU1379" s="5"/>
      <c r="BW1379" s="5" t="s">
        <v>1733</v>
      </c>
      <c r="BX1379">
        <v>450</v>
      </c>
      <c r="BY1379">
        <v>262</v>
      </c>
    </row>
    <row r="1380" spans="1:77" x14ac:dyDescent="0.25">
      <c r="A1380" s="5" t="s">
        <v>1692</v>
      </c>
      <c r="B1380" s="42">
        <v>300</v>
      </c>
      <c r="G1380" s="5" t="s">
        <v>1682</v>
      </c>
      <c r="H1380" s="42">
        <v>90</v>
      </c>
      <c r="N1380" s="5" t="s">
        <v>1682</v>
      </c>
      <c r="O1380" s="42">
        <v>1</v>
      </c>
      <c r="Z1380" s="5" t="s">
        <v>728</v>
      </c>
      <c r="AA1380" s="1">
        <v>0.75</v>
      </c>
      <c r="AI1380" s="5" t="s">
        <v>735</v>
      </c>
      <c r="AJ1380" s="42">
        <v>1</v>
      </c>
      <c r="AL1380" s="5" t="s">
        <v>736</v>
      </c>
      <c r="AM1380" s="17">
        <v>1</v>
      </c>
      <c r="AW1380" s="5" t="s">
        <v>864</v>
      </c>
      <c r="AX1380" s="17">
        <v>355</v>
      </c>
      <c r="BC1380" s="5" t="s">
        <v>808</v>
      </c>
      <c r="BD1380" s="17">
        <v>349</v>
      </c>
      <c r="BN1380" s="5" t="s">
        <v>739</v>
      </c>
      <c r="BO1380" s="5" t="e">
        <f t="shared" si="95"/>
        <v>#N/A</v>
      </c>
      <c r="BP1380" s="5" t="e">
        <f t="shared" si="96"/>
        <v>#N/A</v>
      </c>
      <c r="BQ1380" s="5" t="e">
        <f>Table2[[#This Row],[Column1]]+Table2[[#This Row],[Column2]]</f>
        <v>#N/A</v>
      </c>
      <c r="BR1380" s="5"/>
      <c r="BS1380" s="5"/>
      <c r="BT1380" s="5"/>
      <c r="BU1380" s="5"/>
      <c r="BW1380" s="5" t="s">
        <v>1734</v>
      </c>
      <c r="BX1380">
        <v>83</v>
      </c>
      <c r="BY1380">
        <v>23</v>
      </c>
    </row>
    <row r="1381" spans="1:77" x14ac:dyDescent="0.25">
      <c r="A1381" s="5" t="s">
        <v>1693</v>
      </c>
      <c r="B1381" s="42">
        <v>15</v>
      </c>
      <c r="G1381" s="5" t="s">
        <v>1683</v>
      </c>
      <c r="H1381" s="42">
        <v>1000</v>
      </c>
      <c r="N1381" s="5" t="s">
        <v>1683</v>
      </c>
      <c r="O1381" s="42">
        <v>1</v>
      </c>
      <c r="Z1381" s="5" t="s">
        <v>729</v>
      </c>
      <c r="AA1381" s="1">
        <v>0.03</v>
      </c>
      <c r="AI1381" s="5" t="s">
        <v>736</v>
      </c>
      <c r="AJ1381" s="42">
        <v>1</v>
      </c>
      <c r="AL1381" s="5" t="s">
        <v>737</v>
      </c>
      <c r="AM1381" s="17">
        <v>1</v>
      </c>
      <c r="AW1381" s="5" t="s">
        <v>868</v>
      </c>
      <c r="AX1381" s="17">
        <v>10</v>
      </c>
      <c r="BC1381" s="5" t="s">
        <v>809</v>
      </c>
      <c r="BD1381" s="17">
        <v>7</v>
      </c>
      <c r="BN1381" s="5" t="s">
        <v>740</v>
      </c>
      <c r="BO1381" s="5" t="e">
        <f t="shared" si="95"/>
        <v>#N/A</v>
      </c>
      <c r="BP1381" s="5" t="e">
        <f t="shared" si="96"/>
        <v>#N/A</v>
      </c>
      <c r="BQ1381" s="5" t="e">
        <f>Table2[[#This Row],[Column1]]+Table2[[#This Row],[Column2]]</f>
        <v>#N/A</v>
      </c>
      <c r="BR1381" s="5"/>
      <c r="BS1381" s="5"/>
      <c r="BT1381" s="5"/>
      <c r="BU1381" s="5"/>
      <c r="BW1381" s="5" t="s">
        <v>1735</v>
      </c>
      <c r="BX1381">
        <v>104</v>
      </c>
      <c r="BY1381">
        <v>16</v>
      </c>
    </row>
    <row r="1382" spans="1:77" x14ac:dyDescent="0.25">
      <c r="A1382" s="5" t="s">
        <v>1694</v>
      </c>
      <c r="B1382" s="42">
        <v>54</v>
      </c>
      <c r="G1382" s="5" t="s">
        <v>1684</v>
      </c>
      <c r="H1382" s="42">
        <v>0</v>
      </c>
      <c r="N1382" s="5" t="s">
        <v>1684</v>
      </c>
      <c r="O1382" s="42">
        <v>1</v>
      </c>
      <c r="Z1382" s="5" t="s">
        <v>732</v>
      </c>
      <c r="AA1382" s="1">
        <v>0.12</v>
      </c>
      <c r="AI1382" s="5" t="s">
        <v>737</v>
      </c>
      <c r="AJ1382" s="42">
        <v>1</v>
      </c>
      <c r="AL1382" s="5" t="s">
        <v>738</v>
      </c>
      <c r="AM1382" s="17">
        <v>1</v>
      </c>
      <c r="AW1382" s="5" t="s">
        <v>869</v>
      </c>
      <c r="AX1382" s="17">
        <v>500</v>
      </c>
      <c r="BC1382" s="5" t="s">
        <v>810</v>
      </c>
      <c r="BD1382" s="17">
        <v>58</v>
      </c>
      <c r="BN1382" s="5" t="s">
        <v>741</v>
      </c>
      <c r="BO1382" s="5" t="e">
        <f t="shared" si="95"/>
        <v>#N/A</v>
      </c>
      <c r="BP1382" s="5" t="e">
        <f t="shared" si="96"/>
        <v>#N/A</v>
      </c>
      <c r="BQ1382" s="5" t="e">
        <f>Table2[[#This Row],[Column1]]+Table2[[#This Row],[Column2]]</f>
        <v>#N/A</v>
      </c>
      <c r="BR1382" s="5"/>
      <c r="BS1382" s="5"/>
      <c r="BT1382" s="5"/>
      <c r="BU1382" s="5"/>
      <c r="BW1382" s="5" t="s">
        <v>1736</v>
      </c>
      <c r="BX1382">
        <v>112</v>
      </c>
      <c r="BY1382">
        <v>350</v>
      </c>
    </row>
    <row r="1383" spans="1:77" x14ac:dyDescent="0.25">
      <c r="A1383" s="5" t="s">
        <v>1695</v>
      </c>
      <c r="B1383" s="42">
        <v>300</v>
      </c>
      <c r="G1383" s="5" t="s">
        <v>1685</v>
      </c>
      <c r="H1383" s="42">
        <v>558</v>
      </c>
      <c r="N1383" s="5" t="s">
        <v>1685</v>
      </c>
      <c r="O1383" s="42">
        <v>2</v>
      </c>
      <c r="Z1383" s="5" t="s">
        <v>733</v>
      </c>
      <c r="AA1383" s="1">
        <v>0.42</v>
      </c>
      <c r="AI1383" s="5" t="s">
        <v>738</v>
      </c>
      <c r="AJ1383" s="42">
        <v>1</v>
      </c>
      <c r="AL1383" s="5" t="s">
        <v>739</v>
      </c>
      <c r="AM1383" s="17">
        <v>1</v>
      </c>
      <c r="AW1383" s="5" t="s">
        <v>870</v>
      </c>
      <c r="AX1383" s="17">
        <v>38</v>
      </c>
      <c r="BC1383" s="5" t="s">
        <v>811</v>
      </c>
      <c r="BD1383" s="17">
        <v>215</v>
      </c>
      <c r="BN1383" s="5" t="s">
        <v>742</v>
      </c>
      <c r="BO1383" s="5" t="e">
        <f t="shared" si="95"/>
        <v>#N/A</v>
      </c>
      <c r="BP1383" s="5" t="e">
        <f t="shared" si="96"/>
        <v>#N/A</v>
      </c>
      <c r="BQ1383" s="5" t="e">
        <f>Table2[[#This Row],[Column1]]+Table2[[#This Row],[Column2]]</f>
        <v>#N/A</v>
      </c>
      <c r="BR1383" s="5"/>
      <c r="BS1383" s="5"/>
      <c r="BT1383" s="5"/>
      <c r="BU1383" s="5"/>
      <c r="BW1383" s="5" t="s">
        <v>1737</v>
      </c>
      <c r="BX1383">
        <v>1</v>
      </c>
      <c r="BY1383">
        <v>13</v>
      </c>
    </row>
    <row r="1384" spans="1:77" x14ac:dyDescent="0.25">
      <c r="A1384" s="5" t="s">
        <v>1696</v>
      </c>
      <c r="B1384" s="42">
        <v>0</v>
      </c>
      <c r="G1384" s="5" t="s">
        <v>1686</v>
      </c>
      <c r="H1384" s="42">
        <v>346</v>
      </c>
      <c r="N1384" s="5" t="s">
        <v>1686</v>
      </c>
      <c r="O1384" s="42">
        <v>2</v>
      </c>
      <c r="Z1384" s="5" t="s">
        <v>734</v>
      </c>
      <c r="AA1384" s="1">
        <v>0</v>
      </c>
      <c r="AI1384" s="5" t="s">
        <v>739</v>
      </c>
      <c r="AJ1384" s="42">
        <v>1</v>
      </c>
      <c r="AL1384" s="5" t="s">
        <v>740</v>
      </c>
      <c r="AM1384" s="17">
        <v>1</v>
      </c>
      <c r="AW1384" s="5" t="s">
        <v>872</v>
      </c>
      <c r="AX1384" s="17">
        <v>20</v>
      </c>
      <c r="BC1384" s="5" t="s">
        <v>812</v>
      </c>
      <c r="BD1384" s="17">
        <v>244</v>
      </c>
      <c r="BN1384" s="5" t="s">
        <v>743</v>
      </c>
      <c r="BO1384" s="5" t="e">
        <f t="shared" si="95"/>
        <v>#N/A</v>
      </c>
      <c r="BP1384" s="5" t="e">
        <f t="shared" si="96"/>
        <v>#N/A</v>
      </c>
      <c r="BQ1384" s="5" t="e">
        <f>Table2[[#This Row],[Column1]]+Table2[[#This Row],[Column2]]</f>
        <v>#N/A</v>
      </c>
      <c r="BR1384" s="5"/>
      <c r="BS1384" s="5"/>
      <c r="BT1384" s="5"/>
      <c r="BU1384" s="5"/>
      <c r="BW1384" s="5" t="s">
        <v>1738</v>
      </c>
      <c r="BX1384">
        <v>224</v>
      </c>
      <c r="BY1384">
        <v>131</v>
      </c>
    </row>
    <row r="1385" spans="1:77" x14ac:dyDescent="0.25">
      <c r="A1385" s="5" t="s">
        <v>1697</v>
      </c>
      <c r="B1385" s="42">
        <v>30</v>
      </c>
      <c r="G1385" s="5" t="s">
        <v>1687</v>
      </c>
      <c r="H1385" s="42">
        <v>118</v>
      </c>
      <c r="N1385" s="5" t="s">
        <v>1687</v>
      </c>
      <c r="O1385" s="42">
        <v>1</v>
      </c>
      <c r="Z1385" s="5" t="s">
        <v>735</v>
      </c>
      <c r="AA1385" s="1">
        <v>0.18</v>
      </c>
      <c r="AI1385" s="5" t="s">
        <v>740</v>
      </c>
      <c r="AJ1385" s="42">
        <v>1</v>
      </c>
      <c r="AL1385" s="5" t="s">
        <v>741</v>
      </c>
      <c r="AM1385" s="17">
        <v>1</v>
      </c>
      <c r="AW1385" s="5" t="s">
        <v>874</v>
      </c>
      <c r="AX1385" s="17">
        <v>30</v>
      </c>
      <c r="BC1385" s="5" t="s">
        <v>813</v>
      </c>
      <c r="BD1385" s="17">
        <v>100</v>
      </c>
      <c r="BN1385" s="5" t="s">
        <v>744</v>
      </c>
      <c r="BO1385" s="5" t="e">
        <f t="shared" si="95"/>
        <v>#N/A</v>
      </c>
      <c r="BP1385" s="5" t="e">
        <f t="shared" si="96"/>
        <v>#N/A</v>
      </c>
      <c r="BQ1385" s="5" t="e">
        <f>Table2[[#This Row],[Column1]]+Table2[[#This Row],[Column2]]</f>
        <v>#N/A</v>
      </c>
      <c r="BR1385" s="5"/>
      <c r="BS1385" s="5"/>
      <c r="BT1385" s="5"/>
      <c r="BU1385" s="5"/>
      <c r="BW1385" s="5" t="s">
        <v>1739</v>
      </c>
      <c r="BX1385">
        <v>128</v>
      </c>
      <c r="BY1385">
        <v>24</v>
      </c>
    </row>
    <row r="1386" spans="1:77" x14ac:dyDescent="0.25">
      <c r="A1386" s="5" t="s">
        <v>1698</v>
      </c>
      <c r="B1386" s="42">
        <v>22</v>
      </c>
      <c r="G1386" s="5" t="s">
        <v>1688</v>
      </c>
      <c r="H1386" s="42">
        <v>73</v>
      </c>
      <c r="N1386" s="5" t="s">
        <v>1688</v>
      </c>
      <c r="O1386" s="42">
        <v>1</v>
      </c>
      <c r="Z1386" s="5" t="s">
        <v>736</v>
      </c>
      <c r="AA1386" s="1">
        <v>0</v>
      </c>
      <c r="AI1386" s="5" t="s">
        <v>741</v>
      </c>
      <c r="AJ1386" s="42">
        <v>1</v>
      </c>
      <c r="AL1386" s="5" t="s">
        <v>742</v>
      </c>
      <c r="AM1386" s="17">
        <v>1</v>
      </c>
      <c r="AW1386" s="5" t="s">
        <v>875</v>
      </c>
      <c r="AX1386" s="17">
        <v>50</v>
      </c>
      <c r="BC1386" s="5" t="s">
        <v>814</v>
      </c>
      <c r="BD1386" s="17">
        <v>20</v>
      </c>
      <c r="BN1386" s="5" t="s">
        <v>745</v>
      </c>
      <c r="BO1386" s="5" t="e">
        <f t="shared" si="95"/>
        <v>#N/A</v>
      </c>
      <c r="BP1386" s="5" t="e">
        <f t="shared" si="96"/>
        <v>#N/A</v>
      </c>
      <c r="BQ1386" s="5" t="e">
        <f>Table2[[#This Row],[Column1]]+Table2[[#This Row],[Column2]]</f>
        <v>#N/A</v>
      </c>
      <c r="BR1386" s="5"/>
      <c r="BS1386" s="5"/>
      <c r="BT1386" s="5"/>
      <c r="BU1386" s="5"/>
      <c r="BW1386" s="5" t="s">
        <v>1740</v>
      </c>
      <c r="BX1386">
        <v>583</v>
      </c>
      <c r="BY1386">
        <v>27</v>
      </c>
    </row>
    <row r="1387" spans="1:77" x14ac:dyDescent="0.25">
      <c r="A1387" s="5" t="s">
        <v>1699</v>
      </c>
      <c r="B1387" s="42">
        <v>46</v>
      </c>
      <c r="G1387" s="5" t="s">
        <v>1689</v>
      </c>
      <c r="H1387" s="42">
        <v>0</v>
      </c>
      <c r="N1387" s="5" t="s">
        <v>1689</v>
      </c>
      <c r="O1387" s="42">
        <v>1</v>
      </c>
      <c r="Z1387" s="5" t="s">
        <v>737</v>
      </c>
      <c r="AA1387" s="1">
        <v>0.05</v>
      </c>
      <c r="AI1387" s="5" t="s">
        <v>742</v>
      </c>
      <c r="AJ1387" s="42">
        <v>1</v>
      </c>
      <c r="AL1387" s="5" t="s">
        <v>743</v>
      </c>
      <c r="AM1387" s="17">
        <v>1</v>
      </c>
      <c r="AW1387" s="5" t="s">
        <v>876</v>
      </c>
      <c r="AX1387" s="17">
        <v>50</v>
      </c>
      <c r="BC1387" s="5" t="s">
        <v>815</v>
      </c>
      <c r="BD1387" s="17">
        <v>67</v>
      </c>
      <c r="BN1387" s="5" t="s">
        <v>746</v>
      </c>
      <c r="BO1387" s="5" t="e">
        <f t="shared" si="95"/>
        <v>#N/A</v>
      </c>
      <c r="BP1387" s="5" t="e">
        <f t="shared" si="96"/>
        <v>#N/A</v>
      </c>
      <c r="BQ1387" s="5" t="e">
        <f>Table2[[#This Row],[Column1]]+Table2[[#This Row],[Column2]]</f>
        <v>#N/A</v>
      </c>
      <c r="BR1387" s="5"/>
      <c r="BS1387" s="5"/>
      <c r="BT1387" s="5"/>
      <c r="BU1387" s="5"/>
      <c r="BW1387" s="5" t="s">
        <v>1741</v>
      </c>
      <c r="BX1387">
        <v>35</v>
      </c>
      <c r="BY1387">
        <v>20</v>
      </c>
    </row>
    <row r="1388" spans="1:77" x14ac:dyDescent="0.25">
      <c r="A1388" s="5" t="s">
        <v>1700</v>
      </c>
      <c r="B1388" s="42">
        <v>40</v>
      </c>
      <c r="G1388" s="5" t="s">
        <v>1691</v>
      </c>
      <c r="H1388" s="42">
        <v>115</v>
      </c>
      <c r="N1388" s="5" t="s">
        <v>1691</v>
      </c>
      <c r="O1388" s="42">
        <v>1</v>
      </c>
      <c r="Z1388" s="5" t="s">
        <v>738</v>
      </c>
      <c r="AA1388" s="1">
        <v>0.05</v>
      </c>
      <c r="AI1388" s="5" t="s">
        <v>743</v>
      </c>
      <c r="AJ1388" s="42">
        <v>1</v>
      </c>
      <c r="AL1388" s="5" t="s">
        <v>744</v>
      </c>
      <c r="AM1388" s="17">
        <v>3</v>
      </c>
      <c r="AW1388" s="5" t="s">
        <v>877</v>
      </c>
      <c r="AX1388" s="17">
        <v>140</v>
      </c>
      <c r="BC1388" s="5" t="s">
        <v>816</v>
      </c>
      <c r="BD1388" s="17">
        <v>367</v>
      </c>
      <c r="BN1388" s="5" t="s">
        <v>747</v>
      </c>
      <c r="BO1388" s="5" t="e">
        <f t="shared" si="95"/>
        <v>#N/A</v>
      </c>
      <c r="BP1388" s="5" t="e">
        <f t="shared" si="96"/>
        <v>#N/A</v>
      </c>
      <c r="BQ1388" s="5" t="e">
        <f>Table2[[#This Row],[Column1]]+Table2[[#This Row],[Column2]]</f>
        <v>#N/A</v>
      </c>
      <c r="BR1388" s="5"/>
      <c r="BS1388" s="5"/>
      <c r="BT1388" s="5"/>
      <c r="BU1388" s="5"/>
      <c r="BW1388" s="5" t="s">
        <v>1742</v>
      </c>
      <c r="BX1388">
        <v>0</v>
      </c>
      <c r="BY1388">
        <v>100</v>
      </c>
    </row>
    <row r="1389" spans="1:77" x14ac:dyDescent="0.25">
      <c r="A1389" s="5" t="s">
        <v>1701</v>
      </c>
      <c r="B1389" s="42">
        <v>38</v>
      </c>
      <c r="G1389" s="5" t="s">
        <v>1692</v>
      </c>
      <c r="H1389" s="42">
        <v>172</v>
      </c>
      <c r="N1389" s="5" t="s">
        <v>1692</v>
      </c>
      <c r="O1389" s="42">
        <v>1</v>
      </c>
      <c r="Z1389" s="5" t="s">
        <v>739</v>
      </c>
      <c r="AA1389" s="1">
        <v>0.33</v>
      </c>
      <c r="AI1389" s="5" t="s">
        <v>744</v>
      </c>
      <c r="AJ1389" s="42">
        <v>3</v>
      </c>
      <c r="AL1389" s="5" t="s">
        <v>745</v>
      </c>
      <c r="AM1389" s="17">
        <v>2</v>
      </c>
      <c r="AW1389" s="5" t="s">
        <v>879</v>
      </c>
      <c r="AX1389" s="17">
        <v>9</v>
      </c>
      <c r="BC1389" s="5" t="s">
        <v>817</v>
      </c>
      <c r="BD1389" s="17">
        <v>6</v>
      </c>
      <c r="BN1389" s="5" t="s">
        <v>748</v>
      </c>
      <c r="BO1389" s="5" t="e">
        <f t="shared" si="95"/>
        <v>#N/A</v>
      </c>
      <c r="BP1389" s="5" t="e">
        <f t="shared" si="96"/>
        <v>#N/A</v>
      </c>
      <c r="BQ1389" s="5" t="e">
        <f>Table2[[#This Row],[Column1]]+Table2[[#This Row],[Column2]]</f>
        <v>#N/A</v>
      </c>
      <c r="BR1389" s="5"/>
      <c r="BS1389" s="5"/>
      <c r="BT1389" s="5"/>
      <c r="BU1389" s="5"/>
      <c r="BW1389" s="5" t="s">
        <v>1743</v>
      </c>
      <c r="BX1389">
        <v>47</v>
      </c>
      <c r="BY1389">
        <v>250</v>
      </c>
    </row>
    <row r="1390" spans="1:77" x14ac:dyDescent="0.25">
      <c r="A1390" s="5" t="s">
        <v>1702</v>
      </c>
      <c r="B1390" s="42">
        <v>69</v>
      </c>
      <c r="G1390" s="5" t="s">
        <v>1693</v>
      </c>
      <c r="H1390" s="42">
        <v>169</v>
      </c>
      <c r="N1390" s="5" t="s">
        <v>1693</v>
      </c>
      <c r="O1390" s="42">
        <v>1</v>
      </c>
      <c r="Z1390" s="5" t="s">
        <v>740</v>
      </c>
      <c r="AA1390" s="1">
        <v>0.5</v>
      </c>
      <c r="AI1390" s="5" t="s">
        <v>745</v>
      </c>
      <c r="AJ1390" s="42">
        <v>2</v>
      </c>
      <c r="AL1390" s="5" t="s">
        <v>746</v>
      </c>
      <c r="AM1390" s="17">
        <v>1</v>
      </c>
      <c r="AW1390" s="5" t="s">
        <v>880</v>
      </c>
      <c r="AX1390" s="17">
        <v>40</v>
      </c>
      <c r="BC1390" s="5" t="s">
        <v>819</v>
      </c>
      <c r="BD1390" s="17">
        <v>265</v>
      </c>
      <c r="BN1390" s="5" t="s">
        <v>751</v>
      </c>
      <c r="BO1390" s="5" t="e">
        <f t="shared" si="95"/>
        <v>#N/A</v>
      </c>
      <c r="BP1390" s="5" t="e">
        <f t="shared" si="96"/>
        <v>#N/A</v>
      </c>
      <c r="BQ1390" s="5" t="e">
        <f>Table2[[#This Row],[Column1]]+Table2[[#This Row],[Column2]]</f>
        <v>#N/A</v>
      </c>
      <c r="BR1390" s="5"/>
      <c r="BS1390" s="5"/>
      <c r="BT1390" s="5"/>
      <c r="BU1390" s="5"/>
      <c r="BW1390" s="5" t="s">
        <v>1744</v>
      </c>
      <c r="BX1390">
        <v>2386</v>
      </c>
      <c r="BY1390">
        <v>300</v>
      </c>
    </row>
    <row r="1391" spans="1:77" x14ac:dyDescent="0.25">
      <c r="A1391" s="5" t="s">
        <v>1703</v>
      </c>
      <c r="B1391" s="42">
        <v>0</v>
      </c>
      <c r="G1391" s="5" t="s">
        <v>1694</v>
      </c>
      <c r="H1391" s="42">
        <v>74</v>
      </c>
      <c r="N1391" s="5" t="s">
        <v>1694</v>
      </c>
      <c r="O1391" s="42">
        <v>1</v>
      </c>
      <c r="Z1391" s="5" t="s">
        <v>741</v>
      </c>
      <c r="AA1391" s="1">
        <v>1</v>
      </c>
      <c r="AI1391" s="5" t="s">
        <v>746</v>
      </c>
      <c r="AJ1391" s="42">
        <v>1</v>
      </c>
      <c r="AL1391" s="5" t="s">
        <v>747</v>
      </c>
      <c r="AM1391" s="17">
        <v>2</v>
      </c>
      <c r="AW1391" s="5" t="s">
        <v>881</v>
      </c>
      <c r="AX1391" s="17">
        <v>80</v>
      </c>
      <c r="BC1391" s="5" t="s">
        <v>821</v>
      </c>
      <c r="BD1391" s="17">
        <v>45</v>
      </c>
      <c r="BN1391" s="5" t="s">
        <v>752</v>
      </c>
      <c r="BO1391" s="5" t="e">
        <f t="shared" si="95"/>
        <v>#N/A</v>
      </c>
      <c r="BP1391" s="5" t="e">
        <f t="shared" si="96"/>
        <v>#N/A</v>
      </c>
      <c r="BQ1391" s="5" t="e">
        <f>Table2[[#This Row],[Column1]]+Table2[[#This Row],[Column2]]</f>
        <v>#N/A</v>
      </c>
      <c r="BR1391" s="5"/>
      <c r="BS1391" s="5"/>
      <c r="BT1391" s="5"/>
      <c r="BU1391" s="5"/>
      <c r="BW1391" s="5" t="s">
        <v>1745</v>
      </c>
      <c r="BX1391">
        <v>109</v>
      </c>
      <c r="BY1391">
        <v>0</v>
      </c>
    </row>
    <row r="1392" spans="1:77" x14ac:dyDescent="0.25">
      <c r="A1392" s="5" t="s">
        <v>1704</v>
      </c>
      <c r="B1392" s="42">
        <v>54</v>
      </c>
      <c r="G1392" s="5" t="s">
        <v>1695</v>
      </c>
      <c r="H1392" s="42">
        <v>12600</v>
      </c>
      <c r="N1392" s="5" t="s">
        <v>1695</v>
      </c>
      <c r="O1392" s="42">
        <v>1</v>
      </c>
      <c r="Z1392" s="5" t="s">
        <v>742</v>
      </c>
      <c r="AA1392" s="1">
        <v>0.31</v>
      </c>
      <c r="AI1392" s="5" t="s">
        <v>747</v>
      </c>
      <c r="AJ1392" s="42">
        <v>2</v>
      </c>
      <c r="AL1392" s="5" t="s">
        <v>748</v>
      </c>
      <c r="AM1392" s="17">
        <v>2</v>
      </c>
      <c r="AW1392" s="5" t="s">
        <v>882</v>
      </c>
      <c r="AX1392" s="17">
        <v>90</v>
      </c>
      <c r="BC1392" s="5" t="s">
        <v>822</v>
      </c>
      <c r="BD1392" s="17">
        <v>475</v>
      </c>
      <c r="BN1392" s="5" t="s">
        <v>753</v>
      </c>
      <c r="BO1392" s="5" t="e">
        <f t="shared" si="95"/>
        <v>#N/A</v>
      </c>
      <c r="BP1392" s="5" t="e">
        <f t="shared" si="96"/>
        <v>#N/A</v>
      </c>
      <c r="BQ1392" s="5" t="e">
        <f>Table2[[#This Row],[Column1]]+Table2[[#This Row],[Column2]]</f>
        <v>#N/A</v>
      </c>
      <c r="BR1392" s="5"/>
      <c r="BS1392" s="5"/>
      <c r="BT1392" s="5"/>
      <c r="BU1392" s="5"/>
      <c r="BW1392" s="5" t="s">
        <v>1746</v>
      </c>
      <c r="BX1392">
        <v>12</v>
      </c>
      <c r="BY1392">
        <v>41</v>
      </c>
    </row>
    <row r="1393" spans="1:77" x14ac:dyDescent="0.25">
      <c r="A1393" s="5" t="s">
        <v>1705</v>
      </c>
      <c r="B1393" s="42">
        <v>13</v>
      </c>
      <c r="G1393" s="5" t="s">
        <v>1696</v>
      </c>
      <c r="H1393" s="42">
        <v>20200</v>
      </c>
      <c r="N1393" s="5" t="s">
        <v>1696</v>
      </c>
      <c r="O1393" s="42">
        <v>1</v>
      </c>
      <c r="Z1393" s="5" t="s">
        <v>743</v>
      </c>
      <c r="AA1393" s="1">
        <v>0.33</v>
      </c>
      <c r="AI1393" s="5" t="s">
        <v>748</v>
      </c>
      <c r="AJ1393" s="42">
        <v>2</v>
      </c>
      <c r="AL1393" s="5" t="s">
        <v>751</v>
      </c>
      <c r="AM1393" s="17">
        <v>1</v>
      </c>
      <c r="AW1393" s="5" t="s">
        <v>883</v>
      </c>
      <c r="AX1393" s="17">
        <v>550</v>
      </c>
      <c r="BC1393" s="5" t="s">
        <v>823</v>
      </c>
      <c r="BD1393" s="17">
        <v>9</v>
      </c>
      <c r="BN1393" s="5" t="s">
        <v>754</v>
      </c>
      <c r="BO1393" s="5" t="e">
        <f t="shared" si="95"/>
        <v>#N/A</v>
      </c>
      <c r="BP1393" s="5" t="e">
        <f t="shared" si="96"/>
        <v>#N/A</v>
      </c>
      <c r="BQ1393" s="5" t="e">
        <f>Table2[[#This Row],[Column1]]+Table2[[#This Row],[Column2]]</f>
        <v>#N/A</v>
      </c>
      <c r="BR1393" s="5"/>
      <c r="BS1393" s="5"/>
      <c r="BT1393" s="5"/>
      <c r="BU1393" s="5"/>
      <c r="BW1393" s="5" t="s">
        <v>1747</v>
      </c>
      <c r="BX1393">
        <v>62</v>
      </c>
      <c r="BY1393">
        <v>300</v>
      </c>
    </row>
    <row r="1394" spans="1:77" x14ac:dyDescent="0.25">
      <c r="A1394" s="5" t="s">
        <v>1706</v>
      </c>
      <c r="B1394" s="42">
        <v>99</v>
      </c>
      <c r="G1394" s="5" t="s">
        <v>1697</v>
      </c>
      <c r="H1394" s="42">
        <v>41</v>
      </c>
      <c r="N1394" s="5" t="s">
        <v>1697</v>
      </c>
      <c r="O1394" s="42">
        <v>1</v>
      </c>
      <c r="Z1394" s="5" t="s">
        <v>744</v>
      </c>
      <c r="AA1394" s="1">
        <v>0.1</v>
      </c>
      <c r="AI1394" s="5" t="s">
        <v>751</v>
      </c>
      <c r="AJ1394" s="42">
        <v>1</v>
      </c>
      <c r="AL1394" s="5" t="s">
        <v>752</v>
      </c>
      <c r="AM1394" s="17">
        <v>1</v>
      </c>
      <c r="AW1394" s="5" t="s">
        <v>884</v>
      </c>
      <c r="AX1394" s="17">
        <v>65</v>
      </c>
      <c r="BC1394" s="5" t="s">
        <v>824</v>
      </c>
      <c r="BD1394" s="17">
        <v>644</v>
      </c>
      <c r="BN1394" s="5" t="s">
        <v>755</v>
      </c>
      <c r="BO1394" s="5" t="e">
        <f t="shared" si="95"/>
        <v>#N/A</v>
      </c>
      <c r="BP1394" s="5" t="e">
        <f t="shared" si="96"/>
        <v>#N/A</v>
      </c>
      <c r="BQ1394" s="5" t="e">
        <f>Table2[[#This Row],[Column1]]+Table2[[#This Row],[Column2]]</f>
        <v>#N/A</v>
      </c>
      <c r="BR1394" s="5"/>
      <c r="BS1394" s="5"/>
      <c r="BT1394" s="5"/>
      <c r="BU1394" s="5"/>
      <c r="BW1394" s="5" t="s">
        <v>1748</v>
      </c>
      <c r="BX1394">
        <v>624</v>
      </c>
      <c r="BY1394">
        <v>0</v>
      </c>
    </row>
    <row r="1395" spans="1:77" x14ac:dyDescent="0.25">
      <c r="A1395" s="5" t="s">
        <v>1707</v>
      </c>
      <c r="B1395" s="42">
        <v>465</v>
      </c>
      <c r="G1395" s="5" t="s">
        <v>1698</v>
      </c>
      <c r="H1395" s="42">
        <v>1</v>
      </c>
      <c r="N1395" s="5" t="s">
        <v>1698</v>
      </c>
      <c r="O1395" s="42">
        <v>1</v>
      </c>
      <c r="Z1395" s="5" t="s">
        <v>745</v>
      </c>
      <c r="AA1395" s="1">
        <v>0.3</v>
      </c>
      <c r="AI1395" s="5" t="s">
        <v>752</v>
      </c>
      <c r="AJ1395" s="42">
        <v>1</v>
      </c>
      <c r="AL1395" s="5" t="s">
        <v>753</v>
      </c>
      <c r="AM1395" s="17">
        <v>1</v>
      </c>
      <c r="AW1395" s="5" t="s">
        <v>885</v>
      </c>
      <c r="AX1395" s="17">
        <v>450</v>
      </c>
      <c r="BC1395" s="5" t="s">
        <v>825</v>
      </c>
      <c r="BD1395" s="17">
        <v>41</v>
      </c>
      <c r="BN1395" s="5" t="s">
        <v>756</v>
      </c>
      <c r="BO1395" s="5" t="e">
        <f t="shared" si="95"/>
        <v>#N/A</v>
      </c>
      <c r="BP1395" s="5" t="e">
        <f t="shared" si="96"/>
        <v>#N/A</v>
      </c>
      <c r="BQ1395" s="5" t="e">
        <f>Table2[[#This Row],[Column1]]+Table2[[#This Row],[Column2]]</f>
        <v>#N/A</v>
      </c>
      <c r="BR1395" s="5"/>
      <c r="BS1395" s="5"/>
      <c r="BT1395" s="5"/>
      <c r="BU1395" s="5"/>
      <c r="BW1395" s="5" t="s">
        <v>1749</v>
      </c>
      <c r="BX1395">
        <v>981</v>
      </c>
      <c r="BY1395">
        <v>300</v>
      </c>
    </row>
    <row r="1396" spans="1:77" x14ac:dyDescent="0.25">
      <c r="A1396" s="5" t="s">
        <v>1708</v>
      </c>
      <c r="B1396" s="42">
        <v>20</v>
      </c>
      <c r="G1396" s="5" t="s">
        <v>1699</v>
      </c>
      <c r="H1396" s="42">
        <v>139</v>
      </c>
      <c r="N1396" s="5" t="s">
        <v>1699</v>
      </c>
      <c r="O1396" s="42">
        <v>1</v>
      </c>
      <c r="Z1396" s="5" t="s">
        <v>746</v>
      </c>
      <c r="AA1396" s="1">
        <v>0</v>
      </c>
      <c r="AI1396" s="5" t="s">
        <v>753</v>
      </c>
      <c r="AJ1396" s="42">
        <v>1</v>
      </c>
      <c r="AL1396" s="5" t="s">
        <v>754</v>
      </c>
      <c r="AM1396" s="17">
        <v>1</v>
      </c>
      <c r="AW1396" s="5" t="s">
        <v>886</v>
      </c>
      <c r="AX1396" s="17">
        <v>20</v>
      </c>
      <c r="BC1396" s="5" t="s">
        <v>826</v>
      </c>
      <c r="BD1396" s="17">
        <v>1300</v>
      </c>
      <c r="BN1396" s="5" t="s">
        <v>758</v>
      </c>
      <c r="BO1396" s="5" t="e">
        <f t="shared" si="95"/>
        <v>#N/A</v>
      </c>
      <c r="BP1396" s="5" t="e">
        <f t="shared" si="96"/>
        <v>#N/A</v>
      </c>
      <c r="BQ1396" s="5" t="e">
        <f>Table2[[#This Row],[Column1]]+Table2[[#This Row],[Column2]]</f>
        <v>#N/A</v>
      </c>
      <c r="BR1396" s="5"/>
      <c r="BS1396" s="5"/>
      <c r="BT1396" s="5"/>
      <c r="BU1396" s="5"/>
      <c r="BW1396" s="5" t="s">
        <v>1750</v>
      </c>
      <c r="BX1396">
        <v>3</v>
      </c>
      <c r="BY1396">
        <v>900</v>
      </c>
    </row>
    <row r="1397" spans="1:77" x14ac:dyDescent="0.25">
      <c r="A1397" s="5" t="s">
        <v>1709</v>
      </c>
      <c r="B1397" s="42">
        <v>56</v>
      </c>
      <c r="G1397" s="5" t="s">
        <v>1700</v>
      </c>
      <c r="H1397" s="42">
        <v>5</v>
      </c>
      <c r="N1397" s="5" t="s">
        <v>1700</v>
      </c>
      <c r="O1397" s="42">
        <v>1</v>
      </c>
      <c r="Z1397" s="5" t="s">
        <v>747</v>
      </c>
      <c r="AA1397" s="1">
        <v>0.25</v>
      </c>
      <c r="AI1397" s="5" t="s">
        <v>754</v>
      </c>
      <c r="AJ1397" s="42">
        <v>1</v>
      </c>
      <c r="AL1397" s="5" t="s">
        <v>755</v>
      </c>
      <c r="AM1397" s="17">
        <v>1</v>
      </c>
      <c r="AW1397" s="5" t="s">
        <v>887</v>
      </c>
      <c r="AX1397" s="17">
        <v>50</v>
      </c>
      <c r="BC1397" s="5" t="s">
        <v>828</v>
      </c>
      <c r="BD1397" s="17">
        <v>52</v>
      </c>
      <c r="BN1397" s="5" t="s">
        <v>759</v>
      </c>
      <c r="BO1397" s="5" t="e">
        <f t="shared" si="95"/>
        <v>#N/A</v>
      </c>
      <c r="BP1397" s="5" t="e">
        <f t="shared" si="96"/>
        <v>#N/A</v>
      </c>
      <c r="BQ1397" s="5" t="e">
        <f>Table2[[#This Row],[Column1]]+Table2[[#This Row],[Column2]]</f>
        <v>#N/A</v>
      </c>
      <c r="BR1397" s="5"/>
      <c r="BS1397" s="5"/>
      <c r="BT1397" s="5"/>
      <c r="BU1397" s="5"/>
      <c r="BW1397" s="5" t="s">
        <v>1751</v>
      </c>
      <c r="BX1397">
        <v>0</v>
      </c>
      <c r="BY1397">
        <v>10</v>
      </c>
    </row>
    <row r="1398" spans="1:77" x14ac:dyDescent="0.25">
      <c r="A1398" s="5" t="s">
        <v>1710</v>
      </c>
      <c r="B1398" s="42">
        <v>90</v>
      </c>
      <c r="G1398" s="5" t="s">
        <v>1701</v>
      </c>
      <c r="H1398" s="42">
        <v>36</v>
      </c>
      <c r="N1398" s="5" t="s">
        <v>1701</v>
      </c>
      <c r="O1398" s="42">
        <v>1</v>
      </c>
      <c r="Z1398" s="5" t="s">
        <v>748</v>
      </c>
      <c r="AA1398" s="1">
        <v>0.14000000000000001</v>
      </c>
      <c r="AI1398" s="5" t="s">
        <v>755</v>
      </c>
      <c r="AJ1398" s="42">
        <v>1</v>
      </c>
      <c r="AL1398" s="5" t="s">
        <v>756</v>
      </c>
      <c r="AM1398" s="17">
        <v>1</v>
      </c>
      <c r="AW1398" s="5" t="s">
        <v>888</v>
      </c>
      <c r="AX1398" s="17">
        <v>335</v>
      </c>
      <c r="BC1398" s="5" t="s">
        <v>830</v>
      </c>
      <c r="BD1398" s="17">
        <v>82</v>
      </c>
      <c r="BN1398" s="5" t="s">
        <v>760</v>
      </c>
      <c r="BO1398" s="5" t="e">
        <f t="shared" si="95"/>
        <v>#N/A</v>
      </c>
      <c r="BP1398" s="5" t="e">
        <f t="shared" si="96"/>
        <v>#N/A</v>
      </c>
      <c r="BQ1398" s="5" t="e">
        <f>Table2[[#This Row],[Column1]]+Table2[[#This Row],[Column2]]</f>
        <v>#N/A</v>
      </c>
      <c r="BR1398" s="5"/>
      <c r="BS1398" s="5"/>
      <c r="BT1398" s="5"/>
      <c r="BU1398" s="5"/>
      <c r="BW1398" s="5" t="s">
        <v>1752</v>
      </c>
      <c r="BX1398">
        <v>48</v>
      </c>
      <c r="BY1398">
        <v>15</v>
      </c>
    </row>
    <row r="1399" spans="1:77" x14ac:dyDescent="0.25">
      <c r="A1399" s="5" t="s">
        <v>1711</v>
      </c>
      <c r="B1399" s="42">
        <v>43</v>
      </c>
      <c r="G1399" s="5" t="s">
        <v>1702</v>
      </c>
      <c r="H1399" s="42">
        <v>0</v>
      </c>
      <c r="N1399" s="5" t="s">
        <v>1702</v>
      </c>
      <c r="O1399" s="42">
        <v>1</v>
      </c>
      <c r="Z1399" s="5" t="s">
        <v>751</v>
      </c>
      <c r="AA1399" s="1">
        <v>0.1</v>
      </c>
      <c r="AI1399" s="5" t="s">
        <v>756</v>
      </c>
      <c r="AJ1399" s="42">
        <v>1</v>
      </c>
      <c r="AL1399" s="5" t="s">
        <v>758</v>
      </c>
      <c r="AM1399" s="17">
        <v>1</v>
      </c>
      <c r="AW1399" s="5" t="s">
        <v>889</v>
      </c>
      <c r="AX1399" s="17">
        <v>40</v>
      </c>
      <c r="BC1399" s="5" t="s">
        <v>831</v>
      </c>
      <c r="BD1399" s="17">
        <v>4</v>
      </c>
      <c r="BN1399" s="5" t="s">
        <v>761</v>
      </c>
      <c r="BO1399" s="5" t="e">
        <f t="shared" si="95"/>
        <v>#N/A</v>
      </c>
      <c r="BP1399" s="5" t="e">
        <f t="shared" si="96"/>
        <v>#N/A</v>
      </c>
      <c r="BQ1399" s="5" t="e">
        <f>Table2[[#This Row],[Column1]]+Table2[[#This Row],[Column2]]</f>
        <v>#N/A</v>
      </c>
      <c r="BR1399" s="5"/>
      <c r="BS1399" s="5"/>
      <c r="BT1399" s="5"/>
      <c r="BU1399" s="5"/>
      <c r="BW1399" s="5" t="s">
        <v>1753</v>
      </c>
      <c r="BX1399">
        <v>32</v>
      </c>
      <c r="BY1399">
        <v>123</v>
      </c>
    </row>
    <row r="1400" spans="1:77" x14ac:dyDescent="0.25">
      <c r="A1400" s="5" t="s">
        <v>1712</v>
      </c>
      <c r="B1400" s="42">
        <v>20</v>
      </c>
      <c r="G1400" s="5" t="s">
        <v>1703</v>
      </c>
      <c r="H1400" s="42">
        <v>0</v>
      </c>
      <c r="N1400" s="5" t="s">
        <v>1703</v>
      </c>
      <c r="O1400" s="42">
        <v>1</v>
      </c>
      <c r="Z1400" s="5" t="s">
        <v>752</v>
      </c>
      <c r="AA1400" s="1">
        <v>0</v>
      </c>
      <c r="AI1400" s="5" t="s">
        <v>758</v>
      </c>
      <c r="AJ1400" s="42">
        <v>1</v>
      </c>
      <c r="AL1400" s="5" t="s">
        <v>759</v>
      </c>
      <c r="AM1400" s="17">
        <v>1</v>
      </c>
      <c r="AW1400" s="5" t="s">
        <v>890</v>
      </c>
      <c r="AX1400" s="17">
        <v>43</v>
      </c>
      <c r="BC1400" s="5" t="s">
        <v>832</v>
      </c>
      <c r="BD1400" s="17">
        <v>743</v>
      </c>
      <c r="BN1400" s="5" t="s">
        <v>762</v>
      </c>
      <c r="BO1400" s="5" t="e">
        <f t="shared" si="95"/>
        <v>#N/A</v>
      </c>
      <c r="BP1400" s="5" t="e">
        <f t="shared" si="96"/>
        <v>#N/A</v>
      </c>
      <c r="BQ1400" s="5" t="e">
        <f>Table2[[#This Row],[Column1]]+Table2[[#This Row],[Column2]]</f>
        <v>#N/A</v>
      </c>
      <c r="BR1400" s="5"/>
      <c r="BS1400" s="5"/>
      <c r="BT1400" s="5"/>
      <c r="BU1400" s="5"/>
      <c r="BW1400" s="5" t="s">
        <v>1754</v>
      </c>
      <c r="BX1400">
        <v>34</v>
      </c>
      <c r="BY1400">
        <v>13</v>
      </c>
    </row>
    <row r="1401" spans="1:77" x14ac:dyDescent="0.25">
      <c r="A1401" s="5" t="s">
        <v>1713</v>
      </c>
      <c r="B1401" s="42">
        <v>176</v>
      </c>
      <c r="G1401" s="5" t="s">
        <v>1704</v>
      </c>
      <c r="H1401" s="42">
        <v>115</v>
      </c>
      <c r="N1401" s="5" t="s">
        <v>1704</v>
      </c>
      <c r="O1401" s="42">
        <v>1</v>
      </c>
      <c r="Z1401" s="5" t="s">
        <v>753</v>
      </c>
      <c r="AA1401" s="1">
        <v>0.17</v>
      </c>
      <c r="AI1401" s="5" t="s">
        <v>759</v>
      </c>
      <c r="AJ1401" s="42">
        <v>1</v>
      </c>
      <c r="AL1401" s="5" t="s">
        <v>760</v>
      </c>
      <c r="AM1401" s="17">
        <v>1</v>
      </c>
      <c r="AW1401" s="5" t="s">
        <v>891</v>
      </c>
      <c r="AX1401" s="17">
        <v>239</v>
      </c>
      <c r="BC1401" s="5" t="s">
        <v>834</v>
      </c>
      <c r="BD1401" s="17">
        <v>661</v>
      </c>
      <c r="BN1401" s="5" t="s">
        <v>763</v>
      </c>
      <c r="BO1401" s="5" t="e">
        <f t="shared" si="95"/>
        <v>#N/A</v>
      </c>
      <c r="BP1401" s="5" t="e">
        <f t="shared" si="96"/>
        <v>#N/A</v>
      </c>
      <c r="BQ1401" s="5" t="e">
        <f>Table2[[#This Row],[Column1]]+Table2[[#This Row],[Column2]]</f>
        <v>#N/A</v>
      </c>
      <c r="BR1401" s="5"/>
      <c r="BS1401" s="5"/>
      <c r="BT1401" s="5"/>
      <c r="BU1401" s="5"/>
      <c r="BW1401" s="5" t="s">
        <v>1755</v>
      </c>
      <c r="BX1401">
        <v>17</v>
      </c>
      <c r="BY1401">
        <v>0</v>
      </c>
    </row>
    <row r="1402" spans="1:77" x14ac:dyDescent="0.25">
      <c r="A1402" s="5" t="s">
        <v>1714</v>
      </c>
      <c r="B1402" s="42">
        <v>75</v>
      </c>
      <c r="G1402" s="5" t="s">
        <v>1705</v>
      </c>
      <c r="H1402" s="42">
        <v>39</v>
      </c>
      <c r="N1402" s="5" t="s">
        <v>1705</v>
      </c>
      <c r="O1402" s="42">
        <v>1</v>
      </c>
      <c r="Z1402" s="5" t="s">
        <v>754</v>
      </c>
      <c r="AA1402" s="1">
        <v>0.1</v>
      </c>
      <c r="AI1402" s="5" t="s">
        <v>760</v>
      </c>
      <c r="AJ1402" s="42">
        <v>1</v>
      </c>
      <c r="AL1402" s="5" t="s">
        <v>761</v>
      </c>
      <c r="AM1402" s="17">
        <v>1</v>
      </c>
      <c r="AW1402" s="5" t="s">
        <v>892</v>
      </c>
      <c r="AX1402" s="17">
        <v>1877</v>
      </c>
      <c r="BC1402" s="5" t="s">
        <v>835</v>
      </c>
      <c r="BD1402" s="17">
        <v>70</v>
      </c>
      <c r="BN1402" s="5" t="s">
        <v>766</v>
      </c>
      <c r="BO1402" s="5" t="e">
        <f t="shared" si="95"/>
        <v>#N/A</v>
      </c>
      <c r="BP1402" s="5" t="e">
        <f t="shared" si="96"/>
        <v>#N/A</v>
      </c>
      <c r="BQ1402" s="5" t="e">
        <f>Table2[[#This Row],[Column1]]+Table2[[#This Row],[Column2]]</f>
        <v>#N/A</v>
      </c>
      <c r="BR1402" s="5"/>
      <c r="BS1402" s="5"/>
      <c r="BT1402" s="5"/>
      <c r="BU1402" s="5"/>
      <c r="BW1402" s="5" t="s">
        <v>1757</v>
      </c>
      <c r="BX1402">
        <v>340</v>
      </c>
      <c r="BY1402">
        <v>219</v>
      </c>
    </row>
    <row r="1403" spans="1:77" x14ac:dyDescent="0.25">
      <c r="A1403" s="5" t="s">
        <v>1715</v>
      </c>
      <c r="B1403" s="42">
        <v>24</v>
      </c>
      <c r="G1403" s="5" t="s">
        <v>1706</v>
      </c>
      <c r="H1403" s="42">
        <v>136</v>
      </c>
      <c r="N1403" s="5" t="s">
        <v>1706</v>
      </c>
      <c r="O1403" s="42">
        <v>2</v>
      </c>
      <c r="Z1403" s="5" t="s">
        <v>755</v>
      </c>
      <c r="AA1403" s="1">
        <v>7.0000000000000007E-2</v>
      </c>
      <c r="AI1403" s="5" t="s">
        <v>761</v>
      </c>
      <c r="AJ1403" s="42">
        <v>1</v>
      </c>
      <c r="AL1403" s="5" t="s">
        <v>762</v>
      </c>
      <c r="AM1403" s="17">
        <v>3</v>
      </c>
      <c r="AW1403" s="5" t="s">
        <v>893</v>
      </c>
      <c r="AX1403" s="17">
        <v>6</v>
      </c>
      <c r="BC1403" s="5" t="s">
        <v>836</v>
      </c>
      <c r="BD1403" s="17">
        <v>95</v>
      </c>
      <c r="BN1403" s="5" t="s">
        <v>767</v>
      </c>
      <c r="BO1403" s="5" t="e">
        <f t="shared" si="95"/>
        <v>#N/A</v>
      </c>
      <c r="BP1403" s="5" t="e">
        <f t="shared" si="96"/>
        <v>#N/A</v>
      </c>
      <c r="BQ1403" s="5" t="e">
        <f>Table2[[#This Row],[Column1]]+Table2[[#This Row],[Column2]]</f>
        <v>#N/A</v>
      </c>
      <c r="BR1403" s="5"/>
      <c r="BS1403" s="5"/>
      <c r="BT1403" s="5"/>
      <c r="BU1403" s="5"/>
      <c r="BW1403" s="5" t="s">
        <v>1758</v>
      </c>
      <c r="BX1403">
        <v>271</v>
      </c>
      <c r="BY1403">
        <v>40</v>
      </c>
    </row>
    <row r="1404" spans="1:77" x14ac:dyDescent="0.25">
      <c r="A1404" s="5" t="s">
        <v>1716</v>
      </c>
      <c r="B1404" s="42">
        <v>500</v>
      </c>
      <c r="G1404" s="5" t="s">
        <v>1707</v>
      </c>
      <c r="H1404" s="42">
        <v>714</v>
      </c>
      <c r="N1404" s="5" t="s">
        <v>1707</v>
      </c>
      <c r="O1404" s="42">
        <v>2</v>
      </c>
      <c r="Z1404" s="5" t="s">
        <v>756</v>
      </c>
      <c r="AA1404" s="1">
        <v>0.28000000000000003</v>
      </c>
      <c r="AI1404" s="5" t="s">
        <v>762</v>
      </c>
      <c r="AJ1404" s="42">
        <v>3</v>
      </c>
      <c r="AL1404" s="5" t="s">
        <v>763</v>
      </c>
      <c r="AM1404" s="17">
        <v>1</v>
      </c>
      <c r="AW1404" s="5" t="s">
        <v>894</v>
      </c>
      <c r="AX1404" s="17">
        <v>150</v>
      </c>
      <c r="BC1404" s="5" t="s">
        <v>837</v>
      </c>
      <c r="BD1404" s="17">
        <v>900</v>
      </c>
      <c r="BN1404" s="5" t="s">
        <v>768</v>
      </c>
      <c r="BO1404" s="5" t="e">
        <f t="shared" si="95"/>
        <v>#N/A</v>
      </c>
      <c r="BP1404" s="5" t="e">
        <f t="shared" si="96"/>
        <v>#N/A</v>
      </c>
      <c r="BQ1404" s="5" t="e">
        <f>Table2[[#This Row],[Column1]]+Table2[[#This Row],[Column2]]</f>
        <v>#N/A</v>
      </c>
      <c r="BR1404" s="5"/>
      <c r="BS1404" s="5"/>
      <c r="BT1404" s="5"/>
      <c r="BU1404" s="5"/>
      <c r="BW1404" s="5" t="s">
        <v>1759</v>
      </c>
      <c r="BX1404">
        <v>510</v>
      </c>
      <c r="BY1404">
        <v>325</v>
      </c>
    </row>
    <row r="1405" spans="1:77" x14ac:dyDescent="0.25">
      <c r="A1405" s="5" t="s">
        <v>1717</v>
      </c>
      <c r="B1405" s="42">
        <v>30</v>
      </c>
      <c r="G1405" s="5" t="s">
        <v>1708</v>
      </c>
      <c r="H1405" s="42">
        <v>7</v>
      </c>
      <c r="N1405" s="5" t="s">
        <v>1708</v>
      </c>
      <c r="O1405" s="42">
        <v>1</v>
      </c>
      <c r="Z1405" s="5" t="s">
        <v>758</v>
      </c>
      <c r="AA1405" s="1">
        <v>0.3</v>
      </c>
      <c r="AI1405" s="5" t="s">
        <v>763</v>
      </c>
      <c r="AJ1405" s="42">
        <v>1</v>
      </c>
      <c r="AL1405" s="5" t="s">
        <v>766</v>
      </c>
      <c r="AM1405" s="17">
        <v>1</v>
      </c>
      <c r="AW1405" s="5" t="s">
        <v>895</v>
      </c>
      <c r="AX1405" s="17">
        <v>45</v>
      </c>
      <c r="BC1405" s="5" t="s">
        <v>838</v>
      </c>
      <c r="BD1405" s="17">
        <v>3000</v>
      </c>
      <c r="BN1405" s="5" t="s">
        <v>769</v>
      </c>
      <c r="BO1405" s="5" t="e">
        <f t="shared" si="95"/>
        <v>#N/A</v>
      </c>
      <c r="BP1405" s="5" t="e">
        <f t="shared" si="96"/>
        <v>#N/A</v>
      </c>
      <c r="BQ1405" s="5" t="e">
        <f>Table2[[#This Row],[Column1]]+Table2[[#This Row],[Column2]]</f>
        <v>#N/A</v>
      </c>
      <c r="BR1405" s="5"/>
      <c r="BS1405" s="5"/>
      <c r="BT1405" s="5"/>
      <c r="BU1405" s="5"/>
      <c r="BW1405" s="5" t="s">
        <v>1760</v>
      </c>
      <c r="BX1405">
        <v>474</v>
      </c>
      <c r="BY1405">
        <v>24</v>
      </c>
    </row>
    <row r="1406" spans="1:77" x14ac:dyDescent="0.25">
      <c r="A1406" s="5" t="s">
        <v>1718</v>
      </c>
      <c r="B1406" s="42">
        <v>243</v>
      </c>
      <c r="G1406" s="5" t="s">
        <v>1709</v>
      </c>
      <c r="H1406" s="42">
        <v>351</v>
      </c>
      <c r="N1406" s="5" t="s">
        <v>1709</v>
      </c>
      <c r="O1406" s="42">
        <v>3</v>
      </c>
      <c r="Z1406" s="5" t="s">
        <v>759</v>
      </c>
      <c r="AA1406" s="1">
        <v>0.18</v>
      </c>
      <c r="AI1406" s="5" t="s">
        <v>766</v>
      </c>
      <c r="AJ1406" s="42">
        <v>1</v>
      </c>
      <c r="AL1406" s="5" t="s">
        <v>767</v>
      </c>
      <c r="AM1406" s="17">
        <v>1</v>
      </c>
      <c r="AW1406" s="5" t="s">
        <v>896</v>
      </c>
      <c r="AX1406" s="17">
        <v>190</v>
      </c>
      <c r="BC1406" s="5" t="s">
        <v>839</v>
      </c>
      <c r="BD1406" s="17">
        <v>45</v>
      </c>
      <c r="BN1406" s="5" t="s">
        <v>770</v>
      </c>
      <c r="BO1406" s="5" t="e">
        <f t="shared" si="95"/>
        <v>#N/A</v>
      </c>
      <c r="BP1406" s="5" t="e">
        <f t="shared" si="96"/>
        <v>#N/A</v>
      </c>
      <c r="BQ1406" s="5" t="e">
        <f>Table2[[#This Row],[Column1]]+Table2[[#This Row],[Column2]]</f>
        <v>#N/A</v>
      </c>
      <c r="BR1406" s="5"/>
      <c r="BS1406" s="5"/>
      <c r="BT1406" s="5"/>
      <c r="BU1406" s="5"/>
      <c r="BW1406" s="5" t="s">
        <v>1761</v>
      </c>
      <c r="BX1406">
        <v>28</v>
      </c>
      <c r="BY1406">
        <v>120</v>
      </c>
    </row>
    <row r="1407" spans="1:77" x14ac:dyDescent="0.25">
      <c r="A1407" s="5" t="s">
        <v>1719</v>
      </c>
      <c r="B1407" s="42">
        <v>75</v>
      </c>
      <c r="G1407" s="5" t="s">
        <v>1710</v>
      </c>
      <c r="H1407" s="42">
        <v>512</v>
      </c>
      <c r="N1407" s="5" t="s">
        <v>1710</v>
      </c>
      <c r="O1407" s="42">
        <v>2</v>
      </c>
      <c r="Z1407" s="5" t="s">
        <v>760</v>
      </c>
      <c r="AA1407" s="1">
        <v>0.36</v>
      </c>
      <c r="AI1407" s="5" t="s">
        <v>767</v>
      </c>
      <c r="AJ1407" s="42">
        <v>1</v>
      </c>
      <c r="AL1407" s="5" t="s">
        <v>768</v>
      </c>
      <c r="AM1407" s="17">
        <v>2</v>
      </c>
      <c r="AW1407" s="5" t="s">
        <v>897</v>
      </c>
      <c r="AX1407" s="17">
        <v>26</v>
      </c>
      <c r="BC1407" s="5" t="s">
        <v>840</v>
      </c>
      <c r="BD1407" s="17">
        <v>30</v>
      </c>
      <c r="BN1407" s="5" t="s">
        <v>771</v>
      </c>
      <c r="BO1407" s="5" t="e">
        <f t="shared" si="95"/>
        <v>#N/A</v>
      </c>
      <c r="BP1407" s="5" t="e">
        <f t="shared" si="96"/>
        <v>#N/A</v>
      </c>
      <c r="BQ1407" s="5" t="e">
        <f>Table2[[#This Row],[Column1]]+Table2[[#This Row],[Column2]]</f>
        <v>#N/A</v>
      </c>
      <c r="BR1407" s="5"/>
      <c r="BS1407" s="5"/>
      <c r="BT1407" s="5"/>
      <c r="BU1407" s="5"/>
      <c r="BW1407" s="5" t="s">
        <v>1762</v>
      </c>
      <c r="BX1407">
        <v>40</v>
      </c>
      <c r="BY1407">
        <v>47</v>
      </c>
    </row>
    <row r="1408" spans="1:77" x14ac:dyDescent="0.25">
      <c r="A1408" s="5" t="s">
        <v>1720</v>
      </c>
      <c r="B1408" s="42">
        <v>410</v>
      </c>
      <c r="G1408" s="5" t="s">
        <v>1711</v>
      </c>
      <c r="H1408" s="42">
        <v>56</v>
      </c>
      <c r="N1408" s="5" t="s">
        <v>1711</v>
      </c>
      <c r="O1408" s="42">
        <v>2</v>
      </c>
      <c r="Z1408" s="5" t="s">
        <v>761</v>
      </c>
      <c r="AA1408" s="1">
        <v>1</v>
      </c>
      <c r="AI1408" s="5" t="s">
        <v>768</v>
      </c>
      <c r="AJ1408" s="42">
        <v>2</v>
      </c>
      <c r="AL1408" s="5" t="s">
        <v>769</v>
      </c>
      <c r="AM1408" s="17">
        <v>1</v>
      </c>
      <c r="AW1408" s="5" t="s">
        <v>898</v>
      </c>
      <c r="AX1408" s="17">
        <v>544</v>
      </c>
      <c r="BC1408" s="5" t="s">
        <v>841</v>
      </c>
      <c r="BD1408" s="17">
        <v>127</v>
      </c>
      <c r="BN1408" s="5" t="s">
        <v>772</v>
      </c>
      <c r="BO1408" s="5" t="e">
        <f t="shared" si="95"/>
        <v>#N/A</v>
      </c>
      <c r="BP1408" s="5" t="e">
        <f t="shared" si="96"/>
        <v>#N/A</v>
      </c>
      <c r="BQ1408" s="5" t="e">
        <f>Table2[[#This Row],[Column1]]+Table2[[#This Row],[Column2]]</f>
        <v>#N/A</v>
      </c>
      <c r="BR1408" s="5"/>
      <c r="BS1408" s="5"/>
      <c r="BT1408" s="5"/>
      <c r="BU1408" s="5"/>
      <c r="BW1408" s="5" t="s">
        <v>1763</v>
      </c>
      <c r="BX1408">
        <v>21</v>
      </c>
      <c r="BY1408">
        <v>55</v>
      </c>
    </row>
    <row r="1409" spans="1:77" x14ac:dyDescent="0.25">
      <c r="A1409" s="5" t="s">
        <v>1721</v>
      </c>
      <c r="B1409" s="42">
        <v>18</v>
      </c>
      <c r="G1409" s="5" t="s">
        <v>1712</v>
      </c>
      <c r="H1409" s="42">
        <v>28</v>
      </c>
      <c r="N1409" s="5" t="s">
        <v>1712</v>
      </c>
      <c r="O1409" s="42">
        <v>1</v>
      </c>
      <c r="Z1409" s="5" t="s">
        <v>762</v>
      </c>
      <c r="AA1409" s="1">
        <v>0.38</v>
      </c>
      <c r="AI1409" s="5" t="s">
        <v>769</v>
      </c>
      <c r="AJ1409" s="42">
        <v>1</v>
      </c>
      <c r="AL1409" s="5" t="s">
        <v>770</v>
      </c>
      <c r="AM1409" s="17">
        <v>1</v>
      </c>
      <c r="AW1409" s="5" t="s">
        <v>899</v>
      </c>
      <c r="AX1409" s="17">
        <v>212</v>
      </c>
      <c r="BC1409" s="5" t="s">
        <v>843</v>
      </c>
      <c r="BD1409" s="17">
        <v>1226</v>
      </c>
      <c r="BN1409" s="5" t="s">
        <v>773</v>
      </c>
      <c r="BO1409" s="5" t="e">
        <f t="shared" si="95"/>
        <v>#N/A</v>
      </c>
      <c r="BP1409" s="5" t="e">
        <f t="shared" si="96"/>
        <v>#N/A</v>
      </c>
      <c r="BQ1409" s="5" t="e">
        <f>Table2[[#This Row],[Column1]]+Table2[[#This Row],[Column2]]</f>
        <v>#N/A</v>
      </c>
      <c r="BR1409" s="5"/>
      <c r="BS1409" s="5"/>
      <c r="BT1409" s="5"/>
      <c r="BU1409" s="5"/>
      <c r="BW1409" s="5" t="s">
        <v>1764</v>
      </c>
      <c r="BX1409">
        <v>218</v>
      </c>
      <c r="BY1409">
        <v>100</v>
      </c>
    </row>
    <row r="1410" spans="1:77" x14ac:dyDescent="0.25">
      <c r="A1410" s="5" t="s">
        <v>1722</v>
      </c>
      <c r="B1410" s="42">
        <v>50</v>
      </c>
      <c r="G1410" s="5" t="s">
        <v>1713</v>
      </c>
      <c r="H1410" s="42">
        <v>44</v>
      </c>
      <c r="N1410" s="5" t="s">
        <v>1713</v>
      </c>
      <c r="O1410" s="42">
        <v>2</v>
      </c>
      <c r="Z1410" s="5" t="s">
        <v>763</v>
      </c>
      <c r="AA1410" s="1">
        <v>0.06</v>
      </c>
      <c r="AI1410" s="5" t="s">
        <v>770</v>
      </c>
      <c r="AJ1410" s="42">
        <v>1</v>
      </c>
      <c r="AL1410" s="5" t="s">
        <v>771</v>
      </c>
      <c r="AM1410" s="17">
        <v>1</v>
      </c>
      <c r="AW1410" s="5" t="s">
        <v>900</v>
      </c>
      <c r="AX1410" s="17">
        <v>19</v>
      </c>
      <c r="BC1410" s="5" t="s">
        <v>844</v>
      </c>
      <c r="BD1410" s="17">
        <v>4200</v>
      </c>
      <c r="BN1410" s="5" t="s">
        <v>774</v>
      </c>
      <c r="BO1410" s="5" t="e">
        <f t="shared" si="95"/>
        <v>#N/A</v>
      </c>
      <c r="BP1410" s="5" t="e">
        <f t="shared" si="96"/>
        <v>#N/A</v>
      </c>
      <c r="BQ1410" s="5" t="e">
        <f>Table2[[#This Row],[Column1]]+Table2[[#This Row],[Column2]]</f>
        <v>#N/A</v>
      </c>
      <c r="BR1410" s="5"/>
      <c r="BS1410" s="5"/>
      <c r="BT1410" s="5"/>
      <c r="BU1410" s="5"/>
      <c r="BW1410" s="5" t="s">
        <v>1765</v>
      </c>
      <c r="BX1410">
        <v>51</v>
      </c>
      <c r="BY1410">
        <v>14</v>
      </c>
    </row>
    <row r="1411" spans="1:77" x14ac:dyDescent="0.25">
      <c r="A1411" s="5" t="s">
        <v>1723</v>
      </c>
      <c r="B1411" s="42">
        <v>260</v>
      </c>
      <c r="G1411" s="5" t="s">
        <v>1714</v>
      </c>
      <c r="H1411" s="42">
        <v>136</v>
      </c>
      <c r="N1411" s="5" t="s">
        <v>1714</v>
      </c>
      <c r="O1411" s="42">
        <v>2</v>
      </c>
      <c r="Z1411" s="5" t="s">
        <v>766</v>
      </c>
      <c r="AA1411" s="1">
        <v>0.11</v>
      </c>
      <c r="AI1411" s="5" t="s">
        <v>771</v>
      </c>
      <c r="AJ1411" s="42">
        <v>1</v>
      </c>
      <c r="AL1411" s="5" t="s">
        <v>772</v>
      </c>
      <c r="AM1411" s="17">
        <v>2</v>
      </c>
      <c r="AW1411" s="5" t="s">
        <v>901</v>
      </c>
      <c r="AX1411" s="17">
        <v>40</v>
      </c>
      <c r="BC1411" s="5" t="s">
        <v>845</v>
      </c>
      <c r="BD1411" s="17">
        <v>61</v>
      </c>
      <c r="BN1411" s="5" t="s">
        <v>775</v>
      </c>
      <c r="BO1411" s="5" t="e">
        <f t="shared" si="95"/>
        <v>#N/A</v>
      </c>
      <c r="BP1411" s="5" t="e">
        <f t="shared" si="96"/>
        <v>#N/A</v>
      </c>
      <c r="BQ1411" s="5" t="e">
        <f>Table2[[#This Row],[Column1]]+Table2[[#This Row],[Column2]]</f>
        <v>#N/A</v>
      </c>
      <c r="BR1411" s="5"/>
      <c r="BS1411" s="5"/>
      <c r="BT1411" s="5"/>
      <c r="BU1411" s="5"/>
      <c r="BW1411" s="5" t="s">
        <v>1766</v>
      </c>
      <c r="BX1411">
        <v>0</v>
      </c>
      <c r="BY1411">
        <v>51</v>
      </c>
    </row>
    <row r="1412" spans="1:77" x14ac:dyDescent="0.25">
      <c r="A1412" s="5" t="s">
        <v>1724</v>
      </c>
      <c r="B1412" s="42">
        <v>24</v>
      </c>
      <c r="G1412" s="5" t="s">
        <v>1715</v>
      </c>
      <c r="H1412" s="42">
        <v>418</v>
      </c>
      <c r="N1412" s="5" t="s">
        <v>1715</v>
      </c>
      <c r="O1412" s="42">
        <v>2</v>
      </c>
      <c r="Z1412" s="5" t="s">
        <v>767</v>
      </c>
      <c r="AA1412" s="1">
        <v>0.05</v>
      </c>
      <c r="AI1412" s="5" t="s">
        <v>772</v>
      </c>
      <c r="AJ1412" s="42">
        <v>2</v>
      </c>
      <c r="AL1412" s="5" t="s">
        <v>773</v>
      </c>
      <c r="AM1412" s="17">
        <v>1</v>
      </c>
      <c r="AW1412" s="5" t="s">
        <v>902</v>
      </c>
      <c r="AX1412" s="17">
        <v>57</v>
      </c>
      <c r="BC1412" s="5" t="s">
        <v>846</v>
      </c>
      <c r="BD1412" s="17">
        <v>13</v>
      </c>
      <c r="BN1412" s="5" t="s">
        <v>776</v>
      </c>
      <c r="BO1412" s="5" t="e">
        <f t="shared" si="95"/>
        <v>#N/A</v>
      </c>
      <c r="BP1412" s="5" t="e">
        <f t="shared" si="96"/>
        <v>#N/A</v>
      </c>
      <c r="BQ1412" s="5" t="e">
        <f>Table2[[#This Row],[Column1]]+Table2[[#This Row],[Column2]]</f>
        <v>#N/A</v>
      </c>
      <c r="BR1412" s="5"/>
      <c r="BS1412" s="5"/>
      <c r="BT1412" s="5"/>
      <c r="BU1412" s="5"/>
      <c r="BW1412" s="5" t="s">
        <v>1767</v>
      </c>
      <c r="BX1412">
        <v>491</v>
      </c>
      <c r="BY1412">
        <v>0</v>
      </c>
    </row>
    <row r="1413" spans="1:77" x14ac:dyDescent="0.25">
      <c r="A1413" s="5" t="s">
        <v>1725</v>
      </c>
      <c r="B1413" s="42">
        <v>40</v>
      </c>
      <c r="G1413" s="5" t="s">
        <v>1716</v>
      </c>
      <c r="H1413" s="42">
        <v>748</v>
      </c>
      <c r="N1413" s="5" t="s">
        <v>1716</v>
      </c>
      <c r="O1413" s="42">
        <v>1</v>
      </c>
      <c r="Z1413" s="5" t="s">
        <v>768</v>
      </c>
      <c r="AA1413" s="1">
        <v>0.08</v>
      </c>
      <c r="AI1413" s="5" t="s">
        <v>773</v>
      </c>
      <c r="AJ1413" s="42">
        <v>1</v>
      </c>
      <c r="AL1413" s="5" t="s">
        <v>774</v>
      </c>
      <c r="AM1413" s="17">
        <v>1</v>
      </c>
      <c r="AW1413" s="5" t="s">
        <v>904</v>
      </c>
      <c r="AX1413" s="17">
        <v>715</v>
      </c>
      <c r="BC1413" s="5" t="s">
        <v>847</v>
      </c>
      <c r="BD1413" s="17">
        <v>306</v>
      </c>
      <c r="BN1413" s="5" t="s">
        <v>777</v>
      </c>
      <c r="BO1413" s="5" t="e">
        <f t="shared" si="95"/>
        <v>#N/A</v>
      </c>
      <c r="BP1413" s="5" t="e">
        <f t="shared" si="96"/>
        <v>#N/A</v>
      </c>
      <c r="BQ1413" s="5" t="e">
        <f>Table2[[#This Row],[Column1]]+Table2[[#This Row],[Column2]]</f>
        <v>#N/A</v>
      </c>
      <c r="BR1413" s="5"/>
      <c r="BS1413" s="5"/>
      <c r="BT1413" s="5"/>
      <c r="BU1413" s="5"/>
      <c r="BW1413" s="5" t="s">
        <v>1768</v>
      </c>
      <c r="BX1413">
        <v>467</v>
      </c>
      <c r="BY1413">
        <v>108</v>
      </c>
    </row>
    <row r="1414" spans="1:77" x14ac:dyDescent="0.25">
      <c r="A1414" s="5" t="s">
        <v>1726</v>
      </c>
      <c r="B1414" s="42">
        <v>120</v>
      </c>
      <c r="G1414" s="5" t="s">
        <v>1717</v>
      </c>
      <c r="H1414" s="42">
        <v>40</v>
      </c>
      <c r="N1414" s="5" t="s">
        <v>1717</v>
      </c>
      <c r="O1414" s="42">
        <v>1</v>
      </c>
      <c r="Z1414" s="5" t="s">
        <v>769</v>
      </c>
      <c r="AA1414" s="1">
        <v>0.12</v>
      </c>
      <c r="AI1414" s="5" t="s">
        <v>774</v>
      </c>
      <c r="AJ1414" s="42">
        <v>1</v>
      </c>
      <c r="AL1414" s="5" t="s">
        <v>775</v>
      </c>
      <c r="AM1414" s="17">
        <v>1</v>
      </c>
      <c r="AW1414" s="5" t="s">
        <v>905</v>
      </c>
      <c r="AX1414" s="17">
        <v>22</v>
      </c>
      <c r="BC1414" s="5" t="s">
        <v>848</v>
      </c>
      <c r="BD1414" s="17">
        <v>100</v>
      </c>
      <c r="BN1414" s="5" t="s">
        <v>778</v>
      </c>
      <c r="BO1414" s="5" t="e">
        <f t="shared" si="95"/>
        <v>#N/A</v>
      </c>
      <c r="BP1414" s="5" t="e">
        <f t="shared" si="96"/>
        <v>#N/A</v>
      </c>
      <c r="BQ1414" s="5" t="e">
        <f>Table2[[#This Row],[Column1]]+Table2[[#This Row],[Column2]]</f>
        <v>#N/A</v>
      </c>
      <c r="BR1414" s="5"/>
      <c r="BS1414" s="5"/>
      <c r="BT1414" s="5"/>
      <c r="BU1414" s="5"/>
      <c r="BW1414" s="5" t="s">
        <v>1769</v>
      </c>
      <c r="BX1414">
        <v>648</v>
      </c>
      <c r="BY1414">
        <v>350</v>
      </c>
    </row>
    <row r="1415" spans="1:77" x14ac:dyDescent="0.25">
      <c r="A1415" s="5" t="s">
        <v>1727</v>
      </c>
      <c r="B1415" s="42">
        <v>60</v>
      </c>
      <c r="G1415" s="5" t="s">
        <v>1718</v>
      </c>
      <c r="H1415" s="42">
        <v>610</v>
      </c>
      <c r="N1415" s="5" t="s">
        <v>1718</v>
      </c>
      <c r="O1415" s="42">
        <v>2</v>
      </c>
      <c r="Z1415" s="5" t="s">
        <v>770</v>
      </c>
      <c r="AA1415" s="1">
        <v>0.2</v>
      </c>
      <c r="AI1415" s="5" t="s">
        <v>775</v>
      </c>
      <c r="AJ1415" s="42">
        <v>1</v>
      </c>
      <c r="AL1415" s="5" t="s">
        <v>776</v>
      </c>
      <c r="AM1415" s="17">
        <v>1</v>
      </c>
      <c r="AW1415" s="5" t="s">
        <v>906</v>
      </c>
      <c r="AX1415" s="17">
        <v>1000</v>
      </c>
      <c r="BC1415" s="5" t="s">
        <v>849</v>
      </c>
      <c r="BD1415" s="17">
        <v>37</v>
      </c>
      <c r="BN1415" s="5" t="s">
        <v>779</v>
      </c>
      <c r="BO1415" s="5" t="e">
        <f t="shared" si="95"/>
        <v>#N/A</v>
      </c>
      <c r="BP1415" s="5" t="e">
        <f t="shared" si="96"/>
        <v>#N/A</v>
      </c>
      <c r="BQ1415" s="5" t="e">
        <f>Table2[[#This Row],[Column1]]+Table2[[#This Row],[Column2]]</f>
        <v>#N/A</v>
      </c>
      <c r="BR1415" s="5"/>
      <c r="BS1415" s="5"/>
      <c r="BT1415" s="5"/>
      <c r="BU1415" s="5"/>
      <c r="BW1415" s="5" t="s">
        <v>1770</v>
      </c>
      <c r="BX1415">
        <v>2</v>
      </c>
      <c r="BY1415">
        <v>4</v>
      </c>
    </row>
    <row r="1416" spans="1:77" x14ac:dyDescent="0.25">
      <c r="A1416" s="5" t="s">
        <v>1728</v>
      </c>
      <c r="B1416" s="42">
        <v>123</v>
      </c>
      <c r="G1416" s="5" t="s">
        <v>1719</v>
      </c>
      <c r="H1416" s="42">
        <v>53</v>
      </c>
      <c r="N1416" s="5" t="s">
        <v>1719</v>
      </c>
      <c r="O1416" s="42">
        <v>1</v>
      </c>
      <c r="Z1416" s="5" t="s">
        <v>771</v>
      </c>
      <c r="AA1416" s="1">
        <v>0.09</v>
      </c>
      <c r="AI1416" s="5" t="s">
        <v>776</v>
      </c>
      <c r="AJ1416" s="42">
        <v>1</v>
      </c>
      <c r="AL1416" s="5" t="s">
        <v>777</v>
      </c>
      <c r="AM1416" s="17">
        <v>1</v>
      </c>
      <c r="AW1416" s="5" t="s">
        <v>907</v>
      </c>
      <c r="AX1416" s="17">
        <v>70</v>
      </c>
      <c r="BC1416" s="5" t="s">
        <v>850</v>
      </c>
      <c r="BD1416" s="17">
        <v>4</v>
      </c>
      <c r="BN1416" s="5" t="s">
        <v>780</v>
      </c>
      <c r="BO1416" s="5" t="e">
        <f t="shared" ref="BO1416:BO1479" si="97">RANK(BK1416:BK3042,BK1416:BK3042,0)</f>
        <v>#N/A</v>
      </c>
      <c r="BP1416" s="5" t="e">
        <f t="shared" ref="BP1416:BP1479" si="98">RANK(BL1416:BL3042,BL1416:BL3042,0)</f>
        <v>#N/A</v>
      </c>
      <c r="BQ1416" s="5" t="e">
        <f>Table2[[#This Row],[Column1]]+Table2[[#This Row],[Column2]]</f>
        <v>#N/A</v>
      </c>
      <c r="BR1416" s="5"/>
      <c r="BS1416" s="5"/>
      <c r="BT1416" s="5"/>
      <c r="BU1416" s="5"/>
      <c r="BW1416" s="5" t="s">
        <v>1771</v>
      </c>
      <c r="BX1416">
        <v>157</v>
      </c>
      <c r="BY1416">
        <v>211</v>
      </c>
    </row>
    <row r="1417" spans="1:77" x14ac:dyDescent="0.25">
      <c r="A1417" s="5" t="s">
        <v>1729</v>
      </c>
      <c r="B1417" s="42">
        <v>1300</v>
      </c>
      <c r="G1417" s="5" t="s">
        <v>1720</v>
      </c>
      <c r="H1417" s="42">
        <v>1121</v>
      </c>
      <c r="N1417" s="5" t="s">
        <v>1720</v>
      </c>
      <c r="O1417" s="42">
        <v>2</v>
      </c>
      <c r="Z1417" s="5" t="s">
        <v>772</v>
      </c>
      <c r="AA1417" s="1">
        <v>0</v>
      </c>
      <c r="AI1417" s="5" t="s">
        <v>777</v>
      </c>
      <c r="AJ1417" s="42">
        <v>1</v>
      </c>
      <c r="AL1417" s="5" t="s">
        <v>778</v>
      </c>
      <c r="AM1417" s="17">
        <v>1</v>
      </c>
      <c r="AW1417" s="5" t="s">
        <v>908</v>
      </c>
      <c r="AX1417" s="17">
        <v>50</v>
      </c>
      <c r="BC1417" s="5" t="s">
        <v>851</v>
      </c>
      <c r="BD1417" s="17">
        <v>40</v>
      </c>
      <c r="BN1417" s="5" t="s">
        <v>781</v>
      </c>
      <c r="BO1417" s="5" t="e">
        <f t="shared" si="97"/>
        <v>#N/A</v>
      </c>
      <c r="BP1417" s="5" t="e">
        <f t="shared" si="98"/>
        <v>#N/A</v>
      </c>
      <c r="BQ1417" s="5" t="e">
        <f>Table2[[#This Row],[Column1]]+Table2[[#This Row],[Column2]]</f>
        <v>#N/A</v>
      </c>
      <c r="BR1417" s="5"/>
      <c r="BS1417" s="5"/>
      <c r="BT1417" s="5"/>
      <c r="BU1417" s="5"/>
      <c r="BW1417" s="5" t="s">
        <v>1772</v>
      </c>
      <c r="BX1417">
        <v>1228</v>
      </c>
      <c r="BY1417">
        <v>2300</v>
      </c>
    </row>
    <row r="1418" spans="1:77" x14ac:dyDescent="0.25">
      <c r="A1418" s="5" t="s">
        <v>1730</v>
      </c>
      <c r="B1418" s="42">
        <v>44</v>
      </c>
      <c r="G1418" s="5" t="s">
        <v>1721</v>
      </c>
      <c r="H1418" s="42">
        <v>0</v>
      </c>
      <c r="N1418" s="5" t="s">
        <v>1721</v>
      </c>
      <c r="O1418" s="42">
        <v>1</v>
      </c>
      <c r="Z1418" s="5" t="s">
        <v>773</v>
      </c>
      <c r="AA1418" s="1">
        <v>0.7</v>
      </c>
      <c r="AI1418" s="5" t="s">
        <v>778</v>
      </c>
      <c r="AJ1418" s="42">
        <v>1</v>
      </c>
      <c r="AL1418" s="5" t="s">
        <v>779</v>
      </c>
      <c r="AM1418" s="17">
        <v>1</v>
      </c>
      <c r="AW1418" s="5" t="s">
        <v>909</v>
      </c>
      <c r="AX1418" s="17">
        <v>9</v>
      </c>
      <c r="BC1418" s="5" t="s">
        <v>852</v>
      </c>
      <c r="BD1418" s="17">
        <v>6</v>
      </c>
      <c r="BN1418" s="5" t="s">
        <v>782</v>
      </c>
      <c r="BO1418" s="5" t="e">
        <f t="shared" si="97"/>
        <v>#N/A</v>
      </c>
      <c r="BP1418" s="5" t="e">
        <f t="shared" si="98"/>
        <v>#N/A</v>
      </c>
      <c r="BQ1418" s="5" t="e">
        <f>Table2[[#This Row],[Column1]]+Table2[[#This Row],[Column2]]</f>
        <v>#N/A</v>
      </c>
      <c r="BR1418" s="5"/>
      <c r="BS1418" s="5"/>
      <c r="BT1418" s="5"/>
      <c r="BU1418" s="5"/>
      <c r="BW1418" s="5" t="s">
        <v>1773</v>
      </c>
      <c r="BX1418">
        <v>50</v>
      </c>
      <c r="BY1418">
        <v>30</v>
      </c>
    </row>
    <row r="1419" spans="1:77" x14ac:dyDescent="0.25">
      <c r="A1419" s="5" t="s">
        <v>1731</v>
      </c>
      <c r="B1419" s="42">
        <v>30</v>
      </c>
      <c r="G1419" s="5" t="s">
        <v>1722</v>
      </c>
      <c r="H1419" s="42">
        <v>0</v>
      </c>
      <c r="N1419" s="5" t="s">
        <v>1722</v>
      </c>
      <c r="O1419" s="42">
        <v>1</v>
      </c>
      <c r="Z1419" s="5" t="s">
        <v>774</v>
      </c>
      <c r="AA1419" s="1">
        <v>7.0000000000000007E-2</v>
      </c>
      <c r="AI1419" s="5" t="s">
        <v>779</v>
      </c>
      <c r="AJ1419" s="42">
        <v>1</v>
      </c>
      <c r="AL1419" s="5" t="s">
        <v>780</v>
      </c>
      <c r="AM1419" s="17">
        <v>1</v>
      </c>
      <c r="AW1419" s="5" t="s">
        <v>910</v>
      </c>
      <c r="AX1419" s="17">
        <v>25</v>
      </c>
      <c r="BC1419" s="5" t="s">
        <v>853</v>
      </c>
      <c r="BD1419" s="17">
        <v>4</v>
      </c>
      <c r="BN1419" s="5" t="s">
        <v>783</v>
      </c>
      <c r="BO1419" s="5" t="e">
        <f t="shared" si="97"/>
        <v>#N/A</v>
      </c>
      <c r="BP1419" s="5" t="e">
        <f t="shared" si="98"/>
        <v>#N/A</v>
      </c>
      <c r="BQ1419" s="5" t="e">
        <f>Table2[[#This Row],[Column1]]+Table2[[#This Row],[Column2]]</f>
        <v>#N/A</v>
      </c>
      <c r="BR1419" s="5"/>
      <c r="BS1419" s="5"/>
      <c r="BT1419" s="5"/>
      <c r="BU1419" s="5"/>
      <c r="BW1419" s="5" t="s">
        <v>1774</v>
      </c>
      <c r="BX1419">
        <v>73</v>
      </c>
      <c r="BY1419">
        <v>0</v>
      </c>
    </row>
    <row r="1420" spans="1:77" x14ac:dyDescent="0.25">
      <c r="A1420" s="5" t="s">
        <v>1732</v>
      </c>
      <c r="B1420" s="42">
        <v>500</v>
      </c>
      <c r="G1420" s="5" t="s">
        <v>1723</v>
      </c>
      <c r="H1420" s="42">
        <v>1292</v>
      </c>
      <c r="N1420" s="5" t="s">
        <v>1723</v>
      </c>
      <c r="O1420" s="42">
        <v>2</v>
      </c>
      <c r="Z1420" s="5" t="s">
        <v>775</v>
      </c>
      <c r="AA1420" s="1">
        <v>1</v>
      </c>
      <c r="AI1420" s="5" t="s">
        <v>780</v>
      </c>
      <c r="AJ1420" s="42">
        <v>1</v>
      </c>
      <c r="AL1420" s="5" t="s">
        <v>781</v>
      </c>
      <c r="AM1420" s="17">
        <v>4</v>
      </c>
      <c r="AW1420" s="5" t="s">
        <v>911</v>
      </c>
      <c r="AX1420" s="17">
        <v>225</v>
      </c>
      <c r="BC1420" s="5" t="s">
        <v>855</v>
      </c>
      <c r="BD1420" s="17">
        <v>538</v>
      </c>
      <c r="BN1420" s="5" t="s">
        <v>784</v>
      </c>
      <c r="BO1420" s="5" t="e">
        <f t="shared" si="97"/>
        <v>#N/A</v>
      </c>
      <c r="BP1420" s="5" t="e">
        <f t="shared" si="98"/>
        <v>#N/A</v>
      </c>
      <c r="BQ1420" s="5" t="e">
        <f>Table2[[#This Row],[Column1]]+Table2[[#This Row],[Column2]]</f>
        <v>#N/A</v>
      </c>
      <c r="BR1420" s="5"/>
      <c r="BS1420" s="5"/>
      <c r="BT1420" s="5"/>
      <c r="BU1420" s="5"/>
      <c r="BW1420" s="5" t="s">
        <v>1775</v>
      </c>
      <c r="BX1420">
        <v>38700</v>
      </c>
      <c r="BY1420">
        <v>3940</v>
      </c>
    </row>
    <row r="1421" spans="1:77" x14ac:dyDescent="0.25">
      <c r="A1421" s="5" t="s">
        <v>1733</v>
      </c>
      <c r="B1421" s="42">
        <v>262</v>
      </c>
      <c r="G1421" s="5" t="s">
        <v>1724</v>
      </c>
      <c r="H1421" s="42">
        <v>204</v>
      </c>
      <c r="N1421" s="5" t="s">
        <v>1724</v>
      </c>
      <c r="O1421" s="42">
        <v>1</v>
      </c>
      <c r="Z1421" s="5" t="s">
        <v>776</v>
      </c>
      <c r="AA1421" s="1">
        <v>0</v>
      </c>
      <c r="AI1421" s="5" t="s">
        <v>781</v>
      </c>
      <c r="AJ1421" s="42">
        <v>4</v>
      </c>
      <c r="AL1421" s="5" t="s">
        <v>782</v>
      </c>
      <c r="AM1421" s="17">
        <v>2</v>
      </c>
      <c r="AW1421" s="5" t="s">
        <v>912</v>
      </c>
      <c r="AX1421" s="17">
        <v>50</v>
      </c>
      <c r="BC1421" s="5" t="s">
        <v>856</v>
      </c>
      <c r="BD1421" s="17">
        <v>289</v>
      </c>
      <c r="BN1421" s="5" t="s">
        <v>785</v>
      </c>
      <c r="BO1421" s="5" t="e">
        <f t="shared" si="97"/>
        <v>#N/A</v>
      </c>
      <c r="BP1421" s="5" t="e">
        <f t="shared" si="98"/>
        <v>#N/A</v>
      </c>
      <c r="BQ1421" s="5" t="e">
        <f>Table2[[#This Row],[Column1]]+Table2[[#This Row],[Column2]]</f>
        <v>#N/A</v>
      </c>
      <c r="BR1421" s="5"/>
      <c r="BS1421" s="5"/>
      <c r="BT1421" s="5"/>
      <c r="BU1421" s="5"/>
      <c r="BW1421" s="5" t="s">
        <v>1776</v>
      </c>
      <c r="BX1421">
        <v>544</v>
      </c>
      <c r="BY1421">
        <v>53</v>
      </c>
    </row>
    <row r="1422" spans="1:77" x14ac:dyDescent="0.25">
      <c r="A1422" s="5" t="s">
        <v>1734</v>
      </c>
      <c r="B1422" s="42">
        <v>23</v>
      </c>
      <c r="G1422" s="5" t="s">
        <v>1725</v>
      </c>
      <c r="H1422" s="42">
        <v>9400</v>
      </c>
      <c r="N1422" s="5" t="s">
        <v>1725</v>
      </c>
      <c r="O1422" s="42">
        <v>1</v>
      </c>
      <c r="Z1422" s="5" t="s">
        <v>777</v>
      </c>
      <c r="AA1422" s="1">
        <v>1</v>
      </c>
      <c r="AI1422" s="5" t="s">
        <v>782</v>
      </c>
      <c r="AJ1422" s="42">
        <v>2</v>
      </c>
      <c r="AL1422" s="5" t="s">
        <v>783</v>
      </c>
      <c r="AM1422" s="17">
        <v>1</v>
      </c>
      <c r="AW1422" s="5" t="s">
        <v>913</v>
      </c>
      <c r="AX1422" s="17">
        <v>145</v>
      </c>
      <c r="BC1422" s="5" t="s">
        <v>858</v>
      </c>
      <c r="BD1422" s="17">
        <v>85</v>
      </c>
      <c r="BN1422" s="5" t="s">
        <v>786</v>
      </c>
      <c r="BO1422" s="5" t="e">
        <f t="shared" si="97"/>
        <v>#N/A</v>
      </c>
      <c r="BP1422" s="5" t="e">
        <f t="shared" si="98"/>
        <v>#N/A</v>
      </c>
      <c r="BQ1422" s="5" t="e">
        <f>Table2[[#This Row],[Column1]]+Table2[[#This Row],[Column2]]</f>
        <v>#N/A</v>
      </c>
      <c r="BR1422" s="5"/>
      <c r="BS1422" s="5"/>
      <c r="BT1422" s="5"/>
      <c r="BU1422" s="5"/>
      <c r="BW1422" s="5" t="s">
        <v>1777</v>
      </c>
      <c r="BX1422">
        <v>123500</v>
      </c>
      <c r="BY1422">
        <v>7585</v>
      </c>
    </row>
    <row r="1423" spans="1:77" x14ac:dyDescent="0.25">
      <c r="A1423" s="5" t="s">
        <v>1735</v>
      </c>
      <c r="B1423" s="42">
        <v>16</v>
      </c>
      <c r="G1423" s="5" t="s">
        <v>1726</v>
      </c>
      <c r="H1423" s="42">
        <v>95</v>
      </c>
      <c r="N1423" s="5" t="s">
        <v>1726</v>
      </c>
      <c r="O1423" s="42">
        <v>1</v>
      </c>
      <c r="Z1423" s="5" t="s">
        <v>778</v>
      </c>
      <c r="AA1423" s="1">
        <v>0.16</v>
      </c>
      <c r="AI1423" s="5" t="s">
        <v>783</v>
      </c>
      <c r="AJ1423" s="42">
        <v>1</v>
      </c>
      <c r="AL1423" s="5" t="s">
        <v>784</v>
      </c>
      <c r="AM1423" s="17">
        <v>2</v>
      </c>
      <c r="AW1423" s="5" t="s">
        <v>914</v>
      </c>
      <c r="AX1423" s="17">
        <v>200</v>
      </c>
      <c r="BC1423" s="5" t="s">
        <v>859</v>
      </c>
      <c r="BD1423" s="17">
        <v>275</v>
      </c>
      <c r="BN1423" s="5" t="s">
        <v>788</v>
      </c>
      <c r="BO1423" s="5" t="e">
        <f t="shared" si="97"/>
        <v>#N/A</v>
      </c>
      <c r="BP1423" s="5" t="e">
        <f t="shared" si="98"/>
        <v>#N/A</v>
      </c>
      <c r="BQ1423" s="5" t="e">
        <f>Table2[[#This Row],[Column1]]+Table2[[#This Row],[Column2]]</f>
        <v>#N/A</v>
      </c>
      <c r="BR1423" s="5"/>
      <c r="BS1423" s="5"/>
      <c r="BT1423" s="5"/>
      <c r="BU1423" s="5"/>
      <c r="BW1423" s="5" t="s">
        <v>1780</v>
      </c>
      <c r="BX1423">
        <v>2700</v>
      </c>
      <c r="BY1423">
        <v>150</v>
      </c>
    </row>
    <row r="1424" spans="1:77" x14ac:dyDescent="0.25">
      <c r="A1424" s="5" t="s">
        <v>1736</v>
      </c>
      <c r="B1424" s="42">
        <v>350</v>
      </c>
      <c r="G1424" s="5" t="s">
        <v>1727</v>
      </c>
      <c r="H1424" s="42">
        <v>235</v>
      </c>
      <c r="N1424" s="5" t="s">
        <v>1727</v>
      </c>
      <c r="O1424" s="42">
        <v>1</v>
      </c>
      <c r="Z1424" s="5" t="s">
        <v>779</v>
      </c>
      <c r="AA1424" s="1">
        <v>0.06</v>
      </c>
      <c r="AI1424" s="5" t="s">
        <v>784</v>
      </c>
      <c r="AJ1424" s="42">
        <v>2</v>
      </c>
      <c r="AL1424" s="5" t="s">
        <v>785</v>
      </c>
      <c r="AM1424" s="17">
        <v>1</v>
      </c>
      <c r="AW1424" s="5" t="s">
        <v>915</v>
      </c>
      <c r="AX1424" s="17">
        <v>12</v>
      </c>
      <c r="BC1424" s="5" t="s">
        <v>860</v>
      </c>
      <c r="BD1424" s="17">
        <v>7</v>
      </c>
      <c r="BN1424" s="5" t="s">
        <v>790</v>
      </c>
      <c r="BO1424" s="5" t="e">
        <f t="shared" si="97"/>
        <v>#N/A</v>
      </c>
      <c r="BP1424" s="5" t="e">
        <f t="shared" si="98"/>
        <v>#N/A</v>
      </c>
      <c r="BQ1424" s="5" t="e">
        <f>Table2[[#This Row],[Column1]]+Table2[[#This Row],[Column2]]</f>
        <v>#N/A</v>
      </c>
      <c r="BR1424" s="5"/>
      <c r="BS1424" s="5"/>
      <c r="BT1424" s="5"/>
      <c r="BU1424" s="5"/>
      <c r="BW1424" s="5" t="s">
        <v>1781</v>
      </c>
      <c r="BX1424">
        <v>42</v>
      </c>
      <c r="BY1424">
        <v>31</v>
      </c>
    </row>
    <row r="1425" spans="1:77" x14ac:dyDescent="0.25">
      <c r="A1425" s="5" t="s">
        <v>1737</v>
      </c>
      <c r="B1425" s="42">
        <v>13</v>
      </c>
      <c r="G1425" s="5" t="s">
        <v>1728</v>
      </c>
      <c r="H1425" s="42">
        <v>565</v>
      </c>
      <c r="N1425" s="5" t="s">
        <v>1728</v>
      </c>
      <c r="O1425" s="42">
        <v>1</v>
      </c>
      <c r="Z1425" s="5" t="s">
        <v>780</v>
      </c>
      <c r="AA1425" s="1">
        <v>0.2</v>
      </c>
      <c r="AI1425" s="5" t="s">
        <v>785</v>
      </c>
      <c r="AJ1425" s="42">
        <v>1</v>
      </c>
      <c r="AL1425" s="5" t="s">
        <v>786</v>
      </c>
      <c r="AM1425" s="17">
        <v>1</v>
      </c>
      <c r="AW1425" s="5" t="s">
        <v>916</v>
      </c>
      <c r="AX1425" s="17">
        <v>200</v>
      </c>
      <c r="BC1425" s="5" t="s">
        <v>861</v>
      </c>
      <c r="BD1425" s="17">
        <v>200</v>
      </c>
      <c r="BN1425" s="5" t="s">
        <v>791</v>
      </c>
      <c r="BO1425" s="5" t="e">
        <f t="shared" si="97"/>
        <v>#N/A</v>
      </c>
      <c r="BP1425" s="5" t="e">
        <f t="shared" si="98"/>
        <v>#N/A</v>
      </c>
      <c r="BQ1425" s="5" t="e">
        <f>Table2[[#This Row],[Column1]]+Table2[[#This Row],[Column2]]</f>
        <v>#N/A</v>
      </c>
      <c r="BR1425" s="5"/>
      <c r="BS1425" s="5"/>
      <c r="BT1425" s="5"/>
      <c r="BU1425" s="5"/>
      <c r="BW1425" s="5" t="s">
        <v>1782</v>
      </c>
      <c r="BX1425">
        <v>3000</v>
      </c>
      <c r="BY1425">
        <v>530</v>
      </c>
    </row>
    <row r="1426" spans="1:77" x14ac:dyDescent="0.25">
      <c r="A1426" s="5" t="s">
        <v>1738</v>
      </c>
      <c r="B1426" s="42">
        <v>131</v>
      </c>
      <c r="G1426" s="5" t="s">
        <v>1729</v>
      </c>
      <c r="H1426" s="42">
        <v>902</v>
      </c>
      <c r="N1426" s="5" t="s">
        <v>1729</v>
      </c>
      <c r="O1426" s="42">
        <v>1</v>
      </c>
      <c r="Z1426" s="5" t="s">
        <v>781</v>
      </c>
      <c r="AA1426" s="1">
        <v>0.1</v>
      </c>
      <c r="AI1426" s="5" t="s">
        <v>786</v>
      </c>
      <c r="AJ1426" s="42">
        <v>1</v>
      </c>
      <c r="AL1426" s="5" t="s">
        <v>788</v>
      </c>
      <c r="AM1426" s="17">
        <v>1</v>
      </c>
      <c r="AW1426" s="5" t="s">
        <v>918</v>
      </c>
      <c r="AX1426" s="17">
        <v>208</v>
      </c>
      <c r="BC1426" s="5" t="s">
        <v>863</v>
      </c>
      <c r="BD1426" s="17">
        <v>348</v>
      </c>
      <c r="BN1426" s="5" t="s">
        <v>792</v>
      </c>
      <c r="BO1426" s="5" t="e">
        <f t="shared" si="97"/>
        <v>#N/A</v>
      </c>
      <c r="BP1426" s="5" t="e">
        <f t="shared" si="98"/>
        <v>#N/A</v>
      </c>
      <c r="BQ1426" s="5" t="e">
        <f>Table2[[#This Row],[Column1]]+Table2[[#This Row],[Column2]]</f>
        <v>#N/A</v>
      </c>
      <c r="BR1426" s="5"/>
      <c r="BS1426" s="5"/>
      <c r="BT1426" s="5"/>
      <c r="BU1426" s="5"/>
      <c r="BW1426" s="5" t="s">
        <v>1783</v>
      </c>
      <c r="BX1426">
        <v>235</v>
      </c>
      <c r="BY1426">
        <v>55</v>
      </c>
    </row>
    <row r="1427" spans="1:77" x14ac:dyDescent="0.25">
      <c r="A1427" s="5" t="s">
        <v>1739</v>
      </c>
      <c r="B1427" s="42">
        <v>24</v>
      </c>
      <c r="G1427" s="5" t="s">
        <v>1730</v>
      </c>
      <c r="H1427" s="42">
        <v>110</v>
      </c>
      <c r="N1427" s="5" t="s">
        <v>1730</v>
      </c>
      <c r="O1427" s="42">
        <v>1</v>
      </c>
      <c r="Z1427" s="5" t="s">
        <v>782</v>
      </c>
      <c r="AA1427" s="1">
        <v>0.5</v>
      </c>
      <c r="AI1427" s="5" t="s">
        <v>788</v>
      </c>
      <c r="AJ1427" s="42">
        <v>1</v>
      </c>
      <c r="AL1427" s="5" t="s">
        <v>790</v>
      </c>
      <c r="AM1427" s="17">
        <v>1</v>
      </c>
      <c r="AW1427" s="5" t="s">
        <v>919</v>
      </c>
      <c r="AX1427" s="17">
        <v>20</v>
      </c>
      <c r="BC1427" s="5" t="s">
        <v>864</v>
      </c>
      <c r="BD1427" s="17">
        <v>2100</v>
      </c>
      <c r="BN1427" s="5" t="s">
        <v>793</v>
      </c>
      <c r="BO1427" s="5" t="e">
        <f t="shared" si="97"/>
        <v>#N/A</v>
      </c>
      <c r="BP1427" s="5" t="e">
        <f t="shared" si="98"/>
        <v>#N/A</v>
      </c>
      <c r="BQ1427" s="5" t="e">
        <f>Table2[[#This Row],[Column1]]+Table2[[#This Row],[Column2]]</f>
        <v>#N/A</v>
      </c>
      <c r="BR1427" s="5"/>
      <c r="BS1427" s="5"/>
      <c r="BT1427" s="5"/>
      <c r="BU1427" s="5"/>
      <c r="BW1427" s="5" t="s">
        <v>1784</v>
      </c>
      <c r="BX1427">
        <v>2</v>
      </c>
      <c r="BY1427">
        <v>100</v>
      </c>
    </row>
    <row r="1428" spans="1:77" x14ac:dyDescent="0.25">
      <c r="A1428" s="5" t="s">
        <v>1740</v>
      </c>
      <c r="B1428" s="42">
        <v>27</v>
      </c>
      <c r="G1428" s="5" t="s">
        <v>1731</v>
      </c>
      <c r="H1428" s="42">
        <v>29</v>
      </c>
      <c r="N1428" s="5" t="s">
        <v>1731</v>
      </c>
      <c r="O1428" s="42">
        <v>1</v>
      </c>
      <c r="Z1428" s="5" t="s">
        <v>783</v>
      </c>
      <c r="AA1428" s="1">
        <v>0.2</v>
      </c>
      <c r="AI1428" s="5" t="s">
        <v>790</v>
      </c>
      <c r="AJ1428" s="42">
        <v>1</v>
      </c>
      <c r="AL1428" s="5" t="s">
        <v>791</v>
      </c>
      <c r="AM1428" s="17">
        <v>1</v>
      </c>
      <c r="AW1428" s="5" t="s">
        <v>920</v>
      </c>
      <c r="AX1428" s="17">
        <v>35</v>
      </c>
      <c r="BC1428" s="5" t="s">
        <v>866</v>
      </c>
      <c r="BD1428" s="17">
        <v>9</v>
      </c>
      <c r="BN1428" s="5" t="s">
        <v>794</v>
      </c>
      <c r="BO1428" s="5" t="e">
        <f t="shared" si="97"/>
        <v>#N/A</v>
      </c>
      <c r="BP1428" s="5" t="e">
        <f t="shared" si="98"/>
        <v>#N/A</v>
      </c>
      <c r="BQ1428" s="5" t="e">
        <f>Table2[[#This Row],[Column1]]+Table2[[#This Row],[Column2]]</f>
        <v>#N/A</v>
      </c>
      <c r="BR1428" s="5"/>
      <c r="BS1428" s="5"/>
      <c r="BT1428" s="5"/>
      <c r="BU1428" s="5"/>
      <c r="BW1428" s="5" t="s">
        <v>1785</v>
      </c>
      <c r="BX1428">
        <v>311</v>
      </c>
      <c r="BY1428">
        <v>0</v>
      </c>
    </row>
    <row r="1429" spans="1:77" x14ac:dyDescent="0.25">
      <c r="A1429" s="5" t="s">
        <v>1741</v>
      </c>
      <c r="B1429" s="42">
        <v>20</v>
      </c>
      <c r="G1429" s="5" t="s">
        <v>1732</v>
      </c>
      <c r="H1429" s="42">
        <v>0</v>
      </c>
      <c r="N1429" s="5" t="s">
        <v>1732</v>
      </c>
      <c r="O1429" s="42">
        <v>1</v>
      </c>
      <c r="Z1429" s="5" t="s">
        <v>784</v>
      </c>
      <c r="AA1429" s="1">
        <v>0</v>
      </c>
      <c r="AI1429" s="5" t="s">
        <v>791</v>
      </c>
      <c r="AJ1429" s="42">
        <v>1</v>
      </c>
      <c r="AL1429" s="5" t="s">
        <v>792</v>
      </c>
      <c r="AM1429" s="17">
        <v>1</v>
      </c>
      <c r="AW1429" s="5" t="s">
        <v>921</v>
      </c>
      <c r="AX1429" s="17">
        <v>50</v>
      </c>
      <c r="BC1429" s="5" t="s">
        <v>867</v>
      </c>
      <c r="BD1429" s="17">
        <v>74</v>
      </c>
      <c r="BN1429" s="5" t="s">
        <v>795</v>
      </c>
      <c r="BO1429" s="5" t="e">
        <f t="shared" si="97"/>
        <v>#N/A</v>
      </c>
      <c r="BP1429" s="5" t="e">
        <f t="shared" si="98"/>
        <v>#N/A</v>
      </c>
      <c r="BQ1429" s="5" t="e">
        <f>Table2[[#This Row],[Column1]]+Table2[[#This Row],[Column2]]</f>
        <v>#N/A</v>
      </c>
      <c r="BR1429" s="5"/>
      <c r="BS1429" s="5"/>
      <c r="BT1429" s="5"/>
      <c r="BU1429" s="5"/>
      <c r="BW1429" s="5" t="s">
        <v>1786</v>
      </c>
      <c r="BX1429">
        <v>4000</v>
      </c>
      <c r="BY1429">
        <v>451</v>
      </c>
    </row>
    <row r="1430" spans="1:77" x14ac:dyDescent="0.25">
      <c r="A1430" s="5" t="s">
        <v>1742</v>
      </c>
      <c r="B1430" s="42">
        <v>100</v>
      </c>
      <c r="G1430" s="5" t="s">
        <v>1733</v>
      </c>
      <c r="H1430" s="42">
        <v>450</v>
      </c>
      <c r="N1430" s="5" t="s">
        <v>1733</v>
      </c>
      <c r="O1430" s="42">
        <v>1</v>
      </c>
      <c r="Z1430" s="5" t="s">
        <v>785</v>
      </c>
      <c r="AA1430" s="1">
        <v>0.12</v>
      </c>
      <c r="AI1430" s="5" t="s">
        <v>792</v>
      </c>
      <c r="AJ1430" s="42">
        <v>1</v>
      </c>
      <c r="AL1430" s="5" t="s">
        <v>793</v>
      </c>
      <c r="AM1430" s="17">
        <v>1</v>
      </c>
      <c r="AW1430" s="5" t="s">
        <v>922</v>
      </c>
      <c r="AX1430" s="17">
        <v>6</v>
      </c>
      <c r="BC1430" s="5" t="s">
        <v>868</v>
      </c>
      <c r="BD1430" s="17">
        <v>52</v>
      </c>
      <c r="BN1430" s="5" t="s">
        <v>796</v>
      </c>
      <c r="BO1430" s="5" t="e">
        <f t="shared" si="97"/>
        <v>#N/A</v>
      </c>
      <c r="BP1430" s="5" t="e">
        <f t="shared" si="98"/>
        <v>#N/A</v>
      </c>
      <c r="BQ1430" s="5" t="e">
        <f>Table2[[#This Row],[Column1]]+Table2[[#This Row],[Column2]]</f>
        <v>#N/A</v>
      </c>
      <c r="BR1430" s="5"/>
      <c r="BS1430" s="5"/>
      <c r="BT1430" s="5"/>
      <c r="BU1430" s="5"/>
      <c r="BW1430" s="5" t="s">
        <v>1787</v>
      </c>
      <c r="BX1430">
        <v>140</v>
      </c>
      <c r="BY1430">
        <v>134</v>
      </c>
    </row>
    <row r="1431" spans="1:77" x14ac:dyDescent="0.25">
      <c r="A1431" s="5" t="s">
        <v>1743</v>
      </c>
      <c r="B1431" s="42">
        <v>250</v>
      </c>
      <c r="G1431" s="5" t="s">
        <v>1734</v>
      </c>
      <c r="H1431" s="42">
        <v>83</v>
      </c>
      <c r="N1431" s="5" t="s">
        <v>1734</v>
      </c>
      <c r="O1431" s="42">
        <v>1</v>
      </c>
      <c r="Z1431" s="5" t="s">
        <v>786</v>
      </c>
      <c r="AA1431" s="1">
        <v>0.05</v>
      </c>
      <c r="AI1431" s="5" t="s">
        <v>793</v>
      </c>
      <c r="AJ1431" s="42">
        <v>1</v>
      </c>
      <c r="AL1431" s="5" t="s">
        <v>794</v>
      </c>
      <c r="AM1431" s="17">
        <v>1</v>
      </c>
      <c r="AW1431" s="5" t="s">
        <v>923</v>
      </c>
      <c r="AX1431" s="17">
        <v>39</v>
      </c>
      <c r="BC1431" s="5" t="s">
        <v>869</v>
      </c>
      <c r="BD1431" s="17">
        <v>28</v>
      </c>
      <c r="BN1431" s="5" t="s">
        <v>797</v>
      </c>
      <c r="BO1431" s="5" t="e">
        <f t="shared" si="97"/>
        <v>#N/A</v>
      </c>
      <c r="BP1431" s="5" t="e">
        <f t="shared" si="98"/>
        <v>#N/A</v>
      </c>
      <c r="BQ1431" s="5" t="e">
        <f>Table2[[#This Row],[Column1]]+Table2[[#This Row],[Column2]]</f>
        <v>#N/A</v>
      </c>
      <c r="BR1431" s="5"/>
      <c r="BS1431" s="5"/>
      <c r="BT1431" s="5"/>
      <c r="BU1431" s="5"/>
      <c r="BW1431" s="5" t="s">
        <v>1788</v>
      </c>
      <c r="BX1431">
        <v>55</v>
      </c>
      <c r="BY1431">
        <v>0</v>
      </c>
    </row>
    <row r="1432" spans="1:77" x14ac:dyDescent="0.25">
      <c r="A1432" s="5" t="s">
        <v>1744</v>
      </c>
      <c r="B1432" s="42">
        <v>300</v>
      </c>
      <c r="G1432" s="5" t="s">
        <v>1735</v>
      </c>
      <c r="H1432" s="42">
        <v>104</v>
      </c>
      <c r="N1432" s="5" t="s">
        <v>1735</v>
      </c>
      <c r="O1432" s="42">
        <v>1</v>
      </c>
      <c r="Z1432" s="5" t="s">
        <v>788</v>
      </c>
      <c r="AA1432" s="1">
        <v>0</v>
      </c>
      <c r="AI1432" s="5" t="s">
        <v>794</v>
      </c>
      <c r="AJ1432" s="42">
        <v>1</v>
      </c>
      <c r="AL1432" s="5" t="s">
        <v>795</v>
      </c>
      <c r="AM1432" s="17">
        <v>3</v>
      </c>
      <c r="AW1432" s="5" t="s">
        <v>924</v>
      </c>
      <c r="AX1432" s="17">
        <v>50</v>
      </c>
      <c r="BC1432" s="5" t="s">
        <v>870</v>
      </c>
      <c r="BD1432" s="17">
        <v>123</v>
      </c>
      <c r="BN1432" s="5" t="s">
        <v>798</v>
      </c>
      <c r="BO1432" s="5" t="e">
        <f t="shared" si="97"/>
        <v>#N/A</v>
      </c>
      <c r="BP1432" s="5" t="e">
        <f t="shared" si="98"/>
        <v>#N/A</v>
      </c>
      <c r="BQ1432" s="5" t="e">
        <f>Table2[[#This Row],[Column1]]+Table2[[#This Row],[Column2]]</f>
        <v>#N/A</v>
      </c>
      <c r="BR1432" s="5"/>
      <c r="BS1432" s="5"/>
      <c r="BT1432" s="5"/>
      <c r="BU1432" s="5"/>
      <c r="BW1432" s="5" t="s">
        <v>1789</v>
      </c>
      <c r="BX1432">
        <v>2514</v>
      </c>
      <c r="BY1432">
        <v>1500</v>
      </c>
    </row>
    <row r="1433" spans="1:77" x14ac:dyDescent="0.25">
      <c r="A1433" s="5" t="s">
        <v>1745</v>
      </c>
      <c r="B1433" s="42">
        <v>0</v>
      </c>
      <c r="G1433" s="5" t="s">
        <v>1736</v>
      </c>
      <c r="H1433" s="42">
        <v>112</v>
      </c>
      <c r="N1433" s="5" t="s">
        <v>1736</v>
      </c>
      <c r="O1433" s="42">
        <v>1</v>
      </c>
      <c r="Z1433" s="5" t="s">
        <v>790</v>
      </c>
      <c r="AA1433" s="1">
        <v>0.4</v>
      </c>
      <c r="AI1433" s="5" t="s">
        <v>795</v>
      </c>
      <c r="AJ1433" s="42">
        <v>3</v>
      </c>
      <c r="AL1433" s="5" t="s">
        <v>796</v>
      </c>
      <c r="AM1433" s="17">
        <v>1</v>
      </c>
      <c r="AW1433" s="5" t="s">
        <v>926</v>
      </c>
      <c r="AX1433" s="17">
        <v>900</v>
      </c>
      <c r="BC1433" s="5" t="s">
        <v>872</v>
      </c>
      <c r="BD1433" s="17">
        <v>558</v>
      </c>
      <c r="BN1433" s="5" t="s">
        <v>799</v>
      </c>
      <c r="BO1433" s="5" t="e">
        <f t="shared" si="97"/>
        <v>#N/A</v>
      </c>
      <c r="BP1433" s="5" t="e">
        <f t="shared" si="98"/>
        <v>#N/A</v>
      </c>
      <c r="BQ1433" s="5" t="e">
        <f>Table2[[#This Row],[Column1]]+Table2[[#This Row],[Column2]]</f>
        <v>#N/A</v>
      </c>
      <c r="BR1433" s="5"/>
      <c r="BS1433" s="5"/>
      <c r="BT1433" s="5"/>
      <c r="BU1433" s="5"/>
      <c r="BW1433" s="5" t="s">
        <v>1790</v>
      </c>
      <c r="BX1433">
        <v>91</v>
      </c>
      <c r="BY1433">
        <v>80</v>
      </c>
    </row>
    <row r="1434" spans="1:77" x14ac:dyDescent="0.25">
      <c r="A1434" s="5" t="s">
        <v>1746</v>
      </c>
      <c r="B1434" s="42">
        <v>41</v>
      </c>
      <c r="G1434" s="5" t="s">
        <v>1737</v>
      </c>
      <c r="H1434" s="42">
        <v>1</v>
      </c>
      <c r="N1434" s="5" t="s">
        <v>1737</v>
      </c>
      <c r="O1434" s="42">
        <v>1</v>
      </c>
      <c r="Z1434" s="5" t="s">
        <v>791</v>
      </c>
      <c r="AA1434" s="1">
        <v>0.28000000000000003</v>
      </c>
      <c r="AI1434" s="5" t="s">
        <v>796</v>
      </c>
      <c r="AJ1434" s="42">
        <v>1</v>
      </c>
      <c r="AL1434" s="5" t="s">
        <v>797</v>
      </c>
      <c r="AM1434" s="17">
        <v>1</v>
      </c>
      <c r="AW1434" s="5" t="s">
        <v>927</v>
      </c>
      <c r="AX1434" s="17">
        <v>100</v>
      </c>
      <c r="BC1434" s="5" t="s">
        <v>873</v>
      </c>
      <c r="BD1434" s="17">
        <v>361</v>
      </c>
      <c r="BN1434" s="5" t="s">
        <v>800</v>
      </c>
      <c r="BO1434" s="5" t="e">
        <f t="shared" si="97"/>
        <v>#N/A</v>
      </c>
      <c r="BP1434" s="5" t="e">
        <f t="shared" si="98"/>
        <v>#N/A</v>
      </c>
      <c r="BQ1434" s="5" t="e">
        <f>Table2[[#This Row],[Column1]]+Table2[[#This Row],[Column2]]</f>
        <v>#N/A</v>
      </c>
      <c r="BR1434" s="5"/>
      <c r="BS1434" s="5"/>
      <c r="BT1434" s="5"/>
      <c r="BU1434" s="5"/>
      <c r="BW1434" s="5" t="s">
        <v>1791</v>
      </c>
      <c r="BX1434">
        <v>39</v>
      </c>
      <c r="BY1434">
        <v>47</v>
      </c>
    </row>
    <row r="1435" spans="1:77" x14ac:dyDescent="0.25">
      <c r="A1435" s="5" t="s">
        <v>1747</v>
      </c>
      <c r="B1435" s="42">
        <v>300</v>
      </c>
      <c r="G1435" s="5" t="s">
        <v>1738</v>
      </c>
      <c r="H1435" s="42">
        <v>224</v>
      </c>
      <c r="N1435" s="5" t="s">
        <v>1738</v>
      </c>
      <c r="O1435" s="42">
        <v>1</v>
      </c>
      <c r="Z1435" s="5" t="s">
        <v>792</v>
      </c>
      <c r="AA1435" s="1">
        <v>0.21</v>
      </c>
      <c r="AI1435" s="5" t="s">
        <v>797</v>
      </c>
      <c r="AJ1435" s="42">
        <v>1</v>
      </c>
      <c r="AL1435" s="5" t="s">
        <v>798</v>
      </c>
      <c r="AM1435" s="17">
        <v>1</v>
      </c>
      <c r="AW1435" s="5" t="s">
        <v>928</v>
      </c>
      <c r="AX1435" s="17">
        <v>500</v>
      </c>
      <c r="BC1435" s="5" t="s">
        <v>874</v>
      </c>
      <c r="BD1435" s="17">
        <v>32</v>
      </c>
      <c r="BN1435" s="5" t="s">
        <v>801</v>
      </c>
      <c r="BO1435" s="5" t="e">
        <f t="shared" si="97"/>
        <v>#N/A</v>
      </c>
      <c r="BP1435" s="5" t="e">
        <f t="shared" si="98"/>
        <v>#N/A</v>
      </c>
      <c r="BQ1435" s="5" t="e">
        <f>Table2[[#This Row],[Column1]]+Table2[[#This Row],[Column2]]</f>
        <v>#N/A</v>
      </c>
      <c r="BR1435" s="5"/>
      <c r="BS1435" s="5"/>
      <c r="BT1435" s="5"/>
      <c r="BU1435" s="5"/>
      <c r="BW1435" s="5" t="s">
        <v>1792</v>
      </c>
      <c r="BX1435">
        <v>118</v>
      </c>
      <c r="BY1435">
        <v>29</v>
      </c>
    </row>
    <row r="1436" spans="1:77" x14ac:dyDescent="0.25">
      <c r="A1436" s="5" t="s">
        <v>1748</v>
      </c>
      <c r="B1436" s="42">
        <v>0</v>
      </c>
      <c r="G1436" s="5" t="s">
        <v>1739</v>
      </c>
      <c r="H1436" s="42">
        <v>128</v>
      </c>
      <c r="N1436" s="5" t="s">
        <v>1739</v>
      </c>
      <c r="O1436" s="42">
        <v>1</v>
      </c>
      <c r="Z1436" s="5" t="s">
        <v>793</v>
      </c>
      <c r="AA1436" s="1">
        <v>0.13</v>
      </c>
      <c r="AI1436" s="5" t="s">
        <v>798</v>
      </c>
      <c r="AJ1436" s="42">
        <v>1</v>
      </c>
      <c r="AL1436" s="5" t="s">
        <v>799</v>
      </c>
      <c r="AM1436" s="17">
        <v>1</v>
      </c>
      <c r="AW1436" s="5" t="s">
        <v>929</v>
      </c>
      <c r="AX1436" s="17">
        <v>100</v>
      </c>
      <c r="BC1436" s="5" t="s">
        <v>875</v>
      </c>
      <c r="BD1436" s="17">
        <v>229</v>
      </c>
      <c r="BN1436" s="5" t="s">
        <v>802</v>
      </c>
      <c r="BO1436" s="5" t="e">
        <f t="shared" si="97"/>
        <v>#N/A</v>
      </c>
      <c r="BP1436" s="5" t="e">
        <f t="shared" si="98"/>
        <v>#N/A</v>
      </c>
      <c r="BQ1436" s="5" t="e">
        <f>Table2[[#This Row],[Column1]]+Table2[[#This Row],[Column2]]</f>
        <v>#N/A</v>
      </c>
      <c r="BR1436" s="5"/>
      <c r="BS1436" s="5"/>
      <c r="BT1436" s="5"/>
      <c r="BU1436" s="5"/>
      <c r="BW1436" s="5" t="s">
        <v>1793</v>
      </c>
      <c r="BX1436">
        <v>33</v>
      </c>
      <c r="BY1436">
        <v>0</v>
      </c>
    </row>
    <row r="1437" spans="1:77" x14ac:dyDescent="0.25">
      <c r="A1437" s="5" t="s">
        <v>1749</v>
      </c>
      <c r="B1437" s="42">
        <v>300</v>
      </c>
      <c r="G1437" s="5" t="s">
        <v>1740</v>
      </c>
      <c r="H1437" s="42">
        <v>583</v>
      </c>
      <c r="N1437" s="5" t="s">
        <v>1740</v>
      </c>
      <c r="O1437" s="42">
        <v>1</v>
      </c>
      <c r="Z1437" s="5" t="s">
        <v>794</v>
      </c>
      <c r="AA1437" s="1">
        <v>7.0000000000000007E-2</v>
      </c>
      <c r="AI1437" s="5" t="s">
        <v>799</v>
      </c>
      <c r="AJ1437" s="42">
        <v>1</v>
      </c>
      <c r="AL1437" s="5" t="s">
        <v>800</v>
      </c>
      <c r="AM1437" s="17">
        <v>1</v>
      </c>
      <c r="AW1437" s="5" t="s">
        <v>930</v>
      </c>
      <c r="AX1437" s="17">
        <v>72</v>
      </c>
      <c r="BC1437" s="5" t="s">
        <v>876</v>
      </c>
      <c r="BD1437" s="17">
        <v>1900</v>
      </c>
      <c r="BN1437" s="5" t="s">
        <v>803</v>
      </c>
      <c r="BO1437" s="5" t="e">
        <f t="shared" si="97"/>
        <v>#N/A</v>
      </c>
      <c r="BP1437" s="5" t="e">
        <f t="shared" si="98"/>
        <v>#N/A</v>
      </c>
      <c r="BQ1437" s="5" t="e">
        <f>Table2[[#This Row],[Column1]]+Table2[[#This Row],[Column2]]</f>
        <v>#N/A</v>
      </c>
      <c r="BR1437" s="5"/>
      <c r="BS1437" s="5"/>
      <c r="BT1437" s="5"/>
      <c r="BU1437" s="5"/>
      <c r="BW1437" s="5" t="s">
        <v>1794</v>
      </c>
      <c r="BX1437">
        <v>672</v>
      </c>
      <c r="BY1437">
        <v>160</v>
      </c>
    </row>
    <row r="1438" spans="1:77" x14ac:dyDescent="0.25">
      <c r="A1438" s="5" t="s">
        <v>1750</v>
      </c>
      <c r="B1438" s="42">
        <v>900</v>
      </c>
      <c r="G1438" s="5" t="s">
        <v>1741</v>
      </c>
      <c r="H1438" s="42">
        <v>35</v>
      </c>
      <c r="N1438" s="5" t="s">
        <v>1741</v>
      </c>
      <c r="O1438" s="42">
        <v>1</v>
      </c>
      <c r="Z1438" s="5" t="s">
        <v>795</v>
      </c>
      <c r="AA1438" s="1">
        <v>0.44</v>
      </c>
      <c r="AI1438" s="5" t="s">
        <v>800</v>
      </c>
      <c r="AJ1438" s="42">
        <v>1</v>
      </c>
      <c r="AL1438" s="5" t="s">
        <v>801</v>
      </c>
      <c r="AM1438" s="17">
        <v>1</v>
      </c>
      <c r="AW1438" s="5" t="s">
        <v>933</v>
      </c>
      <c r="AX1438" s="17">
        <v>390</v>
      </c>
      <c r="BC1438" s="5" t="s">
        <v>877</v>
      </c>
      <c r="BD1438" s="17">
        <v>1900</v>
      </c>
      <c r="BN1438" s="5" t="s">
        <v>804</v>
      </c>
      <c r="BO1438" s="5" t="e">
        <f t="shared" si="97"/>
        <v>#N/A</v>
      </c>
      <c r="BP1438" s="5" t="e">
        <f t="shared" si="98"/>
        <v>#N/A</v>
      </c>
      <c r="BQ1438" s="5" t="e">
        <f>Table2[[#This Row],[Column1]]+Table2[[#This Row],[Column2]]</f>
        <v>#N/A</v>
      </c>
      <c r="BR1438" s="5"/>
      <c r="BS1438" s="5"/>
      <c r="BT1438" s="5"/>
      <c r="BU1438" s="5"/>
      <c r="BW1438" s="5" t="s">
        <v>1795</v>
      </c>
      <c r="BX1438">
        <v>620</v>
      </c>
      <c r="BY1438">
        <v>76</v>
      </c>
    </row>
    <row r="1439" spans="1:77" x14ac:dyDescent="0.25">
      <c r="A1439" s="5" t="s">
        <v>1751</v>
      </c>
      <c r="B1439" s="42">
        <v>10</v>
      </c>
      <c r="G1439" s="5" t="s">
        <v>1742</v>
      </c>
      <c r="H1439" s="42">
        <v>0</v>
      </c>
      <c r="N1439" s="5" t="s">
        <v>1742</v>
      </c>
      <c r="O1439" s="42">
        <v>1</v>
      </c>
      <c r="Z1439" s="5" t="s">
        <v>796</v>
      </c>
      <c r="AA1439" s="1">
        <v>0.17</v>
      </c>
      <c r="AI1439" s="5" t="s">
        <v>801</v>
      </c>
      <c r="AJ1439" s="42">
        <v>1</v>
      </c>
      <c r="AL1439" s="5" t="s">
        <v>802</v>
      </c>
      <c r="AM1439" s="17">
        <v>1</v>
      </c>
      <c r="AW1439" s="5" t="s">
        <v>934</v>
      </c>
      <c r="AX1439" s="17">
        <v>1300</v>
      </c>
      <c r="BC1439" s="5" t="s">
        <v>878</v>
      </c>
      <c r="BD1439" s="17">
        <v>704</v>
      </c>
      <c r="BN1439" s="5" t="s">
        <v>805</v>
      </c>
      <c r="BO1439" s="5" t="e">
        <f t="shared" si="97"/>
        <v>#N/A</v>
      </c>
      <c r="BP1439" s="5" t="e">
        <f t="shared" si="98"/>
        <v>#N/A</v>
      </c>
      <c r="BQ1439" s="5" t="e">
        <f>Table2[[#This Row],[Column1]]+Table2[[#This Row],[Column2]]</f>
        <v>#N/A</v>
      </c>
      <c r="BR1439" s="5"/>
      <c r="BS1439" s="5"/>
      <c r="BT1439" s="5"/>
      <c r="BU1439" s="5"/>
      <c r="BW1439" s="5" t="s">
        <v>1796</v>
      </c>
      <c r="BX1439">
        <v>40</v>
      </c>
      <c r="BY1439">
        <v>89</v>
      </c>
    </row>
    <row r="1440" spans="1:77" x14ac:dyDescent="0.25">
      <c r="A1440" s="5" t="s">
        <v>1752</v>
      </c>
      <c r="B1440" s="42">
        <v>15</v>
      </c>
      <c r="G1440" s="5" t="s">
        <v>1743</v>
      </c>
      <c r="H1440" s="42">
        <v>47</v>
      </c>
      <c r="N1440" s="5" t="s">
        <v>1743</v>
      </c>
      <c r="O1440" s="42">
        <v>1</v>
      </c>
      <c r="Z1440" s="5" t="s">
        <v>797</v>
      </c>
      <c r="AA1440" s="1">
        <v>0.1</v>
      </c>
      <c r="AI1440" s="5" t="s">
        <v>802</v>
      </c>
      <c r="AJ1440" s="42">
        <v>1</v>
      </c>
      <c r="AL1440" s="5" t="s">
        <v>803</v>
      </c>
      <c r="AM1440" s="17">
        <v>1</v>
      </c>
      <c r="AW1440" s="5" t="s">
        <v>935</v>
      </c>
      <c r="AX1440" s="17">
        <v>35</v>
      </c>
      <c r="BC1440" s="5" t="s">
        <v>9</v>
      </c>
      <c r="BD1440" s="17">
        <v>272</v>
      </c>
      <c r="BN1440" s="5" t="s">
        <v>806</v>
      </c>
      <c r="BO1440" s="5" t="e">
        <f t="shared" si="97"/>
        <v>#N/A</v>
      </c>
      <c r="BP1440" s="5" t="e">
        <f t="shared" si="98"/>
        <v>#N/A</v>
      </c>
      <c r="BQ1440" s="5" t="e">
        <f>Table2[[#This Row],[Column1]]+Table2[[#This Row],[Column2]]</f>
        <v>#N/A</v>
      </c>
      <c r="BR1440" s="5"/>
      <c r="BS1440" s="5"/>
      <c r="BT1440" s="5"/>
      <c r="BU1440" s="5"/>
      <c r="BW1440" s="5" t="s">
        <v>1797</v>
      </c>
      <c r="BX1440">
        <v>2600</v>
      </c>
      <c r="BY1440">
        <v>484</v>
      </c>
    </row>
    <row r="1441" spans="1:77" x14ac:dyDescent="0.25">
      <c r="A1441" s="5" t="s">
        <v>1753</v>
      </c>
      <c r="B1441" s="42">
        <v>123</v>
      </c>
      <c r="G1441" s="5" t="s">
        <v>1744</v>
      </c>
      <c r="H1441" s="42">
        <v>2386</v>
      </c>
      <c r="N1441" s="5" t="s">
        <v>1744</v>
      </c>
      <c r="O1441" s="42">
        <v>3</v>
      </c>
      <c r="Z1441" s="5" t="s">
        <v>798</v>
      </c>
      <c r="AA1441" s="1">
        <v>7.0000000000000007E-2</v>
      </c>
      <c r="AI1441" s="5" t="s">
        <v>803</v>
      </c>
      <c r="AJ1441" s="42">
        <v>1</v>
      </c>
      <c r="AL1441" s="5" t="s">
        <v>804</v>
      </c>
      <c r="AM1441" s="17">
        <v>1</v>
      </c>
      <c r="AW1441" s="5" t="s">
        <v>936</v>
      </c>
      <c r="AX1441" s="17">
        <v>75</v>
      </c>
      <c r="BC1441" s="5" t="s">
        <v>879</v>
      </c>
      <c r="BD1441" s="17">
        <v>15</v>
      </c>
      <c r="BN1441" s="5" t="s">
        <v>807</v>
      </c>
      <c r="BO1441" s="5" t="e">
        <f t="shared" si="97"/>
        <v>#N/A</v>
      </c>
      <c r="BP1441" s="5" t="e">
        <f t="shared" si="98"/>
        <v>#N/A</v>
      </c>
      <c r="BQ1441" s="5" t="e">
        <f>Table2[[#This Row],[Column1]]+Table2[[#This Row],[Column2]]</f>
        <v>#N/A</v>
      </c>
      <c r="BR1441" s="5"/>
      <c r="BS1441" s="5"/>
      <c r="BT1441" s="5"/>
      <c r="BU1441" s="5"/>
      <c r="BW1441" s="5" t="s">
        <v>1798</v>
      </c>
      <c r="BX1441">
        <v>7</v>
      </c>
      <c r="BY1441">
        <v>42</v>
      </c>
    </row>
    <row r="1442" spans="1:77" x14ac:dyDescent="0.25">
      <c r="A1442" s="5" t="s">
        <v>1754</v>
      </c>
      <c r="B1442" s="42">
        <v>13</v>
      </c>
      <c r="G1442" s="5" t="s">
        <v>1745</v>
      </c>
      <c r="H1442" s="42">
        <v>109</v>
      </c>
      <c r="N1442" s="5" t="s">
        <v>1745</v>
      </c>
      <c r="O1442" s="42">
        <v>1</v>
      </c>
      <c r="Z1442" s="5" t="s">
        <v>799</v>
      </c>
      <c r="AA1442" s="1">
        <v>0.02</v>
      </c>
      <c r="AI1442" s="5" t="s">
        <v>804</v>
      </c>
      <c r="AJ1442" s="42">
        <v>1</v>
      </c>
      <c r="AL1442" s="5" t="s">
        <v>805</v>
      </c>
      <c r="AM1442" s="17">
        <v>1</v>
      </c>
      <c r="AW1442" s="5" t="s">
        <v>941</v>
      </c>
      <c r="AX1442" s="17">
        <v>47</v>
      </c>
      <c r="BC1442" s="5" t="s">
        <v>880</v>
      </c>
      <c r="BD1442" s="17">
        <v>41</v>
      </c>
      <c r="BN1442" s="5" t="s">
        <v>808</v>
      </c>
      <c r="BO1442" s="5" t="e">
        <f t="shared" si="97"/>
        <v>#N/A</v>
      </c>
      <c r="BP1442" s="5" t="e">
        <f t="shared" si="98"/>
        <v>#N/A</v>
      </c>
      <c r="BQ1442" s="5" t="e">
        <f>Table2[[#This Row],[Column1]]+Table2[[#This Row],[Column2]]</f>
        <v>#N/A</v>
      </c>
      <c r="BR1442" s="5"/>
      <c r="BS1442" s="5"/>
      <c r="BT1442" s="5"/>
      <c r="BU1442" s="5"/>
      <c r="BW1442" s="5" t="s">
        <v>1799</v>
      </c>
      <c r="BX1442">
        <v>631</v>
      </c>
      <c r="BY1442">
        <v>120</v>
      </c>
    </row>
    <row r="1443" spans="1:77" x14ac:dyDescent="0.25">
      <c r="A1443" s="5" t="s">
        <v>1755</v>
      </c>
      <c r="B1443" s="42">
        <v>0</v>
      </c>
      <c r="G1443" s="5" t="s">
        <v>1746</v>
      </c>
      <c r="H1443" s="42">
        <v>12</v>
      </c>
      <c r="N1443" s="5" t="s">
        <v>1746</v>
      </c>
      <c r="O1443" s="42">
        <v>1</v>
      </c>
      <c r="Z1443" s="5" t="s">
        <v>800</v>
      </c>
      <c r="AA1443" s="1">
        <v>0.25</v>
      </c>
      <c r="AI1443" s="5" t="s">
        <v>805</v>
      </c>
      <c r="AJ1443" s="42">
        <v>1</v>
      </c>
      <c r="AL1443" s="5" t="s">
        <v>806</v>
      </c>
      <c r="AM1443" s="17">
        <v>1</v>
      </c>
      <c r="AW1443" s="5" t="s">
        <v>943</v>
      </c>
      <c r="AX1443" s="17">
        <v>3074</v>
      </c>
      <c r="BC1443" s="5" t="s">
        <v>881</v>
      </c>
      <c r="BD1443" s="17">
        <v>1200</v>
      </c>
      <c r="BN1443" s="5" t="s">
        <v>809</v>
      </c>
      <c r="BO1443" s="5" t="e">
        <f t="shared" si="97"/>
        <v>#N/A</v>
      </c>
      <c r="BP1443" s="5" t="e">
        <f t="shared" si="98"/>
        <v>#N/A</v>
      </c>
      <c r="BQ1443" s="5" t="e">
        <f>Table2[[#This Row],[Column1]]+Table2[[#This Row],[Column2]]</f>
        <v>#N/A</v>
      </c>
      <c r="BR1443" s="5"/>
      <c r="BS1443" s="5"/>
      <c r="BT1443" s="5"/>
      <c r="BU1443" s="5"/>
      <c r="BW1443" s="5" t="s">
        <v>1800</v>
      </c>
      <c r="BX1443">
        <v>62</v>
      </c>
      <c r="BY1443">
        <v>25</v>
      </c>
    </row>
    <row r="1444" spans="1:77" x14ac:dyDescent="0.25">
      <c r="A1444" s="5" t="s">
        <v>1757</v>
      </c>
      <c r="B1444" s="42">
        <v>219</v>
      </c>
      <c r="G1444" s="5" t="s">
        <v>1747</v>
      </c>
      <c r="H1444" s="42">
        <v>62</v>
      </c>
      <c r="N1444" s="5" t="s">
        <v>1747</v>
      </c>
      <c r="O1444" s="42">
        <v>1</v>
      </c>
      <c r="Z1444" s="5" t="s">
        <v>801</v>
      </c>
      <c r="AA1444" s="1">
        <v>0.05</v>
      </c>
      <c r="AI1444" s="5" t="s">
        <v>806</v>
      </c>
      <c r="AJ1444" s="42">
        <v>1</v>
      </c>
      <c r="AL1444" s="5" t="s">
        <v>807</v>
      </c>
      <c r="AM1444" s="17">
        <v>1</v>
      </c>
      <c r="AW1444" s="5" t="s">
        <v>944</v>
      </c>
      <c r="AX1444" s="17">
        <v>150</v>
      </c>
      <c r="BC1444" s="5" t="s">
        <v>882</v>
      </c>
      <c r="BD1444" s="17">
        <v>222</v>
      </c>
      <c r="BN1444" s="5" t="s">
        <v>810</v>
      </c>
      <c r="BO1444" s="5" t="e">
        <f t="shared" si="97"/>
        <v>#N/A</v>
      </c>
      <c r="BP1444" s="5" t="e">
        <f t="shared" si="98"/>
        <v>#N/A</v>
      </c>
      <c r="BQ1444" s="5" t="e">
        <f>Table2[[#This Row],[Column1]]+Table2[[#This Row],[Column2]]</f>
        <v>#N/A</v>
      </c>
      <c r="BR1444" s="5"/>
      <c r="BS1444" s="5"/>
      <c r="BT1444" s="5"/>
      <c r="BU1444" s="5"/>
      <c r="BW1444" s="5" t="s">
        <v>1801</v>
      </c>
      <c r="BX1444">
        <v>7</v>
      </c>
      <c r="BY1444">
        <v>19</v>
      </c>
    </row>
    <row r="1445" spans="1:77" x14ac:dyDescent="0.25">
      <c r="A1445" s="5" t="s">
        <v>1758</v>
      </c>
      <c r="B1445" s="42">
        <v>40</v>
      </c>
      <c r="G1445" s="5" t="s">
        <v>1748</v>
      </c>
      <c r="H1445" s="42">
        <v>624</v>
      </c>
      <c r="N1445" s="5" t="s">
        <v>1748</v>
      </c>
      <c r="O1445" s="42">
        <v>1</v>
      </c>
      <c r="Z1445" s="5" t="s">
        <v>802</v>
      </c>
      <c r="AA1445" s="1">
        <v>0.33</v>
      </c>
      <c r="AI1445" s="5" t="s">
        <v>807</v>
      </c>
      <c r="AJ1445" s="42">
        <v>1</v>
      </c>
      <c r="AL1445" s="5" t="s">
        <v>808</v>
      </c>
      <c r="AM1445" s="17">
        <v>1</v>
      </c>
      <c r="AW1445" s="5" t="s">
        <v>945</v>
      </c>
      <c r="AX1445" s="17">
        <v>160</v>
      </c>
      <c r="BC1445" s="5" t="s">
        <v>883</v>
      </c>
      <c r="BD1445" s="17">
        <v>1208</v>
      </c>
      <c r="BN1445" s="5" t="s">
        <v>811</v>
      </c>
      <c r="BO1445" s="5" t="e">
        <f t="shared" si="97"/>
        <v>#N/A</v>
      </c>
      <c r="BP1445" s="5" t="e">
        <f t="shared" si="98"/>
        <v>#N/A</v>
      </c>
      <c r="BQ1445" s="5" t="e">
        <f>Table2[[#This Row],[Column1]]+Table2[[#This Row],[Column2]]</f>
        <v>#N/A</v>
      </c>
      <c r="BR1445" s="5"/>
      <c r="BS1445" s="5"/>
      <c r="BT1445" s="5"/>
      <c r="BU1445" s="5"/>
      <c r="BW1445" s="5" t="s">
        <v>1802</v>
      </c>
      <c r="BX1445">
        <v>288</v>
      </c>
      <c r="BY1445">
        <v>505</v>
      </c>
    </row>
    <row r="1446" spans="1:77" x14ac:dyDescent="0.25">
      <c r="A1446" s="5" t="s">
        <v>1759</v>
      </c>
      <c r="B1446" s="42">
        <v>325</v>
      </c>
      <c r="G1446" s="5" t="s">
        <v>1749</v>
      </c>
      <c r="H1446" s="42">
        <v>981</v>
      </c>
      <c r="N1446" s="5" t="s">
        <v>1749</v>
      </c>
      <c r="O1446" s="42">
        <v>1</v>
      </c>
      <c r="Z1446" s="5" t="s">
        <v>803</v>
      </c>
      <c r="AA1446" s="1">
        <v>0.08</v>
      </c>
      <c r="AI1446" s="5" t="s">
        <v>808</v>
      </c>
      <c r="AJ1446" s="42">
        <v>1</v>
      </c>
      <c r="AL1446" s="5" t="s">
        <v>809</v>
      </c>
      <c r="AM1446" s="17">
        <v>1</v>
      </c>
      <c r="AW1446" s="5" t="s">
        <v>947</v>
      </c>
      <c r="AX1446" s="17">
        <v>349</v>
      </c>
      <c r="BC1446" s="5" t="s">
        <v>884</v>
      </c>
      <c r="BD1446" s="17">
        <v>119</v>
      </c>
      <c r="BN1446" s="5" t="s">
        <v>812</v>
      </c>
      <c r="BO1446" s="5" t="e">
        <f t="shared" si="97"/>
        <v>#N/A</v>
      </c>
      <c r="BP1446" s="5" t="e">
        <f t="shared" si="98"/>
        <v>#N/A</v>
      </c>
      <c r="BQ1446" s="5" t="e">
        <f>Table2[[#This Row],[Column1]]+Table2[[#This Row],[Column2]]</f>
        <v>#N/A</v>
      </c>
      <c r="BR1446" s="5"/>
      <c r="BS1446" s="5"/>
      <c r="BT1446" s="5"/>
      <c r="BU1446" s="5"/>
      <c r="BW1446" s="5" t="s">
        <v>1803</v>
      </c>
      <c r="BX1446">
        <v>95</v>
      </c>
      <c r="BY1446">
        <v>55</v>
      </c>
    </row>
    <row r="1447" spans="1:77" x14ac:dyDescent="0.25">
      <c r="A1447" s="5" t="s">
        <v>1760</v>
      </c>
      <c r="B1447" s="42">
        <v>24</v>
      </c>
      <c r="G1447" s="5" t="s">
        <v>1750</v>
      </c>
      <c r="H1447" s="42">
        <v>3</v>
      </c>
      <c r="N1447" s="5" t="s">
        <v>1750</v>
      </c>
      <c r="O1447" s="42">
        <v>1</v>
      </c>
      <c r="Z1447" s="5" t="s">
        <v>804</v>
      </c>
      <c r="AA1447" s="1">
        <v>1</v>
      </c>
      <c r="AI1447" s="5" t="s">
        <v>809</v>
      </c>
      <c r="AJ1447" s="42">
        <v>1</v>
      </c>
      <c r="AL1447" s="5" t="s">
        <v>810</v>
      </c>
      <c r="AM1447" s="17">
        <v>1</v>
      </c>
      <c r="AW1447" s="5" t="s">
        <v>948</v>
      </c>
      <c r="AX1447" s="17">
        <v>18</v>
      </c>
      <c r="BC1447" s="5" t="s">
        <v>886</v>
      </c>
      <c r="BD1447" s="17">
        <v>88</v>
      </c>
      <c r="BN1447" s="5" t="s">
        <v>813</v>
      </c>
      <c r="BO1447" s="5" t="e">
        <f t="shared" si="97"/>
        <v>#N/A</v>
      </c>
      <c r="BP1447" s="5" t="e">
        <f t="shared" si="98"/>
        <v>#N/A</v>
      </c>
      <c r="BQ1447" s="5" t="e">
        <f>Table2[[#This Row],[Column1]]+Table2[[#This Row],[Column2]]</f>
        <v>#N/A</v>
      </c>
      <c r="BR1447" s="5"/>
      <c r="BS1447" s="5"/>
      <c r="BT1447" s="5"/>
      <c r="BU1447" s="5"/>
      <c r="BW1447" s="5" t="s">
        <v>1804</v>
      </c>
      <c r="BX1447">
        <v>46</v>
      </c>
      <c r="BY1447">
        <v>15</v>
      </c>
    </row>
    <row r="1448" spans="1:77" x14ac:dyDescent="0.25">
      <c r="A1448" s="5" t="s">
        <v>1761</v>
      </c>
      <c r="B1448" s="42">
        <v>120</v>
      </c>
      <c r="G1448" s="5" t="s">
        <v>1751</v>
      </c>
      <c r="H1448" s="42">
        <v>0</v>
      </c>
      <c r="N1448" s="5" t="s">
        <v>1751</v>
      </c>
      <c r="O1448" s="42">
        <v>1</v>
      </c>
      <c r="Z1448" s="5" t="s">
        <v>805</v>
      </c>
      <c r="AA1448" s="1">
        <v>0.34</v>
      </c>
      <c r="AI1448" s="5" t="s">
        <v>810</v>
      </c>
      <c r="AJ1448" s="42">
        <v>1</v>
      </c>
      <c r="AL1448" s="5" t="s">
        <v>811</v>
      </c>
      <c r="AM1448" s="17">
        <v>1</v>
      </c>
      <c r="AW1448" s="5" t="s">
        <v>949</v>
      </c>
      <c r="AX1448" s="17">
        <v>120</v>
      </c>
      <c r="BC1448" s="5" t="s">
        <v>887</v>
      </c>
      <c r="BD1448" s="17">
        <v>320</v>
      </c>
      <c r="BN1448" s="5" t="s">
        <v>814</v>
      </c>
      <c r="BO1448" s="5" t="e">
        <f t="shared" si="97"/>
        <v>#N/A</v>
      </c>
      <c r="BP1448" s="5" t="e">
        <f t="shared" si="98"/>
        <v>#N/A</v>
      </c>
      <c r="BQ1448" s="5" t="e">
        <f>Table2[[#This Row],[Column1]]+Table2[[#This Row],[Column2]]</f>
        <v>#N/A</v>
      </c>
      <c r="BR1448" s="5"/>
      <c r="BS1448" s="5"/>
      <c r="BT1448" s="5"/>
      <c r="BU1448" s="5"/>
      <c r="BW1448" s="5" t="s">
        <v>1805</v>
      </c>
      <c r="BX1448">
        <v>152</v>
      </c>
      <c r="BY1448">
        <v>63</v>
      </c>
    </row>
    <row r="1449" spans="1:77" x14ac:dyDescent="0.25">
      <c r="A1449" s="5" t="s">
        <v>1762</v>
      </c>
      <c r="B1449" s="42">
        <v>47</v>
      </c>
      <c r="G1449" s="5" t="s">
        <v>1752</v>
      </c>
      <c r="H1449" s="42">
        <v>48</v>
      </c>
      <c r="N1449" s="5" t="s">
        <v>1752</v>
      </c>
      <c r="O1449" s="42">
        <v>1</v>
      </c>
      <c r="Z1449" s="5" t="s">
        <v>806</v>
      </c>
      <c r="AA1449" s="1">
        <v>0.3</v>
      </c>
      <c r="AI1449" s="5" t="s">
        <v>811</v>
      </c>
      <c r="AJ1449" s="42">
        <v>1</v>
      </c>
      <c r="AL1449" s="5" t="s">
        <v>812</v>
      </c>
      <c r="AM1449" s="17">
        <v>1</v>
      </c>
      <c r="AW1449" s="5" t="s">
        <v>950</v>
      </c>
      <c r="AX1449" s="17">
        <v>39</v>
      </c>
      <c r="BC1449" s="5" t="s">
        <v>888</v>
      </c>
      <c r="BD1449" s="17">
        <v>758</v>
      </c>
      <c r="BN1449" s="5" t="s">
        <v>815</v>
      </c>
      <c r="BO1449" s="5" t="e">
        <f t="shared" si="97"/>
        <v>#N/A</v>
      </c>
      <c r="BP1449" s="5" t="e">
        <f t="shared" si="98"/>
        <v>#N/A</v>
      </c>
      <c r="BQ1449" s="5" t="e">
        <f>Table2[[#This Row],[Column1]]+Table2[[#This Row],[Column2]]</f>
        <v>#N/A</v>
      </c>
      <c r="BR1449" s="5"/>
      <c r="BS1449" s="5"/>
      <c r="BT1449" s="5"/>
      <c r="BU1449" s="5"/>
      <c r="BW1449" s="5" t="s">
        <v>1806</v>
      </c>
      <c r="BX1449">
        <v>69</v>
      </c>
      <c r="BY1449">
        <v>65</v>
      </c>
    </row>
    <row r="1450" spans="1:77" x14ac:dyDescent="0.25">
      <c r="A1450" s="5" t="s">
        <v>1763</v>
      </c>
      <c r="B1450" s="42">
        <v>55</v>
      </c>
      <c r="G1450" s="5" t="s">
        <v>1753</v>
      </c>
      <c r="H1450" s="42">
        <v>32</v>
      </c>
      <c r="N1450" s="5" t="s">
        <v>1753</v>
      </c>
      <c r="O1450" s="42">
        <v>2</v>
      </c>
      <c r="Z1450" s="5" t="s">
        <v>807</v>
      </c>
      <c r="AA1450" s="1">
        <v>0.5</v>
      </c>
      <c r="AI1450" s="5" t="s">
        <v>812</v>
      </c>
      <c r="AJ1450" s="42">
        <v>1</v>
      </c>
      <c r="AL1450" s="5" t="s">
        <v>813</v>
      </c>
      <c r="AM1450" s="17">
        <v>1</v>
      </c>
      <c r="AW1450" s="5" t="s">
        <v>951</v>
      </c>
      <c r="AX1450" s="17">
        <v>25</v>
      </c>
      <c r="BC1450" s="5" t="s">
        <v>889</v>
      </c>
      <c r="BD1450" s="17">
        <v>295</v>
      </c>
      <c r="BN1450" s="5" t="s">
        <v>816</v>
      </c>
      <c r="BO1450" s="5" t="e">
        <f t="shared" si="97"/>
        <v>#N/A</v>
      </c>
      <c r="BP1450" s="5" t="e">
        <f t="shared" si="98"/>
        <v>#N/A</v>
      </c>
      <c r="BQ1450" s="5" t="e">
        <f>Table2[[#This Row],[Column1]]+Table2[[#This Row],[Column2]]</f>
        <v>#N/A</v>
      </c>
      <c r="BR1450" s="5"/>
      <c r="BS1450" s="5"/>
      <c r="BT1450" s="5"/>
      <c r="BU1450" s="5"/>
      <c r="BW1450" s="5" t="s">
        <v>1807</v>
      </c>
      <c r="BX1450">
        <v>834</v>
      </c>
      <c r="BY1450">
        <v>1300</v>
      </c>
    </row>
    <row r="1451" spans="1:77" x14ac:dyDescent="0.25">
      <c r="A1451" s="5" t="s">
        <v>1764</v>
      </c>
      <c r="B1451" s="42">
        <v>100</v>
      </c>
      <c r="G1451" s="5" t="s">
        <v>1754</v>
      </c>
      <c r="H1451" s="42">
        <v>34</v>
      </c>
      <c r="N1451" s="5" t="s">
        <v>1754</v>
      </c>
      <c r="O1451" s="42">
        <v>1</v>
      </c>
      <c r="Z1451" s="5" t="s">
        <v>808</v>
      </c>
      <c r="AA1451" s="1">
        <v>0</v>
      </c>
      <c r="AI1451" s="5" t="s">
        <v>813</v>
      </c>
      <c r="AJ1451" s="42">
        <v>1</v>
      </c>
      <c r="AL1451" s="5" t="s">
        <v>814</v>
      </c>
      <c r="AM1451" s="17">
        <v>1</v>
      </c>
      <c r="AW1451" s="5" t="s">
        <v>952</v>
      </c>
      <c r="AX1451" s="17">
        <v>8</v>
      </c>
      <c r="BC1451" s="5" t="s">
        <v>890</v>
      </c>
      <c r="BD1451" s="17">
        <v>459</v>
      </c>
      <c r="BN1451" s="5" t="s">
        <v>817</v>
      </c>
      <c r="BO1451" s="5" t="e">
        <f t="shared" si="97"/>
        <v>#N/A</v>
      </c>
      <c r="BP1451" s="5" t="e">
        <f t="shared" si="98"/>
        <v>#N/A</v>
      </c>
      <c r="BQ1451" s="5" t="e">
        <f>Table2[[#This Row],[Column1]]+Table2[[#This Row],[Column2]]</f>
        <v>#N/A</v>
      </c>
      <c r="BR1451" s="5"/>
      <c r="BS1451" s="5"/>
      <c r="BT1451" s="5"/>
      <c r="BU1451" s="5"/>
      <c r="BW1451" s="5" t="s">
        <v>1808</v>
      </c>
      <c r="BX1451">
        <v>0</v>
      </c>
      <c r="BY1451">
        <v>130</v>
      </c>
    </row>
    <row r="1452" spans="1:77" x14ac:dyDescent="0.25">
      <c r="A1452" s="5" t="s">
        <v>1765</v>
      </c>
      <c r="B1452" s="42">
        <v>14</v>
      </c>
      <c r="G1452" s="5" t="s">
        <v>1755</v>
      </c>
      <c r="H1452" s="42">
        <v>17</v>
      </c>
      <c r="N1452" s="5" t="s">
        <v>1755</v>
      </c>
      <c r="O1452" s="42">
        <v>1</v>
      </c>
      <c r="Z1452" s="5" t="s">
        <v>809</v>
      </c>
      <c r="AA1452" s="1">
        <v>1</v>
      </c>
      <c r="AI1452" s="5" t="s">
        <v>814</v>
      </c>
      <c r="AJ1452" s="42">
        <v>1</v>
      </c>
      <c r="AL1452" s="5" t="s">
        <v>815</v>
      </c>
      <c r="AM1452" s="17">
        <v>1</v>
      </c>
      <c r="AW1452" s="5" t="s">
        <v>954</v>
      </c>
      <c r="AX1452" s="17">
        <v>217</v>
      </c>
      <c r="BC1452" s="5" t="s">
        <v>891</v>
      </c>
      <c r="BD1452" s="17">
        <v>258</v>
      </c>
      <c r="BN1452" s="5" t="s">
        <v>818</v>
      </c>
      <c r="BO1452" s="5" t="e">
        <f t="shared" si="97"/>
        <v>#N/A</v>
      </c>
      <c r="BP1452" s="5" t="e">
        <f t="shared" si="98"/>
        <v>#N/A</v>
      </c>
      <c r="BQ1452" s="5" t="e">
        <f>Table2[[#This Row],[Column1]]+Table2[[#This Row],[Column2]]</f>
        <v>#N/A</v>
      </c>
      <c r="BR1452" s="5"/>
      <c r="BS1452" s="5"/>
      <c r="BT1452" s="5"/>
      <c r="BU1452" s="5"/>
      <c r="BW1452" s="5" t="s">
        <v>1809</v>
      </c>
      <c r="BX1452">
        <v>203</v>
      </c>
      <c r="BY1452">
        <v>0</v>
      </c>
    </row>
    <row r="1453" spans="1:77" x14ac:dyDescent="0.25">
      <c r="A1453" s="5" t="s">
        <v>1766</v>
      </c>
      <c r="B1453" s="42">
        <v>51</v>
      </c>
      <c r="G1453" s="5" t="s">
        <v>1757</v>
      </c>
      <c r="H1453" s="42">
        <v>340</v>
      </c>
      <c r="N1453" s="5" t="s">
        <v>1757</v>
      </c>
      <c r="O1453" s="42">
        <v>1</v>
      </c>
      <c r="Z1453" s="5" t="s">
        <v>810</v>
      </c>
      <c r="AA1453" s="1">
        <v>0</v>
      </c>
      <c r="AI1453" s="5" t="s">
        <v>815</v>
      </c>
      <c r="AJ1453" s="42">
        <v>1</v>
      </c>
      <c r="AL1453" s="5" t="s">
        <v>816</v>
      </c>
      <c r="AM1453" s="17">
        <v>1</v>
      </c>
      <c r="AW1453" s="5" t="s">
        <v>955</v>
      </c>
      <c r="AX1453" s="17">
        <v>170</v>
      </c>
      <c r="BC1453" s="5" t="s">
        <v>892</v>
      </c>
      <c r="BD1453" s="17">
        <v>2400</v>
      </c>
      <c r="BN1453" s="5" t="s">
        <v>819</v>
      </c>
      <c r="BO1453" s="5" t="e">
        <f t="shared" si="97"/>
        <v>#N/A</v>
      </c>
      <c r="BP1453" s="5" t="e">
        <f t="shared" si="98"/>
        <v>#N/A</v>
      </c>
      <c r="BQ1453" s="5" t="e">
        <f>Table2[[#This Row],[Column1]]+Table2[[#This Row],[Column2]]</f>
        <v>#N/A</v>
      </c>
      <c r="BR1453" s="5"/>
      <c r="BS1453" s="5"/>
      <c r="BT1453" s="5"/>
      <c r="BU1453" s="5"/>
      <c r="BW1453" s="5" t="s">
        <v>1810</v>
      </c>
      <c r="BX1453">
        <v>992</v>
      </c>
      <c r="BY1453">
        <v>75</v>
      </c>
    </row>
    <row r="1454" spans="1:77" x14ac:dyDescent="0.25">
      <c r="A1454" s="5" t="s">
        <v>1767</v>
      </c>
      <c r="B1454" s="42">
        <v>0</v>
      </c>
      <c r="G1454" s="5" t="s">
        <v>1758</v>
      </c>
      <c r="H1454" s="42">
        <v>271</v>
      </c>
      <c r="N1454" s="5" t="s">
        <v>1758</v>
      </c>
      <c r="O1454" s="42">
        <v>1</v>
      </c>
      <c r="Z1454" s="5" t="s">
        <v>811</v>
      </c>
      <c r="AA1454" s="1">
        <v>0.04</v>
      </c>
      <c r="AI1454" s="5" t="s">
        <v>816</v>
      </c>
      <c r="AJ1454" s="42">
        <v>1</v>
      </c>
      <c r="AL1454" s="5" t="s">
        <v>817</v>
      </c>
      <c r="AM1454" s="17">
        <v>1</v>
      </c>
      <c r="AW1454" s="5" t="s">
        <v>956</v>
      </c>
      <c r="AX1454" s="17">
        <v>40</v>
      </c>
      <c r="BC1454" s="5" t="s">
        <v>893</v>
      </c>
      <c r="BD1454" s="17">
        <v>8</v>
      </c>
      <c r="BN1454" s="5" t="s">
        <v>820</v>
      </c>
      <c r="BO1454" s="5" t="e">
        <f t="shared" si="97"/>
        <v>#N/A</v>
      </c>
      <c r="BP1454" s="5" t="e">
        <f t="shared" si="98"/>
        <v>#N/A</v>
      </c>
      <c r="BQ1454" s="5" t="e">
        <f>Table2[[#This Row],[Column1]]+Table2[[#This Row],[Column2]]</f>
        <v>#N/A</v>
      </c>
      <c r="BR1454" s="5"/>
      <c r="BS1454" s="5"/>
      <c r="BT1454" s="5"/>
      <c r="BU1454" s="5"/>
      <c r="BW1454" s="5" t="s">
        <v>1811</v>
      </c>
      <c r="BX1454">
        <v>30</v>
      </c>
      <c r="BY1454">
        <v>110</v>
      </c>
    </row>
    <row r="1455" spans="1:77" x14ac:dyDescent="0.25">
      <c r="A1455" s="5" t="s">
        <v>1768</v>
      </c>
      <c r="B1455" s="42">
        <v>108</v>
      </c>
      <c r="G1455" s="5" t="s">
        <v>1759</v>
      </c>
      <c r="H1455" s="42">
        <v>510</v>
      </c>
      <c r="N1455" s="5" t="s">
        <v>1759</v>
      </c>
      <c r="O1455" s="42">
        <v>2</v>
      </c>
      <c r="Z1455" s="5" t="s">
        <v>812</v>
      </c>
      <c r="AA1455" s="1">
        <v>0</v>
      </c>
      <c r="AI1455" s="5" t="s">
        <v>817</v>
      </c>
      <c r="AJ1455" s="42">
        <v>1</v>
      </c>
      <c r="AL1455" s="5" t="s">
        <v>818</v>
      </c>
      <c r="AM1455" s="17">
        <v>1</v>
      </c>
      <c r="AW1455" s="5" t="s">
        <v>957</v>
      </c>
      <c r="AX1455" s="17">
        <v>800</v>
      </c>
      <c r="BC1455" s="5" t="s">
        <v>894</v>
      </c>
      <c r="BD1455" s="17">
        <v>89</v>
      </c>
      <c r="BN1455" s="5" t="s">
        <v>821</v>
      </c>
      <c r="BO1455" s="5" t="e">
        <f t="shared" si="97"/>
        <v>#N/A</v>
      </c>
      <c r="BP1455" s="5" t="e">
        <f t="shared" si="98"/>
        <v>#N/A</v>
      </c>
      <c r="BQ1455" s="5" t="e">
        <f>Table2[[#This Row],[Column1]]+Table2[[#This Row],[Column2]]</f>
        <v>#N/A</v>
      </c>
      <c r="BR1455" s="5"/>
      <c r="BS1455" s="5"/>
      <c r="BT1455" s="5"/>
      <c r="BU1455" s="5"/>
      <c r="BW1455" s="5" t="s">
        <v>1812</v>
      </c>
      <c r="BX1455">
        <v>301</v>
      </c>
      <c r="BY1455">
        <v>0</v>
      </c>
    </row>
    <row r="1456" spans="1:77" x14ac:dyDescent="0.25">
      <c r="A1456" s="5" t="s">
        <v>1769</v>
      </c>
      <c r="B1456" s="42">
        <v>350</v>
      </c>
      <c r="G1456" s="5" t="s">
        <v>1760</v>
      </c>
      <c r="H1456" s="42">
        <v>474</v>
      </c>
      <c r="N1456" s="5" t="s">
        <v>1760</v>
      </c>
      <c r="O1456" s="42">
        <v>1</v>
      </c>
      <c r="Z1456" s="5" t="s">
        <v>813</v>
      </c>
      <c r="AA1456" s="1">
        <v>0</v>
      </c>
      <c r="AI1456" s="5" t="s">
        <v>818</v>
      </c>
      <c r="AJ1456" s="42">
        <v>1</v>
      </c>
      <c r="AL1456" s="5" t="s">
        <v>819</v>
      </c>
      <c r="AM1456" s="17">
        <v>1</v>
      </c>
      <c r="AW1456" s="5" t="s">
        <v>958</v>
      </c>
      <c r="AX1456" s="17">
        <v>300</v>
      </c>
      <c r="BC1456" s="5" t="s">
        <v>896</v>
      </c>
      <c r="BD1456" s="17">
        <v>232</v>
      </c>
      <c r="BN1456" s="5" t="s">
        <v>822</v>
      </c>
      <c r="BO1456" s="5" t="e">
        <f t="shared" si="97"/>
        <v>#N/A</v>
      </c>
      <c r="BP1456" s="5" t="e">
        <f t="shared" si="98"/>
        <v>#N/A</v>
      </c>
      <c r="BQ1456" s="5" t="e">
        <f>Table2[[#This Row],[Column1]]+Table2[[#This Row],[Column2]]</f>
        <v>#N/A</v>
      </c>
      <c r="BR1456" s="5"/>
      <c r="BS1456" s="5"/>
      <c r="BT1456" s="5"/>
      <c r="BU1456" s="5"/>
      <c r="BW1456" s="5" t="s">
        <v>1813</v>
      </c>
      <c r="BX1456">
        <v>1168</v>
      </c>
      <c r="BY1456">
        <v>1109</v>
      </c>
    </row>
    <row r="1457" spans="1:77" x14ac:dyDescent="0.25">
      <c r="A1457" s="5" t="s">
        <v>1770</v>
      </c>
      <c r="B1457" s="42">
        <v>4</v>
      </c>
      <c r="G1457" s="5" t="s">
        <v>1761</v>
      </c>
      <c r="H1457" s="42">
        <v>28</v>
      </c>
      <c r="N1457" s="5" t="s">
        <v>1761</v>
      </c>
      <c r="O1457" s="42">
        <v>1</v>
      </c>
      <c r="Z1457" s="5" t="s">
        <v>814</v>
      </c>
      <c r="AA1457" s="1">
        <v>0.5</v>
      </c>
      <c r="AI1457" s="5" t="s">
        <v>819</v>
      </c>
      <c r="AJ1457" s="42">
        <v>1</v>
      </c>
      <c r="AL1457" s="5" t="s">
        <v>820</v>
      </c>
      <c r="AM1457" s="17">
        <v>1</v>
      </c>
      <c r="AW1457" s="5" t="s">
        <v>959</v>
      </c>
      <c r="AX1457" s="17">
        <v>115</v>
      </c>
      <c r="BC1457" s="5" t="s">
        <v>897</v>
      </c>
      <c r="BD1457" s="17">
        <v>40</v>
      </c>
      <c r="BN1457" s="5" t="s">
        <v>823</v>
      </c>
      <c r="BO1457" s="5" t="e">
        <f t="shared" si="97"/>
        <v>#N/A</v>
      </c>
      <c r="BP1457" s="5" t="e">
        <f t="shared" si="98"/>
        <v>#N/A</v>
      </c>
      <c r="BQ1457" s="5" t="e">
        <f>Table2[[#This Row],[Column1]]+Table2[[#This Row],[Column2]]</f>
        <v>#N/A</v>
      </c>
      <c r="BR1457" s="5"/>
      <c r="BS1457" s="5"/>
      <c r="BT1457" s="5"/>
      <c r="BU1457" s="5"/>
      <c r="BW1457" s="5" t="s">
        <v>1814</v>
      </c>
      <c r="BX1457">
        <v>30</v>
      </c>
      <c r="BY1457">
        <v>33</v>
      </c>
    </row>
    <row r="1458" spans="1:77" x14ac:dyDescent="0.25">
      <c r="A1458" s="5" t="s">
        <v>1771</v>
      </c>
      <c r="B1458" s="42">
        <v>211</v>
      </c>
      <c r="G1458" s="5" t="s">
        <v>1762</v>
      </c>
      <c r="H1458" s="42">
        <v>40</v>
      </c>
      <c r="N1458" s="5" t="s">
        <v>1762</v>
      </c>
      <c r="O1458" s="42">
        <v>1</v>
      </c>
      <c r="Z1458" s="5" t="s">
        <v>815</v>
      </c>
      <c r="AA1458" s="1">
        <v>0</v>
      </c>
      <c r="AI1458" s="5" t="s">
        <v>820</v>
      </c>
      <c r="AJ1458" s="42">
        <v>1</v>
      </c>
      <c r="AL1458" s="5" t="s">
        <v>821</v>
      </c>
      <c r="AM1458" s="17">
        <v>1</v>
      </c>
      <c r="AW1458" s="5" t="s">
        <v>960</v>
      </c>
      <c r="AX1458" s="17">
        <v>147</v>
      </c>
      <c r="BC1458" s="5" t="s">
        <v>898</v>
      </c>
      <c r="BD1458" s="17">
        <v>24</v>
      </c>
      <c r="BN1458" s="5" t="s">
        <v>824</v>
      </c>
      <c r="BO1458" s="5" t="e">
        <f t="shared" si="97"/>
        <v>#N/A</v>
      </c>
      <c r="BP1458" s="5" t="e">
        <f t="shared" si="98"/>
        <v>#N/A</v>
      </c>
      <c r="BQ1458" s="5" t="e">
        <f>Table2[[#This Row],[Column1]]+Table2[[#This Row],[Column2]]</f>
        <v>#N/A</v>
      </c>
      <c r="BR1458" s="5"/>
      <c r="BS1458" s="5"/>
      <c r="BT1458" s="5"/>
      <c r="BU1458" s="5"/>
      <c r="BW1458" s="5" t="s">
        <v>1815</v>
      </c>
      <c r="BX1458">
        <v>69</v>
      </c>
      <c r="BY1458">
        <v>30</v>
      </c>
    </row>
    <row r="1459" spans="1:77" x14ac:dyDescent="0.25">
      <c r="A1459" s="5" t="s">
        <v>1772</v>
      </c>
      <c r="B1459" s="42">
        <v>2300</v>
      </c>
      <c r="G1459" s="5" t="s">
        <v>1763</v>
      </c>
      <c r="H1459" s="42">
        <v>21</v>
      </c>
      <c r="N1459" s="5" t="s">
        <v>1763</v>
      </c>
      <c r="O1459" s="42">
        <v>1</v>
      </c>
      <c r="Z1459" s="5" t="s">
        <v>816</v>
      </c>
      <c r="AA1459" s="1">
        <v>0</v>
      </c>
      <c r="AI1459" s="5" t="s">
        <v>821</v>
      </c>
      <c r="AJ1459" s="42">
        <v>1</v>
      </c>
      <c r="AL1459" s="5" t="s">
        <v>822</v>
      </c>
      <c r="AM1459" s="17">
        <v>1</v>
      </c>
      <c r="AW1459" s="5" t="s">
        <v>961</v>
      </c>
      <c r="AX1459" s="17">
        <v>15</v>
      </c>
      <c r="BC1459" s="5" t="s">
        <v>899</v>
      </c>
      <c r="BD1459" s="17">
        <v>720</v>
      </c>
      <c r="BN1459" s="5" t="s">
        <v>825</v>
      </c>
      <c r="BO1459" s="5" t="e">
        <f t="shared" si="97"/>
        <v>#N/A</v>
      </c>
      <c r="BP1459" s="5" t="e">
        <f t="shared" si="98"/>
        <v>#N/A</v>
      </c>
      <c r="BQ1459" s="5" t="e">
        <f>Table2[[#This Row],[Column1]]+Table2[[#This Row],[Column2]]</f>
        <v>#N/A</v>
      </c>
      <c r="BR1459" s="5"/>
      <c r="BS1459" s="5"/>
      <c r="BT1459" s="5"/>
      <c r="BU1459" s="5"/>
      <c r="BW1459" s="5" t="s">
        <v>1816</v>
      </c>
      <c r="BX1459">
        <v>597</v>
      </c>
      <c r="BY1459">
        <v>100</v>
      </c>
    </row>
    <row r="1460" spans="1:77" x14ac:dyDescent="0.25">
      <c r="A1460" s="5" t="s">
        <v>1773</v>
      </c>
      <c r="B1460" s="42">
        <v>30</v>
      </c>
      <c r="G1460" s="5" t="s">
        <v>1764</v>
      </c>
      <c r="H1460" s="42">
        <v>218</v>
      </c>
      <c r="N1460" s="5" t="s">
        <v>1764</v>
      </c>
      <c r="O1460" s="42">
        <v>1</v>
      </c>
      <c r="Z1460" s="5" t="s">
        <v>817</v>
      </c>
      <c r="AA1460" s="1">
        <v>1</v>
      </c>
      <c r="AI1460" s="5" t="s">
        <v>822</v>
      </c>
      <c r="AJ1460" s="42">
        <v>1</v>
      </c>
      <c r="AL1460" s="5" t="s">
        <v>823</v>
      </c>
      <c r="AM1460" s="17">
        <v>1</v>
      </c>
      <c r="AW1460" s="5" t="s">
        <v>962</v>
      </c>
      <c r="AX1460" s="17">
        <v>15</v>
      </c>
      <c r="BC1460" s="5" t="s">
        <v>902</v>
      </c>
      <c r="BD1460" s="17">
        <v>125</v>
      </c>
      <c r="BN1460" s="5" t="s">
        <v>826</v>
      </c>
      <c r="BO1460" s="5" t="e">
        <f t="shared" si="97"/>
        <v>#N/A</v>
      </c>
      <c r="BP1460" s="5" t="e">
        <f t="shared" si="98"/>
        <v>#N/A</v>
      </c>
      <c r="BQ1460" s="5" t="e">
        <f>Table2[[#This Row],[Column1]]+Table2[[#This Row],[Column2]]</f>
        <v>#N/A</v>
      </c>
      <c r="BR1460" s="5"/>
      <c r="BS1460" s="5"/>
      <c r="BT1460" s="5"/>
      <c r="BU1460" s="5"/>
      <c r="BW1460" s="5" t="s">
        <v>1817</v>
      </c>
      <c r="BX1460">
        <v>800</v>
      </c>
      <c r="BY1460">
        <v>360</v>
      </c>
    </row>
    <row r="1461" spans="1:77" x14ac:dyDescent="0.25">
      <c r="A1461" s="5" t="s">
        <v>1774</v>
      </c>
      <c r="B1461" s="42">
        <v>0</v>
      </c>
      <c r="G1461" s="5" t="s">
        <v>1765</v>
      </c>
      <c r="H1461" s="42">
        <v>51</v>
      </c>
      <c r="N1461" s="5" t="s">
        <v>1765</v>
      </c>
      <c r="O1461" s="42">
        <v>1</v>
      </c>
      <c r="Z1461" s="5" t="s">
        <v>818</v>
      </c>
      <c r="AA1461" s="1">
        <v>0.18</v>
      </c>
      <c r="AI1461" s="5" t="s">
        <v>823</v>
      </c>
      <c r="AJ1461" s="42">
        <v>1</v>
      </c>
      <c r="AL1461" s="5" t="s">
        <v>824</v>
      </c>
      <c r="AM1461" s="17">
        <v>1</v>
      </c>
      <c r="AW1461" s="5" t="s">
        <v>963</v>
      </c>
      <c r="AX1461" s="17">
        <v>16</v>
      </c>
      <c r="BC1461" s="5" t="s">
        <v>904</v>
      </c>
      <c r="BD1461" s="17">
        <v>18</v>
      </c>
      <c r="BN1461" s="5" t="s">
        <v>827</v>
      </c>
      <c r="BO1461" s="5" t="e">
        <f t="shared" si="97"/>
        <v>#N/A</v>
      </c>
      <c r="BP1461" s="5" t="e">
        <f t="shared" si="98"/>
        <v>#N/A</v>
      </c>
      <c r="BQ1461" s="5" t="e">
        <f>Table2[[#This Row],[Column1]]+Table2[[#This Row],[Column2]]</f>
        <v>#N/A</v>
      </c>
      <c r="BR1461" s="5"/>
      <c r="BS1461" s="5"/>
      <c r="BT1461" s="5"/>
      <c r="BU1461" s="5"/>
      <c r="BW1461" s="5" t="s">
        <v>1818</v>
      </c>
      <c r="BX1461">
        <v>178</v>
      </c>
      <c r="BY1461">
        <v>0</v>
      </c>
    </row>
    <row r="1462" spans="1:77" x14ac:dyDescent="0.25">
      <c r="A1462" s="5" t="s">
        <v>1775</v>
      </c>
      <c r="B1462" s="42">
        <v>3940</v>
      </c>
      <c r="G1462" s="5" t="s">
        <v>1766</v>
      </c>
      <c r="H1462" s="42">
        <v>0</v>
      </c>
      <c r="N1462" s="5" t="s">
        <v>1766</v>
      </c>
      <c r="O1462" s="42">
        <v>1</v>
      </c>
      <c r="Z1462" s="5" t="s">
        <v>819</v>
      </c>
      <c r="AA1462" s="1">
        <v>0.2</v>
      </c>
      <c r="AI1462" s="5" t="s">
        <v>824</v>
      </c>
      <c r="AJ1462" s="42">
        <v>1</v>
      </c>
      <c r="AL1462" s="5" t="s">
        <v>825</v>
      </c>
      <c r="AM1462" s="17">
        <v>1</v>
      </c>
      <c r="AW1462" s="5" t="s">
        <v>964</v>
      </c>
      <c r="AX1462" s="17">
        <v>70</v>
      </c>
      <c r="BC1462" s="5" t="s">
        <v>905</v>
      </c>
      <c r="BD1462" s="17">
        <v>712</v>
      </c>
      <c r="BN1462" s="5" t="s">
        <v>828</v>
      </c>
      <c r="BO1462" s="5" t="e">
        <f t="shared" si="97"/>
        <v>#N/A</v>
      </c>
      <c r="BP1462" s="5" t="e">
        <f t="shared" si="98"/>
        <v>#N/A</v>
      </c>
      <c r="BQ1462" s="5" t="e">
        <f>Table2[[#This Row],[Column1]]+Table2[[#This Row],[Column2]]</f>
        <v>#N/A</v>
      </c>
      <c r="BR1462" s="5"/>
      <c r="BS1462" s="5"/>
      <c r="BT1462" s="5"/>
      <c r="BU1462" s="5"/>
      <c r="BW1462" s="5" t="s">
        <v>1820</v>
      </c>
      <c r="BX1462">
        <v>43</v>
      </c>
      <c r="BY1462">
        <v>27</v>
      </c>
    </row>
    <row r="1463" spans="1:77" x14ac:dyDescent="0.25">
      <c r="A1463" s="5" t="s">
        <v>1776</v>
      </c>
      <c r="B1463" s="42">
        <v>53</v>
      </c>
      <c r="G1463" s="5" t="s">
        <v>1767</v>
      </c>
      <c r="H1463" s="42">
        <v>491</v>
      </c>
      <c r="N1463" s="5" t="s">
        <v>1767</v>
      </c>
      <c r="O1463" s="42">
        <v>1</v>
      </c>
      <c r="Z1463" s="5" t="s">
        <v>820</v>
      </c>
      <c r="AA1463" s="1">
        <v>0</v>
      </c>
      <c r="AI1463" s="5" t="s">
        <v>825</v>
      </c>
      <c r="AJ1463" s="42">
        <v>1</v>
      </c>
      <c r="AL1463" s="5" t="s">
        <v>826</v>
      </c>
      <c r="AM1463" s="17">
        <v>1</v>
      </c>
      <c r="AW1463" s="5" t="s">
        <v>965</v>
      </c>
      <c r="AX1463" s="17">
        <v>101</v>
      </c>
      <c r="BC1463" s="5" t="s">
        <v>906</v>
      </c>
      <c r="BD1463" s="17">
        <v>2000</v>
      </c>
      <c r="BN1463" s="5" t="s">
        <v>829</v>
      </c>
      <c r="BO1463" s="5" t="e">
        <f t="shared" si="97"/>
        <v>#N/A</v>
      </c>
      <c r="BP1463" s="5" t="e">
        <f t="shared" si="98"/>
        <v>#N/A</v>
      </c>
      <c r="BQ1463" s="5" t="e">
        <f>Table2[[#This Row],[Column1]]+Table2[[#This Row],[Column2]]</f>
        <v>#N/A</v>
      </c>
      <c r="BR1463" s="5"/>
      <c r="BS1463" s="5"/>
      <c r="BT1463" s="5"/>
      <c r="BU1463" s="5"/>
      <c r="BW1463" s="5" t="s">
        <v>1821</v>
      </c>
      <c r="BX1463">
        <v>0</v>
      </c>
      <c r="BY1463">
        <v>11</v>
      </c>
    </row>
    <row r="1464" spans="1:77" x14ac:dyDescent="0.25">
      <c r="A1464" s="5" t="s">
        <v>1777</v>
      </c>
      <c r="B1464" s="42">
        <v>7585</v>
      </c>
      <c r="G1464" s="5" t="s">
        <v>1768</v>
      </c>
      <c r="H1464" s="42">
        <v>467</v>
      </c>
      <c r="N1464" s="5" t="s">
        <v>1768</v>
      </c>
      <c r="O1464" s="42">
        <v>1</v>
      </c>
      <c r="Z1464" s="5" t="s">
        <v>821</v>
      </c>
      <c r="AA1464" s="1">
        <v>0.3</v>
      </c>
      <c r="AI1464" s="5" t="s">
        <v>826</v>
      </c>
      <c r="AJ1464" s="42">
        <v>1</v>
      </c>
      <c r="AL1464" s="5" t="s">
        <v>827</v>
      </c>
      <c r="AM1464" s="17">
        <v>1</v>
      </c>
      <c r="AW1464" s="5" t="s">
        <v>966</v>
      </c>
      <c r="AX1464" s="17">
        <v>180</v>
      </c>
      <c r="BC1464" s="5" t="s">
        <v>907</v>
      </c>
      <c r="BD1464" s="17">
        <v>23</v>
      </c>
      <c r="BN1464" s="5" t="s">
        <v>830</v>
      </c>
      <c r="BO1464" s="5" t="e">
        <f t="shared" si="97"/>
        <v>#N/A</v>
      </c>
      <c r="BP1464" s="5" t="e">
        <f t="shared" si="98"/>
        <v>#N/A</v>
      </c>
      <c r="BQ1464" s="5" t="e">
        <f>Table2[[#This Row],[Column1]]+Table2[[#This Row],[Column2]]</f>
        <v>#N/A</v>
      </c>
      <c r="BR1464" s="5"/>
      <c r="BS1464" s="5"/>
      <c r="BT1464" s="5"/>
      <c r="BU1464" s="5"/>
      <c r="BW1464" s="5" t="s">
        <v>1822</v>
      </c>
      <c r="BX1464">
        <v>569</v>
      </c>
      <c r="BY1464">
        <v>80</v>
      </c>
    </row>
    <row r="1465" spans="1:77" x14ac:dyDescent="0.25">
      <c r="A1465" s="5" t="s">
        <v>1780</v>
      </c>
      <c r="B1465" s="42">
        <v>150</v>
      </c>
      <c r="G1465" s="5" t="s">
        <v>1769</v>
      </c>
      <c r="H1465" s="42">
        <v>648</v>
      </c>
      <c r="N1465" s="5" t="s">
        <v>1769</v>
      </c>
      <c r="O1465" s="42">
        <v>1</v>
      </c>
      <c r="Z1465" s="5" t="s">
        <v>822</v>
      </c>
      <c r="AA1465" s="1">
        <v>0</v>
      </c>
      <c r="AI1465" s="5" t="s">
        <v>827</v>
      </c>
      <c r="AJ1465" s="42">
        <v>1</v>
      </c>
      <c r="AL1465" s="5" t="s">
        <v>828</v>
      </c>
      <c r="AM1465" s="17">
        <v>1</v>
      </c>
      <c r="AW1465" s="5" t="s">
        <v>967</v>
      </c>
      <c r="AX1465" s="17">
        <v>12</v>
      </c>
      <c r="BC1465" s="5" t="s">
        <v>908</v>
      </c>
      <c r="BD1465" s="17">
        <v>26</v>
      </c>
      <c r="BN1465" s="5" t="s">
        <v>831</v>
      </c>
      <c r="BO1465" s="5" t="e">
        <f t="shared" si="97"/>
        <v>#N/A</v>
      </c>
      <c r="BP1465" s="5" t="e">
        <f t="shared" si="98"/>
        <v>#N/A</v>
      </c>
      <c r="BQ1465" s="5" t="e">
        <f>Table2[[#This Row],[Column1]]+Table2[[#This Row],[Column2]]</f>
        <v>#N/A</v>
      </c>
      <c r="BR1465" s="5"/>
      <c r="BS1465" s="5"/>
      <c r="BT1465" s="5"/>
      <c r="BU1465" s="5"/>
      <c r="BW1465" s="5" t="s">
        <v>1823</v>
      </c>
      <c r="BX1465">
        <v>199</v>
      </c>
      <c r="BY1465">
        <v>129</v>
      </c>
    </row>
    <row r="1466" spans="1:77" x14ac:dyDescent="0.25">
      <c r="A1466" s="5" t="s">
        <v>1781</v>
      </c>
      <c r="B1466" s="42">
        <v>31</v>
      </c>
      <c r="G1466" s="5" t="s">
        <v>1770</v>
      </c>
      <c r="H1466" s="42">
        <v>2</v>
      </c>
      <c r="N1466" s="5" t="s">
        <v>1770</v>
      </c>
      <c r="O1466" s="42">
        <v>1</v>
      </c>
      <c r="Z1466" s="5" t="s">
        <v>823</v>
      </c>
      <c r="AA1466" s="1">
        <v>0.25</v>
      </c>
      <c r="AI1466" s="5" t="s">
        <v>828</v>
      </c>
      <c r="AJ1466" s="42">
        <v>1</v>
      </c>
      <c r="AL1466" s="5" t="s">
        <v>829</v>
      </c>
      <c r="AM1466" s="17">
        <v>1</v>
      </c>
      <c r="AW1466" s="5" t="s">
        <v>968</v>
      </c>
      <c r="AX1466" s="17">
        <v>50</v>
      </c>
      <c r="BC1466" s="5" t="s">
        <v>909</v>
      </c>
      <c r="BD1466" s="17">
        <v>15</v>
      </c>
      <c r="BN1466" s="5" t="s">
        <v>832</v>
      </c>
      <c r="BO1466" s="5" t="e">
        <f t="shared" si="97"/>
        <v>#N/A</v>
      </c>
      <c r="BP1466" s="5" t="e">
        <f t="shared" si="98"/>
        <v>#N/A</v>
      </c>
      <c r="BQ1466" s="5" t="e">
        <f>Table2[[#This Row],[Column1]]+Table2[[#This Row],[Column2]]</f>
        <v>#N/A</v>
      </c>
      <c r="BR1466" s="5"/>
      <c r="BS1466" s="5"/>
      <c r="BT1466" s="5"/>
      <c r="BU1466" s="5"/>
      <c r="BW1466" s="5" t="s">
        <v>1824</v>
      </c>
      <c r="BX1466">
        <v>3500</v>
      </c>
      <c r="BY1466">
        <v>250</v>
      </c>
    </row>
    <row r="1467" spans="1:77" x14ac:dyDescent="0.25">
      <c r="A1467" s="5" t="s">
        <v>1782</v>
      </c>
      <c r="B1467" s="42">
        <v>530</v>
      </c>
      <c r="G1467" s="5" t="s">
        <v>1771</v>
      </c>
      <c r="H1467" s="42">
        <v>157</v>
      </c>
      <c r="N1467" s="5" t="s">
        <v>1771</v>
      </c>
      <c r="O1467" s="42">
        <v>1</v>
      </c>
      <c r="Z1467" s="5" t="s">
        <v>824</v>
      </c>
      <c r="AA1467" s="1">
        <v>0.1</v>
      </c>
      <c r="AI1467" s="5" t="s">
        <v>829</v>
      </c>
      <c r="AJ1467" s="42">
        <v>1</v>
      </c>
      <c r="AL1467" s="5" t="s">
        <v>830</v>
      </c>
      <c r="AM1467" s="17">
        <v>1</v>
      </c>
      <c r="AW1467" s="5" t="s">
        <v>969</v>
      </c>
      <c r="AX1467" s="17">
        <v>40</v>
      </c>
      <c r="BC1467" s="5" t="s">
        <v>910</v>
      </c>
      <c r="BD1467" s="17">
        <v>197</v>
      </c>
      <c r="BN1467" s="5" t="s">
        <v>833</v>
      </c>
      <c r="BO1467" s="5" t="e">
        <f t="shared" si="97"/>
        <v>#N/A</v>
      </c>
      <c r="BP1467" s="5" t="e">
        <f t="shared" si="98"/>
        <v>#N/A</v>
      </c>
      <c r="BQ1467" s="5" t="e">
        <f>Table2[[#This Row],[Column1]]+Table2[[#This Row],[Column2]]</f>
        <v>#N/A</v>
      </c>
      <c r="BR1467" s="5"/>
      <c r="BS1467" s="5"/>
      <c r="BT1467" s="5"/>
      <c r="BU1467" s="5"/>
      <c r="BW1467" s="5" t="s">
        <v>1825</v>
      </c>
      <c r="BX1467">
        <v>1700</v>
      </c>
      <c r="BY1467">
        <v>150</v>
      </c>
    </row>
    <row r="1468" spans="1:77" x14ac:dyDescent="0.25">
      <c r="A1468" s="5" t="s">
        <v>1783</v>
      </c>
      <c r="B1468" s="42">
        <v>55</v>
      </c>
      <c r="G1468" s="5" t="s">
        <v>1772</v>
      </c>
      <c r="H1468" s="42">
        <v>1228</v>
      </c>
      <c r="N1468" s="5" t="s">
        <v>1772</v>
      </c>
      <c r="O1468" s="42">
        <v>2</v>
      </c>
      <c r="Z1468" s="5" t="s">
        <v>825</v>
      </c>
      <c r="AA1468" s="1">
        <v>0.6</v>
      </c>
      <c r="AI1468" s="5" t="s">
        <v>830</v>
      </c>
      <c r="AJ1468" s="42">
        <v>1</v>
      </c>
      <c r="AL1468" s="5" t="s">
        <v>831</v>
      </c>
      <c r="AM1468" s="17">
        <v>1</v>
      </c>
      <c r="AW1468" s="5" t="s">
        <v>970</v>
      </c>
      <c r="AX1468" s="17">
        <v>1100</v>
      </c>
      <c r="BC1468" s="5" t="s">
        <v>911</v>
      </c>
      <c r="BD1468" s="17">
        <v>60</v>
      </c>
      <c r="BN1468" s="5" t="s">
        <v>834</v>
      </c>
      <c r="BO1468" s="5" t="e">
        <f t="shared" si="97"/>
        <v>#N/A</v>
      </c>
      <c r="BP1468" s="5" t="e">
        <f t="shared" si="98"/>
        <v>#N/A</v>
      </c>
      <c r="BQ1468" s="5" t="e">
        <f>Table2[[#This Row],[Column1]]+Table2[[#This Row],[Column2]]</f>
        <v>#N/A</v>
      </c>
      <c r="BR1468" s="5"/>
      <c r="BS1468" s="5"/>
      <c r="BT1468" s="5"/>
      <c r="BU1468" s="5"/>
      <c r="BW1468" s="5" t="s">
        <v>1826</v>
      </c>
      <c r="BX1468">
        <v>0</v>
      </c>
      <c r="BY1468">
        <v>60</v>
      </c>
    </row>
    <row r="1469" spans="1:77" x14ac:dyDescent="0.25">
      <c r="A1469" s="5" t="s">
        <v>1784</v>
      </c>
      <c r="B1469" s="42">
        <v>100</v>
      </c>
      <c r="G1469" s="5" t="s">
        <v>1773</v>
      </c>
      <c r="H1469" s="42">
        <v>50</v>
      </c>
      <c r="N1469" s="5" t="s">
        <v>1773</v>
      </c>
      <c r="O1469" s="42">
        <v>1</v>
      </c>
      <c r="Z1469" s="5" t="s">
        <v>826</v>
      </c>
      <c r="AA1469" s="1">
        <v>0.1</v>
      </c>
      <c r="AI1469" s="5" t="s">
        <v>831</v>
      </c>
      <c r="AJ1469" s="42">
        <v>1</v>
      </c>
      <c r="AL1469" s="5" t="s">
        <v>832</v>
      </c>
      <c r="AM1469" s="17">
        <v>1</v>
      </c>
      <c r="AW1469" s="5" t="s">
        <v>971</v>
      </c>
      <c r="AX1469" s="17">
        <v>400</v>
      </c>
      <c r="BC1469" s="5" t="s">
        <v>912</v>
      </c>
      <c r="BD1469" s="17">
        <v>103</v>
      </c>
      <c r="BN1469" s="5" t="s">
        <v>835</v>
      </c>
      <c r="BO1469" s="5" t="e">
        <f t="shared" si="97"/>
        <v>#N/A</v>
      </c>
      <c r="BP1469" s="5" t="e">
        <f t="shared" si="98"/>
        <v>#N/A</v>
      </c>
      <c r="BQ1469" s="5" t="e">
        <f>Table2[[#This Row],[Column1]]+Table2[[#This Row],[Column2]]</f>
        <v>#N/A</v>
      </c>
      <c r="BR1469" s="5"/>
      <c r="BS1469" s="5"/>
      <c r="BT1469" s="5"/>
      <c r="BU1469" s="5"/>
      <c r="BW1469" s="5" t="s">
        <v>1827</v>
      </c>
      <c r="BX1469">
        <v>75</v>
      </c>
      <c r="BY1469">
        <v>29</v>
      </c>
    </row>
    <row r="1470" spans="1:77" x14ac:dyDescent="0.25">
      <c r="A1470" s="5" t="s">
        <v>1785</v>
      </c>
      <c r="B1470" s="42">
        <v>0</v>
      </c>
      <c r="G1470" s="5" t="s">
        <v>1774</v>
      </c>
      <c r="H1470" s="42">
        <v>73</v>
      </c>
      <c r="N1470" s="5" t="s">
        <v>1774</v>
      </c>
      <c r="O1470" s="42">
        <v>1</v>
      </c>
      <c r="Z1470" s="5" t="s">
        <v>827</v>
      </c>
      <c r="AA1470" s="1">
        <v>0.4</v>
      </c>
      <c r="AI1470" s="5" t="s">
        <v>832</v>
      </c>
      <c r="AJ1470" s="42">
        <v>1</v>
      </c>
      <c r="AL1470" s="5" t="s">
        <v>833</v>
      </c>
      <c r="AM1470" s="17">
        <v>1</v>
      </c>
      <c r="AW1470" s="5" t="s">
        <v>972</v>
      </c>
      <c r="AX1470" s="17">
        <v>23</v>
      </c>
      <c r="BC1470" s="5" t="s">
        <v>913</v>
      </c>
      <c r="BD1470" s="17">
        <v>820</v>
      </c>
      <c r="BN1470" s="5" t="s">
        <v>836</v>
      </c>
      <c r="BO1470" s="5" t="e">
        <f t="shared" si="97"/>
        <v>#N/A</v>
      </c>
      <c r="BP1470" s="5" t="e">
        <f t="shared" si="98"/>
        <v>#N/A</v>
      </c>
      <c r="BQ1470" s="5" t="e">
        <f>Table2[[#This Row],[Column1]]+Table2[[#This Row],[Column2]]</f>
        <v>#N/A</v>
      </c>
      <c r="BR1470" s="5"/>
      <c r="BS1470" s="5"/>
      <c r="BT1470" s="5"/>
      <c r="BU1470" s="5"/>
      <c r="BW1470" s="5" t="s">
        <v>1828</v>
      </c>
      <c r="BX1470">
        <v>20</v>
      </c>
      <c r="BY1470">
        <v>56</v>
      </c>
    </row>
    <row r="1471" spans="1:77" x14ac:dyDescent="0.25">
      <c r="A1471" s="5" t="s">
        <v>1786</v>
      </c>
      <c r="B1471" s="42">
        <v>451</v>
      </c>
      <c r="G1471" s="5" t="s">
        <v>1775</v>
      </c>
      <c r="H1471" s="42">
        <v>38700</v>
      </c>
      <c r="N1471" s="5" t="s">
        <v>1775</v>
      </c>
      <c r="O1471" s="42">
        <v>3</v>
      </c>
      <c r="Z1471" s="5" t="s">
        <v>828</v>
      </c>
      <c r="AA1471" s="1">
        <v>0.17</v>
      </c>
      <c r="AI1471" s="5" t="s">
        <v>833</v>
      </c>
      <c r="AJ1471" s="42">
        <v>1</v>
      </c>
      <c r="AL1471" s="5" t="s">
        <v>834</v>
      </c>
      <c r="AM1471" s="17">
        <v>2</v>
      </c>
      <c r="AW1471" s="5" t="s">
        <v>973</v>
      </c>
      <c r="AX1471" s="17">
        <v>90</v>
      </c>
      <c r="BC1471" s="5" t="s">
        <v>914</v>
      </c>
      <c r="BD1471" s="17">
        <v>652</v>
      </c>
      <c r="BN1471" s="5" t="s">
        <v>837</v>
      </c>
      <c r="BO1471" s="5" t="e">
        <f t="shared" si="97"/>
        <v>#N/A</v>
      </c>
      <c r="BP1471" s="5" t="e">
        <f t="shared" si="98"/>
        <v>#N/A</v>
      </c>
      <c r="BQ1471" s="5" t="e">
        <f>Table2[[#This Row],[Column1]]+Table2[[#This Row],[Column2]]</f>
        <v>#N/A</v>
      </c>
      <c r="BR1471" s="5"/>
      <c r="BS1471" s="5"/>
      <c r="BT1471" s="5"/>
      <c r="BU1471" s="5"/>
      <c r="BW1471" s="5" t="s">
        <v>1829</v>
      </c>
      <c r="BX1471">
        <v>71</v>
      </c>
      <c r="BY1471">
        <v>50</v>
      </c>
    </row>
    <row r="1472" spans="1:77" x14ac:dyDescent="0.25">
      <c r="A1472" s="5" t="s">
        <v>1787</v>
      </c>
      <c r="B1472" s="42">
        <v>134</v>
      </c>
      <c r="G1472" s="5" t="s">
        <v>1776</v>
      </c>
      <c r="H1472" s="42">
        <v>544</v>
      </c>
      <c r="N1472" s="5" t="s">
        <v>1776</v>
      </c>
      <c r="O1472" s="42">
        <v>1</v>
      </c>
      <c r="Z1472" s="5" t="s">
        <v>829</v>
      </c>
      <c r="AA1472" s="1">
        <v>0.8</v>
      </c>
      <c r="AI1472" s="5" t="s">
        <v>834</v>
      </c>
      <c r="AJ1472" s="42">
        <v>2</v>
      </c>
      <c r="AL1472" s="5" t="s">
        <v>835</v>
      </c>
      <c r="AM1472" s="17">
        <v>2</v>
      </c>
      <c r="AW1472" s="5" t="s">
        <v>976</v>
      </c>
      <c r="AX1472" s="17">
        <v>70</v>
      </c>
      <c r="BC1472" s="5" t="s">
        <v>915</v>
      </c>
      <c r="BD1472" s="17">
        <v>233</v>
      </c>
      <c r="BN1472" s="5" t="s">
        <v>838</v>
      </c>
      <c r="BO1472" s="5" t="e">
        <f t="shared" si="97"/>
        <v>#N/A</v>
      </c>
      <c r="BP1472" s="5" t="e">
        <f t="shared" si="98"/>
        <v>#N/A</v>
      </c>
      <c r="BQ1472" s="5" t="e">
        <f>Table2[[#This Row],[Column1]]+Table2[[#This Row],[Column2]]</f>
        <v>#N/A</v>
      </c>
      <c r="BR1472" s="5"/>
      <c r="BS1472" s="5"/>
      <c r="BT1472" s="5"/>
      <c r="BU1472" s="5"/>
      <c r="BW1472" s="5" t="s">
        <v>1830</v>
      </c>
      <c r="BX1472">
        <v>101</v>
      </c>
      <c r="BY1472">
        <v>40</v>
      </c>
    </row>
    <row r="1473" spans="1:77" x14ac:dyDescent="0.25">
      <c r="A1473" s="5" t="s">
        <v>1788</v>
      </c>
      <c r="B1473" s="42">
        <v>0</v>
      </c>
      <c r="G1473" s="5" t="s">
        <v>1777</v>
      </c>
      <c r="H1473" s="42">
        <v>123500</v>
      </c>
      <c r="N1473" s="5" t="s">
        <v>1777</v>
      </c>
      <c r="O1473" s="42">
        <v>5</v>
      </c>
      <c r="Z1473" s="5" t="s">
        <v>830</v>
      </c>
      <c r="AA1473" s="1">
        <v>0.4</v>
      </c>
      <c r="AI1473" s="5" t="s">
        <v>835</v>
      </c>
      <c r="AJ1473" s="42">
        <v>2</v>
      </c>
      <c r="AL1473" s="5" t="s">
        <v>836</v>
      </c>
      <c r="AM1473" s="17">
        <v>1</v>
      </c>
      <c r="AW1473" s="5" t="s">
        <v>977</v>
      </c>
      <c r="AX1473" s="17">
        <v>36</v>
      </c>
      <c r="BC1473" s="5" t="s">
        <v>916</v>
      </c>
      <c r="BD1473" s="17">
        <v>5100</v>
      </c>
      <c r="BN1473" s="5" t="s">
        <v>839</v>
      </c>
      <c r="BO1473" s="5" t="e">
        <f t="shared" si="97"/>
        <v>#N/A</v>
      </c>
      <c r="BP1473" s="5" t="e">
        <f t="shared" si="98"/>
        <v>#N/A</v>
      </c>
      <c r="BQ1473" s="5" t="e">
        <f>Table2[[#This Row],[Column1]]+Table2[[#This Row],[Column2]]</f>
        <v>#N/A</v>
      </c>
      <c r="BR1473" s="5"/>
      <c r="BS1473" s="5"/>
      <c r="BT1473" s="5"/>
      <c r="BU1473" s="5"/>
      <c r="BW1473" s="5" t="s">
        <v>1831</v>
      </c>
      <c r="BX1473">
        <v>0</v>
      </c>
      <c r="BY1473">
        <v>46</v>
      </c>
    </row>
    <row r="1474" spans="1:77" x14ac:dyDescent="0.25">
      <c r="A1474" s="5" t="s">
        <v>1789</v>
      </c>
      <c r="B1474" s="42">
        <v>1500</v>
      </c>
      <c r="G1474" s="5" t="s">
        <v>1780</v>
      </c>
      <c r="H1474" s="42">
        <v>2700</v>
      </c>
      <c r="N1474" s="5" t="s">
        <v>1780</v>
      </c>
      <c r="O1474" s="42">
        <v>1</v>
      </c>
      <c r="Z1474" s="5" t="s">
        <v>831</v>
      </c>
      <c r="AA1474" s="1">
        <v>0.13</v>
      </c>
      <c r="AI1474" s="5" t="s">
        <v>836</v>
      </c>
      <c r="AJ1474" s="42">
        <v>1</v>
      </c>
      <c r="AL1474" s="5" t="s">
        <v>837</v>
      </c>
      <c r="AM1474" s="17">
        <v>3</v>
      </c>
      <c r="AW1474" s="5" t="s">
        <v>978</v>
      </c>
      <c r="AX1474" s="17">
        <v>40</v>
      </c>
      <c r="BC1474" s="5" t="s">
        <v>917</v>
      </c>
      <c r="BD1474" s="17">
        <v>114</v>
      </c>
      <c r="BN1474" s="5" t="s">
        <v>840</v>
      </c>
      <c r="BO1474" s="5" t="e">
        <f t="shared" si="97"/>
        <v>#N/A</v>
      </c>
      <c r="BP1474" s="5" t="e">
        <f t="shared" si="98"/>
        <v>#N/A</v>
      </c>
      <c r="BQ1474" s="5" t="e">
        <f>Table2[[#This Row],[Column1]]+Table2[[#This Row],[Column2]]</f>
        <v>#N/A</v>
      </c>
      <c r="BR1474" s="5"/>
      <c r="BS1474" s="5"/>
      <c r="BT1474" s="5"/>
      <c r="BU1474" s="5"/>
      <c r="BW1474" s="5" t="s">
        <v>1832</v>
      </c>
      <c r="BX1474">
        <v>0</v>
      </c>
      <c r="BY1474">
        <v>45</v>
      </c>
    </row>
    <row r="1475" spans="1:77" x14ac:dyDescent="0.25">
      <c r="A1475" s="5" t="s">
        <v>1790</v>
      </c>
      <c r="B1475" s="42">
        <v>80</v>
      </c>
      <c r="G1475" s="5" t="s">
        <v>1781</v>
      </c>
      <c r="H1475" s="42">
        <v>42</v>
      </c>
      <c r="N1475" s="5" t="s">
        <v>1781</v>
      </c>
      <c r="O1475" s="42">
        <v>1</v>
      </c>
      <c r="Z1475" s="5" t="s">
        <v>832</v>
      </c>
      <c r="AA1475" s="1">
        <v>0.19</v>
      </c>
      <c r="AI1475" s="5" t="s">
        <v>837</v>
      </c>
      <c r="AJ1475" s="42">
        <v>3</v>
      </c>
      <c r="AL1475" s="5" t="s">
        <v>838</v>
      </c>
      <c r="AM1475" s="17">
        <v>3</v>
      </c>
      <c r="AW1475" s="5" t="s">
        <v>979</v>
      </c>
      <c r="AX1475" s="17">
        <v>300</v>
      </c>
      <c r="BC1475" s="5" t="s">
        <v>918</v>
      </c>
      <c r="BD1475" s="17">
        <v>44</v>
      </c>
      <c r="BN1475" s="5" t="s">
        <v>841</v>
      </c>
      <c r="BO1475" s="5" t="e">
        <f t="shared" si="97"/>
        <v>#N/A</v>
      </c>
      <c r="BP1475" s="5" t="e">
        <f t="shared" si="98"/>
        <v>#N/A</v>
      </c>
      <c r="BQ1475" s="5" t="e">
        <f>Table2[[#This Row],[Column1]]+Table2[[#This Row],[Column2]]</f>
        <v>#N/A</v>
      </c>
      <c r="BR1475" s="5"/>
      <c r="BS1475" s="5"/>
      <c r="BT1475" s="5"/>
      <c r="BU1475" s="5"/>
      <c r="BW1475" s="5" t="s">
        <v>1833</v>
      </c>
      <c r="BX1475">
        <v>0</v>
      </c>
      <c r="BY1475">
        <v>0</v>
      </c>
    </row>
    <row r="1476" spans="1:77" x14ac:dyDescent="0.25">
      <c r="A1476" s="5" t="s">
        <v>1791</v>
      </c>
      <c r="B1476" s="42">
        <v>47</v>
      </c>
      <c r="G1476" s="5" t="s">
        <v>1782</v>
      </c>
      <c r="H1476" s="42">
        <v>3000</v>
      </c>
      <c r="N1476" s="5" t="s">
        <v>1782</v>
      </c>
      <c r="O1476" s="42">
        <v>2</v>
      </c>
      <c r="Z1476" s="5" t="s">
        <v>833</v>
      </c>
      <c r="AA1476" s="1">
        <v>0</v>
      </c>
      <c r="AI1476" s="5" t="s">
        <v>838</v>
      </c>
      <c r="AJ1476" s="42">
        <v>3</v>
      </c>
      <c r="AL1476" s="5" t="s">
        <v>839</v>
      </c>
      <c r="AM1476" s="17">
        <v>1</v>
      </c>
      <c r="AW1476" s="5" t="s">
        <v>980</v>
      </c>
      <c r="AX1476" s="17">
        <v>13</v>
      </c>
      <c r="BC1476" s="5" t="s">
        <v>919</v>
      </c>
      <c r="BD1476" s="17">
        <v>68</v>
      </c>
      <c r="BN1476" s="5" t="s">
        <v>843</v>
      </c>
      <c r="BO1476" s="5" t="e">
        <f t="shared" si="97"/>
        <v>#N/A</v>
      </c>
      <c r="BP1476" s="5" t="e">
        <f t="shared" si="98"/>
        <v>#N/A</v>
      </c>
      <c r="BQ1476" s="5" t="e">
        <f>Table2[[#This Row],[Column1]]+Table2[[#This Row],[Column2]]</f>
        <v>#N/A</v>
      </c>
      <c r="BR1476" s="5"/>
      <c r="BS1476" s="5"/>
      <c r="BT1476" s="5"/>
      <c r="BU1476" s="5"/>
      <c r="BW1476" s="5" t="s">
        <v>1834</v>
      </c>
      <c r="BX1476">
        <v>185</v>
      </c>
      <c r="BY1476">
        <v>0</v>
      </c>
    </row>
    <row r="1477" spans="1:77" x14ac:dyDescent="0.25">
      <c r="A1477" s="5" t="s">
        <v>1792</v>
      </c>
      <c r="B1477" s="42">
        <v>29</v>
      </c>
      <c r="G1477" s="5" t="s">
        <v>1783</v>
      </c>
      <c r="H1477" s="42">
        <v>235</v>
      </c>
      <c r="N1477" s="5" t="s">
        <v>1783</v>
      </c>
      <c r="O1477" s="42">
        <v>1</v>
      </c>
      <c r="Z1477" s="5" t="s">
        <v>834</v>
      </c>
      <c r="AA1477" s="1">
        <v>0.25</v>
      </c>
      <c r="AI1477" s="5" t="s">
        <v>839</v>
      </c>
      <c r="AJ1477" s="42">
        <v>1</v>
      </c>
      <c r="AL1477" s="5" t="s">
        <v>840</v>
      </c>
      <c r="AM1477" s="17">
        <v>1</v>
      </c>
      <c r="AW1477" s="5" t="s">
        <v>981</v>
      </c>
      <c r="AX1477" s="17">
        <v>1300</v>
      </c>
      <c r="BC1477" s="5" t="s">
        <v>920</v>
      </c>
      <c r="BD1477" s="17">
        <v>40</v>
      </c>
      <c r="BN1477" s="5" t="s">
        <v>844</v>
      </c>
      <c r="BO1477" s="5" t="e">
        <f t="shared" si="97"/>
        <v>#N/A</v>
      </c>
      <c r="BP1477" s="5" t="e">
        <f t="shared" si="98"/>
        <v>#N/A</v>
      </c>
      <c r="BQ1477" s="5" t="e">
        <f>Table2[[#This Row],[Column1]]+Table2[[#This Row],[Column2]]</f>
        <v>#N/A</v>
      </c>
      <c r="BR1477" s="5"/>
      <c r="BS1477" s="5"/>
      <c r="BT1477" s="5"/>
      <c r="BU1477" s="5"/>
      <c r="BW1477" s="5" t="s">
        <v>1835</v>
      </c>
      <c r="BX1477">
        <v>562</v>
      </c>
      <c r="BY1477">
        <v>21</v>
      </c>
    </row>
    <row r="1478" spans="1:77" x14ac:dyDescent="0.25">
      <c r="A1478" s="5" t="s">
        <v>1793</v>
      </c>
      <c r="B1478" s="42">
        <v>0</v>
      </c>
      <c r="G1478" s="5" t="s">
        <v>1784</v>
      </c>
      <c r="H1478" s="42">
        <v>2</v>
      </c>
      <c r="N1478" s="5" t="s">
        <v>1784</v>
      </c>
      <c r="O1478" s="42">
        <v>1</v>
      </c>
      <c r="Z1478" s="5" t="s">
        <v>835</v>
      </c>
      <c r="AA1478" s="1">
        <v>0.28999999999999998</v>
      </c>
      <c r="AI1478" s="5" t="s">
        <v>840</v>
      </c>
      <c r="AJ1478" s="42">
        <v>1</v>
      </c>
      <c r="AL1478" s="5" t="s">
        <v>841</v>
      </c>
      <c r="AM1478" s="17">
        <v>1</v>
      </c>
      <c r="AW1478" s="5" t="s">
        <v>982</v>
      </c>
      <c r="AX1478" s="17">
        <v>84</v>
      </c>
      <c r="BC1478" s="5" t="s">
        <v>921</v>
      </c>
      <c r="BD1478" s="17">
        <v>28</v>
      </c>
      <c r="BN1478" s="5" t="s">
        <v>845</v>
      </c>
      <c r="BO1478" s="5" t="e">
        <f t="shared" si="97"/>
        <v>#N/A</v>
      </c>
      <c r="BP1478" s="5" t="e">
        <f t="shared" si="98"/>
        <v>#N/A</v>
      </c>
      <c r="BQ1478" s="5" t="e">
        <f>Table2[[#This Row],[Column1]]+Table2[[#This Row],[Column2]]</f>
        <v>#N/A</v>
      </c>
      <c r="BR1478" s="5"/>
      <c r="BS1478" s="5"/>
      <c r="BT1478" s="5"/>
      <c r="BU1478" s="5"/>
      <c r="BW1478" s="5" t="s">
        <v>1836</v>
      </c>
      <c r="BX1478">
        <v>900</v>
      </c>
      <c r="BY1478">
        <v>0</v>
      </c>
    </row>
    <row r="1479" spans="1:77" x14ac:dyDescent="0.25">
      <c r="A1479" s="5" t="s">
        <v>1794</v>
      </c>
      <c r="B1479" s="42">
        <v>160</v>
      </c>
      <c r="G1479" s="5" t="s">
        <v>1785</v>
      </c>
      <c r="H1479" s="42">
        <v>311</v>
      </c>
      <c r="N1479" s="5" t="s">
        <v>1785</v>
      </c>
      <c r="O1479" s="42">
        <v>1</v>
      </c>
      <c r="Z1479" s="5" t="s">
        <v>836</v>
      </c>
      <c r="AA1479" s="1">
        <v>1</v>
      </c>
      <c r="AI1479" s="5" t="s">
        <v>841</v>
      </c>
      <c r="AJ1479" s="42">
        <v>1</v>
      </c>
      <c r="AL1479" s="5" t="s">
        <v>843</v>
      </c>
      <c r="AM1479" s="17">
        <v>2</v>
      </c>
      <c r="AW1479" s="5" t="s">
        <v>983</v>
      </c>
      <c r="AX1479" s="17">
        <v>110</v>
      </c>
      <c r="BC1479" s="5" t="s">
        <v>922</v>
      </c>
      <c r="BD1479" s="17">
        <v>12</v>
      </c>
      <c r="BN1479" s="5" t="s">
        <v>846</v>
      </c>
      <c r="BO1479" s="5" t="e">
        <f t="shared" si="97"/>
        <v>#N/A</v>
      </c>
      <c r="BP1479" s="5" t="e">
        <f t="shared" si="98"/>
        <v>#N/A</v>
      </c>
      <c r="BQ1479" s="5" t="e">
        <f>Table2[[#This Row],[Column1]]+Table2[[#This Row],[Column2]]</f>
        <v>#N/A</v>
      </c>
      <c r="BR1479" s="5"/>
      <c r="BS1479" s="5"/>
      <c r="BT1479" s="5"/>
      <c r="BU1479" s="5"/>
      <c r="BW1479" s="5" t="s">
        <v>1837</v>
      </c>
      <c r="BX1479">
        <v>0</v>
      </c>
      <c r="BY1479">
        <v>80</v>
      </c>
    </row>
    <row r="1480" spans="1:77" x14ac:dyDescent="0.25">
      <c r="A1480" s="5" t="s">
        <v>1795</v>
      </c>
      <c r="B1480" s="42">
        <v>76</v>
      </c>
      <c r="G1480" s="5" t="s">
        <v>1786</v>
      </c>
      <c r="H1480" s="42">
        <v>4000</v>
      </c>
      <c r="N1480" s="5" t="s">
        <v>1786</v>
      </c>
      <c r="O1480" s="42">
        <v>2</v>
      </c>
      <c r="Z1480" s="5" t="s">
        <v>837</v>
      </c>
      <c r="AA1480" s="1">
        <v>0.3</v>
      </c>
      <c r="AI1480" s="5" t="s">
        <v>843</v>
      </c>
      <c r="AJ1480" s="42">
        <v>2</v>
      </c>
      <c r="AL1480" s="5" t="s">
        <v>844</v>
      </c>
      <c r="AM1480" s="17">
        <v>1</v>
      </c>
      <c r="AW1480" s="5" t="s">
        <v>986</v>
      </c>
      <c r="AX1480" s="17">
        <v>50</v>
      </c>
      <c r="BC1480" s="5" t="s">
        <v>923</v>
      </c>
      <c r="BD1480" s="17">
        <v>118</v>
      </c>
      <c r="BN1480" s="5" t="s">
        <v>847</v>
      </c>
      <c r="BO1480" s="5" t="e">
        <f t="shared" ref="BO1480:BO1543" si="99">RANK(BK1480:BK3106,BK1480:BK3106,0)</f>
        <v>#N/A</v>
      </c>
      <c r="BP1480" s="5" t="e">
        <f t="shared" ref="BP1480:BP1543" si="100">RANK(BL1480:BL3106,BL1480:BL3106,0)</f>
        <v>#N/A</v>
      </c>
      <c r="BQ1480" s="5" t="e">
        <f>Table2[[#This Row],[Column1]]+Table2[[#This Row],[Column2]]</f>
        <v>#N/A</v>
      </c>
      <c r="BR1480" s="5"/>
      <c r="BS1480" s="5"/>
      <c r="BT1480" s="5"/>
      <c r="BU1480" s="5"/>
      <c r="BW1480" s="5" t="s">
        <v>1838</v>
      </c>
      <c r="BX1480">
        <v>368</v>
      </c>
      <c r="BY1480">
        <v>111</v>
      </c>
    </row>
    <row r="1481" spans="1:77" x14ac:dyDescent="0.25">
      <c r="A1481" s="5" t="s">
        <v>1796</v>
      </c>
      <c r="B1481" s="42">
        <v>89</v>
      </c>
      <c r="G1481" s="5" t="s">
        <v>1787</v>
      </c>
      <c r="H1481" s="42">
        <v>140</v>
      </c>
      <c r="N1481" s="5" t="s">
        <v>1787</v>
      </c>
      <c r="O1481" s="42">
        <v>1</v>
      </c>
      <c r="Z1481" s="5" t="s">
        <v>838</v>
      </c>
      <c r="AA1481" s="1">
        <v>0.28999999999999998</v>
      </c>
      <c r="AI1481" s="5" t="s">
        <v>844</v>
      </c>
      <c r="AJ1481" s="42">
        <v>1</v>
      </c>
      <c r="AL1481" s="5" t="s">
        <v>845</v>
      </c>
      <c r="AM1481" s="17">
        <v>1</v>
      </c>
      <c r="AW1481" s="5" t="s">
        <v>987</v>
      </c>
      <c r="AX1481" s="17">
        <v>335</v>
      </c>
      <c r="BC1481" s="5" t="s">
        <v>924</v>
      </c>
      <c r="BD1481" s="17">
        <v>430</v>
      </c>
      <c r="BN1481" s="5" t="s">
        <v>848</v>
      </c>
      <c r="BO1481" s="5" t="e">
        <f t="shared" si="99"/>
        <v>#N/A</v>
      </c>
      <c r="BP1481" s="5" t="e">
        <f t="shared" si="100"/>
        <v>#N/A</v>
      </c>
      <c r="BQ1481" s="5" t="e">
        <f>Table2[[#This Row],[Column1]]+Table2[[#This Row],[Column2]]</f>
        <v>#N/A</v>
      </c>
      <c r="BR1481" s="5"/>
      <c r="BS1481" s="5"/>
      <c r="BT1481" s="5"/>
      <c r="BU1481" s="5"/>
      <c r="BW1481" s="5" t="s">
        <v>1839</v>
      </c>
      <c r="BX1481">
        <v>175</v>
      </c>
      <c r="BY1481">
        <v>65</v>
      </c>
    </row>
    <row r="1482" spans="1:77" x14ac:dyDescent="0.25">
      <c r="A1482" s="5" t="s">
        <v>1797</v>
      </c>
      <c r="B1482" s="42">
        <v>484</v>
      </c>
      <c r="G1482" s="5" t="s">
        <v>1788</v>
      </c>
      <c r="H1482" s="42">
        <v>55</v>
      </c>
      <c r="N1482" s="5" t="s">
        <v>1788</v>
      </c>
      <c r="O1482" s="42">
        <v>1</v>
      </c>
      <c r="Z1482" s="5" t="s">
        <v>839</v>
      </c>
      <c r="AA1482" s="1">
        <v>0.1</v>
      </c>
      <c r="AI1482" s="5" t="s">
        <v>845</v>
      </c>
      <c r="AJ1482" s="42">
        <v>1</v>
      </c>
      <c r="AL1482" s="5" t="s">
        <v>846</v>
      </c>
      <c r="AM1482" s="17">
        <v>1</v>
      </c>
      <c r="AW1482" s="5" t="s">
        <v>988</v>
      </c>
      <c r="AX1482" s="17">
        <v>29</v>
      </c>
      <c r="BC1482" s="5" t="s">
        <v>925</v>
      </c>
      <c r="BD1482" s="17">
        <v>194</v>
      </c>
      <c r="BN1482" s="5" t="s">
        <v>849</v>
      </c>
      <c r="BO1482" s="5" t="e">
        <f t="shared" si="99"/>
        <v>#N/A</v>
      </c>
      <c r="BP1482" s="5" t="e">
        <f t="shared" si="100"/>
        <v>#N/A</v>
      </c>
      <c r="BQ1482" s="5" t="e">
        <f>Table2[[#This Row],[Column1]]+Table2[[#This Row],[Column2]]</f>
        <v>#N/A</v>
      </c>
      <c r="BR1482" s="5"/>
      <c r="BS1482" s="5"/>
      <c r="BT1482" s="5"/>
      <c r="BU1482" s="5"/>
      <c r="BW1482" s="5" t="s">
        <v>1840</v>
      </c>
      <c r="BX1482">
        <v>10</v>
      </c>
      <c r="BY1482">
        <v>70</v>
      </c>
    </row>
    <row r="1483" spans="1:77" x14ac:dyDescent="0.25">
      <c r="A1483" s="5" t="s">
        <v>1798</v>
      </c>
      <c r="B1483" s="42">
        <v>42</v>
      </c>
      <c r="G1483" s="5" t="s">
        <v>1789</v>
      </c>
      <c r="H1483" s="42">
        <v>2514</v>
      </c>
      <c r="N1483" s="5" t="s">
        <v>1789</v>
      </c>
      <c r="O1483" s="42">
        <v>3</v>
      </c>
      <c r="Z1483" s="5" t="s">
        <v>840</v>
      </c>
      <c r="AA1483" s="1">
        <v>0.25</v>
      </c>
      <c r="AI1483" s="5" t="s">
        <v>846</v>
      </c>
      <c r="AJ1483" s="42">
        <v>1</v>
      </c>
      <c r="AL1483" s="5" t="s">
        <v>847</v>
      </c>
      <c r="AM1483" s="17">
        <v>2</v>
      </c>
      <c r="AW1483" s="5" t="s">
        <v>989</v>
      </c>
      <c r="AX1483" s="17">
        <v>30</v>
      </c>
      <c r="BC1483" s="5" t="s">
        <v>926</v>
      </c>
      <c r="BD1483" s="17">
        <v>1200</v>
      </c>
      <c r="BN1483" s="5" t="s">
        <v>850</v>
      </c>
      <c r="BO1483" s="5" t="e">
        <f t="shared" si="99"/>
        <v>#N/A</v>
      </c>
      <c r="BP1483" s="5" t="e">
        <f t="shared" si="100"/>
        <v>#N/A</v>
      </c>
      <c r="BQ1483" s="5" t="e">
        <f>Table2[[#This Row],[Column1]]+Table2[[#This Row],[Column2]]</f>
        <v>#N/A</v>
      </c>
      <c r="BR1483" s="5"/>
      <c r="BS1483" s="5"/>
      <c r="BT1483" s="5"/>
      <c r="BU1483" s="5"/>
      <c r="BW1483" s="5" t="s">
        <v>1841</v>
      </c>
      <c r="BX1483">
        <v>128</v>
      </c>
      <c r="BY1483">
        <v>25</v>
      </c>
    </row>
    <row r="1484" spans="1:77" x14ac:dyDescent="0.25">
      <c r="A1484" s="5" t="s">
        <v>1799</v>
      </c>
      <c r="B1484" s="42">
        <v>120</v>
      </c>
      <c r="G1484" s="5" t="s">
        <v>1790</v>
      </c>
      <c r="H1484" s="42">
        <v>91</v>
      </c>
      <c r="N1484" s="5" t="s">
        <v>1790</v>
      </c>
      <c r="O1484" s="42">
        <v>1</v>
      </c>
      <c r="Z1484" s="5" t="s">
        <v>841</v>
      </c>
      <c r="AA1484" s="1">
        <v>0.12</v>
      </c>
      <c r="AI1484" s="5" t="s">
        <v>847</v>
      </c>
      <c r="AJ1484" s="42">
        <v>2</v>
      </c>
      <c r="AL1484" s="5" t="s">
        <v>848</v>
      </c>
      <c r="AM1484" s="17">
        <v>1</v>
      </c>
      <c r="AW1484" s="5" t="s">
        <v>990</v>
      </c>
      <c r="AX1484" s="17">
        <v>45</v>
      </c>
      <c r="BC1484" s="5" t="s">
        <v>927</v>
      </c>
      <c r="BD1484" s="17">
        <v>205</v>
      </c>
      <c r="BN1484" s="5" t="s">
        <v>851</v>
      </c>
      <c r="BO1484" s="5" t="e">
        <f t="shared" si="99"/>
        <v>#N/A</v>
      </c>
      <c r="BP1484" s="5" t="e">
        <f t="shared" si="100"/>
        <v>#N/A</v>
      </c>
      <c r="BQ1484" s="5" t="e">
        <f>Table2[[#This Row],[Column1]]+Table2[[#This Row],[Column2]]</f>
        <v>#N/A</v>
      </c>
      <c r="BR1484" s="5"/>
      <c r="BS1484" s="5"/>
      <c r="BT1484" s="5"/>
      <c r="BU1484" s="5"/>
      <c r="BW1484" s="5" t="s">
        <v>1842</v>
      </c>
      <c r="BX1484">
        <v>1197</v>
      </c>
      <c r="BY1484">
        <v>265</v>
      </c>
    </row>
    <row r="1485" spans="1:77" x14ac:dyDescent="0.25">
      <c r="A1485" s="5" t="s">
        <v>1800</v>
      </c>
      <c r="B1485" s="42">
        <v>25</v>
      </c>
      <c r="G1485" s="5" t="s">
        <v>1791</v>
      </c>
      <c r="H1485" s="42">
        <v>39</v>
      </c>
      <c r="N1485" s="5" t="s">
        <v>1791</v>
      </c>
      <c r="O1485" s="42">
        <v>1</v>
      </c>
      <c r="Z1485" s="5" t="s">
        <v>843</v>
      </c>
      <c r="AA1485" s="1">
        <v>0.1</v>
      </c>
      <c r="AI1485" s="5" t="s">
        <v>848</v>
      </c>
      <c r="AJ1485" s="42">
        <v>1</v>
      </c>
      <c r="AL1485" s="5" t="s">
        <v>849</v>
      </c>
      <c r="AM1485" s="17">
        <v>1</v>
      </c>
      <c r="AW1485" s="5" t="s">
        <v>994</v>
      </c>
      <c r="AX1485" s="17">
        <v>140</v>
      </c>
      <c r="BC1485" s="5" t="s">
        <v>928</v>
      </c>
      <c r="BD1485" s="17">
        <v>11</v>
      </c>
      <c r="BN1485" s="5" t="s">
        <v>852</v>
      </c>
      <c r="BO1485" s="5" t="e">
        <f t="shared" si="99"/>
        <v>#N/A</v>
      </c>
      <c r="BP1485" s="5" t="e">
        <f t="shared" si="100"/>
        <v>#N/A</v>
      </c>
      <c r="BQ1485" s="5" t="e">
        <f>Table2[[#This Row],[Column1]]+Table2[[#This Row],[Column2]]</f>
        <v>#N/A</v>
      </c>
      <c r="BR1485" s="5"/>
      <c r="BS1485" s="5"/>
      <c r="BT1485" s="5"/>
      <c r="BU1485" s="5"/>
      <c r="BW1485" s="5" t="s">
        <v>1843</v>
      </c>
      <c r="BX1485">
        <v>90</v>
      </c>
      <c r="BY1485">
        <v>0</v>
      </c>
    </row>
    <row r="1486" spans="1:77" x14ac:dyDescent="0.25">
      <c r="A1486" s="5" t="s">
        <v>1801</v>
      </c>
      <c r="B1486" s="42">
        <v>19</v>
      </c>
      <c r="G1486" s="5" t="s">
        <v>1792</v>
      </c>
      <c r="H1486" s="42">
        <v>118</v>
      </c>
      <c r="N1486" s="5" t="s">
        <v>1792</v>
      </c>
      <c r="O1486" s="42">
        <v>1</v>
      </c>
      <c r="Z1486" s="5" t="s">
        <v>844</v>
      </c>
      <c r="AA1486" s="1">
        <v>0</v>
      </c>
      <c r="AI1486" s="5" t="s">
        <v>849</v>
      </c>
      <c r="AJ1486" s="42">
        <v>1</v>
      </c>
      <c r="AL1486" s="5" t="s">
        <v>850</v>
      </c>
      <c r="AM1486" s="17">
        <v>1</v>
      </c>
      <c r="AW1486" s="5" t="s">
        <v>995</v>
      </c>
      <c r="AX1486" s="17">
        <v>80</v>
      </c>
      <c r="BC1486" s="5" t="s">
        <v>929</v>
      </c>
      <c r="BD1486" s="17">
        <v>416</v>
      </c>
      <c r="BN1486" s="5" t="s">
        <v>853</v>
      </c>
      <c r="BO1486" s="5" t="e">
        <f t="shared" si="99"/>
        <v>#N/A</v>
      </c>
      <c r="BP1486" s="5" t="e">
        <f t="shared" si="100"/>
        <v>#N/A</v>
      </c>
      <c r="BQ1486" s="5" t="e">
        <f>Table2[[#This Row],[Column1]]+Table2[[#This Row],[Column2]]</f>
        <v>#N/A</v>
      </c>
      <c r="BR1486" s="5"/>
      <c r="BS1486" s="5"/>
      <c r="BT1486" s="5"/>
      <c r="BU1486" s="5"/>
      <c r="BW1486" s="5" t="s">
        <v>1844</v>
      </c>
      <c r="BX1486">
        <v>1150</v>
      </c>
      <c r="BY1486">
        <v>0</v>
      </c>
    </row>
    <row r="1487" spans="1:77" x14ac:dyDescent="0.25">
      <c r="A1487" s="5" t="s">
        <v>1802</v>
      </c>
      <c r="B1487" s="42">
        <v>505</v>
      </c>
      <c r="G1487" s="5" t="s">
        <v>1793</v>
      </c>
      <c r="H1487" s="42">
        <v>33</v>
      </c>
      <c r="N1487" s="5" t="s">
        <v>1793</v>
      </c>
      <c r="O1487" s="42">
        <v>1</v>
      </c>
      <c r="Z1487" s="5" t="s">
        <v>845</v>
      </c>
      <c r="AA1487" s="1">
        <v>1</v>
      </c>
      <c r="AI1487" s="5" t="s">
        <v>850</v>
      </c>
      <c r="AJ1487" s="42">
        <v>1</v>
      </c>
      <c r="AL1487" s="5" t="s">
        <v>851</v>
      </c>
      <c r="AM1487" s="17">
        <v>1</v>
      </c>
      <c r="AW1487" s="5" t="s">
        <v>996</v>
      </c>
      <c r="AX1487" s="17">
        <v>147</v>
      </c>
      <c r="BC1487" s="5" t="s">
        <v>930</v>
      </c>
      <c r="BD1487" s="17">
        <v>281</v>
      </c>
      <c r="BN1487" s="5" t="s">
        <v>855</v>
      </c>
      <c r="BO1487" s="5" t="e">
        <f t="shared" si="99"/>
        <v>#N/A</v>
      </c>
      <c r="BP1487" s="5" t="e">
        <f t="shared" si="100"/>
        <v>#N/A</v>
      </c>
      <c r="BQ1487" s="5" t="e">
        <f>Table2[[#This Row],[Column1]]+Table2[[#This Row],[Column2]]</f>
        <v>#N/A</v>
      </c>
      <c r="BR1487" s="5"/>
      <c r="BS1487" s="5"/>
      <c r="BT1487" s="5"/>
      <c r="BU1487" s="5"/>
      <c r="BW1487" s="5" t="s">
        <v>1845</v>
      </c>
      <c r="BX1487">
        <v>13</v>
      </c>
      <c r="BY1487">
        <v>0</v>
      </c>
    </row>
    <row r="1488" spans="1:77" x14ac:dyDescent="0.25">
      <c r="A1488" s="5" t="s">
        <v>1803</v>
      </c>
      <c r="B1488" s="42">
        <v>55</v>
      </c>
      <c r="G1488" s="5" t="s">
        <v>1794</v>
      </c>
      <c r="H1488" s="42">
        <v>672</v>
      </c>
      <c r="N1488" s="5" t="s">
        <v>1794</v>
      </c>
      <c r="O1488" s="42">
        <v>2</v>
      </c>
      <c r="Z1488" s="5" t="s">
        <v>846</v>
      </c>
      <c r="AA1488" s="1">
        <v>1</v>
      </c>
      <c r="AI1488" s="5" t="s">
        <v>851</v>
      </c>
      <c r="AJ1488" s="42">
        <v>1</v>
      </c>
      <c r="AL1488" s="5" t="s">
        <v>852</v>
      </c>
      <c r="AM1488" s="17">
        <v>1</v>
      </c>
      <c r="AW1488" s="5" t="s">
        <v>997</v>
      </c>
      <c r="AX1488" s="17">
        <v>27</v>
      </c>
      <c r="BC1488" s="5" t="s">
        <v>932</v>
      </c>
      <c r="BD1488" s="17">
        <v>108</v>
      </c>
      <c r="BN1488" s="5" t="s">
        <v>856</v>
      </c>
      <c r="BO1488" s="5" t="e">
        <f t="shared" si="99"/>
        <v>#N/A</v>
      </c>
      <c r="BP1488" s="5" t="e">
        <f t="shared" si="100"/>
        <v>#N/A</v>
      </c>
      <c r="BQ1488" s="5" t="e">
        <f>Table2[[#This Row],[Column1]]+Table2[[#This Row],[Column2]]</f>
        <v>#N/A</v>
      </c>
      <c r="BR1488" s="5"/>
      <c r="BS1488" s="5"/>
      <c r="BT1488" s="5"/>
      <c r="BU1488" s="5"/>
      <c r="BW1488" s="5" t="s">
        <v>1846</v>
      </c>
      <c r="BX1488">
        <v>159</v>
      </c>
      <c r="BY1488">
        <v>15</v>
      </c>
    </row>
    <row r="1489" spans="1:77" x14ac:dyDescent="0.25">
      <c r="A1489" s="5" t="s">
        <v>1804</v>
      </c>
      <c r="B1489" s="42">
        <v>15</v>
      </c>
      <c r="G1489" s="5" t="s">
        <v>1795</v>
      </c>
      <c r="H1489" s="42">
        <v>620</v>
      </c>
      <c r="N1489" s="5" t="s">
        <v>1795</v>
      </c>
      <c r="O1489" s="42">
        <v>1</v>
      </c>
      <c r="Z1489" s="5" t="s">
        <v>847</v>
      </c>
      <c r="AA1489" s="1">
        <v>0.35</v>
      </c>
      <c r="AI1489" s="5" t="s">
        <v>852</v>
      </c>
      <c r="AJ1489" s="42">
        <v>1</v>
      </c>
      <c r="AL1489" s="5" t="s">
        <v>853</v>
      </c>
      <c r="AM1489" s="17">
        <v>2</v>
      </c>
      <c r="AW1489" s="5" t="s">
        <v>998</v>
      </c>
      <c r="AX1489" s="17">
        <v>23</v>
      </c>
      <c r="BC1489" s="5" t="s">
        <v>933</v>
      </c>
      <c r="BD1489" s="17">
        <v>2800</v>
      </c>
      <c r="BN1489" s="5" t="s">
        <v>857</v>
      </c>
      <c r="BO1489" s="5" t="e">
        <f t="shared" si="99"/>
        <v>#N/A</v>
      </c>
      <c r="BP1489" s="5" t="e">
        <f t="shared" si="100"/>
        <v>#N/A</v>
      </c>
      <c r="BQ1489" s="5" t="e">
        <f>Table2[[#This Row],[Column1]]+Table2[[#This Row],[Column2]]</f>
        <v>#N/A</v>
      </c>
      <c r="BR1489" s="5"/>
      <c r="BS1489" s="5"/>
      <c r="BT1489" s="5"/>
      <c r="BU1489" s="5"/>
      <c r="BW1489" s="5" t="s">
        <v>1847</v>
      </c>
      <c r="BX1489">
        <v>614</v>
      </c>
      <c r="BY1489">
        <v>169</v>
      </c>
    </row>
    <row r="1490" spans="1:77" x14ac:dyDescent="0.25">
      <c r="A1490" s="5" t="s">
        <v>1805</v>
      </c>
      <c r="B1490" s="42">
        <v>63</v>
      </c>
      <c r="G1490" s="5" t="s">
        <v>1796</v>
      </c>
      <c r="H1490" s="42">
        <v>40</v>
      </c>
      <c r="N1490" s="5" t="s">
        <v>1796</v>
      </c>
      <c r="O1490" s="42">
        <v>1</v>
      </c>
      <c r="Z1490" s="5" t="s">
        <v>848</v>
      </c>
      <c r="AA1490" s="1">
        <v>7.0000000000000007E-2</v>
      </c>
      <c r="AI1490" s="5" t="s">
        <v>853</v>
      </c>
      <c r="AJ1490" s="42">
        <v>2</v>
      </c>
      <c r="AL1490" s="5" t="s">
        <v>855</v>
      </c>
      <c r="AM1490" s="17">
        <v>2</v>
      </c>
      <c r="AW1490" s="5" t="s">
        <v>999</v>
      </c>
      <c r="AX1490" s="17">
        <v>100</v>
      </c>
      <c r="BC1490" s="5" t="s">
        <v>934</v>
      </c>
      <c r="BD1490" s="17">
        <v>3000</v>
      </c>
      <c r="BN1490" s="5" t="s">
        <v>858</v>
      </c>
      <c r="BO1490" s="5" t="e">
        <f t="shared" si="99"/>
        <v>#N/A</v>
      </c>
      <c r="BP1490" s="5" t="e">
        <f t="shared" si="100"/>
        <v>#N/A</v>
      </c>
      <c r="BQ1490" s="5" t="e">
        <f>Table2[[#This Row],[Column1]]+Table2[[#This Row],[Column2]]</f>
        <v>#N/A</v>
      </c>
      <c r="BR1490" s="5"/>
      <c r="BS1490" s="5"/>
      <c r="BT1490" s="5"/>
      <c r="BU1490" s="5"/>
      <c r="BW1490" s="5" t="s">
        <v>1848</v>
      </c>
      <c r="BX1490">
        <v>10</v>
      </c>
      <c r="BY1490">
        <v>8</v>
      </c>
    </row>
    <row r="1491" spans="1:77" x14ac:dyDescent="0.25">
      <c r="A1491" s="5" t="s">
        <v>1806</v>
      </c>
      <c r="B1491" s="42">
        <v>65</v>
      </c>
      <c r="G1491" s="5" t="s">
        <v>1797</v>
      </c>
      <c r="H1491" s="42">
        <v>2600</v>
      </c>
      <c r="N1491" s="5" t="s">
        <v>1797</v>
      </c>
      <c r="O1491" s="42">
        <v>2</v>
      </c>
      <c r="Z1491" s="5" t="s">
        <v>849</v>
      </c>
      <c r="AA1491" s="1">
        <v>0</v>
      </c>
      <c r="AI1491" s="5" t="s">
        <v>855</v>
      </c>
      <c r="AJ1491" s="42">
        <v>2</v>
      </c>
      <c r="AL1491" s="5" t="s">
        <v>856</v>
      </c>
      <c r="AM1491" s="17">
        <v>1</v>
      </c>
      <c r="AW1491" s="5" t="s">
        <v>1000</v>
      </c>
      <c r="AX1491" s="17">
        <v>52</v>
      </c>
      <c r="BC1491" s="5" t="s">
        <v>935</v>
      </c>
      <c r="BD1491" s="17">
        <v>244</v>
      </c>
      <c r="BN1491" s="5" t="s">
        <v>859</v>
      </c>
      <c r="BO1491" s="5" t="e">
        <f t="shared" si="99"/>
        <v>#N/A</v>
      </c>
      <c r="BP1491" s="5" t="e">
        <f t="shared" si="100"/>
        <v>#N/A</v>
      </c>
      <c r="BQ1491" s="5" t="e">
        <f>Table2[[#This Row],[Column1]]+Table2[[#This Row],[Column2]]</f>
        <v>#N/A</v>
      </c>
      <c r="BR1491" s="5"/>
      <c r="BS1491" s="5"/>
      <c r="BT1491" s="5"/>
      <c r="BU1491" s="5"/>
      <c r="BW1491" s="5" t="s">
        <v>1849</v>
      </c>
      <c r="BX1491">
        <v>3900</v>
      </c>
      <c r="BY1491">
        <v>882</v>
      </c>
    </row>
    <row r="1492" spans="1:77" x14ac:dyDescent="0.25">
      <c r="A1492" s="5" t="s">
        <v>1807</v>
      </c>
      <c r="B1492" s="42">
        <v>1300</v>
      </c>
      <c r="G1492" s="5" t="s">
        <v>1798</v>
      </c>
      <c r="H1492" s="42">
        <v>7</v>
      </c>
      <c r="N1492" s="5" t="s">
        <v>1798</v>
      </c>
      <c r="O1492" s="42">
        <v>1</v>
      </c>
      <c r="Z1492" s="5" t="s">
        <v>850</v>
      </c>
      <c r="AA1492" s="1">
        <v>0</v>
      </c>
      <c r="AI1492" s="5" t="s">
        <v>856</v>
      </c>
      <c r="AJ1492" s="42">
        <v>1</v>
      </c>
      <c r="AL1492" s="5" t="s">
        <v>857</v>
      </c>
      <c r="AM1492" s="17">
        <v>1</v>
      </c>
      <c r="AW1492" s="5" t="s">
        <v>1001</v>
      </c>
      <c r="AX1492" s="17">
        <v>100</v>
      </c>
      <c r="BC1492" s="5" t="s">
        <v>936</v>
      </c>
      <c r="BD1492" s="17">
        <v>332</v>
      </c>
      <c r="BN1492" s="5" t="s">
        <v>860</v>
      </c>
      <c r="BO1492" s="5" t="e">
        <f t="shared" si="99"/>
        <v>#N/A</v>
      </c>
      <c r="BP1492" s="5" t="e">
        <f t="shared" si="100"/>
        <v>#N/A</v>
      </c>
      <c r="BQ1492" s="5" t="e">
        <f>Table2[[#This Row],[Column1]]+Table2[[#This Row],[Column2]]</f>
        <v>#N/A</v>
      </c>
      <c r="BR1492" s="5"/>
      <c r="BS1492" s="5"/>
      <c r="BT1492" s="5"/>
      <c r="BU1492" s="5"/>
    </row>
    <row r="1493" spans="1:77" x14ac:dyDescent="0.25">
      <c r="A1493" s="5" t="s">
        <v>1808</v>
      </c>
      <c r="B1493" s="42">
        <v>130</v>
      </c>
      <c r="G1493" s="5" t="s">
        <v>1799</v>
      </c>
      <c r="H1493" s="42">
        <v>631</v>
      </c>
      <c r="N1493" s="5" t="s">
        <v>1799</v>
      </c>
      <c r="O1493" s="42">
        <v>1</v>
      </c>
      <c r="Z1493" s="5" t="s">
        <v>851</v>
      </c>
      <c r="AA1493" s="1">
        <v>0</v>
      </c>
      <c r="AI1493" s="5" t="s">
        <v>857</v>
      </c>
      <c r="AJ1493" s="42">
        <v>1</v>
      </c>
      <c r="AL1493" s="5" t="s">
        <v>858</v>
      </c>
      <c r="AM1493" s="17">
        <v>1</v>
      </c>
      <c r="AW1493" s="5" t="s">
        <v>1002</v>
      </c>
      <c r="AX1493" s="17">
        <v>685</v>
      </c>
      <c r="BC1493" s="5" t="s">
        <v>938</v>
      </c>
      <c r="BD1493" s="17">
        <v>188</v>
      </c>
      <c r="BN1493" s="5" t="s">
        <v>861</v>
      </c>
      <c r="BO1493" s="5" t="e">
        <f t="shared" si="99"/>
        <v>#N/A</v>
      </c>
      <c r="BP1493" s="5" t="e">
        <f t="shared" si="100"/>
        <v>#N/A</v>
      </c>
      <c r="BQ1493" s="5" t="e">
        <f>Table2[[#This Row],[Column1]]+Table2[[#This Row],[Column2]]</f>
        <v>#N/A</v>
      </c>
      <c r="BR1493" s="5"/>
      <c r="BS1493" s="5"/>
      <c r="BT1493" s="5"/>
      <c r="BU1493" s="5"/>
    </row>
    <row r="1494" spans="1:77" x14ac:dyDescent="0.25">
      <c r="A1494" s="5" t="s">
        <v>1809</v>
      </c>
      <c r="B1494" s="42">
        <v>0</v>
      </c>
      <c r="G1494" s="5" t="s">
        <v>1800</v>
      </c>
      <c r="H1494" s="42">
        <v>62</v>
      </c>
      <c r="N1494" s="5" t="s">
        <v>1800</v>
      </c>
      <c r="O1494" s="42">
        <v>1</v>
      </c>
      <c r="Z1494" s="5" t="s">
        <v>852</v>
      </c>
      <c r="AA1494" s="1">
        <v>0</v>
      </c>
      <c r="AI1494" s="5" t="s">
        <v>858</v>
      </c>
      <c r="AJ1494" s="42">
        <v>1</v>
      </c>
      <c r="AL1494" s="5" t="s">
        <v>859</v>
      </c>
      <c r="AM1494" s="17">
        <v>1</v>
      </c>
      <c r="AW1494" s="5" t="s">
        <v>1003</v>
      </c>
      <c r="AX1494" s="17">
        <v>500</v>
      </c>
      <c r="BC1494" s="5" t="s">
        <v>939</v>
      </c>
      <c r="BD1494" s="17">
        <v>17</v>
      </c>
      <c r="BN1494" s="5" t="s">
        <v>863</v>
      </c>
      <c r="BO1494" s="5" t="e">
        <f t="shared" si="99"/>
        <v>#N/A</v>
      </c>
      <c r="BP1494" s="5" t="e">
        <f t="shared" si="100"/>
        <v>#N/A</v>
      </c>
      <c r="BQ1494" s="5" t="e">
        <f>Table2[[#This Row],[Column1]]+Table2[[#This Row],[Column2]]</f>
        <v>#N/A</v>
      </c>
      <c r="BR1494" s="5"/>
      <c r="BS1494" s="5"/>
      <c r="BT1494" s="5"/>
      <c r="BU1494" s="5"/>
    </row>
    <row r="1495" spans="1:77" x14ac:dyDescent="0.25">
      <c r="A1495" s="5" t="s">
        <v>1810</v>
      </c>
      <c r="B1495" s="42">
        <v>75</v>
      </c>
      <c r="G1495" s="5" t="s">
        <v>1801</v>
      </c>
      <c r="H1495" s="42">
        <v>7</v>
      </c>
      <c r="N1495" s="5" t="s">
        <v>1801</v>
      </c>
      <c r="O1495" s="42">
        <v>1</v>
      </c>
      <c r="Z1495" s="5" t="s">
        <v>853</v>
      </c>
      <c r="AA1495" s="1">
        <v>0.3</v>
      </c>
      <c r="AI1495" s="5" t="s">
        <v>859</v>
      </c>
      <c r="AJ1495" s="42">
        <v>1</v>
      </c>
      <c r="AL1495" s="5" t="s">
        <v>860</v>
      </c>
      <c r="AM1495" s="17">
        <v>1</v>
      </c>
      <c r="AW1495" s="5" t="s">
        <v>1005</v>
      </c>
      <c r="AX1495" s="17">
        <v>200</v>
      </c>
      <c r="BC1495" s="5" t="s">
        <v>941</v>
      </c>
      <c r="BD1495" s="17">
        <v>169</v>
      </c>
      <c r="BN1495" s="5" t="s">
        <v>864</v>
      </c>
      <c r="BO1495" s="5" t="e">
        <f t="shared" si="99"/>
        <v>#N/A</v>
      </c>
      <c r="BP1495" s="5" t="e">
        <f t="shared" si="100"/>
        <v>#N/A</v>
      </c>
      <c r="BQ1495" s="5" t="e">
        <f>Table2[[#This Row],[Column1]]+Table2[[#This Row],[Column2]]</f>
        <v>#N/A</v>
      </c>
      <c r="BR1495" s="5"/>
      <c r="BS1495" s="5"/>
      <c r="BT1495" s="5"/>
      <c r="BU1495" s="5"/>
    </row>
    <row r="1496" spans="1:77" x14ac:dyDescent="0.25">
      <c r="A1496" s="5" t="s">
        <v>1811</v>
      </c>
      <c r="B1496" s="42">
        <v>110</v>
      </c>
      <c r="G1496" s="5" t="s">
        <v>1802</v>
      </c>
      <c r="H1496" s="42">
        <v>288</v>
      </c>
      <c r="N1496" s="5" t="s">
        <v>1802</v>
      </c>
      <c r="O1496" s="42">
        <v>2</v>
      </c>
      <c r="Z1496" s="5" t="s">
        <v>855</v>
      </c>
      <c r="AA1496" s="1">
        <v>0.35</v>
      </c>
      <c r="AI1496" s="5" t="s">
        <v>860</v>
      </c>
      <c r="AJ1496" s="42">
        <v>1</v>
      </c>
      <c r="AL1496" s="5" t="s">
        <v>861</v>
      </c>
      <c r="AM1496" s="17">
        <v>1</v>
      </c>
      <c r="AW1496" s="5" t="s">
        <v>1007</v>
      </c>
      <c r="AX1496" s="17">
        <v>18</v>
      </c>
      <c r="BC1496" s="5" t="s">
        <v>942</v>
      </c>
      <c r="BD1496" s="17">
        <v>91</v>
      </c>
      <c r="BN1496" s="5" t="s">
        <v>866</v>
      </c>
      <c r="BO1496" s="5" t="e">
        <f t="shared" si="99"/>
        <v>#N/A</v>
      </c>
      <c r="BP1496" s="5" t="e">
        <f t="shared" si="100"/>
        <v>#N/A</v>
      </c>
      <c r="BQ1496" s="5" t="e">
        <f>Table2[[#This Row],[Column1]]+Table2[[#This Row],[Column2]]</f>
        <v>#N/A</v>
      </c>
      <c r="BR1496" s="5"/>
      <c r="BS1496" s="5"/>
      <c r="BT1496" s="5"/>
      <c r="BU1496" s="5"/>
    </row>
    <row r="1497" spans="1:77" x14ac:dyDescent="0.25">
      <c r="A1497" s="5" t="s">
        <v>1812</v>
      </c>
      <c r="B1497" s="42">
        <v>0</v>
      </c>
      <c r="G1497" s="5" t="s">
        <v>1803</v>
      </c>
      <c r="H1497" s="42">
        <v>95</v>
      </c>
      <c r="N1497" s="5" t="s">
        <v>1803</v>
      </c>
      <c r="O1497" s="42">
        <v>1</v>
      </c>
      <c r="Z1497" s="5" t="s">
        <v>856</v>
      </c>
      <c r="AA1497" s="1">
        <v>0.25</v>
      </c>
      <c r="AI1497" s="5" t="s">
        <v>861</v>
      </c>
      <c r="AJ1497" s="42">
        <v>1</v>
      </c>
      <c r="AL1497" s="5" t="s">
        <v>863</v>
      </c>
      <c r="AM1497" s="17">
        <v>1</v>
      </c>
      <c r="AW1497" s="5" t="s">
        <v>1008</v>
      </c>
      <c r="AX1497" s="17">
        <v>30</v>
      </c>
      <c r="BC1497" s="5" t="s">
        <v>943</v>
      </c>
      <c r="BD1497" s="17">
        <v>4100</v>
      </c>
      <c r="BN1497" s="5" t="s">
        <v>867</v>
      </c>
      <c r="BO1497" s="5" t="e">
        <f t="shared" si="99"/>
        <v>#N/A</v>
      </c>
      <c r="BP1497" s="5" t="e">
        <f t="shared" si="100"/>
        <v>#N/A</v>
      </c>
      <c r="BQ1497" s="5" t="e">
        <f>Table2[[#This Row],[Column1]]+Table2[[#This Row],[Column2]]</f>
        <v>#N/A</v>
      </c>
      <c r="BR1497" s="5"/>
      <c r="BS1497" s="5"/>
      <c r="BT1497" s="5"/>
      <c r="BU1497" s="5"/>
    </row>
    <row r="1498" spans="1:77" x14ac:dyDescent="0.25">
      <c r="A1498" s="5" t="s">
        <v>1813</v>
      </c>
      <c r="B1498" s="42">
        <v>1109</v>
      </c>
      <c r="G1498" s="5" t="s">
        <v>1804</v>
      </c>
      <c r="H1498" s="42">
        <v>46</v>
      </c>
      <c r="N1498" s="5" t="s">
        <v>1804</v>
      </c>
      <c r="O1498" s="42">
        <v>1</v>
      </c>
      <c r="Z1498" s="5" t="s">
        <v>857</v>
      </c>
      <c r="AA1498" s="1">
        <v>0.02</v>
      </c>
      <c r="AI1498" s="5" t="s">
        <v>863</v>
      </c>
      <c r="AJ1498" s="42">
        <v>1</v>
      </c>
      <c r="AL1498" s="5" t="s">
        <v>864</v>
      </c>
      <c r="AM1498" s="17">
        <v>1</v>
      </c>
      <c r="AW1498" s="5" t="s">
        <v>1009</v>
      </c>
      <c r="AX1498" s="17">
        <v>86</v>
      </c>
      <c r="BC1498" s="5" t="s">
        <v>944</v>
      </c>
      <c r="BD1498" s="17">
        <v>1600</v>
      </c>
      <c r="BN1498" s="5" t="s">
        <v>868</v>
      </c>
      <c r="BO1498" s="5" t="e">
        <f t="shared" si="99"/>
        <v>#N/A</v>
      </c>
      <c r="BP1498" s="5" t="e">
        <f t="shared" si="100"/>
        <v>#N/A</v>
      </c>
      <c r="BQ1498" s="5" t="e">
        <f>Table2[[#This Row],[Column1]]+Table2[[#This Row],[Column2]]</f>
        <v>#N/A</v>
      </c>
      <c r="BR1498" s="5"/>
      <c r="BS1498" s="5"/>
      <c r="BT1498" s="5"/>
      <c r="BU1498" s="5"/>
    </row>
    <row r="1499" spans="1:77" x14ac:dyDescent="0.25">
      <c r="A1499" s="5" t="s">
        <v>1814</v>
      </c>
      <c r="B1499" s="42">
        <v>33</v>
      </c>
      <c r="G1499" s="5" t="s">
        <v>1805</v>
      </c>
      <c r="H1499" s="42">
        <v>152</v>
      </c>
      <c r="N1499" s="5" t="s">
        <v>1805</v>
      </c>
      <c r="O1499" s="42">
        <v>1</v>
      </c>
      <c r="Z1499" s="5" t="s">
        <v>858</v>
      </c>
      <c r="AA1499" s="1">
        <v>0.15</v>
      </c>
      <c r="AI1499" s="5" t="s">
        <v>864</v>
      </c>
      <c r="AJ1499" s="42">
        <v>1</v>
      </c>
      <c r="AL1499" s="5" t="s">
        <v>866</v>
      </c>
      <c r="AM1499" s="17">
        <v>1</v>
      </c>
      <c r="AW1499" s="5" t="s">
        <v>1010</v>
      </c>
      <c r="AX1499" s="17">
        <v>150</v>
      </c>
      <c r="BC1499" s="5" t="s">
        <v>945</v>
      </c>
      <c r="BD1499" s="17">
        <v>229</v>
      </c>
      <c r="BN1499" s="5" t="s">
        <v>869</v>
      </c>
      <c r="BO1499" s="5" t="e">
        <f t="shared" si="99"/>
        <v>#N/A</v>
      </c>
      <c r="BP1499" s="5" t="e">
        <f t="shared" si="100"/>
        <v>#N/A</v>
      </c>
      <c r="BQ1499" s="5" t="e">
        <f>Table2[[#This Row],[Column1]]+Table2[[#This Row],[Column2]]</f>
        <v>#N/A</v>
      </c>
      <c r="BR1499" s="5"/>
      <c r="BS1499" s="5"/>
      <c r="BT1499" s="5"/>
      <c r="BU1499" s="5"/>
    </row>
    <row r="1500" spans="1:77" x14ac:dyDescent="0.25">
      <c r="A1500" s="5" t="s">
        <v>1815</v>
      </c>
      <c r="B1500" s="42">
        <v>30</v>
      </c>
      <c r="G1500" s="5" t="s">
        <v>1806</v>
      </c>
      <c r="H1500" s="42">
        <v>69</v>
      </c>
      <c r="N1500" s="5" t="s">
        <v>1806</v>
      </c>
      <c r="O1500" s="42">
        <v>1</v>
      </c>
      <c r="Z1500" s="5" t="s">
        <v>859</v>
      </c>
      <c r="AA1500" s="1">
        <v>0</v>
      </c>
      <c r="AI1500" s="5" t="s">
        <v>866</v>
      </c>
      <c r="AJ1500" s="42">
        <v>1</v>
      </c>
      <c r="AL1500" s="5" t="s">
        <v>867</v>
      </c>
      <c r="AM1500" s="17">
        <v>1</v>
      </c>
      <c r="AW1500" s="5" t="s">
        <v>1013</v>
      </c>
      <c r="AX1500" s="17">
        <v>130</v>
      </c>
      <c r="BC1500" s="5" t="s">
        <v>946</v>
      </c>
      <c r="BD1500" s="17">
        <v>8</v>
      </c>
      <c r="BN1500" s="5" t="s">
        <v>870</v>
      </c>
      <c r="BO1500" s="5" t="e">
        <f t="shared" si="99"/>
        <v>#N/A</v>
      </c>
      <c r="BP1500" s="5" t="e">
        <f t="shared" si="100"/>
        <v>#N/A</v>
      </c>
      <c r="BQ1500" s="5" t="e">
        <f>Table2[[#This Row],[Column1]]+Table2[[#This Row],[Column2]]</f>
        <v>#N/A</v>
      </c>
      <c r="BR1500" s="5"/>
      <c r="BS1500" s="5"/>
      <c r="BT1500" s="5"/>
      <c r="BU1500" s="5"/>
    </row>
    <row r="1501" spans="1:77" x14ac:dyDescent="0.25">
      <c r="A1501" s="5" t="s">
        <v>1816</v>
      </c>
      <c r="B1501" s="42">
        <v>100</v>
      </c>
      <c r="G1501" s="5" t="s">
        <v>1807</v>
      </c>
      <c r="H1501" s="42">
        <v>834</v>
      </c>
      <c r="N1501" s="5" t="s">
        <v>1807</v>
      </c>
      <c r="O1501" s="42">
        <v>1</v>
      </c>
      <c r="Z1501" s="5" t="s">
        <v>860</v>
      </c>
      <c r="AA1501" s="1">
        <v>0</v>
      </c>
      <c r="AI1501" s="5" t="s">
        <v>867</v>
      </c>
      <c r="AJ1501" s="42">
        <v>1</v>
      </c>
      <c r="AL1501" s="5" t="s">
        <v>868</v>
      </c>
      <c r="AM1501" s="17">
        <v>1</v>
      </c>
      <c r="AW1501" s="5" t="s">
        <v>1014</v>
      </c>
      <c r="AX1501" s="17">
        <v>40</v>
      </c>
      <c r="BC1501" s="5" t="s">
        <v>947</v>
      </c>
      <c r="BD1501" s="17">
        <v>227</v>
      </c>
      <c r="BN1501" s="5" t="s">
        <v>872</v>
      </c>
      <c r="BO1501" s="5" t="e">
        <f t="shared" si="99"/>
        <v>#N/A</v>
      </c>
      <c r="BP1501" s="5" t="e">
        <f t="shared" si="100"/>
        <v>#N/A</v>
      </c>
      <c r="BQ1501" s="5" t="e">
        <f>Table2[[#This Row],[Column1]]+Table2[[#This Row],[Column2]]</f>
        <v>#N/A</v>
      </c>
      <c r="BR1501" s="5"/>
      <c r="BS1501" s="5"/>
      <c r="BT1501" s="5"/>
      <c r="BU1501" s="5"/>
    </row>
    <row r="1502" spans="1:77" x14ac:dyDescent="0.25">
      <c r="A1502" s="5" t="s">
        <v>1817</v>
      </c>
      <c r="B1502" s="42">
        <v>360</v>
      </c>
      <c r="G1502" s="5" t="s">
        <v>1808</v>
      </c>
      <c r="H1502" s="42">
        <v>0</v>
      </c>
      <c r="N1502" s="5" t="s">
        <v>1808</v>
      </c>
      <c r="O1502" s="42">
        <v>1</v>
      </c>
      <c r="Z1502" s="5" t="s">
        <v>861</v>
      </c>
      <c r="AA1502" s="1">
        <v>0.2</v>
      </c>
      <c r="AI1502" s="5" t="s">
        <v>868</v>
      </c>
      <c r="AJ1502" s="42">
        <v>1</v>
      </c>
      <c r="AL1502" s="5" t="s">
        <v>869</v>
      </c>
      <c r="AM1502" s="17">
        <v>1</v>
      </c>
      <c r="AW1502" s="5" t="s">
        <v>1015</v>
      </c>
      <c r="AX1502" s="17">
        <v>14</v>
      </c>
      <c r="BC1502" s="5" t="s">
        <v>948</v>
      </c>
      <c r="BD1502" s="17">
        <v>23</v>
      </c>
      <c r="BN1502" s="5" t="s">
        <v>873</v>
      </c>
      <c r="BO1502" s="5" t="e">
        <f t="shared" si="99"/>
        <v>#N/A</v>
      </c>
      <c r="BP1502" s="5" t="e">
        <f t="shared" si="100"/>
        <v>#N/A</v>
      </c>
      <c r="BQ1502" s="5" t="e">
        <f>Table2[[#This Row],[Column1]]+Table2[[#This Row],[Column2]]</f>
        <v>#N/A</v>
      </c>
      <c r="BR1502" s="5"/>
      <c r="BS1502" s="5"/>
      <c r="BT1502" s="5"/>
      <c r="BU1502" s="5"/>
    </row>
    <row r="1503" spans="1:77" x14ac:dyDescent="0.25">
      <c r="A1503" s="5" t="s">
        <v>1818</v>
      </c>
      <c r="B1503" s="42">
        <v>0</v>
      </c>
      <c r="G1503" s="5" t="s">
        <v>1809</v>
      </c>
      <c r="H1503" s="42">
        <v>203</v>
      </c>
      <c r="N1503" s="5" t="s">
        <v>1809</v>
      </c>
      <c r="O1503" s="42">
        <v>1</v>
      </c>
      <c r="Z1503" s="5" t="s">
        <v>863</v>
      </c>
      <c r="AA1503" s="1">
        <v>0.12</v>
      </c>
      <c r="AI1503" s="5" t="s">
        <v>869</v>
      </c>
      <c r="AJ1503" s="42">
        <v>1</v>
      </c>
      <c r="AL1503" s="5" t="s">
        <v>870</v>
      </c>
      <c r="AM1503" s="17">
        <v>1</v>
      </c>
      <c r="AW1503" s="5" t="s">
        <v>1016</v>
      </c>
      <c r="AX1503" s="17">
        <v>40</v>
      </c>
      <c r="BC1503" s="5" t="s">
        <v>949</v>
      </c>
      <c r="BD1503" s="17">
        <v>138</v>
      </c>
      <c r="BN1503" s="5" t="s">
        <v>874</v>
      </c>
      <c r="BO1503" s="5" t="e">
        <f t="shared" si="99"/>
        <v>#N/A</v>
      </c>
      <c r="BP1503" s="5" t="e">
        <f t="shared" si="100"/>
        <v>#N/A</v>
      </c>
      <c r="BQ1503" s="5" t="e">
        <f>Table2[[#This Row],[Column1]]+Table2[[#This Row],[Column2]]</f>
        <v>#N/A</v>
      </c>
      <c r="BR1503" s="5"/>
      <c r="BS1503" s="5"/>
      <c r="BT1503" s="5"/>
      <c r="BU1503" s="5"/>
    </row>
    <row r="1504" spans="1:77" x14ac:dyDescent="0.25">
      <c r="A1504" s="5" t="s">
        <v>1820</v>
      </c>
      <c r="B1504" s="42">
        <v>27</v>
      </c>
      <c r="G1504" s="5" t="s">
        <v>1810</v>
      </c>
      <c r="H1504" s="42">
        <v>992</v>
      </c>
      <c r="N1504" s="5" t="s">
        <v>1810</v>
      </c>
      <c r="O1504" s="42">
        <v>1</v>
      </c>
      <c r="Z1504" s="5" t="s">
        <v>864</v>
      </c>
      <c r="AA1504" s="1">
        <v>0.06</v>
      </c>
      <c r="AI1504" s="5" t="s">
        <v>870</v>
      </c>
      <c r="AJ1504" s="42">
        <v>1</v>
      </c>
      <c r="AL1504" s="5" t="s">
        <v>872</v>
      </c>
      <c r="AM1504" s="17">
        <v>2</v>
      </c>
      <c r="AW1504" s="5" t="s">
        <v>1017</v>
      </c>
      <c r="AX1504" s="17">
        <v>80</v>
      </c>
      <c r="BC1504" s="5" t="s">
        <v>950</v>
      </c>
      <c r="BD1504" s="17">
        <v>240</v>
      </c>
      <c r="BN1504" s="5" t="s">
        <v>875</v>
      </c>
      <c r="BO1504" s="5" t="e">
        <f t="shared" si="99"/>
        <v>#N/A</v>
      </c>
      <c r="BP1504" s="5" t="e">
        <f t="shared" si="100"/>
        <v>#N/A</v>
      </c>
      <c r="BQ1504" s="5" t="e">
        <f>Table2[[#This Row],[Column1]]+Table2[[#This Row],[Column2]]</f>
        <v>#N/A</v>
      </c>
      <c r="BR1504" s="5"/>
      <c r="BS1504" s="5"/>
      <c r="BT1504" s="5"/>
      <c r="BU1504" s="5"/>
    </row>
    <row r="1505" spans="1:73" x14ac:dyDescent="0.25">
      <c r="A1505" s="5" t="s">
        <v>1821</v>
      </c>
      <c r="B1505" s="42">
        <v>11</v>
      </c>
      <c r="G1505" s="5" t="s">
        <v>1811</v>
      </c>
      <c r="H1505" s="42">
        <v>30</v>
      </c>
      <c r="N1505" s="5" t="s">
        <v>1811</v>
      </c>
      <c r="O1505" s="42">
        <v>1</v>
      </c>
      <c r="Z1505" s="5" t="s">
        <v>866</v>
      </c>
      <c r="AA1505" s="1">
        <v>0.5</v>
      </c>
      <c r="AI1505" s="5" t="s">
        <v>872</v>
      </c>
      <c r="AJ1505" s="42">
        <v>2</v>
      </c>
      <c r="AL1505" s="5" t="s">
        <v>873</v>
      </c>
      <c r="AM1505" s="17">
        <v>1</v>
      </c>
      <c r="AW1505" s="5" t="s">
        <v>1019</v>
      </c>
      <c r="AX1505" s="17">
        <v>300</v>
      </c>
      <c r="BC1505" s="5" t="s">
        <v>951</v>
      </c>
      <c r="BD1505" s="17">
        <v>10</v>
      </c>
      <c r="BN1505" s="5" t="s">
        <v>876</v>
      </c>
      <c r="BO1505" s="5" t="e">
        <f t="shared" si="99"/>
        <v>#N/A</v>
      </c>
      <c r="BP1505" s="5" t="e">
        <f t="shared" si="100"/>
        <v>#N/A</v>
      </c>
      <c r="BQ1505" s="5" t="e">
        <f>Table2[[#This Row],[Column1]]+Table2[[#This Row],[Column2]]</f>
        <v>#N/A</v>
      </c>
      <c r="BR1505" s="5"/>
      <c r="BS1505" s="5"/>
      <c r="BT1505" s="5"/>
      <c r="BU1505" s="5"/>
    </row>
    <row r="1506" spans="1:73" x14ac:dyDescent="0.25">
      <c r="A1506" s="5" t="s">
        <v>1822</v>
      </c>
      <c r="B1506" s="42">
        <v>80</v>
      </c>
      <c r="G1506" s="5" t="s">
        <v>1812</v>
      </c>
      <c r="H1506" s="42">
        <v>301</v>
      </c>
      <c r="N1506" s="5" t="s">
        <v>1812</v>
      </c>
      <c r="O1506" s="42">
        <v>1</v>
      </c>
      <c r="Z1506" s="5" t="s">
        <v>867</v>
      </c>
      <c r="AA1506" s="1">
        <v>0.1</v>
      </c>
      <c r="AI1506" s="5" t="s">
        <v>873</v>
      </c>
      <c r="AJ1506" s="42">
        <v>1</v>
      </c>
      <c r="AL1506" s="5" t="s">
        <v>874</v>
      </c>
      <c r="AM1506" s="17">
        <v>1</v>
      </c>
      <c r="AW1506" s="5" t="s">
        <v>1020</v>
      </c>
      <c r="AX1506" s="17">
        <v>80</v>
      </c>
      <c r="BC1506" s="5" t="s">
        <v>952</v>
      </c>
      <c r="BD1506" s="17">
        <v>10</v>
      </c>
      <c r="BN1506" s="5" t="s">
        <v>877</v>
      </c>
      <c r="BO1506" s="5" t="e">
        <f t="shared" si="99"/>
        <v>#N/A</v>
      </c>
      <c r="BP1506" s="5" t="e">
        <f t="shared" si="100"/>
        <v>#N/A</v>
      </c>
      <c r="BQ1506" s="5" t="e">
        <f>Table2[[#This Row],[Column1]]+Table2[[#This Row],[Column2]]</f>
        <v>#N/A</v>
      </c>
      <c r="BR1506" s="5"/>
      <c r="BS1506" s="5"/>
      <c r="BT1506" s="5"/>
      <c r="BU1506" s="5"/>
    </row>
    <row r="1507" spans="1:73" x14ac:dyDescent="0.25">
      <c r="A1507" s="5" t="s">
        <v>1823</v>
      </c>
      <c r="B1507" s="42">
        <v>129</v>
      </c>
      <c r="G1507" s="5" t="s">
        <v>1813</v>
      </c>
      <c r="H1507" s="42">
        <v>1168</v>
      </c>
      <c r="N1507" s="5" t="s">
        <v>1813</v>
      </c>
      <c r="O1507" s="42">
        <v>4</v>
      </c>
      <c r="Z1507" s="5" t="s">
        <v>868</v>
      </c>
      <c r="AA1507" s="1">
        <v>0.14000000000000001</v>
      </c>
      <c r="AI1507" s="5" t="s">
        <v>874</v>
      </c>
      <c r="AJ1507" s="42">
        <v>1</v>
      </c>
      <c r="AL1507" s="5" t="s">
        <v>875</v>
      </c>
      <c r="AM1507" s="17">
        <v>1</v>
      </c>
      <c r="AW1507" s="5" t="s">
        <v>1022</v>
      </c>
      <c r="AX1507" s="17">
        <v>13</v>
      </c>
      <c r="BC1507" s="5" t="s">
        <v>953</v>
      </c>
      <c r="BD1507" s="17">
        <v>21</v>
      </c>
      <c r="BN1507" s="5" t="s">
        <v>878</v>
      </c>
      <c r="BO1507" s="5" t="e">
        <f t="shared" si="99"/>
        <v>#N/A</v>
      </c>
      <c r="BP1507" s="5" t="e">
        <f t="shared" si="100"/>
        <v>#N/A</v>
      </c>
      <c r="BQ1507" s="5" t="e">
        <f>Table2[[#This Row],[Column1]]+Table2[[#This Row],[Column2]]</f>
        <v>#N/A</v>
      </c>
      <c r="BR1507" s="5"/>
      <c r="BS1507" s="5"/>
      <c r="BT1507" s="5"/>
      <c r="BU1507" s="5"/>
    </row>
    <row r="1508" spans="1:73" x14ac:dyDescent="0.25">
      <c r="A1508" s="5" t="s">
        <v>1824</v>
      </c>
      <c r="B1508" s="42">
        <v>250</v>
      </c>
      <c r="G1508" s="5" t="s">
        <v>1814</v>
      </c>
      <c r="H1508" s="42">
        <v>30</v>
      </c>
      <c r="N1508" s="5" t="s">
        <v>1814</v>
      </c>
      <c r="O1508" s="42">
        <v>2</v>
      </c>
      <c r="Z1508" s="5" t="s">
        <v>869</v>
      </c>
      <c r="AA1508" s="1">
        <v>0.05</v>
      </c>
      <c r="AI1508" s="5" t="s">
        <v>875</v>
      </c>
      <c r="AJ1508" s="42">
        <v>1</v>
      </c>
      <c r="AL1508" s="5" t="s">
        <v>876</v>
      </c>
      <c r="AM1508" s="17">
        <v>1</v>
      </c>
      <c r="AW1508" s="5" t="s">
        <v>1023</v>
      </c>
      <c r="AX1508" s="17">
        <v>960</v>
      </c>
      <c r="BC1508" s="5" t="s">
        <v>954</v>
      </c>
      <c r="BD1508" s="17">
        <v>893</v>
      </c>
      <c r="BN1508" s="5" t="s">
        <v>9</v>
      </c>
      <c r="BO1508" s="5" t="e">
        <f t="shared" si="99"/>
        <v>#N/A</v>
      </c>
      <c r="BP1508" s="5" t="e">
        <f t="shared" si="100"/>
        <v>#N/A</v>
      </c>
      <c r="BQ1508" s="5" t="e">
        <f>Table2[[#This Row],[Column1]]+Table2[[#This Row],[Column2]]</f>
        <v>#N/A</v>
      </c>
      <c r="BR1508" s="5"/>
      <c r="BS1508" s="5"/>
      <c r="BT1508" s="5"/>
      <c r="BU1508" s="5"/>
    </row>
    <row r="1509" spans="1:73" x14ac:dyDescent="0.25">
      <c r="A1509" s="5" t="s">
        <v>1825</v>
      </c>
      <c r="B1509" s="42">
        <v>150</v>
      </c>
      <c r="G1509" s="5" t="s">
        <v>1815</v>
      </c>
      <c r="H1509" s="42">
        <v>69</v>
      </c>
      <c r="N1509" s="5" t="s">
        <v>1815</v>
      </c>
      <c r="O1509" s="42">
        <v>1</v>
      </c>
      <c r="Z1509" s="5" t="s">
        <v>870</v>
      </c>
      <c r="AA1509" s="1">
        <v>0.1</v>
      </c>
      <c r="AI1509" s="5" t="s">
        <v>876</v>
      </c>
      <c r="AJ1509" s="42">
        <v>1</v>
      </c>
      <c r="AL1509" s="5" t="s">
        <v>877</v>
      </c>
      <c r="AM1509" s="17">
        <v>1</v>
      </c>
      <c r="AW1509" s="5" t="s">
        <v>1024</v>
      </c>
      <c r="AX1509" s="17">
        <v>35</v>
      </c>
      <c r="BC1509" s="5" t="s">
        <v>955</v>
      </c>
      <c r="BD1509" s="17">
        <v>2</v>
      </c>
      <c r="BN1509" s="5" t="s">
        <v>879</v>
      </c>
      <c r="BO1509" s="5" t="e">
        <f t="shared" si="99"/>
        <v>#N/A</v>
      </c>
      <c r="BP1509" s="5" t="e">
        <f t="shared" si="100"/>
        <v>#N/A</v>
      </c>
      <c r="BQ1509" s="5" t="e">
        <f>Table2[[#This Row],[Column1]]+Table2[[#This Row],[Column2]]</f>
        <v>#N/A</v>
      </c>
      <c r="BR1509" s="5"/>
      <c r="BS1509" s="5"/>
      <c r="BT1509" s="5"/>
      <c r="BU1509" s="5"/>
    </row>
    <row r="1510" spans="1:73" x14ac:dyDescent="0.25">
      <c r="A1510" s="5" t="s">
        <v>1826</v>
      </c>
      <c r="B1510" s="42">
        <v>60</v>
      </c>
      <c r="G1510" s="5" t="s">
        <v>1816</v>
      </c>
      <c r="H1510" s="42">
        <v>597</v>
      </c>
      <c r="N1510" s="5" t="s">
        <v>1816</v>
      </c>
      <c r="O1510" s="42">
        <v>1</v>
      </c>
      <c r="Z1510" s="5" t="s">
        <v>872</v>
      </c>
      <c r="AA1510" s="1">
        <v>0.11</v>
      </c>
      <c r="AI1510" s="5" t="s">
        <v>877</v>
      </c>
      <c r="AJ1510" s="42">
        <v>1</v>
      </c>
      <c r="AL1510" s="5" t="s">
        <v>878</v>
      </c>
      <c r="AM1510" s="17">
        <v>1</v>
      </c>
      <c r="AW1510" s="5" t="s">
        <v>1025</v>
      </c>
      <c r="AX1510" s="17">
        <v>50</v>
      </c>
      <c r="BC1510" s="5" t="s">
        <v>956</v>
      </c>
      <c r="BD1510" s="17">
        <v>11</v>
      </c>
      <c r="BN1510" s="5" t="s">
        <v>880</v>
      </c>
      <c r="BO1510" s="5" t="e">
        <f t="shared" si="99"/>
        <v>#N/A</v>
      </c>
      <c r="BP1510" s="5" t="e">
        <f t="shared" si="100"/>
        <v>#N/A</v>
      </c>
      <c r="BQ1510" s="5" t="e">
        <f>Table2[[#This Row],[Column1]]+Table2[[#This Row],[Column2]]</f>
        <v>#N/A</v>
      </c>
      <c r="BR1510" s="5"/>
      <c r="BS1510" s="5"/>
      <c r="BT1510" s="5"/>
      <c r="BU1510" s="5"/>
    </row>
    <row r="1511" spans="1:73" x14ac:dyDescent="0.25">
      <c r="A1511" s="5" t="s">
        <v>1827</v>
      </c>
      <c r="B1511" s="42">
        <v>29</v>
      </c>
      <c r="G1511" s="5" t="s">
        <v>1817</v>
      </c>
      <c r="H1511" s="42">
        <v>800</v>
      </c>
      <c r="N1511" s="5" t="s">
        <v>1817</v>
      </c>
      <c r="O1511" s="42">
        <v>2</v>
      </c>
      <c r="Z1511" s="5" t="s">
        <v>873</v>
      </c>
      <c r="AA1511" s="1">
        <v>0.1</v>
      </c>
      <c r="AI1511" s="5" t="s">
        <v>878</v>
      </c>
      <c r="AJ1511" s="42">
        <v>1</v>
      </c>
      <c r="AL1511" s="5" t="s">
        <v>9</v>
      </c>
      <c r="AM1511" s="17">
        <v>1</v>
      </c>
      <c r="AW1511" s="5" t="s">
        <v>1026</v>
      </c>
      <c r="AX1511" s="17">
        <v>27</v>
      </c>
      <c r="BC1511" s="5" t="s">
        <v>957</v>
      </c>
      <c r="BD1511" s="17">
        <v>7400</v>
      </c>
      <c r="BN1511" s="5" t="s">
        <v>881</v>
      </c>
      <c r="BO1511" s="5" t="e">
        <f t="shared" si="99"/>
        <v>#N/A</v>
      </c>
      <c r="BP1511" s="5" t="e">
        <f t="shared" si="100"/>
        <v>#N/A</v>
      </c>
      <c r="BQ1511" s="5" t="e">
        <f>Table2[[#This Row],[Column1]]+Table2[[#This Row],[Column2]]</f>
        <v>#N/A</v>
      </c>
      <c r="BR1511" s="5"/>
      <c r="BS1511" s="5"/>
      <c r="BT1511" s="5"/>
      <c r="BU1511" s="5"/>
    </row>
    <row r="1512" spans="1:73" x14ac:dyDescent="0.25">
      <c r="A1512" s="5" t="s">
        <v>1828</v>
      </c>
      <c r="B1512" s="42">
        <v>56</v>
      </c>
      <c r="G1512" s="5" t="s">
        <v>1818</v>
      </c>
      <c r="H1512" s="42">
        <v>178</v>
      </c>
      <c r="N1512" s="5" t="s">
        <v>1818</v>
      </c>
      <c r="O1512" s="42">
        <v>1</v>
      </c>
      <c r="Z1512" s="5" t="s">
        <v>874</v>
      </c>
      <c r="AA1512" s="1">
        <v>0.35</v>
      </c>
      <c r="AI1512" s="5" t="s">
        <v>9</v>
      </c>
      <c r="AJ1512" s="42">
        <v>1</v>
      </c>
      <c r="AL1512" s="5" t="s">
        <v>879</v>
      </c>
      <c r="AM1512" s="17">
        <v>1</v>
      </c>
      <c r="AW1512" s="5" t="s">
        <v>1027</v>
      </c>
      <c r="AX1512" s="17">
        <v>100</v>
      </c>
      <c r="BC1512" s="5" t="s">
        <v>958</v>
      </c>
      <c r="BD1512" s="17">
        <v>521</v>
      </c>
      <c r="BN1512" s="5" t="s">
        <v>882</v>
      </c>
      <c r="BO1512" s="5" t="e">
        <f t="shared" si="99"/>
        <v>#N/A</v>
      </c>
      <c r="BP1512" s="5" t="e">
        <f t="shared" si="100"/>
        <v>#N/A</v>
      </c>
      <c r="BQ1512" s="5" t="e">
        <f>Table2[[#This Row],[Column1]]+Table2[[#This Row],[Column2]]</f>
        <v>#N/A</v>
      </c>
      <c r="BR1512" s="5"/>
      <c r="BS1512" s="5"/>
      <c r="BT1512" s="5"/>
      <c r="BU1512" s="5"/>
    </row>
    <row r="1513" spans="1:73" x14ac:dyDescent="0.25">
      <c r="A1513" s="5" t="s">
        <v>1829</v>
      </c>
      <c r="B1513" s="42">
        <v>50</v>
      </c>
      <c r="G1513" s="5" t="s">
        <v>1820</v>
      </c>
      <c r="H1513" s="42">
        <v>43</v>
      </c>
      <c r="N1513" s="5" t="s">
        <v>1820</v>
      </c>
      <c r="O1513" s="42">
        <v>1</v>
      </c>
      <c r="Z1513" s="5" t="s">
        <v>875</v>
      </c>
      <c r="AA1513" s="1">
        <v>0</v>
      </c>
      <c r="AI1513" s="5" t="s">
        <v>879</v>
      </c>
      <c r="AJ1513" s="42">
        <v>1</v>
      </c>
      <c r="AL1513" s="5" t="s">
        <v>880</v>
      </c>
      <c r="AM1513" s="17">
        <v>1</v>
      </c>
      <c r="AW1513" s="5" t="s">
        <v>1028</v>
      </c>
      <c r="AX1513" s="17">
        <v>223</v>
      </c>
      <c r="BC1513" s="5" t="s">
        <v>959</v>
      </c>
      <c r="BD1513" s="17">
        <v>654</v>
      </c>
      <c r="BN1513" s="5" t="s">
        <v>883</v>
      </c>
      <c r="BO1513" s="5" t="e">
        <f t="shared" si="99"/>
        <v>#N/A</v>
      </c>
      <c r="BP1513" s="5" t="e">
        <f t="shared" si="100"/>
        <v>#N/A</v>
      </c>
      <c r="BQ1513" s="5" t="e">
        <f>Table2[[#This Row],[Column1]]+Table2[[#This Row],[Column2]]</f>
        <v>#N/A</v>
      </c>
      <c r="BR1513" s="5"/>
      <c r="BS1513" s="5"/>
      <c r="BT1513" s="5"/>
      <c r="BU1513" s="5"/>
    </row>
    <row r="1514" spans="1:73" x14ac:dyDescent="0.25">
      <c r="A1514" s="5" t="s">
        <v>1830</v>
      </c>
      <c r="B1514" s="42">
        <v>40</v>
      </c>
      <c r="G1514" s="5" t="s">
        <v>1821</v>
      </c>
      <c r="H1514" s="42">
        <v>0</v>
      </c>
      <c r="N1514" s="5" t="s">
        <v>1821</v>
      </c>
      <c r="O1514" s="42">
        <v>1</v>
      </c>
      <c r="Z1514" s="5" t="s">
        <v>876</v>
      </c>
      <c r="AA1514" s="1">
        <v>0.06</v>
      </c>
      <c r="AI1514" s="5" t="s">
        <v>880</v>
      </c>
      <c r="AJ1514" s="42">
        <v>1</v>
      </c>
      <c r="AL1514" s="5" t="s">
        <v>881</v>
      </c>
      <c r="AM1514" s="17">
        <v>1</v>
      </c>
      <c r="AW1514" s="5" t="s">
        <v>1030</v>
      </c>
      <c r="AX1514" s="17">
        <v>50</v>
      </c>
      <c r="BC1514" s="5" t="s">
        <v>960</v>
      </c>
      <c r="BD1514" s="17">
        <v>1120</v>
      </c>
      <c r="BN1514" s="5" t="s">
        <v>884</v>
      </c>
      <c r="BO1514" s="5" t="e">
        <f t="shared" si="99"/>
        <v>#N/A</v>
      </c>
      <c r="BP1514" s="5" t="e">
        <f t="shared" si="100"/>
        <v>#N/A</v>
      </c>
      <c r="BQ1514" s="5" t="e">
        <f>Table2[[#This Row],[Column1]]+Table2[[#This Row],[Column2]]</f>
        <v>#N/A</v>
      </c>
      <c r="BR1514" s="5"/>
      <c r="BS1514" s="5"/>
      <c r="BT1514" s="5"/>
      <c r="BU1514" s="5"/>
    </row>
    <row r="1515" spans="1:73" x14ac:dyDescent="0.25">
      <c r="A1515" s="5" t="s">
        <v>1831</v>
      </c>
      <c r="B1515" s="42">
        <v>46</v>
      </c>
      <c r="G1515" s="5" t="s">
        <v>1822</v>
      </c>
      <c r="H1515" s="42">
        <v>569</v>
      </c>
      <c r="N1515" s="5" t="s">
        <v>1822</v>
      </c>
      <c r="O1515" s="42">
        <v>1</v>
      </c>
      <c r="Z1515" s="5" t="s">
        <v>877</v>
      </c>
      <c r="AA1515" s="1">
        <v>0.2</v>
      </c>
      <c r="AI1515" s="5" t="s">
        <v>881</v>
      </c>
      <c r="AJ1515" s="42">
        <v>1</v>
      </c>
      <c r="AL1515" s="5" t="s">
        <v>882</v>
      </c>
      <c r="AM1515" s="17">
        <v>1</v>
      </c>
      <c r="AW1515" s="5" t="s">
        <v>1032</v>
      </c>
      <c r="AX1515" s="17">
        <v>450</v>
      </c>
      <c r="BC1515" s="5" t="s">
        <v>961</v>
      </c>
      <c r="BD1515" s="17">
        <v>40</v>
      </c>
      <c r="BN1515" s="5" t="s">
        <v>885</v>
      </c>
      <c r="BO1515" s="5" t="e">
        <f t="shared" si="99"/>
        <v>#N/A</v>
      </c>
      <c r="BP1515" s="5" t="e">
        <f t="shared" si="100"/>
        <v>#N/A</v>
      </c>
      <c r="BQ1515" s="5" t="e">
        <f>Table2[[#This Row],[Column1]]+Table2[[#This Row],[Column2]]</f>
        <v>#N/A</v>
      </c>
      <c r="BR1515" s="5"/>
      <c r="BS1515" s="5"/>
      <c r="BT1515" s="5"/>
      <c r="BU1515" s="5"/>
    </row>
    <row r="1516" spans="1:73" x14ac:dyDescent="0.25">
      <c r="A1516" s="5" t="s">
        <v>1832</v>
      </c>
      <c r="B1516" s="42">
        <v>45</v>
      </c>
      <c r="G1516" s="5" t="s">
        <v>1823</v>
      </c>
      <c r="H1516" s="42">
        <v>199</v>
      </c>
      <c r="N1516" s="5" t="s">
        <v>1823</v>
      </c>
      <c r="O1516" s="42">
        <v>2</v>
      </c>
      <c r="Z1516" s="5" t="s">
        <v>878</v>
      </c>
      <c r="AA1516" s="1">
        <v>0.1</v>
      </c>
      <c r="AI1516" s="5" t="s">
        <v>882</v>
      </c>
      <c r="AJ1516" s="42">
        <v>1</v>
      </c>
      <c r="AL1516" s="5" t="s">
        <v>883</v>
      </c>
      <c r="AM1516" s="17">
        <v>2</v>
      </c>
      <c r="AW1516" s="5" t="s">
        <v>1034</v>
      </c>
      <c r="AX1516" s="17">
        <v>1289</v>
      </c>
      <c r="BC1516" s="5" t="s">
        <v>962</v>
      </c>
      <c r="BD1516" s="17">
        <v>556</v>
      </c>
      <c r="BN1516" s="5" t="s">
        <v>886</v>
      </c>
      <c r="BO1516" s="5" t="e">
        <f t="shared" si="99"/>
        <v>#N/A</v>
      </c>
      <c r="BP1516" s="5" t="e">
        <f t="shared" si="100"/>
        <v>#N/A</v>
      </c>
      <c r="BQ1516" s="5" t="e">
        <f>Table2[[#This Row],[Column1]]+Table2[[#This Row],[Column2]]</f>
        <v>#N/A</v>
      </c>
      <c r="BR1516" s="5"/>
      <c r="BS1516" s="5"/>
      <c r="BT1516" s="5"/>
      <c r="BU1516" s="5"/>
    </row>
    <row r="1517" spans="1:73" x14ac:dyDescent="0.25">
      <c r="A1517" s="5" t="s">
        <v>1833</v>
      </c>
      <c r="B1517" s="42">
        <v>0</v>
      </c>
      <c r="G1517" s="5" t="s">
        <v>1824</v>
      </c>
      <c r="H1517" s="42">
        <v>3500</v>
      </c>
      <c r="N1517" s="5" t="s">
        <v>1824</v>
      </c>
      <c r="O1517" s="42">
        <v>1</v>
      </c>
      <c r="Z1517" s="5" t="s">
        <v>9</v>
      </c>
      <c r="AA1517" s="1">
        <v>0.06</v>
      </c>
      <c r="AI1517" s="5" t="s">
        <v>883</v>
      </c>
      <c r="AJ1517" s="42">
        <v>2</v>
      </c>
      <c r="AL1517" s="5" t="s">
        <v>884</v>
      </c>
      <c r="AM1517" s="17">
        <v>1</v>
      </c>
      <c r="AW1517" s="5" t="s">
        <v>1035</v>
      </c>
      <c r="AX1517" s="17">
        <v>32</v>
      </c>
      <c r="BC1517" s="5" t="s">
        <v>964</v>
      </c>
      <c r="BD1517" s="17">
        <v>180</v>
      </c>
      <c r="BN1517" s="5" t="s">
        <v>887</v>
      </c>
      <c r="BO1517" s="5" t="e">
        <f t="shared" si="99"/>
        <v>#N/A</v>
      </c>
      <c r="BP1517" s="5" t="e">
        <f t="shared" si="100"/>
        <v>#N/A</v>
      </c>
      <c r="BQ1517" s="5" t="e">
        <f>Table2[[#This Row],[Column1]]+Table2[[#This Row],[Column2]]</f>
        <v>#N/A</v>
      </c>
      <c r="BR1517" s="5"/>
      <c r="BS1517" s="5"/>
      <c r="BT1517" s="5"/>
      <c r="BU1517" s="5"/>
    </row>
    <row r="1518" spans="1:73" x14ac:dyDescent="0.25">
      <c r="A1518" s="5" t="s">
        <v>1834</v>
      </c>
      <c r="B1518" s="42">
        <v>0</v>
      </c>
      <c r="G1518" s="5" t="s">
        <v>1825</v>
      </c>
      <c r="H1518" s="42">
        <v>1700</v>
      </c>
      <c r="N1518" s="5" t="s">
        <v>1825</v>
      </c>
      <c r="O1518" s="42">
        <v>1</v>
      </c>
      <c r="Z1518" s="5" t="s">
        <v>879</v>
      </c>
      <c r="AA1518" s="1">
        <v>0.4</v>
      </c>
      <c r="AI1518" s="5" t="s">
        <v>884</v>
      </c>
      <c r="AJ1518" s="42">
        <v>1</v>
      </c>
      <c r="AL1518" s="5" t="s">
        <v>885</v>
      </c>
      <c r="AM1518" s="17">
        <v>1</v>
      </c>
      <c r="AW1518" s="5" t="s">
        <v>1036</v>
      </c>
      <c r="AX1518" s="17">
        <v>25</v>
      </c>
      <c r="BC1518" s="5" t="s">
        <v>965</v>
      </c>
      <c r="BD1518" s="17">
        <v>564</v>
      </c>
      <c r="BN1518" s="5" t="s">
        <v>888</v>
      </c>
      <c r="BO1518" s="5" t="e">
        <f t="shared" si="99"/>
        <v>#N/A</v>
      </c>
      <c r="BP1518" s="5" t="e">
        <f t="shared" si="100"/>
        <v>#N/A</v>
      </c>
      <c r="BQ1518" s="5" t="e">
        <f>Table2[[#This Row],[Column1]]+Table2[[#This Row],[Column2]]</f>
        <v>#N/A</v>
      </c>
      <c r="BR1518" s="5"/>
      <c r="BS1518" s="5"/>
      <c r="BT1518" s="5"/>
      <c r="BU1518" s="5"/>
    </row>
    <row r="1519" spans="1:73" x14ac:dyDescent="0.25">
      <c r="A1519" s="5" t="s">
        <v>1835</v>
      </c>
      <c r="B1519" s="42">
        <v>21</v>
      </c>
      <c r="G1519" s="5" t="s">
        <v>1826</v>
      </c>
      <c r="H1519" s="42">
        <v>0</v>
      </c>
      <c r="N1519" s="5" t="s">
        <v>1826</v>
      </c>
      <c r="O1519" s="42">
        <v>1</v>
      </c>
      <c r="Z1519" s="5" t="s">
        <v>880</v>
      </c>
      <c r="AA1519" s="1">
        <v>0.17</v>
      </c>
      <c r="AI1519" s="5" t="s">
        <v>885</v>
      </c>
      <c r="AJ1519" s="42">
        <v>1</v>
      </c>
      <c r="AL1519" s="5" t="s">
        <v>886</v>
      </c>
      <c r="AM1519" s="17">
        <v>1</v>
      </c>
      <c r="AW1519" s="5" t="s">
        <v>1037</v>
      </c>
      <c r="AX1519" s="17">
        <v>800</v>
      </c>
      <c r="BC1519" s="5" t="s">
        <v>966</v>
      </c>
      <c r="BD1519" s="17">
        <v>706</v>
      </c>
      <c r="BN1519" s="5" t="s">
        <v>889</v>
      </c>
      <c r="BO1519" s="5" t="e">
        <f t="shared" si="99"/>
        <v>#N/A</v>
      </c>
      <c r="BP1519" s="5" t="e">
        <f t="shared" si="100"/>
        <v>#N/A</v>
      </c>
      <c r="BQ1519" s="5" t="e">
        <f>Table2[[#This Row],[Column1]]+Table2[[#This Row],[Column2]]</f>
        <v>#N/A</v>
      </c>
      <c r="BR1519" s="5"/>
      <c r="BS1519" s="5"/>
      <c r="BT1519" s="5"/>
      <c r="BU1519" s="5"/>
    </row>
    <row r="1520" spans="1:73" x14ac:dyDescent="0.25">
      <c r="A1520" s="5" t="s">
        <v>1836</v>
      </c>
      <c r="B1520" s="42">
        <v>0</v>
      </c>
      <c r="G1520" s="5" t="s">
        <v>1827</v>
      </c>
      <c r="H1520" s="42">
        <v>75</v>
      </c>
      <c r="N1520" s="5" t="s">
        <v>1827</v>
      </c>
      <c r="O1520" s="42">
        <v>1</v>
      </c>
      <c r="Z1520" s="5" t="s">
        <v>881</v>
      </c>
      <c r="AA1520" s="1">
        <v>0</v>
      </c>
      <c r="AI1520" s="5" t="s">
        <v>886</v>
      </c>
      <c r="AJ1520" s="42">
        <v>1</v>
      </c>
      <c r="AL1520" s="5" t="s">
        <v>887</v>
      </c>
      <c r="AM1520" s="17">
        <v>1</v>
      </c>
      <c r="AW1520" s="5" t="s">
        <v>1038</v>
      </c>
      <c r="AX1520" s="17">
        <v>25</v>
      </c>
      <c r="BC1520" s="5" t="s">
        <v>967</v>
      </c>
      <c r="BD1520" s="17">
        <v>19</v>
      </c>
      <c r="BN1520" s="5" t="s">
        <v>890</v>
      </c>
      <c r="BO1520" s="5" t="e">
        <f t="shared" si="99"/>
        <v>#N/A</v>
      </c>
      <c r="BP1520" s="5" t="e">
        <f t="shared" si="100"/>
        <v>#N/A</v>
      </c>
      <c r="BQ1520" s="5" t="e">
        <f>Table2[[#This Row],[Column1]]+Table2[[#This Row],[Column2]]</f>
        <v>#N/A</v>
      </c>
      <c r="BR1520" s="5"/>
      <c r="BS1520" s="5"/>
      <c r="BT1520" s="5"/>
      <c r="BU1520" s="5"/>
    </row>
    <row r="1521" spans="1:73" x14ac:dyDescent="0.25">
      <c r="A1521" s="5" t="s">
        <v>1837</v>
      </c>
      <c r="B1521" s="42">
        <v>80</v>
      </c>
      <c r="G1521" s="5" t="s">
        <v>1828</v>
      </c>
      <c r="H1521" s="42">
        <v>20</v>
      </c>
      <c r="N1521" s="5" t="s">
        <v>1828</v>
      </c>
      <c r="O1521" s="42">
        <v>1</v>
      </c>
      <c r="Z1521" s="5" t="s">
        <v>882</v>
      </c>
      <c r="AA1521" s="1">
        <v>0.2</v>
      </c>
      <c r="AI1521" s="5" t="s">
        <v>887</v>
      </c>
      <c r="AJ1521" s="42">
        <v>1</v>
      </c>
      <c r="AL1521" s="5" t="s">
        <v>888</v>
      </c>
      <c r="AM1521" s="17">
        <v>2</v>
      </c>
      <c r="AW1521" s="5" t="s">
        <v>1039</v>
      </c>
      <c r="AX1521" s="17">
        <v>76</v>
      </c>
      <c r="BC1521" s="5" t="s">
        <v>968</v>
      </c>
      <c r="BD1521" s="17">
        <v>53</v>
      </c>
      <c r="BN1521" s="5" t="s">
        <v>891</v>
      </c>
      <c r="BO1521" s="5" t="e">
        <f t="shared" si="99"/>
        <v>#N/A</v>
      </c>
      <c r="BP1521" s="5" t="e">
        <f t="shared" si="100"/>
        <v>#N/A</v>
      </c>
      <c r="BQ1521" s="5" t="e">
        <f>Table2[[#This Row],[Column1]]+Table2[[#This Row],[Column2]]</f>
        <v>#N/A</v>
      </c>
      <c r="BR1521" s="5"/>
      <c r="BS1521" s="5"/>
      <c r="BT1521" s="5"/>
      <c r="BU1521" s="5"/>
    </row>
    <row r="1522" spans="1:73" x14ac:dyDescent="0.25">
      <c r="A1522" s="5" t="s">
        <v>1838</v>
      </c>
      <c r="B1522" s="42">
        <v>111</v>
      </c>
      <c r="G1522" s="5" t="s">
        <v>1829</v>
      </c>
      <c r="H1522" s="42">
        <v>71</v>
      </c>
      <c r="N1522" s="5" t="s">
        <v>1829</v>
      </c>
      <c r="O1522" s="42">
        <v>1</v>
      </c>
      <c r="Z1522" s="5" t="s">
        <v>883</v>
      </c>
      <c r="AA1522" s="1">
        <v>0.5</v>
      </c>
      <c r="AI1522" s="5" t="s">
        <v>888</v>
      </c>
      <c r="AJ1522" s="42">
        <v>2</v>
      </c>
      <c r="AL1522" s="5" t="s">
        <v>889</v>
      </c>
      <c r="AM1522" s="17">
        <v>1</v>
      </c>
      <c r="AW1522" s="5" t="s">
        <v>1040</v>
      </c>
      <c r="AX1522" s="17">
        <v>34</v>
      </c>
      <c r="BC1522" s="5" t="s">
        <v>969</v>
      </c>
      <c r="BD1522" s="17">
        <v>44</v>
      </c>
      <c r="BN1522" s="5" t="s">
        <v>892</v>
      </c>
      <c r="BO1522" s="5" t="e">
        <f t="shared" si="99"/>
        <v>#N/A</v>
      </c>
      <c r="BP1522" s="5" t="e">
        <f t="shared" si="100"/>
        <v>#N/A</v>
      </c>
      <c r="BQ1522" s="5" t="e">
        <f>Table2[[#This Row],[Column1]]+Table2[[#This Row],[Column2]]</f>
        <v>#N/A</v>
      </c>
      <c r="BR1522" s="5"/>
      <c r="BS1522" s="5"/>
      <c r="BT1522" s="5"/>
      <c r="BU1522" s="5"/>
    </row>
    <row r="1523" spans="1:73" x14ac:dyDescent="0.25">
      <c r="A1523" s="5" t="s">
        <v>1839</v>
      </c>
      <c r="B1523" s="42">
        <v>65</v>
      </c>
      <c r="G1523" s="5" t="s">
        <v>1830</v>
      </c>
      <c r="H1523" s="42">
        <v>101</v>
      </c>
      <c r="N1523" s="5" t="s">
        <v>1830</v>
      </c>
      <c r="O1523" s="42">
        <v>1</v>
      </c>
      <c r="Z1523" s="5" t="s">
        <v>884</v>
      </c>
      <c r="AA1523" s="1">
        <v>0.27</v>
      </c>
      <c r="AI1523" s="5" t="s">
        <v>889</v>
      </c>
      <c r="AJ1523" s="42">
        <v>1</v>
      </c>
      <c r="AL1523" s="5" t="s">
        <v>890</v>
      </c>
      <c r="AM1523" s="17">
        <v>1</v>
      </c>
      <c r="AW1523" s="5" t="s">
        <v>1041</v>
      </c>
      <c r="AX1523" s="17">
        <v>57</v>
      </c>
      <c r="BC1523" s="5" t="s">
        <v>970</v>
      </c>
      <c r="BD1523" s="17">
        <v>134</v>
      </c>
      <c r="BN1523" s="5" t="s">
        <v>893</v>
      </c>
      <c r="BO1523" s="5" t="e">
        <f t="shared" si="99"/>
        <v>#N/A</v>
      </c>
      <c r="BP1523" s="5" t="e">
        <f t="shared" si="100"/>
        <v>#N/A</v>
      </c>
      <c r="BQ1523" s="5" t="e">
        <f>Table2[[#This Row],[Column1]]+Table2[[#This Row],[Column2]]</f>
        <v>#N/A</v>
      </c>
      <c r="BR1523" s="5"/>
      <c r="BS1523" s="5"/>
      <c r="BT1523" s="5"/>
      <c r="BU1523" s="5"/>
    </row>
    <row r="1524" spans="1:73" x14ac:dyDescent="0.25">
      <c r="A1524" s="5" t="s">
        <v>1840</v>
      </c>
      <c r="B1524" s="42">
        <v>70</v>
      </c>
      <c r="G1524" s="5" t="s">
        <v>1831</v>
      </c>
      <c r="H1524" s="42">
        <v>0</v>
      </c>
      <c r="N1524" s="5" t="s">
        <v>1831</v>
      </c>
      <c r="O1524" s="42">
        <v>1</v>
      </c>
      <c r="Z1524" s="5" t="s">
        <v>885</v>
      </c>
      <c r="AA1524" s="1">
        <v>7.0000000000000007E-2</v>
      </c>
      <c r="AI1524" s="5" t="s">
        <v>890</v>
      </c>
      <c r="AJ1524" s="42">
        <v>1</v>
      </c>
      <c r="AL1524" s="5" t="s">
        <v>891</v>
      </c>
      <c r="AM1524" s="17">
        <v>2</v>
      </c>
      <c r="AW1524" s="5" t="s">
        <v>1088</v>
      </c>
      <c r="AX1524" s="17">
        <v>15</v>
      </c>
      <c r="BC1524" s="5" t="s">
        <v>971</v>
      </c>
      <c r="BD1524" s="17">
        <v>1136</v>
      </c>
      <c r="BN1524" s="5" t="s">
        <v>894</v>
      </c>
      <c r="BO1524" s="5" t="e">
        <f t="shared" si="99"/>
        <v>#N/A</v>
      </c>
      <c r="BP1524" s="5" t="e">
        <f t="shared" si="100"/>
        <v>#N/A</v>
      </c>
      <c r="BQ1524" s="5" t="e">
        <f>Table2[[#This Row],[Column1]]+Table2[[#This Row],[Column2]]</f>
        <v>#N/A</v>
      </c>
      <c r="BR1524" s="5"/>
      <c r="BS1524" s="5"/>
      <c r="BT1524" s="5"/>
      <c r="BU1524" s="5"/>
    </row>
    <row r="1525" spans="1:73" x14ac:dyDescent="0.25">
      <c r="A1525" s="5" t="s">
        <v>1841</v>
      </c>
      <c r="B1525" s="42">
        <v>25</v>
      </c>
      <c r="G1525" s="5" t="s">
        <v>1832</v>
      </c>
      <c r="H1525" s="42">
        <v>0</v>
      </c>
      <c r="N1525" s="5" t="s">
        <v>1832</v>
      </c>
      <c r="O1525" s="42">
        <v>1</v>
      </c>
      <c r="Z1525" s="5" t="s">
        <v>886</v>
      </c>
      <c r="AA1525" s="1">
        <v>0.12</v>
      </c>
      <c r="AI1525" s="5" t="s">
        <v>891</v>
      </c>
      <c r="AJ1525" s="42">
        <v>2</v>
      </c>
      <c r="AL1525" s="5" t="s">
        <v>892</v>
      </c>
      <c r="AM1525" s="17">
        <v>1</v>
      </c>
      <c r="AW1525" s="5" t="s">
        <v>1089</v>
      </c>
      <c r="AX1525" s="17">
        <v>11</v>
      </c>
      <c r="BC1525" s="5" t="s">
        <v>972</v>
      </c>
      <c r="BD1525" s="17">
        <v>91</v>
      </c>
      <c r="BN1525" s="5" t="s">
        <v>895</v>
      </c>
      <c r="BO1525" s="5" t="e">
        <f t="shared" si="99"/>
        <v>#N/A</v>
      </c>
      <c r="BP1525" s="5" t="e">
        <f t="shared" si="100"/>
        <v>#N/A</v>
      </c>
      <c r="BQ1525" s="5" t="e">
        <f>Table2[[#This Row],[Column1]]+Table2[[#This Row],[Column2]]</f>
        <v>#N/A</v>
      </c>
      <c r="BR1525" s="5"/>
      <c r="BS1525" s="5"/>
      <c r="BT1525" s="5"/>
      <c r="BU1525" s="5"/>
    </row>
    <row r="1526" spans="1:73" x14ac:dyDescent="0.25">
      <c r="A1526" s="5" t="s">
        <v>1842</v>
      </c>
      <c r="B1526" s="42">
        <v>265</v>
      </c>
      <c r="G1526" s="5" t="s">
        <v>1833</v>
      </c>
      <c r="H1526" s="42">
        <v>0</v>
      </c>
      <c r="N1526" s="5" t="s">
        <v>1833</v>
      </c>
      <c r="O1526" s="42">
        <v>1</v>
      </c>
      <c r="Z1526" s="5" t="s">
        <v>887</v>
      </c>
      <c r="AA1526" s="1">
        <v>0</v>
      </c>
      <c r="AI1526" s="5" t="s">
        <v>892</v>
      </c>
      <c r="AJ1526" s="42">
        <v>1</v>
      </c>
      <c r="AL1526" s="5" t="s">
        <v>893</v>
      </c>
      <c r="AM1526" s="17">
        <v>1</v>
      </c>
      <c r="AW1526" s="5" t="s">
        <v>1090</v>
      </c>
      <c r="AX1526" s="17">
        <v>8</v>
      </c>
      <c r="BC1526" s="5" t="s">
        <v>973</v>
      </c>
      <c r="BD1526" s="17">
        <v>38</v>
      </c>
      <c r="BN1526" s="5" t="s">
        <v>896</v>
      </c>
      <c r="BO1526" s="5" t="e">
        <f t="shared" si="99"/>
        <v>#N/A</v>
      </c>
      <c r="BP1526" s="5" t="e">
        <f t="shared" si="100"/>
        <v>#N/A</v>
      </c>
      <c r="BQ1526" s="5" t="e">
        <f>Table2[[#This Row],[Column1]]+Table2[[#This Row],[Column2]]</f>
        <v>#N/A</v>
      </c>
      <c r="BR1526" s="5"/>
      <c r="BS1526" s="5"/>
      <c r="BT1526" s="5"/>
      <c r="BU1526" s="5"/>
    </row>
    <row r="1527" spans="1:73" x14ac:dyDescent="0.25">
      <c r="A1527" s="5" t="s">
        <v>1843</v>
      </c>
      <c r="B1527" s="42">
        <v>0</v>
      </c>
      <c r="G1527" s="5" t="s">
        <v>1834</v>
      </c>
      <c r="H1527" s="42">
        <v>185</v>
      </c>
      <c r="N1527" s="5" t="s">
        <v>1834</v>
      </c>
      <c r="O1527" s="42">
        <v>1</v>
      </c>
      <c r="Z1527" s="5" t="s">
        <v>888</v>
      </c>
      <c r="AA1527" s="1">
        <v>0.15</v>
      </c>
      <c r="AI1527" s="5" t="s">
        <v>893</v>
      </c>
      <c r="AJ1527" s="42">
        <v>1</v>
      </c>
      <c r="AL1527" s="5" t="s">
        <v>894</v>
      </c>
      <c r="AM1527" s="17">
        <v>1</v>
      </c>
      <c r="AW1527" s="5" t="s">
        <v>1093</v>
      </c>
      <c r="AX1527" s="17">
        <v>26</v>
      </c>
      <c r="BC1527" s="5" t="s">
        <v>975</v>
      </c>
      <c r="BD1527" s="17">
        <v>1</v>
      </c>
      <c r="BN1527" s="5" t="s">
        <v>897</v>
      </c>
      <c r="BO1527" s="5" t="e">
        <f t="shared" si="99"/>
        <v>#N/A</v>
      </c>
      <c r="BP1527" s="5" t="e">
        <f t="shared" si="100"/>
        <v>#N/A</v>
      </c>
      <c r="BQ1527" s="5" t="e">
        <f>Table2[[#This Row],[Column1]]+Table2[[#This Row],[Column2]]</f>
        <v>#N/A</v>
      </c>
      <c r="BR1527" s="5"/>
      <c r="BS1527" s="5"/>
      <c r="BT1527" s="5"/>
      <c r="BU1527" s="5"/>
    </row>
    <row r="1528" spans="1:73" x14ac:dyDescent="0.25">
      <c r="A1528" s="5" t="s">
        <v>1844</v>
      </c>
      <c r="B1528" s="42">
        <v>0</v>
      </c>
      <c r="G1528" s="5" t="s">
        <v>1835</v>
      </c>
      <c r="H1528" s="42">
        <v>562</v>
      </c>
      <c r="N1528" s="5" t="s">
        <v>1835</v>
      </c>
      <c r="O1528" s="42">
        <v>2</v>
      </c>
      <c r="Z1528" s="5" t="s">
        <v>889</v>
      </c>
      <c r="AA1528" s="1">
        <v>0.1</v>
      </c>
      <c r="AI1528" s="5" t="s">
        <v>894</v>
      </c>
      <c r="AJ1528" s="42">
        <v>1</v>
      </c>
      <c r="AL1528" s="5" t="s">
        <v>895</v>
      </c>
      <c r="AM1528" s="17">
        <v>1</v>
      </c>
      <c r="AW1528" s="5" t="s">
        <v>1095</v>
      </c>
      <c r="AX1528" s="17">
        <v>150</v>
      </c>
      <c r="BC1528" s="5" t="s">
        <v>976</v>
      </c>
      <c r="BD1528" s="17">
        <v>183</v>
      </c>
      <c r="BN1528" s="5" t="s">
        <v>898</v>
      </c>
      <c r="BO1528" s="5" t="e">
        <f t="shared" si="99"/>
        <v>#N/A</v>
      </c>
      <c r="BP1528" s="5" t="e">
        <f t="shared" si="100"/>
        <v>#N/A</v>
      </c>
      <c r="BQ1528" s="5" t="e">
        <f>Table2[[#This Row],[Column1]]+Table2[[#This Row],[Column2]]</f>
        <v>#N/A</v>
      </c>
      <c r="BR1528" s="5"/>
      <c r="BS1528" s="5"/>
      <c r="BT1528" s="5"/>
      <c r="BU1528" s="5"/>
    </row>
    <row r="1529" spans="1:73" x14ac:dyDescent="0.25">
      <c r="A1529" s="5" t="s">
        <v>1845</v>
      </c>
      <c r="B1529" s="42">
        <v>0</v>
      </c>
      <c r="G1529" s="5" t="s">
        <v>1836</v>
      </c>
      <c r="H1529" s="42">
        <v>900</v>
      </c>
      <c r="N1529" s="5" t="s">
        <v>1836</v>
      </c>
      <c r="O1529" s="42">
        <v>2</v>
      </c>
      <c r="Z1529" s="5" t="s">
        <v>890</v>
      </c>
      <c r="AA1529" s="1">
        <v>0</v>
      </c>
      <c r="AI1529" s="5" t="s">
        <v>895</v>
      </c>
      <c r="AJ1529" s="42">
        <v>1</v>
      </c>
      <c r="AL1529" s="5" t="s">
        <v>896</v>
      </c>
      <c r="AM1529" s="17">
        <v>2</v>
      </c>
      <c r="AW1529" s="5" t="s">
        <v>1096</v>
      </c>
      <c r="AX1529" s="17">
        <v>60</v>
      </c>
      <c r="BC1529" s="5" t="s">
        <v>977</v>
      </c>
      <c r="BD1529" s="17">
        <v>188</v>
      </c>
      <c r="BN1529" s="5" t="s">
        <v>899</v>
      </c>
      <c r="BO1529" s="5" t="e">
        <f t="shared" si="99"/>
        <v>#N/A</v>
      </c>
      <c r="BP1529" s="5" t="e">
        <f t="shared" si="100"/>
        <v>#N/A</v>
      </c>
      <c r="BQ1529" s="5" t="e">
        <f>Table2[[#This Row],[Column1]]+Table2[[#This Row],[Column2]]</f>
        <v>#N/A</v>
      </c>
      <c r="BR1529" s="5"/>
      <c r="BS1529" s="5"/>
      <c r="BT1529" s="5"/>
      <c r="BU1529" s="5"/>
    </row>
    <row r="1530" spans="1:73" x14ac:dyDescent="0.25">
      <c r="A1530" s="5" t="s">
        <v>1846</v>
      </c>
      <c r="B1530" s="42">
        <v>15</v>
      </c>
      <c r="G1530" s="5" t="s">
        <v>1837</v>
      </c>
      <c r="H1530" s="42">
        <v>0</v>
      </c>
      <c r="N1530" s="5" t="s">
        <v>1837</v>
      </c>
      <c r="O1530" s="42">
        <v>1</v>
      </c>
      <c r="Z1530" s="5" t="s">
        <v>891</v>
      </c>
      <c r="AA1530" s="1">
        <v>0.22</v>
      </c>
      <c r="AI1530" s="5" t="s">
        <v>896</v>
      </c>
      <c r="AJ1530" s="42">
        <v>2</v>
      </c>
      <c r="AL1530" s="5" t="s">
        <v>897</v>
      </c>
      <c r="AM1530" s="17">
        <v>1</v>
      </c>
      <c r="AW1530" s="5" t="s">
        <v>1097</v>
      </c>
      <c r="AX1530" s="17">
        <v>330</v>
      </c>
      <c r="BC1530" s="5" t="s">
        <v>978</v>
      </c>
      <c r="BD1530" s="17">
        <v>34</v>
      </c>
      <c r="BN1530" s="5" t="s">
        <v>900</v>
      </c>
      <c r="BO1530" s="5" t="e">
        <f t="shared" si="99"/>
        <v>#N/A</v>
      </c>
      <c r="BP1530" s="5" t="e">
        <f t="shared" si="100"/>
        <v>#N/A</v>
      </c>
      <c r="BQ1530" s="5" t="e">
        <f>Table2[[#This Row],[Column1]]+Table2[[#This Row],[Column2]]</f>
        <v>#N/A</v>
      </c>
      <c r="BR1530" s="5"/>
      <c r="BS1530" s="5"/>
      <c r="BT1530" s="5"/>
      <c r="BU1530" s="5"/>
    </row>
    <row r="1531" spans="1:73" x14ac:dyDescent="0.25">
      <c r="A1531" s="5" t="s">
        <v>1847</v>
      </c>
      <c r="B1531" s="42">
        <v>169</v>
      </c>
      <c r="G1531" s="5" t="s">
        <v>1838</v>
      </c>
      <c r="H1531" s="42">
        <v>368</v>
      </c>
      <c r="N1531" s="5" t="s">
        <v>1838</v>
      </c>
      <c r="O1531" s="42">
        <v>1</v>
      </c>
      <c r="Z1531" s="5" t="s">
        <v>892</v>
      </c>
      <c r="AA1531" s="1">
        <v>0</v>
      </c>
      <c r="AI1531" s="5" t="s">
        <v>897</v>
      </c>
      <c r="AJ1531" s="42">
        <v>1</v>
      </c>
      <c r="AL1531" s="5" t="s">
        <v>898</v>
      </c>
      <c r="AM1531" s="17">
        <v>2</v>
      </c>
      <c r="AW1531" s="5" t="s">
        <v>1098</v>
      </c>
      <c r="AX1531" s="17">
        <v>30</v>
      </c>
      <c r="BC1531" s="5" t="s">
        <v>979</v>
      </c>
      <c r="BD1531" s="17">
        <v>1900</v>
      </c>
      <c r="BN1531" s="5" t="s">
        <v>901</v>
      </c>
      <c r="BO1531" s="5" t="e">
        <f t="shared" si="99"/>
        <v>#N/A</v>
      </c>
      <c r="BP1531" s="5" t="e">
        <f t="shared" si="100"/>
        <v>#N/A</v>
      </c>
      <c r="BQ1531" s="5" t="e">
        <f>Table2[[#This Row],[Column1]]+Table2[[#This Row],[Column2]]</f>
        <v>#N/A</v>
      </c>
      <c r="BR1531" s="5"/>
      <c r="BS1531" s="5"/>
      <c r="BT1531" s="5"/>
      <c r="BU1531" s="5"/>
    </row>
    <row r="1532" spans="1:73" x14ac:dyDescent="0.25">
      <c r="A1532" s="5" t="s">
        <v>1848</v>
      </c>
      <c r="B1532" s="42">
        <v>8</v>
      </c>
      <c r="G1532" s="5" t="s">
        <v>1839</v>
      </c>
      <c r="H1532" s="42">
        <v>175</v>
      </c>
      <c r="N1532" s="5" t="s">
        <v>1839</v>
      </c>
      <c r="O1532" s="42">
        <v>1</v>
      </c>
      <c r="Z1532" s="5" t="s">
        <v>893</v>
      </c>
      <c r="AA1532" s="1">
        <v>0.06</v>
      </c>
      <c r="AI1532" s="5" t="s">
        <v>898</v>
      </c>
      <c r="AJ1532" s="42">
        <v>2</v>
      </c>
      <c r="AL1532" s="5" t="s">
        <v>899</v>
      </c>
      <c r="AM1532" s="17">
        <v>3</v>
      </c>
      <c r="AW1532" s="5" t="s">
        <v>1099</v>
      </c>
      <c r="AX1532" s="17">
        <v>44</v>
      </c>
      <c r="BC1532" s="5" t="s">
        <v>980</v>
      </c>
      <c r="BD1532" s="17">
        <v>94</v>
      </c>
      <c r="BN1532" s="5" t="s">
        <v>902</v>
      </c>
      <c r="BO1532" s="5" t="e">
        <f t="shared" si="99"/>
        <v>#N/A</v>
      </c>
      <c r="BP1532" s="5" t="e">
        <f t="shared" si="100"/>
        <v>#N/A</v>
      </c>
      <c r="BQ1532" s="5" t="e">
        <f>Table2[[#This Row],[Column1]]+Table2[[#This Row],[Column2]]</f>
        <v>#N/A</v>
      </c>
      <c r="BR1532" s="5"/>
      <c r="BS1532" s="5"/>
      <c r="BT1532" s="5"/>
      <c r="BU1532" s="5"/>
    </row>
    <row r="1533" spans="1:73" x14ac:dyDescent="0.25">
      <c r="A1533" s="5" t="s">
        <v>1849</v>
      </c>
      <c r="B1533" s="42">
        <v>882</v>
      </c>
      <c r="G1533" s="5" t="s">
        <v>1840</v>
      </c>
      <c r="H1533" s="42">
        <v>10</v>
      </c>
      <c r="N1533" s="5" t="s">
        <v>1840</v>
      </c>
      <c r="O1533" s="42">
        <v>1</v>
      </c>
      <c r="Z1533" s="5" t="s">
        <v>894</v>
      </c>
      <c r="AA1533" s="1">
        <v>0.12</v>
      </c>
      <c r="AI1533" s="5" t="s">
        <v>899</v>
      </c>
      <c r="AJ1533" s="42">
        <v>3</v>
      </c>
      <c r="AL1533" s="5" t="s">
        <v>900</v>
      </c>
      <c r="AM1533" s="17">
        <v>1</v>
      </c>
      <c r="AW1533" s="5" t="s">
        <v>1100</v>
      </c>
      <c r="AX1533" s="17">
        <v>1742</v>
      </c>
      <c r="BC1533" s="5" t="s">
        <v>982</v>
      </c>
      <c r="BD1533" s="17">
        <v>170</v>
      </c>
      <c r="BN1533" s="5" t="s">
        <v>904</v>
      </c>
      <c r="BO1533" s="5" t="e">
        <f t="shared" si="99"/>
        <v>#N/A</v>
      </c>
      <c r="BP1533" s="5" t="e">
        <f t="shared" si="100"/>
        <v>#N/A</v>
      </c>
      <c r="BQ1533" s="5" t="e">
        <f>Table2[[#This Row],[Column1]]+Table2[[#This Row],[Column2]]</f>
        <v>#N/A</v>
      </c>
      <c r="BR1533" s="5"/>
      <c r="BS1533" s="5"/>
      <c r="BT1533" s="5"/>
      <c r="BU1533" s="5"/>
    </row>
    <row r="1534" spans="1:73" x14ac:dyDescent="0.25">
      <c r="A1534" s="5" t="s">
        <v>1850</v>
      </c>
      <c r="B1534" s="42">
        <v>45</v>
      </c>
      <c r="G1534" s="5" t="s">
        <v>1841</v>
      </c>
      <c r="H1534" s="42">
        <v>128</v>
      </c>
      <c r="N1534" s="5" t="s">
        <v>1841</v>
      </c>
      <c r="O1534" s="42">
        <v>1</v>
      </c>
      <c r="Z1534" s="5" t="s">
        <v>895</v>
      </c>
      <c r="AA1534" s="1">
        <v>0.05</v>
      </c>
      <c r="AI1534" s="5" t="s">
        <v>900</v>
      </c>
      <c r="AJ1534" s="42">
        <v>1</v>
      </c>
      <c r="AL1534" s="5" t="s">
        <v>901</v>
      </c>
      <c r="AM1534" s="17">
        <v>1</v>
      </c>
      <c r="AW1534" s="5" t="s">
        <v>1101</v>
      </c>
      <c r="AX1534" s="17">
        <v>100</v>
      </c>
      <c r="BC1534" s="5" t="s">
        <v>983</v>
      </c>
      <c r="BD1534" s="17">
        <v>347</v>
      </c>
      <c r="BN1534" s="5" t="s">
        <v>905</v>
      </c>
      <c r="BO1534" s="5" t="e">
        <f t="shared" si="99"/>
        <v>#N/A</v>
      </c>
      <c r="BP1534" s="5" t="e">
        <f t="shared" si="100"/>
        <v>#N/A</v>
      </c>
      <c r="BQ1534" s="5" t="e">
        <f>Table2[[#This Row],[Column1]]+Table2[[#This Row],[Column2]]</f>
        <v>#N/A</v>
      </c>
      <c r="BR1534" s="5"/>
      <c r="BS1534" s="5"/>
      <c r="BT1534" s="5"/>
      <c r="BU1534" s="5"/>
    </row>
    <row r="1535" spans="1:73" x14ac:dyDescent="0.25">
      <c r="A1535" s="5" t="s">
        <v>1851</v>
      </c>
      <c r="B1535" s="42">
        <v>200</v>
      </c>
      <c r="G1535" s="5" t="s">
        <v>1842</v>
      </c>
      <c r="H1535" s="42">
        <v>1197</v>
      </c>
      <c r="N1535" s="5" t="s">
        <v>1842</v>
      </c>
      <c r="O1535" s="42">
        <v>3</v>
      </c>
      <c r="Z1535" s="5" t="s">
        <v>896</v>
      </c>
      <c r="AA1535" s="1">
        <v>0.13</v>
      </c>
      <c r="AI1535" s="5" t="s">
        <v>901</v>
      </c>
      <c r="AJ1535" s="42">
        <v>1</v>
      </c>
      <c r="AL1535" s="5" t="s">
        <v>902</v>
      </c>
      <c r="AM1535" s="17">
        <v>1</v>
      </c>
      <c r="AW1535" s="5" t="s">
        <v>1102</v>
      </c>
      <c r="AX1535" s="17">
        <v>50</v>
      </c>
      <c r="BC1535" s="5" t="s">
        <v>985</v>
      </c>
      <c r="BD1535" s="17">
        <v>40</v>
      </c>
      <c r="BN1535" s="5" t="s">
        <v>906</v>
      </c>
      <c r="BO1535" s="5" t="e">
        <f t="shared" si="99"/>
        <v>#N/A</v>
      </c>
      <c r="BP1535" s="5" t="e">
        <f t="shared" si="100"/>
        <v>#N/A</v>
      </c>
      <c r="BQ1535" s="5" t="e">
        <f>Table2[[#This Row],[Column1]]+Table2[[#This Row],[Column2]]</f>
        <v>#N/A</v>
      </c>
      <c r="BR1535" s="5"/>
      <c r="BS1535" s="5"/>
      <c r="BT1535" s="5"/>
      <c r="BU1535" s="5"/>
    </row>
    <row r="1536" spans="1:73" x14ac:dyDescent="0.25">
      <c r="A1536" s="5" t="s">
        <v>1852</v>
      </c>
      <c r="B1536" s="42">
        <v>50</v>
      </c>
      <c r="G1536" s="5" t="s">
        <v>1843</v>
      </c>
      <c r="H1536" s="42">
        <v>90</v>
      </c>
      <c r="N1536" s="5" t="s">
        <v>1843</v>
      </c>
      <c r="O1536" s="42">
        <v>1</v>
      </c>
      <c r="Z1536" s="5" t="s">
        <v>897</v>
      </c>
      <c r="AA1536" s="1">
        <v>0</v>
      </c>
      <c r="AI1536" s="5" t="s">
        <v>902</v>
      </c>
      <c r="AJ1536" s="42">
        <v>1</v>
      </c>
      <c r="AL1536" s="5" t="s">
        <v>904</v>
      </c>
      <c r="AM1536" s="17">
        <v>1</v>
      </c>
      <c r="AW1536" s="5" t="s">
        <v>1103</v>
      </c>
      <c r="AX1536" s="17">
        <v>38</v>
      </c>
      <c r="BC1536" s="5" t="s">
        <v>986</v>
      </c>
      <c r="BD1536" s="17">
        <v>52</v>
      </c>
      <c r="BN1536" s="5" t="s">
        <v>907</v>
      </c>
      <c r="BO1536" s="5" t="e">
        <f t="shared" si="99"/>
        <v>#N/A</v>
      </c>
      <c r="BP1536" s="5" t="e">
        <f t="shared" si="100"/>
        <v>#N/A</v>
      </c>
      <c r="BQ1536" s="5" t="e">
        <f>Table2[[#This Row],[Column1]]+Table2[[#This Row],[Column2]]</f>
        <v>#N/A</v>
      </c>
      <c r="BR1536" s="5"/>
      <c r="BS1536" s="5"/>
      <c r="BT1536" s="5"/>
      <c r="BU1536" s="5"/>
    </row>
    <row r="1537" spans="1:73" x14ac:dyDescent="0.25">
      <c r="A1537" s="5" t="s">
        <v>1853</v>
      </c>
      <c r="B1537" s="42">
        <v>43</v>
      </c>
      <c r="G1537" s="5" t="s">
        <v>1844</v>
      </c>
      <c r="H1537" s="42">
        <v>1150</v>
      </c>
      <c r="N1537" s="5" t="s">
        <v>1844</v>
      </c>
      <c r="O1537" s="42">
        <v>2</v>
      </c>
      <c r="Z1537" s="5" t="s">
        <v>898</v>
      </c>
      <c r="AA1537" s="1">
        <v>0</v>
      </c>
      <c r="AI1537" s="5" t="s">
        <v>904</v>
      </c>
      <c r="AJ1537" s="42">
        <v>1</v>
      </c>
      <c r="AL1537" s="5" t="s">
        <v>905</v>
      </c>
      <c r="AM1537" s="17">
        <v>2</v>
      </c>
      <c r="AW1537" s="5" t="s">
        <v>1106</v>
      </c>
      <c r="AX1537" s="17">
        <v>60</v>
      </c>
      <c r="BC1537" s="5" t="s">
        <v>987</v>
      </c>
      <c r="BD1537" s="17">
        <v>1178</v>
      </c>
      <c r="BN1537" s="5" t="s">
        <v>908</v>
      </c>
      <c r="BO1537" s="5" t="e">
        <f t="shared" si="99"/>
        <v>#N/A</v>
      </c>
      <c r="BP1537" s="5" t="e">
        <f t="shared" si="100"/>
        <v>#N/A</v>
      </c>
      <c r="BQ1537" s="5" t="e">
        <f>Table2[[#This Row],[Column1]]+Table2[[#This Row],[Column2]]</f>
        <v>#N/A</v>
      </c>
      <c r="BR1537" s="5"/>
      <c r="BS1537" s="5"/>
      <c r="BT1537" s="5"/>
      <c r="BU1537" s="5"/>
    </row>
    <row r="1538" spans="1:73" x14ac:dyDescent="0.25">
      <c r="A1538" s="5" t="s">
        <v>1854</v>
      </c>
      <c r="B1538" s="42">
        <v>0</v>
      </c>
      <c r="G1538" s="5" t="s">
        <v>1845</v>
      </c>
      <c r="H1538" s="42">
        <v>13</v>
      </c>
      <c r="N1538" s="5" t="s">
        <v>1845</v>
      </c>
      <c r="O1538" s="42">
        <v>1</v>
      </c>
      <c r="Z1538" s="5" t="s">
        <v>899</v>
      </c>
      <c r="AA1538" s="1">
        <v>0.13</v>
      </c>
      <c r="AI1538" s="5" t="s">
        <v>905</v>
      </c>
      <c r="AJ1538" s="42">
        <v>2</v>
      </c>
      <c r="AL1538" s="5" t="s">
        <v>906</v>
      </c>
      <c r="AM1538" s="17">
        <v>1</v>
      </c>
      <c r="AW1538" s="5" t="s">
        <v>1107</v>
      </c>
      <c r="AX1538" s="17">
        <v>22</v>
      </c>
      <c r="BC1538" s="5" t="s">
        <v>988</v>
      </c>
      <c r="BD1538" s="17">
        <v>705</v>
      </c>
      <c r="BN1538" s="5" t="s">
        <v>909</v>
      </c>
      <c r="BO1538" s="5" t="e">
        <f t="shared" si="99"/>
        <v>#N/A</v>
      </c>
      <c r="BP1538" s="5" t="e">
        <f t="shared" si="100"/>
        <v>#N/A</v>
      </c>
      <c r="BQ1538" s="5" t="e">
        <f>Table2[[#This Row],[Column1]]+Table2[[#This Row],[Column2]]</f>
        <v>#N/A</v>
      </c>
      <c r="BR1538" s="5"/>
      <c r="BS1538" s="5"/>
      <c r="BT1538" s="5"/>
      <c r="BU1538" s="5"/>
    </row>
    <row r="1539" spans="1:73" x14ac:dyDescent="0.25">
      <c r="A1539" s="5" t="s">
        <v>1855</v>
      </c>
      <c r="B1539" s="42">
        <v>141</v>
      </c>
      <c r="G1539" s="5" t="s">
        <v>1846</v>
      </c>
      <c r="H1539" s="42">
        <v>159</v>
      </c>
      <c r="N1539" s="5" t="s">
        <v>1846</v>
      </c>
      <c r="O1539" s="42">
        <v>1</v>
      </c>
      <c r="Z1539" s="5" t="s">
        <v>900</v>
      </c>
      <c r="AA1539" s="1">
        <v>0.11</v>
      </c>
      <c r="AI1539" s="5" t="s">
        <v>906</v>
      </c>
      <c r="AJ1539" s="42">
        <v>1</v>
      </c>
      <c r="AL1539" s="5" t="s">
        <v>907</v>
      </c>
      <c r="AM1539" s="17">
        <v>1</v>
      </c>
      <c r="AW1539" s="5" t="s">
        <v>1108</v>
      </c>
      <c r="AX1539" s="17">
        <v>1000</v>
      </c>
      <c r="BC1539" s="5" t="s">
        <v>989</v>
      </c>
      <c r="BD1539" s="17">
        <v>41</v>
      </c>
      <c r="BN1539" s="5" t="s">
        <v>910</v>
      </c>
      <c r="BO1539" s="5" t="e">
        <f t="shared" si="99"/>
        <v>#N/A</v>
      </c>
      <c r="BP1539" s="5" t="e">
        <f t="shared" si="100"/>
        <v>#N/A</v>
      </c>
      <c r="BQ1539" s="5" t="e">
        <f>Table2[[#This Row],[Column1]]+Table2[[#This Row],[Column2]]</f>
        <v>#N/A</v>
      </c>
      <c r="BR1539" s="5"/>
      <c r="BS1539" s="5"/>
      <c r="BT1539" s="5"/>
      <c r="BU1539" s="5"/>
    </row>
    <row r="1540" spans="1:73" x14ac:dyDescent="0.25">
      <c r="A1540" s="5" t="s">
        <v>1856</v>
      </c>
      <c r="B1540" s="42">
        <v>63</v>
      </c>
      <c r="G1540" s="5" t="s">
        <v>1847</v>
      </c>
      <c r="H1540" s="42">
        <v>614</v>
      </c>
      <c r="N1540" s="5" t="s">
        <v>1847</v>
      </c>
      <c r="O1540" s="42">
        <v>2</v>
      </c>
      <c r="Z1540" s="5" t="s">
        <v>901</v>
      </c>
      <c r="AA1540" s="1">
        <v>0.2</v>
      </c>
      <c r="AI1540" s="5" t="s">
        <v>907</v>
      </c>
      <c r="AJ1540" s="42">
        <v>1</v>
      </c>
      <c r="AL1540" s="5" t="s">
        <v>908</v>
      </c>
      <c r="AM1540" s="17">
        <v>1</v>
      </c>
      <c r="AW1540" s="5" t="s">
        <v>1109</v>
      </c>
      <c r="AX1540" s="17">
        <v>250</v>
      </c>
      <c r="BC1540" s="5" t="s">
        <v>990</v>
      </c>
      <c r="BD1540" s="17">
        <v>130</v>
      </c>
      <c r="BN1540" s="5" t="s">
        <v>911</v>
      </c>
      <c r="BO1540" s="5" t="e">
        <f t="shared" si="99"/>
        <v>#N/A</v>
      </c>
      <c r="BP1540" s="5" t="e">
        <f t="shared" si="100"/>
        <v>#N/A</v>
      </c>
      <c r="BQ1540" s="5" t="e">
        <f>Table2[[#This Row],[Column1]]+Table2[[#This Row],[Column2]]</f>
        <v>#N/A</v>
      </c>
      <c r="BR1540" s="5"/>
      <c r="BS1540" s="5"/>
      <c r="BT1540" s="5"/>
      <c r="BU1540" s="5"/>
    </row>
    <row r="1541" spans="1:73" x14ac:dyDescent="0.25">
      <c r="A1541" s="5" t="s">
        <v>1857</v>
      </c>
      <c r="B1541" s="42">
        <v>50</v>
      </c>
      <c r="G1541" s="5" t="s">
        <v>1848</v>
      </c>
      <c r="H1541" s="42">
        <v>10</v>
      </c>
      <c r="N1541" s="5" t="s">
        <v>1848</v>
      </c>
      <c r="O1541" s="42">
        <v>1</v>
      </c>
      <c r="Z1541" s="5" t="s">
        <v>902</v>
      </c>
      <c r="AA1541" s="1">
        <v>0.16</v>
      </c>
      <c r="AI1541" s="5" t="s">
        <v>908</v>
      </c>
      <c r="AJ1541" s="42">
        <v>1</v>
      </c>
      <c r="AL1541" s="5" t="s">
        <v>909</v>
      </c>
      <c r="AM1541" s="17">
        <v>1</v>
      </c>
      <c r="AW1541" s="5" t="s">
        <v>1112</v>
      </c>
      <c r="AX1541" s="17">
        <v>45</v>
      </c>
      <c r="BC1541" s="5" t="s">
        <v>993</v>
      </c>
      <c r="BD1541" s="17">
        <v>62</v>
      </c>
      <c r="BN1541" s="5" t="s">
        <v>912</v>
      </c>
      <c r="BO1541" s="5" t="e">
        <f t="shared" si="99"/>
        <v>#N/A</v>
      </c>
      <c r="BP1541" s="5" t="e">
        <f t="shared" si="100"/>
        <v>#N/A</v>
      </c>
      <c r="BQ1541" s="5" t="e">
        <f>Table2[[#This Row],[Column1]]+Table2[[#This Row],[Column2]]</f>
        <v>#N/A</v>
      </c>
      <c r="BR1541" s="5"/>
      <c r="BS1541" s="5"/>
      <c r="BT1541" s="5"/>
      <c r="BU1541" s="5"/>
    </row>
    <row r="1542" spans="1:73" x14ac:dyDescent="0.25">
      <c r="A1542" s="5" t="s">
        <v>1859</v>
      </c>
      <c r="B1542" s="42">
        <v>300</v>
      </c>
      <c r="G1542" s="5" t="s">
        <v>1849</v>
      </c>
      <c r="H1542" s="42">
        <v>3900</v>
      </c>
      <c r="N1542" s="5" t="s">
        <v>1849</v>
      </c>
      <c r="O1542" s="42">
        <v>3</v>
      </c>
      <c r="Z1542" s="5" t="s">
        <v>904</v>
      </c>
      <c r="AA1542" s="1">
        <v>7.0000000000000007E-2</v>
      </c>
      <c r="AI1542" s="5" t="s">
        <v>909</v>
      </c>
      <c r="AJ1542" s="42">
        <v>1</v>
      </c>
      <c r="AL1542" s="5" t="s">
        <v>910</v>
      </c>
      <c r="AM1542" s="17">
        <v>1</v>
      </c>
      <c r="AW1542" s="5" t="s">
        <v>1113</v>
      </c>
      <c r="AX1542" s="17">
        <v>700</v>
      </c>
      <c r="BC1542" s="5" t="s">
        <v>994</v>
      </c>
      <c r="BD1542" s="17">
        <v>356</v>
      </c>
      <c r="BN1542" s="5" t="s">
        <v>913</v>
      </c>
      <c r="BO1542" s="5" t="e">
        <f t="shared" si="99"/>
        <v>#N/A</v>
      </c>
      <c r="BP1542" s="5" t="e">
        <f t="shared" si="100"/>
        <v>#N/A</v>
      </c>
      <c r="BQ1542" s="5" t="e">
        <f>Table2[[#This Row],[Column1]]+Table2[[#This Row],[Column2]]</f>
        <v>#N/A</v>
      </c>
      <c r="BR1542" s="5"/>
      <c r="BS1542" s="5"/>
      <c r="BT1542" s="5"/>
      <c r="BU1542" s="5"/>
    </row>
    <row r="1543" spans="1:73" x14ac:dyDescent="0.25">
      <c r="A1543" s="5" t="s">
        <v>1862</v>
      </c>
      <c r="B1543" s="42">
        <v>56</v>
      </c>
      <c r="G1543" s="5" t="s">
        <v>1850</v>
      </c>
      <c r="H1543" s="42">
        <v>90</v>
      </c>
      <c r="N1543" s="5" t="s">
        <v>1850</v>
      </c>
      <c r="O1543" s="42">
        <v>1</v>
      </c>
      <c r="Z1543" s="5" t="s">
        <v>905</v>
      </c>
      <c r="AA1543" s="1">
        <v>0.5</v>
      </c>
      <c r="AI1543" s="5" t="s">
        <v>910</v>
      </c>
      <c r="AJ1543" s="42">
        <v>1</v>
      </c>
      <c r="AL1543" s="5" t="s">
        <v>911</v>
      </c>
      <c r="AM1543" s="17">
        <v>2</v>
      </c>
      <c r="AW1543" s="5" t="s">
        <v>1114</v>
      </c>
      <c r="AX1543" s="17">
        <v>12</v>
      </c>
      <c r="BC1543" s="5" t="s">
        <v>995</v>
      </c>
      <c r="BD1543" s="17">
        <v>379</v>
      </c>
      <c r="BN1543" s="5" t="s">
        <v>914</v>
      </c>
      <c r="BO1543" s="5" t="e">
        <f t="shared" si="99"/>
        <v>#N/A</v>
      </c>
      <c r="BP1543" s="5" t="e">
        <f t="shared" si="100"/>
        <v>#N/A</v>
      </c>
      <c r="BQ1543" s="5" t="e">
        <f>Table2[[#This Row],[Column1]]+Table2[[#This Row],[Column2]]</f>
        <v>#N/A</v>
      </c>
      <c r="BR1543" s="5"/>
      <c r="BS1543" s="5"/>
      <c r="BT1543" s="5"/>
      <c r="BU1543" s="5"/>
    </row>
    <row r="1544" spans="1:73" x14ac:dyDescent="0.25">
      <c r="A1544" s="5" t="s">
        <v>1863</v>
      </c>
      <c r="B1544" s="42">
        <v>0</v>
      </c>
      <c r="G1544" s="5" t="s">
        <v>1851</v>
      </c>
      <c r="H1544" s="42">
        <v>365</v>
      </c>
      <c r="N1544" s="5" t="s">
        <v>1851</v>
      </c>
      <c r="O1544" s="42">
        <v>1</v>
      </c>
      <c r="Z1544" s="5" t="s">
        <v>906</v>
      </c>
      <c r="AA1544" s="1">
        <v>0</v>
      </c>
      <c r="AI1544" s="5" t="s">
        <v>911</v>
      </c>
      <c r="AJ1544" s="42">
        <v>2</v>
      </c>
      <c r="AL1544" s="5" t="s">
        <v>912</v>
      </c>
      <c r="AM1544" s="17">
        <v>1</v>
      </c>
      <c r="AW1544" s="5" t="s">
        <v>1115</v>
      </c>
      <c r="AX1544" s="17">
        <v>125</v>
      </c>
      <c r="BC1544" s="5" t="s">
        <v>996</v>
      </c>
      <c r="BD1544" s="17">
        <v>73</v>
      </c>
      <c r="BN1544" s="5" t="s">
        <v>915</v>
      </c>
      <c r="BO1544" s="5" t="e">
        <f t="shared" ref="BO1544:BO1607" si="101">RANK(BK1544:BK3170,BK1544:BK3170,0)</f>
        <v>#N/A</v>
      </c>
      <c r="BP1544" s="5" t="e">
        <f t="shared" ref="BP1544:BP1607" si="102">RANK(BL1544:BL3170,BL1544:BL3170,0)</f>
        <v>#N/A</v>
      </c>
      <c r="BQ1544" s="5" t="e">
        <f>Table2[[#This Row],[Column1]]+Table2[[#This Row],[Column2]]</f>
        <v>#N/A</v>
      </c>
      <c r="BR1544" s="5"/>
      <c r="BS1544" s="5"/>
      <c r="BT1544" s="5"/>
      <c r="BU1544" s="5"/>
    </row>
    <row r="1545" spans="1:73" x14ac:dyDescent="0.25">
      <c r="A1545" s="5" t="s">
        <v>1864</v>
      </c>
      <c r="B1545" s="42">
        <v>2620</v>
      </c>
      <c r="G1545" s="5" t="s">
        <v>1852</v>
      </c>
      <c r="H1545" s="42">
        <v>0</v>
      </c>
      <c r="N1545" s="5" t="s">
        <v>1852</v>
      </c>
      <c r="O1545" s="42">
        <v>1</v>
      </c>
      <c r="Z1545" s="5" t="s">
        <v>907</v>
      </c>
      <c r="AA1545" s="1">
        <v>0.18</v>
      </c>
      <c r="AI1545" s="5" t="s">
        <v>912</v>
      </c>
      <c r="AJ1545" s="42">
        <v>1</v>
      </c>
      <c r="AL1545" s="5" t="s">
        <v>913</v>
      </c>
      <c r="AM1545" s="17">
        <v>2</v>
      </c>
      <c r="AW1545" s="5" t="s">
        <v>1116</v>
      </c>
      <c r="AX1545" s="17">
        <v>64</v>
      </c>
      <c r="BC1545" s="5" t="s">
        <v>997</v>
      </c>
      <c r="BD1545" s="17">
        <v>56</v>
      </c>
      <c r="BN1545" s="5" t="s">
        <v>916</v>
      </c>
      <c r="BO1545" s="5" t="e">
        <f t="shared" si="101"/>
        <v>#N/A</v>
      </c>
      <c r="BP1545" s="5" t="e">
        <f t="shared" si="102"/>
        <v>#N/A</v>
      </c>
      <c r="BQ1545" s="5" t="e">
        <f>Table2[[#This Row],[Column1]]+Table2[[#This Row],[Column2]]</f>
        <v>#N/A</v>
      </c>
      <c r="BR1545" s="5"/>
      <c r="BS1545" s="5"/>
      <c r="BT1545" s="5"/>
      <c r="BU1545" s="5"/>
    </row>
    <row r="1546" spans="1:73" x14ac:dyDescent="0.25">
      <c r="A1546" s="5" t="s">
        <v>1865</v>
      </c>
      <c r="B1546" s="42">
        <v>200</v>
      </c>
      <c r="G1546" s="5" t="s">
        <v>1853</v>
      </c>
      <c r="H1546" s="42">
        <v>307</v>
      </c>
      <c r="N1546" s="5" t="s">
        <v>1853</v>
      </c>
      <c r="O1546" s="42">
        <v>1</v>
      </c>
      <c r="Z1546" s="5" t="s">
        <v>908</v>
      </c>
      <c r="AA1546" s="1">
        <v>0.2</v>
      </c>
      <c r="AI1546" s="5" t="s">
        <v>913</v>
      </c>
      <c r="AJ1546" s="42">
        <v>2</v>
      </c>
      <c r="AL1546" s="5" t="s">
        <v>914</v>
      </c>
      <c r="AM1546" s="17">
        <v>1</v>
      </c>
      <c r="AW1546" s="5" t="s">
        <v>1118</v>
      </c>
      <c r="AX1546" s="17">
        <v>54</v>
      </c>
      <c r="BC1546" s="5" t="s">
        <v>998</v>
      </c>
      <c r="BD1546" s="17">
        <v>3</v>
      </c>
      <c r="BN1546" s="5" t="s">
        <v>917</v>
      </c>
      <c r="BO1546" s="5" t="e">
        <f t="shared" si="101"/>
        <v>#N/A</v>
      </c>
      <c r="BP1546" s="5" t="e">
        <f t="shared" si="102"/>
        <v>#N/A</v>
      </c>
      <c r="BQ1546" s="5" t="e">
        <f>Table2[[#This Row],[Column1]]+Table2[[#This Row],[Column2]]</f>
        <v>#N/A</v>
      </c>
      <c r="BR1546" s="5"/>
      <c r="BS1546" s="5"/>
      <c r="BT1546" s="5"/>
      <c r="BU1546" s="5"/>
    </row>
    <row r="1547" spans="1:73" x14ac:dyDescent="0.25">
      <c r="A1547" s="5" t="s">
        <v>1866</v>
      </c>
      <c r="B1547" s="42">
        <v>209</v>
      </c>
      <c r="G1547" s="5" t="s">
        <v>1854</v>
      </c>
      <c r="H1547" s="42">
        <v>167</v>
      </c>
      <c r="N1547" s="5" t="s">
        <v>1854</v>
      </c>
      <c r="O1547" s="42">
        <v>1</v>
      </c>
      <c r="Z1547" s="5" t="s">
        <v>909</v>
      </c>
      <c r="AA1547" s="1">
        <v>0.5</v>
      </c>
      <c r="AI1547" s="5" t="s">
        <v>914</v>
      </c>
      <c r="AJ1547" s="42">
        <v>1</v>
      </c>
      <c r="AL1547" s="5" t="s">
        <v>915</v>
      </c>
      <c r="AM1547" s="17">
        <v>1</v>
      </c>
      <c r="AW1547" s="5" t="s">
        <v>1120</v>
      </c>
      <c r="AX1547" s="17">
        <v>199</v>
      </c>
      <c r="BC1547" s="5" t="s">
        <v>999</v>
      </c>
      <c r="BD1547" s="17">
        <v>17</v>
      </c>
      <c r="BN1547" s="5" t="s">
        <v>918</v>
      </c>
      <c r="BO1547" s="5" t="e">
        <f t="shared" si="101"/>
        <v>#N/A</v>
      </c>
      <c r="BP1547" s="5" t="e">
        <f t="shared" si="102"/>
        <v>#N/A</v>
      </c>
      <c r="BQ1547" s="5" t="e">
        <f>Table2[[#This Row],[Column1]]+Table2[[#This Row],[Column2]]</f>
        <v>#N/A</v>
      </c>
      <c r="BR1547" s="5"/>
      <c r="BS1547" s="5"/>
      <c r="BT1547" s="5"/>
      <c r="BU1547" s="5"/>
    </row>
    <row r="1548" spans="1:73" x14ac:dyDescent="0.25">
      <c r="A1548" s="5" t="s">
        <v>1867</v>
      </c>
      <c r="B1548" s="42">
        <v>30</v>
      </c>
      <c r="G1548" s="5" t="s">
        <v>1855</v>
      </c>
      <c r="H1548" s="42">
        <v>52</v>
      </c>
      <c r="N1548" s="5" t="s">
        <v>1855</v>
      </c>
      <c r="O1548" s="42">
        <v>2</v>
      </c>
      <c r="Z1548" s="5" t="s">
        <v>910</v>
      </c>
      <c r="AA1548" s="1">
        <v>0.25</v>
      </c>
      <c r="AI1548" s="5" t="s">
        <v>915</v>
      </c>
      <c r="AJ1548" s="42">
        <v>1</v>
      </c>
      <c r="AL1548" s="5" t="s">
        <v>916</v>
      </c>
      <c r="AM1548" s="17">
        <v>1</v>
      </c>
      <c r="AW1548" s="5" t="s">
        <v>1122</v>
      </c>
      <c r="AX1548" s="17">
        <v>29</v>
      </c>
      <c r="BC1548" s="5" t="s">
        <v>1000</v>
      </c>
      <c r="BD1548" s="17">
        <v>481</v>
      </c>
      <c r="BN1548" s="5" t="s">
        <v>919</v>
      </c>
      <c r="BO1548" s="5" t="e">
        <f t="shared" si="101"/>
        <v>#N/A</v>
      </c>
      <c r="BP1548" s="5" t="e">
        <f t="shared" si="102"/>
        <v>#N/A</v>
      </c>
      <c r="BQ1548" s="5" t="e">
        <f>Table2[[#This Row],[Column1]]+Table2[[#This Row],[Column2]]</f>
        <v>#N/A</v>
      </c>
      <c r="BR1548" s="5"/>
      <c r="BS1548" s="5"/>
      <c r="BT1548" s="5"/>
      <c r="BU1548" s="5"/>
    </row>
    <row r="1549" spans="1:73" x14ac:dyDescent="0.25">
      <c r="A1549" s="5" t="s">
        <v>1868</v>
      </c>
      <c r="B1549" s="42">
        <v>60</v>
      </c>
      <c r="G1549" s="5" t="s">
        <v>1856</v>
      </c>
      <c r="H1549" s="42">
        <v>535</v>
      </c>
      <c r="N1549" s="5" t="s">
        <v>1856</v>
      </c>
      <c r="O1549" s="42">
        <v>1</v>
      </c>
      <c r="Z1549" s="5" t="s">
        <v>911</v>
      </c>
      <c r="AA1549" s="1">
        <v>0.1</v>
      </c>
      <c r="AI1549" s="5" t="s">
        <v>916</v>
      </c>
      <c r="AJ1549" s="42">
        <v>1</v>
      </c>
      <c r="AL1549" s="5" t="s">
        <v>917</v>
      </c>
      <c r="AM1549" s="17">
        <v>1</v>
      </c>
      <c r="AW1549" s="5" t="s">
        <v>1123</v>
      </c>
      <c r="AX1549" s="17">
        <v>90</v>
      </c>
      <c r="BC1549" s="5" t="s">
        <v>1001</v>
      </c>
      <c r="BD1549" s="17">
        <v>59</v>
      </c>
      <c r="BN1549" s="5" t="s">
        <v>920</v>
      </c>
      <c r="BO1549" s="5" t="e">
        <f t="shared" si="101"/>
        <v>#N/A</v>
      </c>
      <c r="BP1549" s="5" t="e">
        <f t="shared" si="102"/>
        <v>#N/A</v>
      </c>
      <c r="BQ1549" s="5" t="e">
        <f>Table2[[#This Row],[Column1]]+Table2[[#This Row],[Column2]]</f>
        <v>#N/A</v>
      </c>
      <c r="BR1549" s="5"/>
      <c r="BS1549" s="5"/>
      <c r="BT1549" s="5"/>
      <c r="BU1549" s="5"/>
    </row>
    <row r="1550" spans="1:73" x14ac:dyDescent="0.25">
      <c r="A1550" s="5" t="s">
        <v>1869</v>
      </c>
      <c r="B1550" s="42">
        <v>159</v>
      </c>
      <c r="G1550" s="5" t="s">
        <v>1857</v>
      </c>
      <c r="H1550" s="42">
        <v>104</v>
      </c>
      <c r="N1550" s="5" t="s">
        <v>1857</v>
      </c>
      <c r="O1550" s="42">
        <v>1</v>
      </c>
      <c r="Z1550" s="5" t="s">
        <v>912</v>
      </c>
      <c r="AA1550" s="1">
        <v>0.5</v>
      </c>
      <c r="AI1550" s="5" t="s">
        <v>917</v>
      </c>
      <c r="AJ1550" s="42">
        <v>1</v>
      </c>
      <c r="AL1550" s="5" t="s">
        <v>918</v>
      </c>
      <c r="AM1550" s="17">
        <v>2</v>
      </c>
      <c r="AW1550" s="5" t="s">
        <v>1124</v>
      </c>
      <c r="AX1550" s="17">
        <v>31</v>
      </c>
      <c r="BC1550" s="5" t="s">
        <v>1002</v>
      </c>
      <c r="BD1550" s="17">
        <v>784</v>
      </c>
      <c r="BN1550" s="5" t="s">
        <v>921</v>
      </c>
      <c r="BO1550" s="5" t="e">
        <f t="shared" si="101"/>
        <v>#N/A</v>
      </c>
      <c r="BP1550" s="5" t="e">
        <f t="shared" si="102"/>
        <v>#N/A</v>
      </c>
      <c r="BQ1550" s="5" t="e">
        <f>Table2[[#This Row],[Column1]]+Table2[[#This Row],[Column2]]</f>
        <v>#N/A</v>
      </c>
      <c r="BR1550" s="5"/>
      <c r="BS1550" s="5"/>
      <c r="BT1550" s="5"/>
      <c r="BU1550" s="5"/>
    </row>
    <row r="1551" spans="1:73" x14ac:dyDescent="0.25">
      <c r="A1551" s="5" t="s">
        <v>1870</v>
      </c>
      <c r="B1551" s="42">
        <v>500</v>
      </c>
      <c r="G1551" s="5" t="s">
        <v>1859</v>
      </c>
      <c r="H1551" s="42">
        <v>292</v>
      </c>
      <c r="N1551" s="5" t="s">
        <v>1859</v>
      </c>
      <c r="O1551" s="42">
        <v>1</v>
      </c>
      <c r="Z1551" s="5" t="s">
        <v>913</v>
      </c>
      <c r="AA1551" s="1">
        <v>0.35</v>
      </c>
      <c r="AI1551" s="5" t="s">
        <v>918</v>
      </c>
      <c r="AJ1551" s="42">
        <v>2</v>
      </c>
      <c r="AL1551" s="5" t="s">
        <v>919</v>
      </c>
      <c r="AM1551" s="17">
        <v>2</v>
      </c>
      <c r="AW1551" s="5" t="s">
        <v>1125</v>
      </c>
      <c r="AX1551" s="17">
        <v>167</v>
      </c>
      <c r="BC1551" s="5" t="s">
        <v>1003</v>
      </c>
      <c r="BD1551" s="17">
        <v>200</v>
      </c>
      <c r="BN1551" s="5" t="s">
        <v>922</v>
      </c>
      <c r="BO1551" s="5" t="e">
        <f t="shared" si="101"/>
        <v>#N/A</v>
      </c>
      <c r="BP1551" s="5" t="e">
        <f t="shared" si="102"/>
        <v>#N/A</v>
      </c>
      <c r="BQ1551" s="5" t="e">
        <f>Table2[[#This Row],[Column1]]+Table2[[#This Row],[Column2]]</f>
        <v>#N/A</v>
      </c>
      <c r="BR1551" s="5"/>
      <c r="BS1551" s="5"/>
      <c r="BT1551" s="5"/>
      <c r="BU1551" s="5"/>
    </row>
    <row r="1552" spans="1:73" x14ac:dyDescent="0.25">
      <c r="A1552" s="5" t="s">
        <v>1871</v>
      </c>
      <c r="B1552" s="42">
        <v>175</v>
      </c>
      <c r="G1552" s="5" t="s">
        <v>1862</v>
      </c>
      <c r="H1552" s="42">
        <v>65</v>
      </c>
      <c r="N1552" s="5" t="s">
        <v>1862</v>
      </c>
      <c r="O1552" s="42">
        <v>1</v>
      </c>
      <c r="Z1552" s="5" t="s">
        <v>914</v>
      </c>
      <c r="AA1552" s="1">
        <v>0.17</v>
      </c>
      <c r="AI1552" s="5" t="s">
        <v>919</v>
      </c>
      <c r="AJ1552" s="42">
        <v>2</v>
      </c>
      <c r="AL1552" s="5" t="s">
        <v>920</v>
      </c>
      <c r="AM1552" s="17">
        <v>1</v>
      </c>
      <c r="AW1552" s="5" t="s">
        <v>1126</v>
      </c>
      <c r="AX1552" s="17">
        <v>190</v>
      </c>
      <c r="BC1552" s="5" t="s">
        <v>1007</v>
      </c>
      <c r="BD1552" s="17">
        <v>180</v>
      </c>
      <c r="BN1552" s="5" t="s">
        <v>923</v>
      </c>
      <c r="BO1552" s="5" t="e">
        <f t="shared" si="101"/>
        <v>#N/A</v>
      </c>
      <c r="BP1552" s="5" t="e">
        <f t="shared" si="102"/>
        <v>#N/A</v>
      </c>
      <c r="BQ1552" s="5" t="e">
        <f>Table2[[#This Row],[Column1]]+Table2[[#This Row],[Column2]]</f>
        <v>#N/A</v>
      </c>
      <c r="BR1552" s="5"/>
      <c r="BS1552" s="5"/>
      <c r="BT1552" s="5"/>
      <c r="BU1552" s="5"/>
    </row>
    <row r="1553" spans="1:73" x14ac:dyDescent="0.25">
      <c r="A1553" s="5" t="s">
        <v>1872</v>
      </c>
      <c r="B1553" s="42">
        <v>150</v>
      </c>
      <c r="G1553" s="5" t="s">
        <v>1863</v>
      </c>
      <c r="H1553" s="42">
        <v>0</v>
      </c>
      <c r="N1553" s="5" t="s">
        <v>1863</v>
      </c>
      <c r="O1553" s="42">
        <v>1</v>
      </c>
      <c r="Z1553" s="5" t="s">
        <v>915</v>
      </c>
      <c r="AA1553" s="1">
        <v>0.05</v>
      </c>
      <c r="AI1553" s="5" t="s">
        <v>920</v>
      </c>
      <c r="AJ1553" s="42">
        <v>1</v>
      </c>
      <c r="AL1553" s="5" t="s">
        <v>921</v>
      </c>
      <c r="AM1553" s="17">
        <v>1</v>
      </c>
      <c r="AW1553" s="5" t="s">
        <v>1127</v>
      </c>
      <c r="AX1553" s="17">
        <v>60</v>
      </c>
      <c r="BC1553" s="5" t="s">
        <v>1008</v>
      </c>
      <c r="BD1553" s="17">
        <v>114</v>
      </c>
      <c r="BN1553" s="5" t="s">
        <v>924</v>
      </c>
      <c r="BO1553" s="5" t="e">
        <f t="shared" si="101"/>
        <v>#N/A</v>
      </c>
      <c r="BP1553" s="5" t="e">
        <f t="shared" si="102"/>
        <v>#N/A</v>
      </c>
      <c r="BQ1553" s="5" t="e">
        <f>Table2[[#This Row],[Column1]]+Table2[[#This Row],[Column2]]</f>
        <v>#N/A</v>
      </c>
      <c r="BR1553" s="5"/>
      <c r="BS1553" s="5"/>
      <c r="BT1553" s="5"/>
      <c r="BU1553" s="5"/>
    </row>
    <row r="1554" spans="1:73" x14ac:dyDescent="0.25">
      <c r="A1554" s="5" t="s">
        <v>1873</v>
      </c>
      <c r="B1554" s="42">
        <v>0</v>
      </c>
      <c r="G1554" s="5" t="s">
        <v>1864</v>
      </c>
      <c r="H1554" s="42">
        <v>3400</v>
      </c>
      <c r="N1554" s="5" t="s">
        <v>1864</v>
      </c>
      <c r="O1554" s="42">
        <v>2</v>
      </c>
      <c r="Z1554" s="5" t="s">
        <v>916</v>
      </c>
      <c r="AA1554" s="1">
        <v>0.3</v>
      </c>
      <c r="AI1554" s="5" t="s">
        <v>921</v>
      </c>
      <c r="AJ1554" s="42">
        <v>1</v>
      </c>
      <c r="AL1554" s="5" t="s">
        <v>922</v>
      </c>
      <c r="AM1554" s="17">
        <v>1</v>
      </c>
      <c r="AW1554" s="5" t="s">
        <v>1128</v>
      </c>
      <c r="AX1554" s="17">
        <v>59</v>
      </c>
      <c r="BC1554" s="5" t="s">
        <v>1009</v>
      </c>
      <c r="BD1554" s="17">
        <v>72</v>
      </c>
      <c r="BN1554" s="5" t="s">
        <v>925</v>
      </c>
      <c r="BO1554" s="5" t="e">
        <f t="shared" si="101"/>
        <v>#N/A</v>
      </c>
      <c r="BP1554" s="5" t="e">
        <f t="shared" si="102"/>
        <v>#N/A</v>
      </c>
      <c r="BQ1554" s="5" t="e">
        <f>Table2[[#This Row],[Column1]]+Table2[[#This Row],[Column2]]</f>
        <v>#N/A</v>
      </c>
      <c r="BR1554" s="5"/>
      <c r="BS1554" s="5"/>
      <c r="BT1554" s="5"/>
      <c r="BU1554" s="5"/>
    </row>
    <row r="1555" spans="1:73" x14ac:dyDescent="0.25">
      <c r="A1555" s="5" t="s">
        <v>1875</v>
      </c>
      <c r="B1555" s="42">
        <v>100</v>
      </c>
      <c r="G1555" s="5" t="s">
        <v>1865</v>
      </c>
      <c r="H1555" s="42">
        <v>889</v>
      </c>
      <c r="N1555" s="5" t="s">
        <v>1865</v>
      </c>
      <c r="O1555" s="42">
        <v>1</v>
      </c>
      <c r="Z1555" s="5" t="s">
        <v>917</v>
      </c>
      <c r="AA1555" s="1">
        <v>0.09</v>
      </c>
      <c r="AI1555" s="5" t="s">
        <v>922</v>
      </c>
      <c r="AJ1555" s="42">
        <v>1</v>
      </c>
      <c r="AL1555" s="5" t="s">
        <v>923</v>
      </c>
      <c r="AM1555" s="17">
        <v>1</v>
      </c>
      <c r="AW1555" s="5" t="s">
        <v>1129</v>
      </c>
      <c r="AX1555" s="17">
        <v>53</v>
      </c>
      <c r="BC1555" s="5" t="s">
        <v>1010</v>
      </c>
      <c r="BD1555" s="17">
        <v>24</v>
      </c>
      <c r="BN1555" s="5" t="s">
        <v>926</v>
      </c>
      <c r="BO1555" s="5" t="e">
        <f t="shared" si="101"/>
        <v>#N/A</v>
      </c>
      <c r="BP1555" s="5" t="e">
        <f t="shared" si="102"/>
        <v>#N/A</v>
      </c>
      <c r="BQ1555" s="5" t="e">
        <f>Table2[[#This Row],[Column1]]+Table2[[#This Row],[Column2]]</f>
        <v>#N/A</v>
      </c>
      <c r="BR1555" s="5"/>
      <c r="BS1555" s="5"/>
      <c r="BT1555" s="5"/>
      <c r="BU1555" s="5"/>
    </row>
    <row r="1556" spans="1:73" x14ac:dyDescent="0.25">
      <c r="A1556" s="5" t="s">
        <v>1876</v>
      </c>
      <c r="B1556" s="42">
        <v>10</v>
      </c>
      <c r="G1556" s="5" t="s">
        <v>1866</v>
      </c>
      <c r="H1556" s="42">
        <v>5500</v>
      </c>
      <c r="N1556" s="5" t="s">
        <v>1866</v>
      </c>
      <c r="O1556" s="42">
        <v>1</v>
      </c>
      <c r="Z1556" s="5" t="s">
        <v>918</v>
      </c>
      <c r="AA1556" s="1">
        <v>0.08</v>
      </c>
      <c r="AI1556" s="5" t="s">
        <v>923</v>
      </c>
      <c r="AJ1556" s="42">
        <v>1</v>
      </c>
      <c r="AL1556" s="5" t="s">
        <v>924</v>
      </c>
      <c r="AM1556" s="17">
        <v>1</v>
      </c>
      <c r="AW1556" s="5" t="s">
        <v>1130</v>
      </c>
      <c r="AX1556" s="17">
        <v>200</v>
      </c>
      <c r="BC1556" s="5" t="s">
        <v>1011</v>
      </c>
      <c r="BD1556" s="17">
        <v>20</v>
      </c>
      <c r="BN1556" s="5" t="s">
        <v>927</v>
      </c>
      <c r="BO1556" s="5" t="e">
        <f t="shared" si="101"/>
        <v>#N/A</v>
      </c>
      <c r="BP1556" s="5" t="e">
        <f t="shared" si="102"/>
        <v>#N/A</v>
      </c>
      <c r="BQ1556" s="5" t="e">
        <f>Table2[[#This Row],[Column1]]+Table2[[#This Row],[Column2]]</f>
        <v>#N/A</v>
      </c>
      <c r="BR1556" s="5"/>
      <c r="BS1556" s="5"/>
      <c r="BT1556" s="5"/>
      <c r="BU1556" s="5"/>
    </row>
    <row r="1557" spans="1:73" x14ac:dyDescent="0.25">
      <c r="A1557" s="5" t="s">
        <v>1877</v>
      </c>
      <c r="B1557" s="42">
        <v>251</v>
      </c>
      <c r="G1557" s="5" t="s">
        <v>1867</v>
      </c>
      <c r="H1557" s="42">
        <v>67</v>
      </c>
      <c r="N1557" s="5" t="s">
        <v>1867</v>
      </c>
      <c r="O1557" s="42">
        <v>1</v>
      </c>
      <c r="Z1557" s="5" t="s">
        <v>919</v>
      </c>
      <c r="AA1557" s="1">
        <v>1</v>
      </c>
      <c r="AI1557" s="5" t="s">
        <v>924</v>
      </c>
      <c r="AJ1557" s="42">
        <v>1</v>
      </c>
      <c r="AL1557" s="5" t="s">
        <v>925</v>
      </c>
      <c r="AM1557" s="17">
        <v>1</v>
      </c>
      <c r="AW1557" s="5" t="s">
        <v>1133</v>
      </c>
      <c r="AX1557" s="17">
        <v>350</v>
      </c>
      <c r="BC1557" s="5" t="s">
        <v>1012</v>
      </c>
      <c r="BD1557" s="17">
        <v>158</v>
      </c>
      <c r="BN1557" s="5" t="s">
        <v>928</v>
      </c>
      <c r="BO1557" s="5" t="e">
        <f t="shared" si="101"/>
        <v>#N/A</v>
      </c>
      <c r="BP1557" s="5" t="e">
        <f t="shared" si="102"/>
        <v>#N/A</v>
      </c>
      <c r="BQ1557" s="5" t="e">
        <f>Table2[[#This Row],[Column1]]+Table2[[#This Row],[Column2]]</f>
        <v>#N/A</v>
      </c>
      <c r="BR1557" s="5"/>
      <c r="BS1557" s="5"/>
      <c r="BT1557" s="5"/>
      <c r="BU1557" s="5"/>
    </row>
    <row r="1558" spans="1:73" x14ac:dyDescent="0.25">
      <c r="A1558" s="5" t="s">
        <v>1878</v>
      </c>
      <c r="B1558" s="42">
        <v>125</v>
      </c>
      <c r="G1558" s="5" t="s">
        <v>1868</v>
      </c>
      <c r="H1558" s="42">
        <v>0</v>
      </c>
      <c r="N1558" s="5" t="s">
        <v>1868</v>
      </c>
      <c r="O1558" s="42">
        <v>1</v>
      </c>
      <c r="Z1558" s="5" t="s">
        <v>920</v>
      </c>
      <c r="AA1558" s="1">
        <v>0.4</v>
      </c>
      <c r="AI1558" s="5" t="s">
        <v>925</v>
      </c>
      <c r="AJ1558" s="42">
        <v>1</v>
      </c>
      <c r="AL1558" s="5" t="s">
        <v>926</v>
      </c>
      <c r="AM1558" s="17">
        <v>1</v>
      </c>
      <c r="AW1558" s="5" t="s">
        <v>1134</v>
      </c>
      <c r="AX1558" s="17">
        <v>650</v>
      </c>
      <c r="BC1558" s="5" t="s">
        <v>1013</v>
      </c>
      <c r="BD1558" s="17">
        <v>6</v>
      </c>
      <c r="BN1558" s="5" t="s">
        <v>929</v>
      </c>
      <c r="BO1558" s="5" t="e">
        <f t="shared" si="101"/>
        <v>#N/A</v>
      </c>
      <c r="BP1558" s="5" t="e">
        <f t="shared" si="102"/>
        <v>#N/A</v>
      </c>
      <c r="BQ1558" s="5" t="e">
        <f>Table2[[#This Row],[Column1]]+Table2[[#This Row],[Column2]]</f>
        <v>#N/A</v>
      </c>
      <c r="BR1558" s="5"/>
      <c r="BS1558" s="5"/>
      <c r="BT1558" s="5"/>
      <c r="BU1558" s="5"/>
    </row>
    <row r="1559" spans="1:73" x14ac:dyDescent="0.25">
      <c r="A1559" s="5" t="s">
        <v>1879</v>
      </c>
      <c r="B1559" s="42">
        <v>0</v>
      </c>
      <c r="G1559" s="5" t="s">
        <v>1869</v>
      </c>
      <c r="H1559" s="42">
        <v>900</v>
      </c>
      <c r="N1559" s="5" t="s">
        <v>1869</v>
      </c>
      <c r="O1559" s="42">
        <v>1</v>
      </c>
      <c r="Z1559" s="5" t="s">
        <v>921</v>
      </c>
      <c r="AA1559" s="1">
        <v>0.16</v>
      </c>
      <c r="AI1559" s="5" t="s">
        <v>926</v>
      </c>
      <c r="AJ1559" s="42">
        <v>1</v>
      </c>
      <c r="AL1559" s="5" t="s">
        <v>927</v>
      </c>
      <c r="AM1559" s="17">
        <v>1</v>
      </c>
      <c r="AW1559" s="5" t="s">
        <v>1135</v>
      </c>
      <c r="AX1559" s="17">
        <v>86</v>
      </c>
      <c r="BC1559" s="5" t="s">
        <v>1014</v>
      </c>
      <c r="BD1559" s="17">
        <v>30</v>
      </c>
      <c r="BN1559" s="5" t="s">
        <v>930</v>
      </c>
      <c r="BO1559" s="5" t="e">
        <f t="shared" si="101"/>
        <v>#N/A</v>
      </c>
      <c r="BP1559" s="5" t="e">
        <f t="shared" si="102"/>
        <v>#N/A</v>
      </c>
      <c r="BQ1559" s="5" t="e">
        <f>Table2[[#This Row],[Column1]]+Table2[[#This Row],[Column2]]</f>
        <v>#N/A</v>
      </c>
      <c r="BR1559" s="5"/>
      <c r="BS1559" s="5"/>
      <c r="BT1559" s="5"/>
      <c r="BU1559" s="5"/>
    </row>
    <row r="1560" spans="1:73" x14ac:dyDescent="0.25">
      <c r="A1560" s="5" t="s">
        <v>1880</v>
      </c>
      <c r="B1560" s="42">
        <v>1150</v>
      </c>
      <c r="G1560" s="5" t="s">
        <v>1870</v>
      </c>
      <c r="H1560" s="42">
        <v>1400</v>
      </c>
      <c r="N1560" s="5" t="s">
        <v>1870</v>
      </c>
      <c r="O1560" s="42">
        <v>1</v>
      </c>
      <c r="Z1560" s="5" t="s">
        <v>922</v>
      </c>
      <c r="AA1560" s="1">
        <v>0.21</v>
      </c>
      <c r="AI1560" s="5" t="s">
        <v>927</v>
      </c>
      <c r="AJ1560" s="42">
        <v>1</v>
      </c>
      <c r="AL1560" s="5" t="s">
        <v>928</v>
      </c>
      <c r="AM1560" s="17">
        <v>1</v>
      </c>
      <c r="AW1560" s="5" t="s">
        <v>1136</v>
      </c>
      <c r="AX1560" s="17">
        <v>60</v>
      </c>
      <c r="BC1560" s="5" t="s">
        <v>1016</v>
      </c>
      <c r="BD1560" s="17">
        <v>84</v>
      </c>
      <c r="BN1560" s="5" t="s">
        <v>932</v>
      </c>
      <c r="BO1560" s="5" t="e">
        <f t="shared" si="101"/>
        <v>#N/A</v>
      </c>
      <c r="BP1560" s="5" t="e">
        <f t="shared" si="102"/>
        <v>#N/A</v>
      </c>
      <c r="BQ1560" s="5" t="e">
        <f>Table2[[#This Row],[Column1]]+Table2[[#This Row],[Column2]]</f>
        <v>#N/A</v>
      </c>
      <c r="BR1560" s="5"/>
      <c r="BS1560" s="5"/>
      <c r="BT1560" s="5"/>
      <c r="BU1560" s="5"/>
    </row>
    <row r="1561" spans="1:73" x14ac:dyDescent="0.25">
      <c r="A1561" s="5" t="s">
        <v>1881</v>
      </c>
      <c r="B1561" s="42">
        <v>91</v>
      </c>
      <c r="G1561" s="5" t="s">
        <v>1871</v>
      </c>
      <c r="H1561" s="42">
        <v>0</v>
      </c>
      <c r="N1561" s="5" t="s">
        <v>1871</v>
      </c>
      <c r="O1561" s="42">
        <v>2</v>
      </c>
      <c r="Z1561" s="5" t="s">
        <v>923</v>
      </c>
      <c r="AA1561" s="1">
        <v>0.2</v>
      </c>
      <c r="AI1561" s="5" t="s">
        <v>928</v>
      </c>
      <c r="AJ1561" s="42">
        <v>1</v>
      </c>
      <c r="AL1561" s="5" t="s">
        <v>929</v>
      </c>
      <c r="AM1561" s="17">
        <v>1</v>
      </c>
      <c r="AW1561" s="5" t="s">
        <v>1138</v>
      </c>
      <c r="AX1561" s="17">
        <v>201</v>
      </c>
      <c r="BC1561" s="5" t="s">
        <v>1017</v>
      </c>
      <c r="BD1561" s="17">
        <v>335</v>
      </c>
      <c r="BN1561" s="5" t="s">
        <v>933</v>
      </c>
      <c r="BO1561" s="5" t="e">
        <f t="shared" si="101"/>
        <v>#N/A</v>
      </c>
      <c r="BP1561" s="5" t="e">
        <f t="shared" si="102"/>
        <v>#N/A</v>
      </c>
      <c r="BQ1561" s="5" t="e">
        <f>Table2[[#This Row],[Column1]]+Table2[[#This Row],[Column2]]</f>
        <v>#N/A</v>
      </c>
      <c r="BR1561" s="5"/>
      <c r="BS1561" s="5"/>
      <c r="BT1561" s="5"/>
      <c r="BU1561" s="5"/>
    </row>
    <row r="1562" spans="1:73" x14ac:dyDescent="0.25">
      <c r="A1562" s="5" t="s">
        <v>1882</v>
      </c>
      <c r="B1562" s="42">
        <v>55</v>
      </c>
      <c r="G1562" s="5" t="s">
        <v>1872</v>
      </c>
      <c r="H1562" s="42">
        <v>863</v>
      </c>
      <c r="N1562" s="5" t="s">
        <v>1872</v>
      </c>
      <c r="O1562" s="42">
        <v>1</v>
      </c>
      <c r="Z1562" s="5" t="s">
        <v>924</v>
      </c>
      <c r="AA1562" s="1">
        <v>0.05</v>
      </c>
      <c r="AI1562" s="5" t="s">
        <v>929</v>
      </c>
      <c r="AJ1562" s="42">
        <v>1</v>
      </c>
      <c r="AL1562" s="5" t="s">
        <v>930</v>
      </c>
      <c r="AM1562" s="17">
        <v>1</v>
      </c>
      <c r="AW1562" s="5" t="s">
        <v>1139</v>
      </c>
      <c r="AX1562" s="17">
        <v>200</v>
      </c>
      <c r="BC1562" s="5" t="s">
        <v>1019</v>
      </c>
      <c r="BD1562" s="17">
        <v>1200</v>
      </c>
      <c r="BN1562" s="5" t="s">
        <v>934</v>
      </c>
      <c r="BO1562" s="5" t="e">
        <f t="shared" si="101"/>
        <v>#N/A</v>
      </c>
      <c r="BP1562" s="5" t="e">
        <f t="shared" si="102"/>
        <v>#N/A</v>
      </c>
      <c r="BQ1562" s="5" t="e">
        <f>Table2[[#This Row],[Column1]]+Table2[[#This Row],[Column2]]</f>
        <v>#N/A</v>
      </c>
      <c r="BR1562" s="5"/>
      <c r="BS1562" s="5"/>
      <c r="BT1562" s="5"/>
      <c r="BU1562" s="5"/>
    </row>
    <row r="1563" spans="1:73" x14ac:dyDescent="0.25">
      <c r="A1563" s="5" t="s">
        <v>1883</v>
      </c>
      <c r="B1563" s="42">
        <v>0</v>
      </c>
      <c r="G1563" s="5" t="s">
        <v>1873</v>
      </c>
      <c r="H1563" s="42">
        <v>1</v>
      </c>
      <c r="N1563" s="5" t="s">
        <v>1873</v>
      </c>
      <c r="O1563" s="42">
        <v>1</v>
      </c>
      <c r="Z1563" s="5" t="s">
        <v>925</v>
      </c>
      <c r="AA1563" s="1">
        <v>0.56999999999999995</v>
      </c>
      <c r="AI1563" s="5" t="s">
        <v>930</v>
      </c>
      <c r="AJ1563" s="42">
        <v>1</v>
      </c>
      <c r="AL1563" s="5" t="s">
        <v>932</v>
      </c>
      <c r="AM1563" s="17">
        <v>1</v>
      </c>
      <c r="AW1563" s="5" t="s">
        <v>1140</v>
      </c>
      <c r="AX1563" s="17">
        <v>51</v>
      </c>
      <c r="BC1563" s="5" t="s">
        <v>1020</v>
      </c>
      <c r="BD1563" s="17">
        <v>765</v>
      </c>
      <c r="BN1563" s="5" t="s">
        <v>935</v>
      </c>
      <c r="BO1563" s="5" t="e">
        <f t="shared" si="101"/>
        <v>#N/A</v>
      </c>
      <c r="BP1563" s="5" t="e">
        <f t="shared" si="102"/>
        <v>#N/A</v>
      </c>
      <c r="BQ1563" s="5" t="e">
        <f>Table2[[#This Row],[Column1]]+Table2[[#This Row],[Column2]]</f>
        <v>#N/A</v>
      </c>
      <c r="BR1563" s="5"/>
      <c r="BS1563" s="5"/>
      <c r="BT1563" s="5"/>
      <c r="BU1563" s="5"/>
    </row>
    <row r="1564" spans="1:73" x14ac:dyDescent="0.25">
      <c r="A1564" s="5" t="s">
        <v>1884</v>
      </c>
      <c r="B1564" s="42">
        <v>2100</v>
      </c>
      <c r="G1564" s="5" t="s">
        <v>1875</v>
      </c>
      <c r="H1564" s="42">
        <v>1300</v>
      </c>
      <c r="N1564" s="5" t="s">
        <v>1875</v>
      </c>
      <c r="O1564" s="42">
        <v>1</v>
      </c>
      <c r="Z1564" s="5" t="s">
        <v>926</v>
      </c>
      <c r="AA1564" s="1">
        <v>0.2</v>
      </c>
      <c r="AI1564" s="5" t="s">
        <v>932</v>
      </c>
      <c r="AJ1564" s="42">
        <v>1</v>
      </c>
      <c r="AL1564" s="5" t="s">
        <v>933</v>
      </c>
      <c r="AM1564" s="17">
        <v>1</v>
      </c>
      <c r="AW1564" s="5" t="s">
        <v>1144</v>
      </c>
      <c r="AX1564" s="17">
        <v>11000</v>
      </c>
      <c r="BC1564" s="5" t="s">
        <v>1021</v>
      </c>
      <c r="BD1564" s="17">
        <v>33</v>
      </c>
      <c r="BN1564" s="5" t="s">
        <v>936</v>
      </c>
      <c r="BO1564" s="5" t="e">
        <f t="shared" si="101"/>
        <v>#N/A</v>
      </c>
      <c r="BP1564" s="5" t="e">
        <f t="shared" si="102"/>
        <v>#N/A</v>
      </c>
      <c r="BQ1564" s="5" t="e">
        <f>Table2[[#This Row],[Column1]]+Table2[[#This Row],[Column2]]</f>
        <v>#N/A</v>
      </c>
      <c r="BR1564" s="5"/>
      <c r="BS1564" s="5"/>
      <c r="BT1564" s="5"/>
      <c r="BU1564" s="5"/>
    </row>
    <row r="1565" spans="1:73" x14ac:dyDescent="0.25">
      <c r="A1565" s="5" t="s">
        <v>1885</v>
      </c>
      <c r="B1565" s="42">
        <v>95</v>
      </c>
      <c r="G1565" s="5" t="s">
        <v>1876</v>
      </c>
      <c r="H1565" s="42">
        <v>29</v>
      </c>
      <c r="N1565" s="5" t="s">
        <v>1876</v>
      </c>
      <c r="O1565" s="42">
        <v>1</v>
      </c>
      <c r="Z1565" s="5" t="s">
        <v>927</v>
      </c>
      <c r="AA1565" s="1">
        <v>0.06</v>
      </c>
      <c r="AI1565" s="5" t="s">
        <v>933</v>
      </c>
      <c r="AJ1565" s="42">
        <v>1</v>
      </c>
      <c r="AL1565" s="5" t="s">
        <v>934</v>
      </c>
      <c r="AM1565" s="17">
        <v>2</v>
      </c>
      <c r="AW1565" s="5" t="s">
        <v>1145</v>
      </c>
      <c r="AX1565" s="17">
        <v>75</v>
      </c>
      <c r="BC1565" s="5" t="s">
        <v>1023</v>
      </c>
      <c r="BD1565" s="17">
        <v>154</v>
      </c>
      <c r="BN1565" s="5" t="s">
        <v>937</v>
      </c>
      <c r="BO1565" s="5" t="e">
        <f t="shared" si="101"/>
        <v>#N/A</v>
      </c>
      <c r="BP1565" s="5" t="e">
        <f t="shared" si="102"/>
        <v>#N/A</v>
      </c>
      <c r="BQ1565" s="5" t="e">
        <f>Table2[[#This Row],[Column1]]+Table2[[#This Row],[Column2]]</f>
        <v>#N/A</v>
      </c>
      <c r="BR1565" s="5"/>
      <c r="BS1565" s="5"/>
      <c r="BT1565" s="5"/>
      <c r="BU1565" s="5"/>
    </row>
    <row r="1566" spans="1:73" x14ac:dyDescent="0.25">
      <c r="A1566" s="5" t="s">
        <v>1886</v>
      </c>
      <c r="B1566" s="42">
        <v>0</v>
      </c>
      <c r="G1566" s="5" t="s">
        <v>1877</v>
      </c>
      <c r="H1566" s="42">
        <v>900</v>
      </c>
      <c r="N1566" s="5" t="s">
        <v>1877</v>
      </c>
      <c r="O1566" s="42">
        <v>1</v>
      </c>
      <c r="Z1566" s="5" t="s">
        <v>928</v>
      </c>
      <c r="AA1566" s="1">
        <v>1</v>
      </c>
      <c r="AI1566" s="5" t="s">
        <v>934</v>
      </c>
      <c r="AJ1566" s="42">
        <v>2</v>
      </c>
      <c r="AL1566" s="5" t="s">
        <v>935</v>
      </c>
      <c r="AM1566" s="17">
        <v>1</v>
      </c>
      <c r="AW1566" s="5" t="s">
        <v>1146</v>
      </c>
      <c r="AX1566" s="17">
        <v>160</v>
      </c>
      <c r="BC1566" s="5" t="s">
        <v>1024</v>
      </c>
      <c r="BD1566" s="17">
        <v>2</v>
      </c>
      <c r="BN1566" s="5" t="s">
        <v>938</v>
      </c>
      <c r="BO1566" s="5" t="e">
        <f t="shared" si="101"/>
        <v>#N/A</v>
      </c>
      <c r="BP1566" s="5" t="e">
        <f t="shared" si="102"/>
        <v>#N/A</v>
      </c>
      <c r="BQ1566" s="5" t="e">
        <f>Table2[[#This Row],[Column1]]+Table2[[#This Row],[Column2]]</f>
        <v>#N/A</v>
      </c>
      <c r="BR1566" s="5"/>
      <c r="BS1566" s="5"/>
      <c r="BT1566" s="5"/>
      <c r="BU1566" s="5"/>
    </row>
    <row r="1567" spans="1:73" x14ac:dyDescent="0.25">
      <c r="A1567" s="5" t="s">
        <v>1887</v>
      </c>
      <c r="B1567" s="42">
        <v>300</v>
      </c>
      <c r="G1567" s="5" t="s">
        <v>1878</v>
      </c>
      <c r="H1567" s="42">
        <v>237</v>
      </c>
      <c r="N1567" s="5" t="s">
        <v>1878</v>
      </c>
      <c r="O1567" s="42">
        <v>1</v>
      </c>
      <c r="Z1567" s="5" t="s">
        <v>929</v>
      </c>
      <c r="AA1567" s="1">
        <v>0.12</v>
      </c>
      <c r="AI1567" s="5" t="s">
        <v>935</v>
      </c>
      <c r="AJ1567" s="42">
        <v>1</v>
      </c>
      <c r="AL1567" s="5" t="s">
        <v>936</v>
      </c>
      <c r="AM1567" s="17">
        <v>2</v>
      </c>
      <c r="AW1567" s="5" t="s">
        <v>1147</v>
      </c>
      <c r="AX1567" s="17">
        <v>600</v>
      </c>
      <c r="BC1567" s="5" t="s">
        <v>1025</v>
      </c>
      <c r="BD1567" s="17">
        <v>165</v>
      </c>
      <c r="BN1567" s="5" t="s">
        <v>939</v>
      </c>
      <c r="BO1567" s="5" t="e">
        <f t="shared" si="101"/>
        <v>#N/A</v>
      </c>
      <c r="BP1567" s="5" t="e">
        <f t="shared" si="102"/>
        <v>#N/A</v>
      </c>
      <c r="BQ1567" s="5" t="e">
        <f>Table2[[#This Row],[Column1]]+Table2[[#This Row],[Column2]]</f>
        <v>#N/A</v>
      </c>
      <c r="BR1567" s="5"/>
      <c r="BS1567" s="5"/>
      <c r="BT1567" s="5"/>
      <c r="BU1567" s="5"/>
    </row>
    <row r="1568" spans="1:73" x14ac:dyDescent="0.25">
      <c r="A1568" s="5" t="s">
        <v>1888</v>
      </c>
      <c r="B1568" s="42">
        <v>99</v>
      </c>
      <c r="G1568" s="5" t="s">
        <v>1879</v>
      </c>
      <c r="H1568" s="42">
        <v>0</v>
      </c>
      <c r="N1568" s="5" t="s">
        <v>1879</v>
      </c>
      <c r="O1568" s="42">
        <v>1</v>
      </c>
      <c r="Z1568" s="5" t="s">
        <v>930</v>
      </c>
      <c r="AA1568" s="1">
        <v>0.33</v>
      </c>
      <c r="AI1568" s="5" t="s">
        <v>936</v>
      </c>
      <c r="AJ1568" s="42">
        <v>2</v>
      </c>
      <c r="AL1568" s="5" t="s">
        <v>937</v>
      </c>
      <c r="AM1568" s="17">
        <v>1</v>
      </c>
      <c r="AW1568" s="5" t="s">
        <v>1148</v>
      </c>
      <c r="AX1568" s="17">
        <v>10000</v>
      </c>
      <c r="BC1568" s="5" t="s">
        <v>1026</v>
      </c>
      <c r="BD1568" s="17">
        <v>115</v>
      </c>
      <c r="BN1568" s="5" t="s">
        <v>941</v>
      </c>
      <c r="BO1568" s="5" t="e">
        <f t="shared" si="101"/>
        <v>#N/A</v>
      </c>
      <c r="BP1568" s="5" t="e">
        <f t="shared" si="102"/>
        <v>#N/A</v>
      </c>
      <c r="BQ1568" s="5" t="e">
        <f>Table2[[#This Row],[Column1]]+Table2[[#This Row],[Column2]]</f>
        <v>#N/A</v>
      </c>
      <c r="BR1568" s="5"/>
      <c r="BS1568" s="5"/>
      <c r="BT1568" s="5"/>
      <c r="BU1568" s="5"/>
    </row>
    <row r="1569" spans="1:73" x14ac:dyDescent="0.25">
      <c r="A1569" s="5" t="s">
        <v>1889</v>
      </c>
      <c r="B1569" s="42">
        <v>340</v>
      </c>
      <c r="G1569" s="5" t="s">
        <v>1880</v>
      </c>
      <c r="H1569" s="42">
        <v>65700</v>
      </c>
      <c r="N1569" s="5" t="s">
        <v>1880</v>
      </c>
      <c r="O1569" s="42">
        <v>5</v>
      </c>
      <c r="Z1569" s="5" t="s">
        <v>932</v>
      </c>
      <c r="AA1569" s="1">
        <v>0.14000000000000001</v>
      </c>
      <c r="AI1569" s="5" t="s">
        <v>937</v>
      </c>
      <c r="AJ1569" s="42">
        <v>1</v>
      </c>
      <c r="AL1569" s="5" t="s">
        <v>938</v>
      </c>
      <c r="AM1569" s="17">
        <v>1</v>
      </c>
      <c r="AW1569" s="5" t="s">
        <v>1151</v>
      </c>
      <c r="AX1569" s="17">
        <v>1100</v>
      </c>
      <c r="BC1569" s="5" t="s">
        <v>1027</v>
      </c>
      <c r="BD1569" s="17">
        <v>118</v>
      </c>
      <c r="BN1569" s="5" t="s">
        <v>942</v>
      </c>
      <c r="BO1569" s="5" t="e">
        <f t="shared" si="101"/>
        <v>#N/A</v>
      </c>
      <c r="BP1569" s="5" t="e">
        <f t="shared" si="102"/>
        <v>#N/A</v>
      </c>
      <c r="BQ1569" s="5" t="e">
        <f>Table2[[#This Row],[Column1]]+Table2[[#This Row],[Column2]]</f>
        <v>#N/A</v>
      </c>
      <c r="BR1569" s="5"/>
      <c r="BS1569" s="5"/>
      <c r="BT1569" s="5"/>
      <c r="BU1569" s="5"/>
    </row>
    <row r="1570" spans="1:73" x14ac:dyDescent="0.25">
      <c r="A1570" s="5" t="s">
        <v>1890</v>
      </c>
      <c r="B1570" s="42">
        <v>40</v>
      </c>
      <c r="G1570" s="5" t="s">
        <v>1881</v>
      </c>
      <c r="H1570" s="42">
        <v>430</v>
      </c>
      <c r="N1570" s="5" t="s">
        <v>1881</v>
      </c>
      <c r="O1570" s="42">
        <v>2</v>
      </c>
      <c r="Z1570" s="5" t="s">
        <v>933</v>
      </c>
      <c r="AA1570" s="1">
        <v>0</v>
      </c>
      <c r="AI1570" s="5" t="s">
        <v>938</v>
      </c>
      <c r="AJ1570" s="42">
        <v>1</v>
      </c>
      <c r="AL1570" s="5" t="s">
        <v>939</v>
      </c>
      <c r="AM1570" s="17">
        <v>1</v>
      </c>
      <c r="AW1570" s="5" t="s">
        <v>1153</v>
      </c>
      <c r="AX1570" s="17">
        <v>127</v>
      </c>
      <c r="BC1570" s="5" t="s">
        <v>1028</v>
      </c>
      <c r="BD1570" s="17">
        <v>84</v>
      </c>
      <c r="BN1570" s="5" t="s">
        <v>943</v>
      </c>
      <c r="BO1570" s="5" t="e">
        <f t="shared" si="101"/>
        <v>#N/A</v>
      </c>
      <c r="BP1570" s="5" t="e">
        <f t="shared" si="102"/>
        <v>#N/A</v>
      </c>
      <c r="BQ1570" s="5" t="e">
        <f>Table2[[#This Row],[Column1]]+Table2[[#This Row],[Column2]]</f>
        <v>#N/A</v>
      </c>
      <c r="BR1570" s="5"/>
      <c r="BS1570" s="5"/>
      <c r="BT1570" s="5"/>
      <c r="BU1570" s="5"/>
    </row>
    <row r="1571" spans="1:73" x14ac:dyDescent="0.25">
      <c r="A1571" s="5" t="s">
        <v>1891</v>
      </c>
      <c r="B1571" s="42">
        <v>470</v>
      </c>
      <c r="G1571" s="5" t="s">
        <v>1882</v>
      </c>
      <c r="H1571" s="42">
        <v>24</v>
      </c>
      <c r="N1571" s="5" t="s">
        <v>1882</v>
      </c>
      <c r="O1571" s="42">
        <v>1</v>
      </c>
      <c r="Z1571" s="5" t="s">
        <v>934</v>
      </c>
      <c r="AA1571" s="1">
        <v>0.3</v>
      </c>
      <c r="AI1571" s="5" t="s">
        <v>939</v>
      </c>
      <c r="AJ1571" s="42">
        <v>1</v>
      </c>
      <c r="AL1571" s="5" t="s">
        <v>941</v>
      </c>
      <c r="AM1571" s="17">
        <v>1</v>
      </c>
      <c r="AW1571" s="5" t="s">
        <v>1154</v>
      </c>
      <c r="AX1571" s="17">
        <v>147</v>
      </c>
      <c r="BC1571" s="5" t="s">
        <v>1029</v>
      </c>
      <c r="BD1571" s="17">
        <v>16</v>
      </c>
      <c r="BN1571" s="5" t="s">
        <v>944</v>
      </c>
      <c r="BO1571" s="5" t="e">
        <f t="shared" si="101"/>
        <v>#N/A</v>
      </c>
      <c r="BP1571" s="5" t="e">
        <f t="shared" si="102"/>
        <v>#N/A</v>
      </c>
      <c r="BQ1571" s="5" t="e">
        <f>Table2[[#This Row],[Column1]]+Table2[[#This Row],[Column2]]</f>
        <v>#N/A</v>
      </c>
      <c r="BR1571" s="5"/>
      <c r="BS1571" s="5"/>
      <c r="BT1571" s="5"/>
      <c r="BU1571" s="5"/>
    </row>
    <row r="1572" spans="1:73" x14ac:dyDescent="0.25">
      <c r="A1572" s="5" t="s">
        <v>1892</v>
      </c>
      <c r="B1572" s="42">
        <v>130</v>
      </c>
      <c r="G1572" s="5" t="s">
        <v>1883</v>
      </c>
      <c r="H1572" s="42">
        <v>68</v>
      </c>
      <c r="N1572" s="5" t="s">
        <v>1883</v>
      </c>
      <c r="O1572" s="42">
        <v>1</v>
      </c>
      <c r="Z1572" s="5" t="s">
        <v>935</v>
      </c>
      <c r="AA1572" s="1">
        <v>7.0000000000000007E-2</v>
      </c>
      <c r="AI1572" s="5" t="s">
        <v>941</v>
      </c>
      <c r="AJ1572" s="42">
        <v>1</v>
      </c>
      <c r="AL1572" s="5" t="s">
        <v>942</v>
      </c>
      <c r="AM1572" s="17">
        <v>1</v>
      </c>
      <c r="AW1572" s="5" t="s">
        <v>1155</v>
      </c>
      <c r="AX1572" s="17">
        <v>50</v>
      </c>
      <c r="BC1572" s="5" t="s">
        <v>1030</v>
      </c>
      <c r="BD1572" s="17">
        <v>46</v>
      </c>
      <c r="BN1572" s="5" t="s">
        <v>945</v>
      </c>
      <c r="BO1572" s="5" t="e">
        <f t="shared" si="101"/>
        <v>#N/A</v>
      </c>
      <c r="BP1572" s="5" t="e">
        <f t="shared" si="102"/>
        <v>#N/A</v>
      </c>
      <c r="BQ1572" s="5" t="e">
        <f>Table2[[#This Row],[Column1]]+Table2[[#This Row],[Column2]]</f>
        <v>#N/A</v>
      </c>
      <c r="BR1572" s="5"/>
      <c r="BS1572" s="5"/>
      <c r="BT1572" s="5"/>
      <c r="BU1572" s="5"/>
    </row>
    <row r="1573" spans="1:73" x14ac:dyDescent="0.25">
      <c r="A1573" s="5" t="s">
        <v>1893</v>
      </c>
      <c r="B1573" s="42">
        <v>50</v>
      </c>
      <c r="G1573" s="5" t="s">
        <v>1884</v>
      </c>
      <c r="H1573" s="42">
        <v>22</v>
      </c>
      <c r="N1573" s="5" t="s">
        <v>1884</v>
      </c>
      <c r="O1573" s="42">
        <v>2</v>
      </c>
      <c r="Z1573" s="5" t="s">
        <v>936</v>
      </c>
      <c r="AA1573" s="1">
        <v>0.11</v>
      </c>
      <c r="AI1573" s="5" t="s">
        <v>942</v>
      </c>
      <c r="AJ1573" s="42">
        <v>1</v>
      </c>
      <c r="AL1573" s="5" t="s">
        <v>943</v>
      </c>
      <c r="AM1573" s="17">
        <v>3</v>
      </c>
      <c r="AW1573" s="5" t="s">
        <v>1156</v>
      </c>
      <c r="AX1573" s="17">
        <v>119</v>
      </c>
      <c r="BC1573" s="5" t="s">
        <v>1031</v>
      </c>
      <c r="BD1573" s="17">
        <v>12</v>
      </c>
      <c r="BN1573" s="5" t="s">
        <v>946</v>
      </c>
      <c r="BO1573" s="5" t="e">
        <f t="shared" si="101"/>
        <v>#N/A</v>
      </c>
      <c r="BP1573" s="5" t="e">
        <f t="shared" si="102"/>
        <v>#N/A</v>
      </c>
      <c r="BQ1573" s="5" t="e">
        <f>Table2[[#This Row],[Column1]]+Table2[[#This Row],[Column2]]</f>
        <v>#N/A</v>
      </c>
      <c r="BR1573" s="5"/>
      <c r="BS1573" s="5"/>
      <c r="BT1573" s="5"/>
      <c r="BU1573" s="5"/>
    </row>
    <row r="1574" spans="1:73" x14ac:dyDescent="0.25">
      <c r="A1574" s="5" t="s">
        <v>1894</v>
      </c>
      <c r="B1574" s="42">
        <v>46</v>
      </c>
      <c r="G1574" s="5" t="s">
        <v>1885</v>
      </c>
      <c r="H1574" s="42">
        <v>808</v>
      </c>
      <c r="N1574" s="5" t="s">
        <v>1885</v>
      </c>
      <c r="O1574" s="42">
        <v>2</v>
      </c>
      <c r="Z1574" s="5" t="s">
        <v>937</v>
      </c>
      <c r="AA1574" s="1">
        <v>1</v>
      </c>
      <c r="AI1574" s="5" t="s">
        <v>943</v>
      </c>
      <c r="AJ1574" s="42">
        <v>3</v>
      </c>
      <c r="AL1574" s="5" t="s">
        <v>944</v>
      </c>
      <c r="AM1574" s="17">
        <v>1</v>
      </c>
      <c r="AW1574" s="5" t="s">
        <v>1157</v>
      </c>
      <c r="AX1574" s="17">
        <v>649</v>
      </c>
      <c r="BC1574" s="5" t="s">
        <v>1032</v>
      </c>
      <c r="BD1574" s="17">
        <v>157</v>
      </c>
      <c r="BN1574" s="5" t="s">
        <v>947</v>
      </c>
      <c r="BO1574" s="5" t="e">
        <f t="shared" si="101"/>
        <v>#N/A</v>
      </c>
      <c r="BP1574" s="5" t="e">
        <f t="shared" si="102"/>
        <v>#N/A</v>
      </c>
      <c r="BQ1574" s="5" t="e">
        <f>Table2[[#This Row],[Column1]]+Table2[[#This Row],[Column2]]</f>
        <v>#N/A</v>
      </c>
      <c r="BR1574" s="5"/>
      <c r="BS1574" s="5"/>
      <c r="BT1574" s="5"/>
      <c r="BU1574" s="5"/>
    </row>
    <row r="1575" spans="1:73" x14ac:dyDescent="0.25">
      <c r="A1575" s="5" t="s">
        <v>1895</v>
      </c>
      <c r="B1575" s="42">
        <v>26</v>
      </c>
      <c r="G1575" s="5" t="s">
        <v>1886</v>
      </c>
      <c r="H1575" s="42">
        <v>33</v>
      </c>
      <c r="N1575" s="5" t="s">
        <v>1886</v>
      </c>
      <c r="O1575" s="42">
        <v>1</v>
      </c>
      <c r="Z1575" s="5" t="s">
        <v>938</v>
      </c>
      <c r="AA1575" s="1">
        <v>0.17</v>
      </c>
      <c r="AI1575" s="5" t="s">
        <v>944</v>
      </c>
      <c r="AJ1575" s="42">
        <v>1</v>
      </c>
      <c r="AL1575" s="5" t="s">
        <v>945</v>
      </c>
      <c r="AM1575" s="17">
        <v>1</v>
      </c>
      <c r="AW1575" s="5" t="s">
        <v>1158</v>
      </c>
      <c r="AX1575" s="17">
        <v>65</v>
      </c>
      <c r="BC1575" s="5" t="s">
        <v>1033</v>
      </c>
      <c r="BD1575" s="17">
        <v>57</v>
      </c>
      <c r="BN1575" s="5" t="s">
        <v>948</v>
      </c>
      <c r="BO1575" s="5" t="e">
        <f t="shared" si="101"/>
        <v>#N/A</v>
      </c>
      <c r="BP1575" s="5" t="e">
        <f t="shared" si="102"/>
        <v>#N/A</v>
      </c>
      <c r="BQ1575" s="5" t="e">
        <f>Table2[[#This Row],[Column1]]+Table2[[#This Row],[Column2]]</f>
        <v>#N/A</v>
      </c>
      <c r="BR1575" s="5"/>
      <c r="BS1575" s="5"/>
      <c r="BT1575" s="5"/>
      <c r="BU1575" s="5"/>
    </row>
    <row r="1576" spans="1:73" x14ac:dyDescent="0.25">
      <c r="A1576" s="5" t="s">
        <v>1896</v>
      </c>
      <c r="B1576" s="42">
        <v>25</v>
      </c>
      <c r="G1576" s="5" t="s">
        <v>1887</v>
      </c>
      <c r="H1576" s="42">
        <v>260</v>
      </c>
      <c r="N1576" s="5" t="s">
        <v>1887</v>
      </c>
      <c r="O1576" s="42">
        <v>1</v>
      </c>
      <c r="Z1576" s="5" t="s">
        <v>939</v>
      </c>
      <c r="AA1576" s="1">
        <v>1</v>
      </c>
      <c r="AI1576" s="5" t="s">
        <v>945</v>
      </c>
      <c r="AJ1576" s="42">
        <v>1</v>
      </c>
      <c r="AL1576" s="5" t="s">
        <v>946</v>
      </c>
      <c r="AM1576" s="17">
        <v>1</v>
      </c>
      <c r="AW1576" s="5" t="s">
        <v>1159</v>
      </c>
      <c r="AX1576" s="17">
        <v>100</v>
      </c>
      <c r="BC1576" s="5" t="s">
        <v>1034</v>
      </c>
      <c r="BD1576" s="17">
        <v>3678</v>
      </c>
      <c r="BN1576" s="5" t="s">
        <v>949</v>
      </c>
      <c r="BO1576" s="5" t="e">
        <f t="shared" si="101"/>
        <v>#N/A</v>
      </c>
      <c r="BP1576" s="5" t="e">
        <f t="shared" si="102"/>
        <v>#N/A</v>
      </c>
      <c r="BQ1576" s="5" t="e">
        <f>Table2[[#This Row],[Column1]]+Table2[[#This Row],[Column2]]</f>
        <v>#N/A</v>
      </c>
      <c r="BR1576" s="5"/>
      <c r="BS1576" s="5"/>
      <c r="BT1576" s="5"/>
      <c r="BU1576" s="5"/>
    </row>
    <row r="1577" spans="1:73" x14ac:dyDescent="0.25">
      <c r="A1577" s="5" t="s">
        <v>1897</v>
      </c>
      <c r="B1577" s="42">
        <v>90</v>
      </c>
      <c r="G1577" s="5" t="s">
        <v>1888</v>
      </c>
      <c r="H1577" s="42">
        <v>0</v>
      </c>
      <c r="N1577" s="5" t="s">
        <v>1888</v>
      </c>
      <c r="O1577" s="42">
        <v>1</v>
      </c>
      <c r="Z1577" s="5" t="s">
        <v>941</v>
      </c>
      <c r="AA1577" s="1">
        <v>0</v>
      </c>
      <c r="AI1577" s="5" t="s">
        <v>946</v>
      </c>
      <c r="AJ1577" s="42">
        <v>1</v>
      </c>
      <c r="AL1577" s="5" t="s">
        <v>947</v>
      </c>
      <c r="AM1577" s="17">
        <v>1</v>
      </c>
      <c r="AW1577" s="5" t="s">
        <v>1160</v>
      </c>
      <c r="AX1577" s="17">
        <v>42</v>
      </c>
      <c r="BC1577" s="5" t="s">
        <v>1035</v>
      </c>
      <c r="BD1577" s="17">
        <v>17</v>
      </c>
      <c r="BN1577" s="5" t="s">
        <v>950</v>
      </c>
      <c r="BO1577" s="5" t="e">
        <f t="shared" si="101"/>
        <v>#N/A</v>
      </c>
      <c r="BP1577" s="5" t="e">
        <f t="shared" si="102"/>
        <v>#N/A</v>
      </c>
      <c r="BQ1577" s="5" t="e">
        <f>Table2[[#This Row],[Column1]]+Table2[[#This Row],[Column2]]</f>
        <v>#N/A</v>
      </c>
      <c r="BR1577" s="5"/>
      <c r="BS1577" s="5"/>
      <c r="BT1577" s="5"/>
      <c r="BU1577" s="5"/>
    </row>
    <row r="1578" spans="1:73" x14ac:dyDescent="0.25">
      <c r="A1578" s="5" t="s">
        <v>1898</v>
      </c>
      <c r="B1578" s="42">
        <v>525</v>
      </c>
      <c r="G1578" s="5" t="s">
        <v>1889</v>
      </c>
      <c r="H1578" s="42">
        <v>3200</v>
      </c>
      <c r="N1578" s="5" t="s">
        <v>1889</v>
      </c>
      <c r="O1578" s="42">
        <v>2</v>
      </c>
      <c r="Z1578" s="5" t="s">
        <v>942</v>
      </c>
      <c r="AA1578" s="1">
        <v>0.23</v>
      </c>
      <c r="AI1578" s="5" t="s">
        <v>947</v>
      </c>
      <c r="AJ1578" s="42">
        <v>1</v>
      </c>
      <c r="AL1578" s="5" t="s">
        <v>948</v>
      </c>
      <c r="AM1578" s="17">
        <v>1</v>
      </c>
      <c r="AW1578" s="5" t="s">
        <v>1163</v>
      </c>
      <c r="AX1578" s="17">
        <v>40</v>
      </c>
      <c r="BC1578" s="5" t="s">
        <v>1036</v>
      </c>
      <c r="BD1578" s="17">
        <v>18</v>
      </c>
      <c r="BN1578" s="5" t="s">
        <v>951</v>
      </c>
      <c r="BO1578" s="5" t="e">
        <f t="shared" si="101"/>
        <v>#N/A</v>
      </c>
      <c r="BP1578" s="5" t="e">
        <f t="shared" si="102"/>
        <v>#N/A</v>
      </c>
      <c r="BQ1578" s="5" t="e">
        <f>Table2[[#This Row],[Column1]]+Table2[[#This Row],[Column2]]</f>
        <v>#N/A</v>
      </c>
      <c r="BR1578" s="5"/>
      <c r="BS1578" s="5"/>
      <c r="BT1578" s="5"/>
      <c r="BU1578" s="5"/>
    </row>
    <row r="1579" spans="1:73" x14ac:dyDescent="0.25">
      <c r="A1579" s="5" t="s">
        <v>1899</v>
      </c>
      <c r="B1579" s="42">
        <v>60</v>
      </c>
      <c r="G1579" s="5" t="s">
        <v>1890</v>
      </c>
      <c r="H1579" s="42">
        <v>18</v>
      </c>
      <c r="N1579" s="5" t="s">
        <v>1890</v>
      </c>
      <c r="O1579" s="42">
        <v>1</v>
      </c>
      <c r="Z1579" s="5" t="s">
        <v>943</v>
      </c>
      <c r="AA1579" s="1">
        <v>1</v>
      </c>
      <c r="AI1579" s="5" t="s">
        <v>948</v>
      </c>
      <c r="AJ1579" s="42">
        <v>1</v>
      </c>
      <c r="AL1579" s="5" t="s">
        <v>949</v>
      </c>
      <c r="AM1579" s="17">
        <v>1</v>
      </c>
      <c r="AW1579" s="5" t="s">
        <v>1164</v>
      </c>
      <c r="AX1579" s="17">
        <v>78</v>
      </c>
      <c r="BC1579" s="5" t="s">
        <v>1037</v>
      </c>
      <c r="BD1579" s="17">
        <v>1014</v>
      </c>
      <c r="BN1579" s="5" t="s">
        <v>952</v>
      </c>
      <c r="BO1579" s="5" t="e">
        <f t="shared" si="101"/>
        <v>#N/A</v>
      </c>
      <c r="BP1579" s="5" t="e">
        <f t="shared" si="102"/>
        <v>#N/A</v>
      </c>
      <c r="BQ1579" s="5" t="e">
        <f>Table2[[#This Row],[Column1]]+Table2[[#This Row],[Column2]]</f>
        <v>#N/A</v>
      </c>
      <c r="BR1579" s="5"/>
      <c r="BS1579" s="5"/>
      <c r="BT1579" s="5"/>
      <c r="BU1579" s="5"/>
    </row>
    <row r="1580" spans="1:73" x14ac:dyDescent="0.25">
      <c r="A1580" s="5" t="s">
        <v>1900</v>
      </c>
      <c r="B1580" s="42">
        <v>35</v>
      </c>
      <c r="G1580" s="5" t="s">
        <v>1891</v>
      </c>
      <c r="H1580" s="42">
        <v>116</v>
      </c>
      <c r="N1580" s="5" t="s">
        <v>1891</v>
      </c>
      <c r="O1580" s="42">
        <v>2</v>
      </c>
      <c r="Z1580" s="5" t="s">
        <v>944</v>
      </c>
      <c r="AA1580" s="1">
        <v>0</v>
      </c>
      <c r="AI1580" s="5" t="s">
        <v>949</v>
      </c>
      <c r="AJ1580" s="42">
        <v>1</v>
      </c>
      <c r="AL1580" s="5" t="s">
        <v>950</v>
      </c>
      <c r="AM1580" s="17">
        <v>1</v>
      </c>
      <c r="AW1580" s="5" t="s">
        <v>1166</v>
      </c>
      <c r="AX1580" s="17">
        <v>360</v>
      </c>
      <c r="BC1580" s="5" t="s">
        <v>1039</v>
      </c>
      <c r="BD1580" s="17">
        <v>56</v>
      </c>
      <c r="BN1580" s="5" t="s">
        <v>953</v>
      </c>
      <c r="BO1580" s="5" t="e">
        <f t="shared" si="101"/>
        <v>#N/A</v>
      </c>
      <c r="BP1580" s="5" t="e">
        <f t="shared" si="102"/>
        <v>#N/A</v>
      </c>
      <c r="BQ1580" s="5" t="e">
        <f>Table2[[#This Row],[Column1]]+Table2[[#This Row],[Column2]]</f>
        <v>#N/A</v>
      </c>
      <c r="BR1580" s="5"/>
      <c r="BS1580" s="5"/>
      <c r="BT1580" s="5"/>
      <c r="BU1580" s="5"/>
    </row>
    <row r="1581" spans="1:73" x14ac:dyDescent="0.25">
      <c r="A1581" s="5" t="s">
        <v>1901</v>
      </c>
      <c r="B1581" s="42">
        <v>450</v>
      </c>
      <c r="G1581" s="5" t="s">
        <v>1892</v>
      </c>
      <c r="H1581" s="42">
        <v>850</v>
      </c>
      <c r="N1581" s="5" t="s">
        <v>1892</v>
      </c>
      <c r="O1581" s="42">
        <v>1</v>
      </c>
      <c r="Z1581" s="5" t="s">
        <v>945</v>
      </c>
      <c r="AA1581" s="1">
        <v>0.08</v>
      </c>
      <c r="AI1581" s="5" t="s">
        <v>950</v>
      </c>
      <c r="AJ1581" s="42">
        <v>1</v>
      </c>
      <c r="AL1581" s="5" t="s">
        <v>951</v>
      </c>
      <c r="AM1581" s="17">
        <v>1</v>
      </c>
      <c r="AW1581" s="5" t="s">
        <v>1167</v>
      </c>
      <c r="AX1581" s="17">
        <v>180</v>
      </c>
      <c r="BC1581" s="5" t="s">
        <v>1040</v>
      </c>
      <c r="BD1581" s="17">
        <v>81</v>
      </c>
      <c r="BN1581" s="5" t="s">
        <v>954</v>
      </c>
      <c r="BO1581" s="5" t="e">
        <f t="shared" si="101"/>
        <v>#N/A</v>
      </c>
      <c r="BP1581" s="5" t="e">
        <f t="shared" si="102"/>
        <v>#N/A</v>
      </c>
      <c r="BQ1581" s="5" t="e">
        <f>Table2[[#This Row],[Column1]]+Table2[[#This Row],[Column2]]</f>
        <v>#N/A</v>
      </c>
      <c r="BR1581" s="5"/>
      <c r="BS1581" s="5"/>
      <c r="BT1581" s="5"/>
      <c r="BU1581" s="5"/>
    </row>
    <row r="1582" spans="1:73" x14ac:dyDescent="0.25">
      <c r="A1582" s="5" t="s">
        <v>1902</v>
      </c>
      <c r="B1582" s="42">
        <v>30</v>
      </c>
      <c r="G1582" s="5" t="s">
        <v>1893</v>
      </c>
      <c r="H1582" s="42">
        <v>24</v>
      </c>
      <c r="N1582" s="5" t="s">
        <v>1893</v>
      </c>
      <c r="O1582" s="42">
        <v>1</v>
      </c>
      <c r="Z1582" s="5" t="s">
        <v>946</v>
      </c>
      <c r="AA1582" s="1">
        <v>0.35</v>
      </c>
      <c r="AI1582" s="5" t="s">
        <v>951</v>
      </c>
      <c r="AJ1582" s="42">
        <v>1</v>
      </c>
      <c r="AL1582" s="5" t="s">
        <v>952</v>
      </c>
      <c r="AM1582" s="17">
        <v>1</v>
      </c>
      <c r="AW1582" s="5" t="s">
        <v>1168</v>
      </c>
      <c r="AX1582" s="17">
        <v>35</v>
      </c>
      <c r="BC1582" s="5" t="s">
        <v>1041</v>
      </c>
      <c r="BD1582" s="17">
        <v>406</v>
      </c>
      <c r="BN1582" s="5" t="s">
        <v>955</v>
      </c>
      <c r="BO1582" s="5" t="e">
        <f t="shared" si="101"/>
        <v>#N/A</v>
      </c>
      <c r="BP1582" s="5" t="e">
        <f t="shared" si="102"/>
        <v>#N/A</v>
      </c>
      <c r="BQ1582" s="5" t="e">
        <f>Table2[[#This Row],[Column1]]+Table2[[#This Row],[Column2]]</f>
        <v>#N/A</v>
      </c>
      <c r="BR1582" s="5"/>
      <c r="BS1582" s="5"/>
      <c r="BT1582" s="5"/>
      <c r="BU1582" s="5"/>
    </row>
    <row r="1583" spans="1:73" x14ac:dyDescent="0.25">
      <c r="A1583" s="5" t="s">
        <v>1903</v>
      </c>
      <c r="B1583" s="42">
        <v>45</v>
      </c>
      <c r="G1583" s="5" t="s">
        <v>1894</v>
      </c>
      <c r="H1583" s="42">
        <v>52</v>
      </c>
      <c r="N1583" s="5" t="s">
        <v>1894</v>
      </c>
      <c r="O1583" s="42">
        <v>1</v>
      </c>
      <c r="Z1583" s="5" t="s">
        <v>947</v>
      </c>
      <c r="AA1583" s="1">
        <v>0.18</v>
      </c>
      <c r="AI1583" s="5" t="s">
        <v>952</v>
      </c>
      <c r="AJ1583" s="42">
        <v>1</v>
      </c>
      <c r="AL1583" s="5" t="s">
        <v>953</v>
      </c>
      <c r="AM1583" s="17">
        <v>1</v>
      </c>
      <c r="AW1583" s="5" t="s">
        <v>1171</v>
      </c>
      <c r="AX1583" s="17">
        <v>285</v>
      </c>
      <c r="BC1583" s="5" t="s">
        <v>1088</v>
      </c>
      <c r="BD1583" s="17">
        <v>24</v>
      </c>
      <c r="BN1583" s="5" t="s">
        <v>956</v>
      </c>
      <c r="BO1583" s="5" t="e">
        <f t="shared" si="101"/>
        <v>#N/A</v>
      </c>
      <c r="BP1583" s="5" t="e">
        <f t="shared" si="102"/>
        <v>#N/A</v>
      </c>
      <c r="BQ1583" s="5" t="e">
        <f>Table2[[#This Row],[Column1]]+Table2[[#This Row],[Column2]]</f>
        <v>#N/A</v>
      </c>
      <c r="BR1583" s="5"/>
      <c r="BS1583" s="5"/>
      <c r="BT1583" s="5"/>
      <c r="BU1583" s="5"/>
    </row>
    <row r="1584" spans="1:73" x14ac:dyDescent="0.25">
      <c r="A1584" s="5" t="s">
        <v>1904</v>
      </c>
      <c r="B1584" s="42">
        <v>5</v>
      </c>
      <c r="G1584" s="5" t="s">
        <v>1895</v>
      </c>
      <c r="H1584" s="42">
        <v>28</v>
      </c>
      <c r="N1584" s="5" t="s">
        <v>1895</v>
      </c>
      <c r="O1584" s="42">
        <v>1</v>
      </c>
      <c r="Z1584" s="5" t="s">
        <v>948</v>
      </c>
      <c r="AA1584" s="1">
        <v>0.16</v>
      </c>
      <c r="AI1584" s="5" t="s">
        <v>953</v>
      </c>
      <c r="AJ1584" s="42">
        <v>1</v>
      </c>
      <c r="AL1584" s="5" t="s">
        <v>954</v>
      </c>
      <c r="AM1584" s="17">
        <v>2</v>
      </c>
      <c r="AW1584" s="5" t="s">
        <v>1173</v>
      </c>
      <c r="AX1584" s="17">
        <v>28</v>
      </c>
      <c r="BC1584" s="5" t="s">
        <v>1089</v>
      </c>
      <c r="BD1584" s="17">
        <v>11</v>
      </c>
      <c r="BN1584" s="5" t="s">
        <v>957</v>
      </c>
      <c r="BO1584" s="5" t="e">
        <f t="shared" si="101"/>
        <v>#N/A</v>
      </c>
      <c r="BP1584" s="5" t="e">
        <f t="shared" si="102"/>
        <v>#N/A</v>
      </c>
      <c r="BQ1584" s="5" t="e">
        <f>Table2[[#This Row],[Column1]]+Table2[[#This Row],[Column2]]</f>
        <v>#N/A</v>
      </c>
      <c r="BR1584" s="5"/>
      <c r="BS1584" s="5"/>
      <c r="BT1584" s="5"/>
      <c r="BU1584" s="5"/>
    </row>
    <row r="1585" spans="1:73" x14ac:dyDescent="0.25">
      <c r="A1585" s="5" t="s">
        <v>1906</v>
      </c>
      <c r="B1585" s="42">
        <v>0</v>
      </c>
      <c r="G1585" s="5" t="s">
        <v>1896</v>
      </c>
      <c r="H1585" s="42">
        <v>84</v>
      </c>
      <c r="N1585" s="5" t="s">
        <v>1896</v>
      </c>
      <c r="O1585" s="42">
        <v>1</v>
      </c>
      <c r="Z1585" s="5" t="s">
        <v>949</v>
      </c>
      <c r="AA1585" s="1">
        <v>0.1</v>
      </c>
      <c r="AI1585" s="5" t="s">
        <v>954</v>
      </c>
      <c r="AJ1585" s="42">
        <v>2</v>
      </c>
      <c r="AL1585" s="5" t="s">
        <v>955</v>
      </c>
      <c r="AM1585" s="17">
        <v>2</v>
      </c>
      <c r="AW1585" s="5" t="s">
        <v>1175</v>
      </c>
      <c r="AX1585" s="17">
        <v>70</v>
      </c>
      <c r="BC1585" s="5" t="s">
        <v>1090</v>
      </c>
      <c r="BD1585" s="17">
        <v>32</v>
      </c>
      <c r="BN1585" s="5" t="s">
        <v>958</v>
      </c>
      <c r="BO1585" s="5" t="e">
        <f t="shared" si="101"/>
        <v>#N/A</v>
      </c>
      <c r="BP1585" s="5" t="e">
        <f t="shared" si="102"/>
        <v>#N/A</v>
      </c>
      <c r="BQ1585" s="5" t="e">
        <f>Table2[[#This Row],[Column1]]+Table2[[#This Row],[Column2]]</f>
        <v>#N/A</v>
      </c>
      <c r="BR1585" s="5"/>
      <c r="BS1585" s="5"/>
      <c r="BT1585" s="5"/>
      <c r="BU1585" s="5"/>
    </row>
    <row r="1586" spans="1:73" x14ac:dyDescent="0.25">
      <c r="A1586" s="5" t="s">
        <v>1907</v>
      </c>
      <c r="B1586" s="42">
        <v>0</v>
      </c>
      <c r="G1586" s="5" t="s">
        <v>1897</v>
      </c>
      <c r="H1586" s="42">
        <v>415</v>
      </c>
      <c r="N1586" s="5" t="s">
        <v>1897</v>
      </c>
      <c r="O1586" s="42">
        <v>1</v>
      </c>
      <c r="Z1586" s="5" t="s">
        <v>950</v>
      </c>
      <c r="AA1586" s="1">
        <v>7.0000000000000007E-2</v>
      </c>
      <c r="AI1586" s="5" t="s">
        <v>955</v>
      </c>
      <c r="AJ1586" s="42">
        <v>2</v>
      </c>
      <c r="AL1586" s="5" t="s">
        <v>956</v>
      </c>
      <c r="AM1586" s="17">
        <v>1</v>
      </c>
      <c r="AW1586" s="5" t="s">
        <v>1177</v>
      </c>
      <c r="AX1586" s="17">
        <v>237</v>
      </c>
      <c r="BC1586" s="5" t="s">
        <v>1091</v>
      </c>
      <c r="BD1586" s="17">
        <v>9</v>
      </c>
      <c r="BN1586" s="5" t="s">
        <v>959</v>
      </c>
      <c r="BO1586" s="5" t="e">
        <f t="shared" si="101"/>
        <v>#N/A</v>
      </c>
      <c r="BP1586" s="5" t="e">
        <f t="shared" si="102"/>
        <v>#N/A</v>
      </c>
      <c r="BQ1586" s="5" t="e">
        <f>Table2[[#This Row],[Column1]]+Table2[[#This Row],[Column2]]</f>
        <v>#N/A</v>
      </c>
      <c r="BR1586" s="5"/>
      <c r="BS1586" s="5"/>
      <c r="BT1586" s="5"/>
      <c r="BU1586" s="5"/>
    </row>
    <row r="1587" spans="1:73" x14ac:dyDescent="0.25">
      <c r="A1587" s="5" t="s">
        <v>1908</v>
      </c>
      <c r="B1587" s="42">
        <v>20</v>
      </c>
      <c r="G1587" s="5" t="s">
        <v>1898</v>
      </c>
      <c r="H1587" s="42">
        <v>230</v>
      </c>
      <c r="N1587" s="5" t="s">
        <v>1898</v>
      </c>
      <c r="O1587" s="42">
        <v>1</v>
      </c>
      <c r="Z1587" s="5" t="s">
        <v>951</v>
      </c>
      <c r="AA1587" s="1">
        <v>0.18</v>
      </c>
      <c r="AI1587" s="5" t="s">
        <v>956</v>
      </c>
      <c r="AJ1587" s="42">
        <v>1</v>
      </c>
      <c r="AL1587" s="5" t="s">
        <v>957</v>
      </c>
      <c r="AM1587" s="17">
        <v>2</v>
      </c>
      <c r="AW1587" s="5" t="s">
        <v>1178</v>
      </c>
      <c r="AX1587" s="17">
        <v>33</v>
      </c>
      <c r="BC1587" s="5" t="s">
        <v>1093</v>
      </c>
      <c r="BD1587" s="17">
        <v>132</v>
      </c>
      <c r="BN1587" s="5" t="s">
        <v>960</v>
      </c>
      <c r="BO1587" s="5" t="e">
        <f t="shared" si="101"/>
        <v>#N/A</v>
      </c>
      <c r="BP1587" s="5" t="e">
        <f t="shared" si="102"/>
        <v>#N/A</v>
      </c>
      <c r="BQ1587" s="5" t="e">
        <f>Table2[[#This Row],[Column1]]+Table2[[#This Row],[Column2]]</f>
        <v>#N/A</v>
      </c>
      <c r="BR1587" s="5"/>
      <c r="BS1587" s="5"/>
      <c r="BT1587" s="5"/>
      <c r="BU1587" s="5"/>
    </row>
    <row r="1588" spans="1:73" x14ac:dyDescent="0.25">
      <c r="A1588" s="5" t="s">
        <v>1909</v>
      </c>
      <c r="B1588" s="42">
        <v>10</v>
      </c>
      <c r="G1588" s="5" t="s">
        <v>1899</v>
      </c>
      <c r="H1588" s="42">
        <v>76</v>
      </c>
      <c r="N1588" s="5" t="s">
        <v>1899</v>
      </c>
      <c r="O1588" s="42">
        <v>1</v>
      </c>
      <c r="Z1588" s="5" t="s">
        <v>952</v>
      </c>
      <c r="AA1588" s="1">
        <v>0.28000000000000003</v>
      </c>
      <c r="AI1588" s="5" t="s">
        <v>957</v>
      </c>
      <c r="AJ1588" s="42">
        <v>2</v>
      </c>
      <c r="AL1588" s="5" t="s">
        <v>958</v>
      </c>
      <c r="AM1588" s="17">
        <v>1</v>
      </c>
      <c r="AW1588" s="5" t="s">
        <v>1179</v>
      </c>
      <c r="AX1588" s="17">
        <v>250</v>
      </c>
      <c r="BC1588" s="5" t="s">
        <v>1094</v>
      </c>
      <c r="BD1588" s="17">
        <v>10</v>
      </c>
      <c r="BN1588" s="5" t="s">
        <v>961</v>
      </c>
      <c r="BO1588" s="5" t="e">
        <f t="shared" si="101"/>
        <v>#N/A</v>
      </c>
      <c r="BP1588" s="5" t="e">
        <f t="shared" si="102"/>
        <v>#N/A</v>
      </c>
      <c r="BQ1588" s="5" t="e">
        <f>Table2[[#This Row],[Column1]]+Table2[[#This Row],[Column2]]</f>
        <v>#N/A</v>
      </c>
      <c r="BR1588" s="5"/>
      <c r="BS1588" s="5"/>
      <c r="BT1588" s="5"/>
      <c r="BU1588" s="5"/>
    </row>
    <row r="1589" spans="1:73" x14ac:dyDescent="0.25">
      <c r="A1589" s="5" t="s">
        <v>1910</v>
      </c>
      <c r="B1589" s="42">
        <v>180</v>
      </c>
      <c r="G1589" s="5" t="s">
        <v>1900</v>
      </c>
      <c r="H1589" s="42">
        <v>67</v>
      </c>
      <c r="N1589" s="5" t="s">
        <v>1900</v>
      </c>
      <c r="O1589" s="42">
        <v>1</v>
      </c>
      <c r="Z1589" s="5" t="s">
        <v>953</v>
      </c>
      <c r="AA1589" s="1">
        <v>1</v>
      </c>
      <c r="AI1589" s="5" t="s">
        <v>958</v>
      </c>
      <c r="AJ1589" s="42">
        <v>1</v>
      </c>
      <c r="AL1589" s="5" t="s">
        <v>959</v>
      </c>
      <c r="AM1589" s="17">
        <v>1</v>
      </c>
      <c r="AW1589" s="5" t="s">
        <v>1182</v>
      </c>
      <c r="AX1589" s="17">
        <v>90</v>
      </c>
      <c r="BC1589" s="5" t="s">
        <v>1095</v>
      </c>
      <c r="BD1589" s="17">
        <v>149</v>
      </c>
      <c r="BN1589" s="5" t="s">
        <v>962</v>
      </c>
      <c r="BO1589" s="5" t="e">
        <f t="shared" si="101"/>
        <v>#N/A</v>
      </c>
      <c r="BP1589" s="5" t="e">
        <f t="shared" si="102"/>
        <v>#N/A</v>
      </c>
      <c r="BQ1589" s="5" t="e">
        <f>Table2[[#This Row],[Column1]]+Table2[[#This Row],[Column2]]</f>
        <v>#N/A</v>
      </c>
      <c r="BR1589" s="5"/>
      <c r="BS1589" s="5"/>
      <c r="BT1589" s="5"/>
      <c r="BU1589" s="5"/>
    </row>
    <row r="1590" spans="1:73" x14ac:dyDescent="0.25">
      <c r="A1590" s="5" t="s">
        <v>1911</v>
      </c>
      <c r="B1590" s="42">
        <v>0</v>
      </c>
      <c r="G1590" s="5" t="s">
        <v>1901</v>
      </c>
      <c r="H1590" s="42">
        <v>752</v>
      </c>
      <c r="N1590" s="5" t="s">
        <v>1901</v>
      </c>
      <c r="O1590" s="42">
        <v>1</v>
      </c>
      <c r="Z1590" s="5" t="s">
        <v>954</v>
      </c>
      <c r="AA1590" s="1">
        <v>0.1</v>
      </c>
      <c r="AI1590" s="5" t="s">
        <v>959</v>
      </c>
      <c r="AJ1590" s="42">
        <v>1</v>
      </c>
      <c r="AL1590" s="5" t="s">
        <v>960</v>
      </c>
      <c r="AM1590" s="17">
        <v>2</v>
      </c>
      <c r="AW1590" s="5" t="s">
        <v>1183</v>
      </c>
      <c r="AX1590" s="17">
        <v>40</v>
      </c>
      <c r="BC1590" s="5" t="s">
        <v>1096</v>
      </c>
      <c r="BD1590" s="17">
        <v>72</v>
      </c>
      <c r="BN1590" s="5" t="s">
        <v>963</v>
      </c>
      <c r="BO1590" s="5" t="e">
        <f t="shared" si="101"/>
        <v>#N/A</v>
      </c>
      <c r="BP1590" s="5" t="e">
        <f t="shared" si="102"/>
        <v>#N/A</v>
      </c>
      <c r="BQ1590" s="5" t="e">
        <f>Table2[[#This Row],[Column1]]+Table2[[#This Row],[Column2]]</f>
        <v>#N/A</v>
      </c>
      <c r="BR1590" s="5"/>
      <c r="BS1590" s="5"/>
      <c r="BT1590" s="5"/>
      <c r="BU1590" s="5"/>
    </row>
    <row r="1591" spans="1:73" x14ac:dyDescent="0.25">
      <c r="A1591" s="5" t="s">
        <v>1912</v>
      </c>
      <c r="B1591" s="42">
        <v>1600</v>
      </c>
      <c r="G1591" s="5" t="s">
        <v>1902</v>
      </c>
      <c r="H1591" s="42">
        <v>4</v>
      </c>
      <c r="N1591" s="5" t="s">
        <v>1902</v>
      </c>
      <c r="O1591" s="42">
        <v>1</v>
      </c>
      <c r="Z1591" s="5" t="s">
        <v>955</v>
      </c>
      <c r="AA1591" s="1">
        <v>1</v>
      </c>
      <c r="AI1591" s="5" t="s">
        <v>960</v>
      </c>
      <c r="AJ1591" s="42">
        <v>2</v>
      </c>
      <c r="AL1591" s="5" t="s">
        <v>961</v>
      </c>
      <c r="AM1591" s="17">
        <v>1</v>
      </c>
      <c r="AW1591" s="5" t="s">
        <v>1184</v>
      </c>
      <c r="AX1591" s="17">
        <v>200</v>
      </c>
      <c r="BC1591" s="5" t="s">
        <v>1097</v>
      </c>
      <c r="BD1591" s="17">
        <v>13</v>
      </c>
      <c r="BN1591" s="5" t="s">
        <v>964</v>
      </c>
      <c r="BO1591" s="5" t="e">
        <f t="shared" si="101"/>
        <v>#N/A</v>
      </c>
      <c r="BP1591" s="5" t="e">
        <f t="shared" si="102"/>
        <v>#N/A</v>
      </c>
      <c r="BQ1591" s="5" t="e">
        <f>Table2[[#This Row],[Column1]]+Table2[[#This Row],[Column2]]</f>
        <v>#N/A</v>
      </c>
      <c r="BR1591" s="5"/>
      <c r="BS1591" s="5"/>
      <c r="BT1591" s="5"/>
      <c r="BU1591" s="5"/>
    </row>
    <row r="1592" spans="1:73" x14ac:dyDescent="0.25">
      <c r="A1592" s="5" t="s">
        <v>1913</v>
      </c>
      <c r="B1592" s="42">
        <v>200</v>
      </c>
      <c r="G1592" s="5" t="s">
        <v>1903</v>
      </c>
      <c r="H1592" s="42">
        <v>58</v>
      </c>
      <c r="N1592" s="5" t="s">
        <v>1903</v>
      </c>
      <c r="O1592" s="42">
        <v>1</v>
      </c>
      <c r="Z1592" s="5" t="s">
        <v>956</v>
      </c>
      <c r="AA1592" s="1">
        <v>0</v>
      </c>
      <c r="AI1592" s="5" t="s">
        <v>961</v>
      </c>
      <c r="AJ1592" s="42">
        <v>1</v>
      </c>
      <c r="AL1592" s="5" t="s">
        <v>962</v>
      </c>
      <c r="AM1592" s="17">
        <v>2</v>
      </c>
      <c r="AW1592" s="5" t="s">
        <v>1186</v>
      </c>
      <c r="AX1592" s="17">
        <v>200</v>
      </c>
      <c r="BC1592" s="5" t="s">
        <v>1098</v>
      </c>
      <c r="BD1592" s="17">
        <v>245</v>
      </c>
      <c r="BN1592" s="5" t="s">
        <v>965</v>
      </c>
      <c r="BO1592" s="5" t="e">
        <f t="shared" si="101"/>
        <v>#N/A</v>
      </c>
      <c r="BP1592" s="5" t="e">
        <f t="shared" si="102"/>
        <v>#N/A</v>
      </c>
      <c r="BQ1592" s="5" t="e">
        <f>Table2[[#This Row],[Column1]]+Table2[[#This Row],[Column2]]</f>
        <v>#N/A</v>
      </c>
      <c r="BR1592" s="5"/>
      <c r="BS1592" s="5"/>
      <c r="BT1592" s="5"/>
      <c r="BU1592" s="5"/>
    </row>
    <row r="1593" spans="1:73" x14ac:dyDescent="0.25">
      <c r="A1593" s="5" t="s">
        <v>1914</v>
      </c>
      <c r="B1593" s="42">
        <v>1063</v>
      </c>
      <c r="G1593" s="5" t="s">
        <v>1904</v>
      </c>
      <c r="H1593" s="42">
        <v>11</v>
      </c>
      <c r="N1593" s="5" t="s">
        <v>1904</v>
      </c>
      <c r="O1593" s="42">
        <v>1</v>
      </c>
      <c r="Z1593" s="5" t="s">
        <v>957</v>
      </c>
      <c r="AA1593" s="1">
        <v>0.1</v>
      </c>
      <c r="AI1593" s="5" t="s">
        <v>962</v>
      </c>
      <c r="AJ1593" s="42">
        <v>2</v>
      </c>
      <c r="AL1593" s="5" t="s">
        <v>963</v>
      </c>
      <c r="AM1593" s="17">
        <v>1</v>
      </c>
      <c r="AW1593" s="5" t="s">
        <v>1188</v>
      </c>
      <c r="AX1593" s="17">
        <v>9</v>
      </c>
      <c r="BC1593" s="5" t="s">
        <v>1099</v>
      </c>
      <c r="BD1593" s="17">
        <v>31</v>
      </c>
      <c r="BN1593" s="5" t="s">
        <v>966</v>
      </c>
      <c r="BO1593" s="5" t="e">
        <f t="shared" si="101"/>
        <v>#N/A</v>
      </c>
      <c r="BP1593" s="5" t="e">
        <f t="shared" si="102"/>
        <v>#N/A</v>
      </c>
      <c r="BQ1593" s="5" t="e">
        <f>Table2[[#This Row],[Column1]]+Table2[[#This Row],[Column2]]</f>
        <v>#N/A</v>
      </c>
      <c r="BR1593" s="5"/>
      <c r="BS1593" s="5"/>
      <c r="BT1593" s="5"/>
      <c r="BU1593" s="5"/>
    </row>
    <row r="1594" spans="1:73" x14ac:dyDescent="0.25">
      <c r="A1594" s="5" t="s">
        <v>1915</v>
      </c>
      <c r="B1594" s="42">
        <v>0</v>
      </c>
      <c r="G1594" s="5" t="s">
        <v>1906</v>
      </c>
      <c r="H1594" s="42">
        <v>29</v>
      </c>
      <c r="N1594" s="5" t="s">
        <v>1906</v>
      </c>
      <c r="O1594" s="42">
        <v>1</v>
      </c>
      <c r="Z1594" s="5" t="s">
        <v>958</v>
      </c>
      <c r="AA1594" s="1">
        <v>0.15</v>
      </c>
      <c r="AI1594" s="5" t="s">
        <v>963</v>
      </c>
      <c r="AJ1594" s="42">
        <v>1</v>
      </c>
      <c r="AL1594" s="5" t="s">
        <v>964</v>
      </c>
      <c r="AM1594" s="17">
        <v>1</v>
      </c>
      <c r="AW1594" s="5" t="s">
        <v>1189</v>
      </c>
      <c r="AX1594" s="17">
        <v>110</v>
      </c>
      <c r="BC1594" s="5" t="s">
        <v>1100</v>
      </c>
      <c r="BD1594" s="17">
        <v>14700</v>
      </c>
      <c r="BN1594" s="5" t="s">
        <v>967</v>
      </c>
      <c r="BO1594" s="5" t="e">
        <f t="shared" si="101"/>
        <v>#N/A</v>
      </c>
      <c r="BP1594" s="5" t="e">
        <f t="shared" si="102"/>
        <v>#N/A</v>
      </c>
      <c r="BQ1594" s="5" t="e">
        <f>Table2[[#This Row],[Column1]]+Table2[[#This Row],[Column2]]</f>
        <v>#N/A</v>
      </c>
      <c r="BR1594" s="5"/>
      <c r="BS1594" s="5"/>
      <c r="BT1594" s="5"/>
      <c r="BU1594" s="5"/>
    </row>
    <row r="1595" spans="1:73" x14ac:dyDescent="0.25">
      <c r="A1595" s="5" t="s">
        <v>1916</v>
      </c>
      <c r="B1595" s="42">
        <v>140</v>
      </c>
      <c r="G1595" s="5" t="s">
        <v>1907</v>
      </c>
      <c r="H1595" s="42">
        <v>534</v>
      </c>
      <c r="N1595" s="5" t="s">
        <v>1907</v>
      </c>
      <c r="O1595" s="42">
        <v>1</v>
      </c>
      <c r="Z1595" s="5" t="s">
        <v>959</v>
      </c>
      <c r="AA1595" s="1">
        <v>0.46</v>
      </c>
      <c r="AI1595" s="5" t="s">
        <v>964</v>
      </c>
      <c r="AJ1595" s="42">
        <v>1</v>
      </c>
      <c r="AL1595" s="5" t="s">
        <v>965</v>
      </c>
      <c r="AM1595" s="17">
        <v>2</v>
      </c>
      <c r="AW1595" s="5" t="s">
        <v>1190</v>
      </c>
      <c r="AX1595" s="17">
        <v>45</v>
      </c>
      <c r="BC1595" s="5" t="s">
        <v>1101</v>
      </c>
      <c r="BD1595" s="17">
        <v>179</v>
      </c>
      <c r="BN1595" s="5" t="s">
        <v>968</v>
      </c>
      <c r="BO1595" s="5" t="e">
        <f t="shared" si="101"/>
        <v>#N/A</v>
      </c>
      <c r="BP1595" s="5" t="e">
        <f t="shared" si="102"/>
        <v>#N/A</v>
      </c>
      <c r="BQ1595" s="5" t="e">
        <f>Table2[[#This Row],[Column1]]+Table2[[#This Row],[Column2]]</f>
        <v>#N/A</v>
      </c>
      <c r="BR1595" s="5"/>
      <c r="BS1595" s="5"/>
      <c r="BT1595" s="5"/>
      <c r="BU1595" s="5"/>
    </row>
    <row r="1596" spans="1:73" x14ac:dyDescent="0.25">
      <c r="A1596" s="5" t="s">
        <v>1917</v>
      </c>
      <c r="B1596" s="42">
        <v>18</v>
      </c>
      <c r="G1596" s="5" t="s">
        <v>1908</v>
      </c>
      <c r="H1596" s="42">
        <v>94</v>
      </c>
      <c r="N1596" s="5" t="s">
        <v>1908</v>
      </c>
      <c r="O1596" s="42">
        <v>1</v>
      </c>
      <c r="Z1596" s="5" t="s">
        <v>960</v>
      </c>
      <c r="AA1596" s="1">
        <v>0.3</v>
      </c>
      <c r="AI1596" s="5" t="s">
        <v>965</v>
      </c>
      <c r="AJ1596" s="42">
        <v>2</v>
      </c>
      <c r="AL1596" s="5" t="s">
        <v>966</v>
      </c>
      <c r="AM1596" s="17">
        <v>1</v>
      </c>
      <c r="AW1596" s="5" t="s">
        <v>1192</v>
      </c>
      <c r="AX1596" s="17">
        <v>60</v>
      </c>
      <c r="BC1596" s="5" t="s">
        <v>1102</v>
      </c>
      <c r="BD1596" s="17">
        <v>144</v>
      </c>
      <c r="BN1596" s="5" t="s">
        <v>969</v>
      </c>
      <c r="BO1596" s="5" t="e">
        <f t="shared" si="101"/>
        <v>#N/A</v>
      </c>
      <c r="BP1596" s="5" t="e">
        <f t="shared" si="102"/>
        <v>#N/A</v>
      </c>
      <c r="BQ1596" s="5" t="e">
        <f>Table2[[#This Row],[Column1]]+Table2[[#This Row],[Column2]]</f>
        <v>#N/A</v>
      </c>
      <c r="BR1596" s="5"/>
      <c r="BS1596" s="5"/>
      <c r="BT1596" s="5"/>
      <c r="BU1596" s="5"/>
    </row>
    <row r="1597" spans="1:73" x14ac:dyDescent="0.25">
      <c r="A1597" s="5" t="s">
        <v>1918</v>
      </c>
      <c r="B1597" s="42">
        <v>70</v>
      </c>
      <c r="G1597" s="5" t="s">
        <v>1909</v>
      </c>
      <c r="H1597" s="42">
        <v>5</v>
      </c>
      <c r="N1597" s="5" t="s">
        <v>1909</v>
      </c>
      <c r="O1597" s="42">
        <v>1</v>
      </c>
      <c r="Z1597" s="5" t="s">
        <v>961</v>
      </c>
      <c r="AA1597" s="1">
        <v>0.2</v>
      </c>
      <c r="AI1597" s="5" t="s">
        <v>966</v>
      </c>
      <c r="AJ1597" s="42">
        <v>1</v>
      </c>
      <c r="AL1597" s="5" t="s">
        <v>967</v>
      </c>
      <c r="AM1597" s="17">
        <v>1</v>
      </c>
      <c r="AW1597" s="5" t="s">
        <v>1195</v>
      </c>
      <c r="AX1597" s="17">
        <v>30</v>
      </c>
      <c r="BC1597" s="5" t="s">
        <v>1103</v>
      </c>
      <c r="BD1597" s="17">
        <v>323</v>
      </c>
      <c r="BN1597" s="5" t="s">
        <v>970</v>
      </c>
      <c r="BO1597" s="5" t="e">
        <f t="shared" si="101"/>
        <v>#N/A</v>
      </c>
      <c r="BP1597" s="5" t="e">
        <f t="shared" si="102"/>
        <v>#N/A</v>
      </c>
      <c r="BQ1597" s="5" t="e">
        <f>Table2[[#This Row],[Column1]]+Table2[[#This Row],[Column2]]</f>
        <v>#N/A</v>
      </c>
      <c r="BR1597" s="5"/>
      <c r="BS1597" s="5"/>
      <c r="BT1597" s="5"/>
      <c r="BU1597" s="5"/>
    </row>
    <row r="1598" spans="1:73" x14ac:dyDescent="0.25">
      <c r="A1598" s="5" t="s">
        <v>1919</v>
      </c>
      <c r="B1598" s="42">
        <v>0</v>
      </c>
      <c r="G1598" s="5" t="s">
        <v>1910</v>
      </c>
      <c r="H1598" s="42">
        <v>917</v>
      </c>
      <c r="N1598" s="5" t="s">
        <v>1910</v>
      </c>
      <c r="O1598" s="42">
        <v>1</v>
      </c>
      <c r="Z1598" s="5" t="s">
        <v>962</v>
      </c>
      <c r="AA1598" s="1">
        <v>0.14000000000000001</v>
      </c>
      <c r="AI1598" s="5" t="s">
        <v>967</v>
      </c>
      <c r="AJ1598" s="42">
        <v>1</v>
      </c>
      <c r="AL1598" s="5" t="s">
        <v>968</v>
      </c>
      <c r="AM1598" s="17">
        <v>1</v>
      </c>
      <c r="AW1598" s="5" t="s">
        <v>1196</v>
      </c>
      <c r="AX1598" s="17">
        <v>40</v>
      </c>
      <c r="BC1598" s="5" t="s">
        <v>1104</v>
      </c>
      <c r="BD1598" s="17">
        <v>136</v>
      </c>
      <c r="BN1598" s="5" t="s">
        <v>971</v>
      </c>
      <c r="BO1598" s="5" t="e">
        <f t="shared" si="101"/>
        <v>#N/A</v>
      </c>
      <c r="BP1598" s="5" t="e">
        <f t="shared" si="102"/>
        <v>#N/A</v>
      </c>
      <c r="BQ1598" s="5" t="e">
        <f>Table2[[#This Row],[Column1]]+Table2[[#This Row],[Column2]]</f>
        <v>#N/A</v>
      </c>
      <c r="BR1598" s="5"/>
      <c r="BS1598" s="5"/>
      <c r="BT1598" s="5"/>
      <c r="BU1598" s="5"/>
    </row>
    <row r="1599" spans="1:73" x14ac:dyDescent="0.25">
      <c r="A1599" s="5" t="s">
        <v>1920</v>
      </c>
      <c r="B1599" s="42">
        <v>100</v>
      </c>
      <c r="G1599" s="5" t="s">
        <v>1911</v>
      </c>
      <c r="H1599" s="42">
        <v>6</v>
      </c>
      <c r="N1599" s="5" t="s">
        <v>1911</v>
      </c>
      <c r="O1599" s="42">
        <v>1</v>
      </c>
      <c r="Z1599" s="5" t="s">
        <v>963</v>
      </c>
      <c r="AA1599" s="1">
        <v>0.14000000000000001</v>
      </c>
      <c r="AI1599" s="5" t="s">
        <v>968</v>
      </c>
      <c r="AJ1599" s="42">
        <v>1</v>
      </c>
      <c r="AL1599" s="5" t="s">
        <v>969</v>
      </c>
      <c r="AM1599" s="17">
        <v>1</v>
      </c>
      <c r="AW1599" s="5" t="s">
        <v>1197</v>
      </c>
      <c r="AX1599" s="17">
        <v>125</v>
      </c>
      <c r="BC1599" s="5" t="s">
        <v>1105</v>
      </c>
      <c r="BD1599" s="17">
        <v>16</v>
      </c>
      <c r="BN1599" s="5" t="s">
        <v>972</v>
      </c>
      <c r="BO1599" s="5" t="e">
        <f t="shared" si="101"/>
        <v>#N/A</v>
      </c>
      <c r="BP1599" s="5" t="e">
        <f t="shared" si="102"/>
        <v>#N/A</v>
      </c>
      <c r="BQ1599" s="5" t="e">
        <f>Table2[[#This Row],[Column1]]+Table2[[#This Row],[Column2]]</f>
        <v>#N/A</v>
      </c>
      <c r="BR1599" s="5"/>
      <c r="BS1599" s="5"/>
      <c r="BT1599" s="5"/>
      <c r="BU1599" s="5"/>
    </row>
    <row r="1600" spans="1:73" x14ac:dyDescent="0.25">
      <c r="A1600" s="5" t="s">
        <v>1921</v>
      </c>
      <c r="B1600" s="42">
        <v>0</v>
      </c>
      <c r="G1600" s="5" t="s">
        <v>1912</v>
      </c>
      <c r="H1600" s="42">
        <v>6</v>
      </c>
      <c r="N1600" s="5" t="s">
        <v>1912</v>
      </c>
      <c r="O1600" s="42">
        <v>1</v>
      </c>
      <c r="Z1600" s="5" t="s">
        <v>964</v>
      </c>
      <c r="AA1600" s="1">
        <v>0.08</v>
      </c>
      <c r="AI1600" s="5" t="s">
        <v>969</v>
      </c>
      <c r="AJ1600" s="42">
        <v>1</v>
      </c>
      <c r="AL1600" s="5" t="s">
        <v>970</v>
      </c>
      <c r="AM1600" s="17">
        <v>1</v>
      </c>
      <c r="AW1600" s="5" t="s">
        <v>1199</v>
      </c>
      <c r="AX1600" s="17">
        <v>100</v>
      </c>
      <c r="BC1600" s="5" t="s">
        <v>1106</v>
      </c>
      <c r="BD1600" s="17">
        <v>338</v>
      </c>
      <c r="BN1600" s="5" t="s">
        <v>973</v>
      </c>
      <c r="BO1600" s="5" t="e">
        <f t="shared" si="101"/>
        <v>#N/A</v>
      </c>
      <c r="BP1600" s="5" t="e">
        <f t="shared" si="102"/>
        <v>#N/A</v>
      </c>
      <c r="BQ1600" s="5" t="e">
        <f>Table2[[#This Row],[Column1]]+Table2[[#This Row],[Column2]]</f>
        <v>#N/A</v>
      </c>
      <c r="BR1600" s="5"/>
      <c r="BS1600" s="5"/>
      <c r="BT1600" s="5"/>
      <c r="BU1600" s="5"/>
    </row>
    <row r="1601" spans="1:73" x14ac:dyDescent="0.25">
      <c r="A1601" s="5" t="s">
        <v>1922</v>
      </c>
      <c r="B1601" s="42">
        <v>0</v>
      </c>
      <c r="G1601" s="5" t="s">
        <v>1913</v>
      </c>
      <c r="H1601" s="42">
        <v>102</v>
      </c>
      <c r="N1601" s="5" t="s">
        <v>1913</v>
      </c>
      <c r="O1601" s="42">
        <v>1</v>
      </c>
      <c r="Z1601" s="5" t="s">
        <v>965</v>
      </c>
      <c r="AA1601" s="1">
        <v>0.09</v>
      </c>
      <c r="AI1601" s="5" t="s">
        <v>970</v>
      </c>
      <c r="AJ1601" s="42">
        <v>1</v>
      </c>
      <c r="AL1601" s="5" t="s">
        <v>971</v>
      </c>
      <c r="AM1601" s="17">
        <v>2</v>
      </c>
      <c r="AW1601" s="5" t="s">
        <v>1206</v>
      </c>
      <c r="AX1601" s="17">
        <v>280</v>
      </c>
      <c r="BC1601" s="5" t="s">
        <v>1107</v>
      </c>
      <c r="BD1601" s="17">
        <v>170</v>
      </c>
      <c r="BN1601" s="5" t="s">
        <v>975</v>
      </c>
      <c r="BO1601" s="5" t="e">
        <f t="shared" si="101"/>
        <v>#N/A</v>
      </c>
      <c r="BP1601" s="5" t="e">
        <f t="shared" si="102"/>
        <v>#N/A</v>
      </c>
      <c r="BQ1601" s="5" t="e">
        <f>Table2[[#This Row],[Column1]]+Table2[[#This Row],[Column2]]</f>
        <v>#N/A</v>
      </c>
      <c r="BR1601" s="5"/>
      <c r="BS1601" s="5"/>
      <c r="BT1601" s="5"/>
      <c r="BU1601" s="5"/>
    </row>
    <row r="1602" spans="1:73" x14ac:dyDescent="0.25">
      <c r="A1602" s="5" t="s">
        <v>1923</v>
      </c>
      <c r="B1602" s="42">
        <v>85</v>
      </c>
      <c r="G1602" s="5" t="s">
        <v>1914</v>
      </c>
      <c r="H1602" s="42">
        <v>112</v>
      </c>
      <c r="N1602" s="5" t="s">
        <v>1914</v>
      </c>
      <c r="O1602" s="42">
        <v>2</v>
      </c>
      <c r="Z1602" s="5" t="s">
        <v>966</v>
      </c>
      <c r="AA1602" s="1">
        <v>0</v>
      </c>
      <c r="AI1602" s="5" t="s">
        <v>971</v>
      </c>
      <c r="AJ1602" s="42">
        <v>2</v>
      </c>
      <c r="AL1602" s="5" t="s">
        <v>972</v>
      </c>
      <c r="AM1602" s="17">
        <v>1</v>
      </c>
      <c r="AW1602" s="5" t="s">
        <v>1208</v>
      </c>
      <c r="AX1602" s="17">
        <v>30</v>
      </c>
      <c r="BC1602" s="5" t="s">
        <v>1108</v>
      </c>
      <c r="BD1602" s="17">
        <v>2600</v>
      </c>
      <c r="BN1602" s="5" t="s">
        <v>976</v>
      </c>
      <c r="BO1602" s="5" t="e">
        <f t="shared" si="101"/>
        <v>#N/A</v>
      </c>
      <c r="BP1602" s="5" t="e">
        <f t="shared" si="102"/>
        <v>#N/A</v>
      </c>
      <c r="BQ1602" s="5" t="e">
        <f>Table2[[#This Row],[Column1]]+Table2[[#This Row],[Column2]]</f>
        <v>#N/A</v>
      </c>
      <c r="BR1602" s="5"/>
      <c r="BS1602" s="5"/>
      <c r="BT1602" s="5"/>
      <c r="BU1602" s="5"/>
    </row>
    <row r="1603" spans="1:73" x14ac:dyDescent="0.25">
      <c r="A1603" s="5" t="s">
        <v>1924</v>
      </c>
      <c r="B1603" s="42">
        <v>75</v>
      </c>
      <c r="G1603" s="5" t="s">
        <v>1915</v>
      </c>
      <c r="H1603" s="42">
        <v>117</v>
      </c>
      <c r="N1603" s="5" t="s">
        <v>1915</v>
      </c>
      <c r="O1603" s="42">
        <v>1</v>
      </c>
      <c r="Z1603" s="5" t="s">
        <v>967</v>
      </c>
      <c r="AA1603" s="1">
        <v>0</v>
      </c>
      <c r="AI1603" s="5" t="s">
        <v>972</v>
      </c>
      <c r="AJ1603" s="42">
        <v>1</v>
      </c>
      <c r="AL1603" s="5" t="s">
        <v>973</v>
      </c>
      <c r="AM1603" s="17">
        <v>1</v>
      </c>
      <c r="AW1603" s="5" t="s">
        <v>1209</v>
      </c>
      <c r="AX1603" s="17">
        <v>960</v>
      </c>
      <c r="BC1603" s="5" t="s">
        <v>1109</v>
      </c>
      <c r="BD1603" s="17">
        <v>300</v>
      </c>
      <c r="BN1603" s="5" t="s">
        <v>977</v>
      </c>
      <c r="BO1603" s="5" t="e">
        <f t="shared" si="101"/>
        <v>#N/A</v>
      </c>
      <c r="BP1603" s="5" t="e">
        <f t="shared" si="102"/>
        <v>#N/A</v>
      </c>
      <c r="BQ1603" s="5" t="e">
        <f>Table2[[#This Row],[Column1]]+Table2[[#This Row],[Column2]]</f>
        <v>#N/A</v>
      </c>
      <c r="BR1603" s="5"/>
      <c r="BS1603" s="5"/>
      <c r="BT1603" s="5"/>
      <c r="BU1603" s="5"/>
    </row>
    <row r="1604" spans="1:73" x14ac:dyDescent="0.25">
      <c r="A1604" s="5" t="s">
        <v>1925</v>
      </c>
      <c r="B1604" s="42">
        <v>30</v>
      </c>
      <c r="G1604" s="5" t="s">
        <v>1916</v>
      </c>
      <c r="H1604" s="42">
        <v>3</v>
      </c>
      <c r="N1604" s="5" t="s">
        <v>1916</v>
      </c>
      <c r="O1604" s="42">
        <v>1</v>
      </c>
      <c r="Z1604" s="5" t="s">
        <v>968</v>
      </c>
      <c r="AA1604" s="1">
        <v>0.25</v>
      </c>
      <c r="AI1604" s="5" t="s">
        <v>973</v>
      </c>
      <c r="AJ1604" s="42">
        <v>1</v>
      </c>
      <c r="AL1604" s="5" t="s">
        <v>975</v>
      </c>
      <c r="AM1604" s="17">
        <v>1</v>
      </c>
      <c r="AW1604" s="5" t="s">
        <v>1210</v>
      </c>
      <c r="AX1604" s="17">
        <v>505</v>
      </c>
      <c r="BC1604" s="5" t="s">
        <v>1111</v>
      </c>
      <c r="BD1604" s="17">
        <v>400</v>
      </c>
      <c r="BN1604" s="5" t="s">
        <v>978</v>
      </c>
      <c r="BO1604" s="5" t="e">
        <f t="shared" si="101"/>
        <v>#N/A</v>
      </c>
      <c r="BP1604" s="5" t="e">
        <f t="shared" si="102"/>
        <v>#N/A</v>
      </c>
      <c r="BQ1604" s="5" t="e">
        <f>Table2[[#This Row],[Column1]]+Table2[[#This Row],[Column2]]</f>
        <v>#N/A</v>
      </c>
      <c r="BR1604" s="5"/>
      <c r="BS1604" s="5"/>
      <c r="BT1604" s="5"/>
      <c r="BU1604" s="5"/>
    </row>
    <row r="1605" spans="1:73" x14ac:dyDescent="0.25">
      <c r="A1605" s="5" t="s">
        <v>1926</v>
      </c>
      <c r="B1605" s="42">
        <v>430</v>
      </c>
      <c r="G1605" s="5" t="s">
        <v>1917</v>
      </c>
      <c r="H1605" s="42">
        <v>16</v>
      </c>
      <c r="N1605" s="5" t="s">
        <v>1917</v>
      </c>
      <c r="O1605" s="42">
        <v>1</v>
      </c>
      <c r="Z1605" s="5" t="s">
        <v>969</v>
      </c>
      <c r="AA1605" s="1">
        <v>0</v>
      </c>
      <c r="AI1605" s="5" t="s">
        <v>975</v>
      </c>
      <c r="AJ1605" s="42">
        <v>1</v>
      </c>
      <c r="AL1605" s="5" t="s">
        <v>976</v>
      </c>
      <c r="AM1605" s="17">
        <v>1</v>
      </c>
      <c r="AW1605" s="5" t="s">
        <v>1211</v>
      </c>
      <c r="AX1605" s="17">
        <v>48</v>
      </c>
      <c r="BC1605" s="5" t="s">
        <v>1112</v>
      </c>
      <c r="BD1605" s="17">
        <v>64</v>
      </c>
      <c r="BN1605" s="5" t="s">
        <v>979</v>
      </c>
      <c r="BO1605" s="5" t="e">
        <f t="shared" si="101"/>
        <v>#N/A</v>
      </c>
      <c r="BP1605" s="5" t="e">
        <f t="shared" si="102"/>
        <v>#N/A</v>
      </c>
      <c r="BQ1605" s="5" t="e">
        <f>Table2[[#This Row],[Column1]]+Table2[[#This Row],[Column2]]</f>
        <v>#N/A</v>
      </c>
      <c r="BR1605" s="5"/>
      <c r="BS1605" s="5"/>
      <c r="BT1605" s="5"/>
      <c r="BU1605" s="5"/>
    </row>
    <row r="1606" spans="1:73" x14ac:dyDescent="0.25">
      <c r="A1606" s="5" t="s">
        <v>1927</v>
      </c>
      <c r="B1606" s="42">
        <v>87</v>
      </c>
      <c r="G1606" s="5" t="s">
        <v>1918</v>
      </c>
      <c r="H1606" s="42">
        <v>436</v>
      </c>
      <c r="N1606" s="5" t="s">
        <v>1918</v>
      </c>
      <c r="O1606" s="42">
        <v>1</v>
      </c>
      <c r="Z1606" s="5" t="s">
        <v>970</v>
      </c>
      <c r="AA1606" s="1">
        <v>0.3</v>
      </c>
      <c r="AI1606" s="5" t="s">
        <v>976</v>
      </c>
      <c r="AJ1606" s="42">
        <v>1</v>
      </c>
      <c r="AL1606" s="5" t="s">
        <v>977</v>
      </c>
      <c r="AM1606" s="17">
        <v>1</v>
      </c>
      <c r="AW1606" s="5" t="s">
        <v>1212</v>
      </c>
      <c r="AX1606" s="17">
        <v>290</v>
      </c>
      <c r="BC1606" s="5" t="s">
        <v>1113</v>
      </c>
      <c r="BD1606" s="17">
        <v>1096</v>
      </c>
      <c r="BN1606" s="5" t="s">
        <v>980</v>
      </c>
      <c r="BO1606" s="5" t="e">
        <f t="shared" si="101"/>
        <v>#N/A</v>
      </c>
      <c r="BP1606" s="5" t="e">
        <f t="shared" si="102"/>
        <v>#N/A</v>
      </c>
      <c r="BQ1606" s="5" t="e">
        <f>Table2[[#This Row],[Column1]]+Table2[[#This Row],[Column2]]</f>
        <v>#N/A</v>
      </c>
      <c r="BR1606" s="5"/>
      <c r="BS1606" s="5"/>
      <c r="BT1606" s="5"/>
      <c r="BU1606" s="5"/>
    </row>
    <row r="1607" spans="1:73" x14ac:dyDescent="0.25">
      <c r="A1607" s="5" t="s">
        <v>1928</v>
      </c>
      <c r="B1607" s="42">
        <v>200</v>
      </c>
      <c r="G1607" s="5" t="s">
        <v>1919</v>
      </c>
      <c r="H1607" s="42">
        <v>2</v>
      </c>
      <c r="N1607" s="5" t="s">
        <v>1919</v>
      </c>
      <c r="O1607" s="42">
        <v>1</v>
      </c>
      <c r="Z1607" s="5" t="s">
        <v>971</v>
      </c>
      <c r="AA1607" s="1">
        <v>0.1</v>
      </c>
      <c r="AI1607" s="5" t="s">
        <v>977</v>
      </c>
      <c r="AJ1607" s="42">
        <v>1</v>
      </c>
      <c r="AL1607" s="5" t="s">
        <v>978</v>
      </c>
      <c r="AM1607" s="17">
        <v>1</v>
      </c>
      <c r="AW1607" s="5" t="s">
        <v>1213</v>
      </c>
      <c r="AX1607" s="17">
        <v>94</v>
      </c>
      <c r="BC1607" s="5" t="s">
        <v>1114</v>
      </c>
      <c r="BD1607" s="17">
        <v>10</v>
      </c>
      <c r="BN1607" s="5" t="s">
        <v>981</v>
      </c>
      <c r="BO1607" s="5" t="e">
        <f t="shared" si="101"/>
        <v>#N/A</v>
      </c>
      <c r="BP1607" s="5" t="e">
        <f t="shared" si="102"/>
        <v>#N/A</v>
      </c>
      <c r="BQ1607" s="5" t="e">
        <f>Table2[[#This Row],[Column1]]+Table2[[#This Row],[Column2]]</f>
        <v>#N/A</v>
      </c>
      <c r="BR1607" s="5"/>
      <c r="BS1607" s="5"/>
      <c r="BT1607" s="5"/>
      <c r="BU1607" s="5"/>
    </row>
    <row r="1608" spans="1:73" x14ac:dyDescent="0.25">
      <c r="A1608" s="5" t="s">
        <v>1929</v>
      </c>
      <c r="B1608" s="42">
        <v>0</v>
      </c>
      <c r="G1608" s="5" t="s">
        <v>1920</v>
      </c>
      <c r="H1608" s="42">
        <v>29</v>
      </c>
      <c r="N1608" s="5" t="s">
        <v>1920</v>
      </c>
      <c r="O1608" s="42">
        <v>1</v>
      </c>
      <c r="Z1608" s="5" t="s">
        <v>972</v>
      </c>
      <c r="AA1608" s="1">
        <v>0.05</v>
      </c>
      <c r="AI1608" s="5" t="s">
        <v>978</v>
      </c>
      <c r="AJ1608" s="42">
        <v>1</v>
      </c>
      <c r="AL1608" s="5" t="s">
        <v>979</v>
      </c>
      <c r="AM1608" s="17">
        <v>1</v>
      </c>
      <c r="AW1608" s="5" t="s">
        <v>1214</v>
      </c>
      <c r="AX1608" s="17">
        <v>150</v>
      </c>
      <c r="BC1608" s="5" t="s">
        <v>1115</v>
      </c>
      <c r="BD1608" s="17">
        <v>80</v>
      </c>
      <c r="BN1608" s="5" t="s">
        <v>982</v>
      </c>
      <c r="BO1608" s="5" t="e">
        <f t="shared" ref="BO1608:BO1671" si="103">RANK(BK1608:BK3234,BK1608:BK3234,0)</f>
        <v>#N/A</v>
      </c>
      <c r="BP1608" s="5" t="e">
        <f t="shared" ref="BP1608:BP1671" si="104">RANK(BL1608:BL3234,BL1608:BL3234,0)</f>
        <v>#N/A</v>
      </c>
      <c r="BQ1608" s="5" t="e">
        <f>Table2[[#This Row],[Column1]]+Table2[[#This Row],[Column2]]</f>
        <v>#N/A</v>
      </c>
      <c r="BR1608" s="5"/>
      <c r="BS1608" s="5"/>
      <c r="BT1608" s="5"/>
      <c r="BU1608" s="5"/>
    </row>
    <row r="1609" spans="1:73" x14ac:dyDescent="0.25">
      <c r="A1609" s="5" t="s">
        <v>1930</v>
      </c>
      <c r="B1609" s="42">
        <v>17</v>
      </c>
      <c r="G1609" s="5" t="s">
        <v>1921</v>
      </c>
      <c r="H1609" s="42">
        <v>300</v>
      </c>
      <c r="N1609" s="5" t="s">
        <v>1921</v>
      </c>
      <c r="O1609" s="42">
        <v>1</v>
      </c>
      <c r="Z1609" s="5" t="s">
        <v>973</v>
      </c>
      <c r="AA1609" s="1">
        <v>0.3</v>
      </c>
      <c r="AI1609" s="5" t="s">
        <v>979</v>
      </c>
      <c r="AJ1609" s="42">
        <v>1</v>
      </c>
      <c r="AL1609" s="5" t="s">
        <v>980</v>
      </c>
      <c r="AM1609" s="17">
        <v>1</v>
      </c>
      <c r="AW1609" s="5" t="s">
        <v>1217</v>
      </c>
      <c r="AX1609" s="17">
        <v>85</v>
      </c>
      <c r="BC1609" s="5" t="s">
        <v>1116</v>
      </c>
      <c r="BD1609" s="17">
        <v>334</v>
      </c>
      <c r="BN1609" s="5" t="s">
        <v>983</v>
      </c>
      <c r="BO1609" s="5" t="e">
        <f t="shared" si="103"/>
        <v>#N/A</v>
      </c>
      <c r="BP1609" s="5" t="e">
        <f t="shared" si="104"/>
        <v>#N/A</v>
      </c>
      <c r="BQ1609" s="5" t="e">
        <f>Table2[[#This Row],[Column1]]+Table2[[#This Row],[Column2]]</f>
        <v>#N/A</v>
      </c>
      <c r="BR1609" s="5"/>
      <c r="BS1609" s="5"/>
      <c r="BT1609" s="5"/>
      <c r="BU1609" s="5"/>
    </row>
    <row r="1610" spans="1:73" x14ac:dyDescent="0.25">
      <c r="A1610" s="5" t="s">
        <v>1931</v>
      </c>
      <c r="B1610" s="42">
        <v>0</v>
      </c>
      <c r="G1610" s="5" t="s">
        <v>1922</v>
      </c>
      <c r="H1610" s="42">
        <v>62</v>
      </c>
      <c r="N1610" s="5" t="s">
        <v>1922</v>
      </c>
      <c r="O1610" s="42">
        <v>1</v>
      </c>
      <c r="Z1610" s="5" t="s">
        <v>975</v>
      </c>
      <c r="AA1610" s="1">
        <v>1</v>
      </c>
      <c r="AI1610" s="5" t="s">
        <v>980</v>
      </c>
      <c r="AJ1610" s="42">
        <v>1</v>
      </c>
      <c r="AL1610" s="5" t="s">
        <v>981</v>
      </c>
      <c r="AM1610" s="17">
        <v>1</v>
      </c>
      <c r="AW1610" s="5" t="s">
        <v>1218</v>
      </c>
      <c r="AX1610" s="17">
        <v>200</v>
      </c>
      <c r="BC1610" s="5" t="s">
        <v>1117</v>
      </c>
      <c r="BD1610" s="17">
        <v>245</v>
      </c>
      <c r="BN1610" s="5" t="s">
        <v>985</v>
      </c>
      <c r="BO1610" s="5" t="e">
        <f t="shared" si="103"/>
        <v>#N/A</v>
      </c>
      <c r="BP1610" s="5" t="e">
        <f t="shared" si="104"/>
        <v>#N/A</v>
      </c>
      <c r="BQ1610" s="5" t="e">
        <f>Table2[[#This Row],[Column1]]+Table2[[#This Row],[Column2]]</f>
        <v>#N/A</v>
      </c>
      <c r="BR1610" s="5"/>
      <c r="BS1610" s="5"/>
      <c r="BT1610" s="5"/>
      <c r="BU1610" s="5"/>
    </row>
    <row r="1611" spans="1:73" x14ac:dyDescent="0.25">
      <c r="A1611" s="5" t="s">
        <v>1932</v>
      </c>
      <c r="B1611" s="42">
        <v>217</v>
      </c>
      <c r="G1611" s="5" t="s">
        <v>1923</v>
      </c>
      <c r="H1611" s="42">
        <v>202</v>
      </c>
      <c r="N1611" s="5" t="s">
        <v>1923</v>
      </c>
      <c r="O1611" s="42">
        <v>1</v>
      </c>
      <c r="Z1611" s="5" t="s">
        <v>976</v>
      </c>
      <c r="AA1611" s="1">
        <v>0</v>
      </c>
      <c r="AI1611" s="5" t="s">
        <v>981</v>
      </c>
      <c r="AJ1611" s="42">
        <v>1</v>
      </c>
      <c r="AL1611" s="5" t="s">
        <v>982</v>
      </c>
      <c r="AM1611" s="17">
        <v>2</v>
      </c>
      <c r="AW1611" s="5" t="s">
        <v>1221</v>
      </c>
      <c r="AX1611" s="17">
        <v>119</v>
      </c>
      <c r="BC1611" s="5" t="s">
        <v>1118</v>
      </c>
      <c r="BD1611" s="17">
        <v>42</v>
      </c>
      <c r="BN1611" s="5" t="s">
        <v>986</v>
      </c>
      <c r="BO1611" s="5" t="e">
        <f t="shared" si="103"/>
        <v>#N/A</v>
      </c>
      <c r="BP1611" s="5" t="e">
        <f t="shared" si="104"/>
        <v>#N/A</v>
      </c>
      <c r="BQ1611" s="5" t="e">
        <f>Table2[[#This Row],[Column1]]+Table2[[#This Row],[Column2]]</f>
        <v>#N/A</v>
      </c>
      <c r="BR1611" s="5"/>
      <c r="BS1611" s="5"/>
      <c r="BT1611" s="5"/>
      <c r="BU1611" s="5"/>
    </row>
    <row r="1612" spans="1:73" x14ac:dyDescent="0.25">
      <c r="A1612" s="5" t="s">
        <v>1933</v>
      </c>
      <c r="B1612" s="42">
        <v>0</v>
      </c>
      <c r="G1612" s="5" t="s">
        <v>1924</v>
      </c>
      <c r="H1612" s="42">
        <v>60</v>
      </c>
      <c r="N1612" s="5" t="s">
        <v>1924</v>
      </c>
      <c r="O1612" s="42">
        <v>1</v>
      </c>
      <c r="Z1612" s="5" t="s">
        <v>977</v>
      </c>
      <c r="AA1612" s="1">
        <v>0</v>
      </c>
      <c r="AI1612" s="5" t="s">
        <v>982</v>
      </c>
      <c r="AJ1612" s="42">
        <v>2</v>
      </c>
      <c r="AL1612" s="5" t="s">
        <v>983</v>
      </c>
      <c r="AM1612" s="17">
        <v>1</v>
      </c>
      <c r="AW1612" s="5" t="s">
        <v>1222</v>
      </c>
      <c r="AX1612" s="17">
        <v>995</v>
      </c>
      <c r="BC1612" s="5" t="s">
        <v>1119</v>
      </c>
      <c r="BD1612" s="17">
        <v>3</v>
      </c>
      <c r="BN1612" s="5" t="s">
        <v>987</v>
      </c>
      <c r="BO1612" s="5" t="e">
        <f t="shared" si="103"/>
        <v>#N/A</v>
      </c>
      <c r="BP1612" s="5" t="e">
        <f t="shared" si="104"/>
        <v>#N/A</v>
      </c>
      <c r="BQ1612" s="5" t="e">
        <f>Table2[[#This Row],[Column1]]+Table2[[#This Row],[Column2]]</f>
        <v>#N/A</v>
      </c>
      <c r="BR1612" s="5"/>
      <c r="BS1612" s="5"/>
      <c r="BT1612" s="5"/>
      <c r="BU1612" s="5"/>
    </row>
    <row r="1613" spans="1:73" x14ac:dyDescent="0.25">
      <c r="A1613" s="5" t="s">
        <v>1934</v>
      </c>
      <c r="B1613" s="42">
        <v>144</v>
      </c>
      <c r="G1613" s="5" t="s">
        <v>1925</v>
      </c>
      <c r="H1613" s="42">
        <v>51</v>
      </c>
      <c r="N1613" s="5" t="s">
        <v>1925</v>
      </c>
      <c r="O1613" s="42">
        <v>1</v>
      </c>
      <c r="Z1613" s="5" t="s">
        <v>978</v>
      </c>
      <c r="AA1613" s="1">
        <v>0</v>
      </c>
      <c r="AI1613" s="5" t="s">
        <v>983</v>
      </c>
      <c r="AJ1613" s="42">
        <v>1</v>
      </c>
      <c r="AL1613" s="5" t="s">
        <v>985</v>
      </c>
      <c r="AM1613" s="17">
        <v>1</v>
      </c>
      <c r="AW1613" s="5" t="s">
        <v>1223</v>
      </c>
      <c r="AX1613" s="17">
        <v>170</v>
      </c>
      <c r="BC1613" s="5" t="s">
        <v>1120</v>
      </c>
      <c r="BD1613" s="17">
        <v>922</v>
      </c>
      <c r="BN1613" s="5" t="s">
        <v>988</v>
      </c>
      <c r="BO1613" s="5" t="e">
        <f t="shared" si="103"/>
        <v>#N/A</v>
      </c>
      <c r="BP1613" s="5" t="e">
        <f t="shared" si="104"/>
        <v>#N/A</v>
      </c>
      <c r="BQ1613" s="5" t="e">
        <f>Table2[[#This Row],[Column1]]+Table2[[#This Row],[Column2]]</f>
        <v>#N/A</v>
      </c>
      <c r="BR1613" s="5"/>
      <c r="BS1613" s="5"/>
      <c r="BT1613" s="5"/>
      <c r="BU1613" s="5"/>
    </row>
    <row r="1614" spans="1:73" x14ac:dyDescent="0.25">
      <c r="A1614" s="5" t="s">
        <v>1935</v>
      </c>
      <c r="B1614" s="42">
        <v>2300</v>
      </c>
      <c r="G1614" s="5" t="s">
        <v>1926</v>
      </c>
      <c r="H1614" s="42">
        <v>170</v>
      </c>
      <c r="N1614" s="5" t="s">
        <v>1926</v>
      </c>
      <c r="O1614" s="42">
        <v>2</v>
      </c>
      <c r="Z1614" s="5" t="s">
        <v>979</v>
      </c>
      <c r="AA1614" s="1">
        <v>0.2</v>
      </c>
      <c r="AI1614" s="5" t="s">
        <v>985</v>
      </c>
      <c r="AJ1614" s="42">
        <v>1</v>
      </c>
      <c r="AL1614" s="5" t="s">
        <v>986</v>
      </c>
      <c r="AM1614" s="17">
        <v>1</v>
      </c>
      <c r="AW1614" s="5" t="s">
        <v>1225</v>
      </c>
      <c r="AX1614" s="17">
        <v>240</v>
      </c>
      <c r="BC1614" s="5" t="s">
        <v>1122</v>
      </c>
      <c r="BD1614" s="17">
        <v>100</v>
      </c>
      <c r="BN1614" s="5" t="s">
        <v>989</v>
      </c>
      <c r="BO1614" s="5" t="e">
        <f t="shared" si="103"/>
        <v>#N/A</v>
      </c>
      <c r="BP1614" s="5" t="e">
        <f t="shared" si="104"/>
        <v>#N/A</v>
      </c>
      <c r="BQ1614" s="5" t="e">
        <f>Table2[[#This Row],[Column1]]+Table2[[#This Row],[Column2]]</f>
        <v>#N/A</v>
      </c>
      <c r="BR1614" s="5"/>
      <c r="BS1614" s="5"/>
      <c r="BT1614" s="5"/>
      <c r="BU1614" s="5"/>
    </row>
    <row r="1615" spans="1:73" x14ac:dyDescent="0.25">
      <c r="A1615" s="5" t="s">
        <v>1936</v>
      </c>
      <c r="B1615" s="42">
        <v>100</v>
      </c>
      <c r="G1615" s="5" t="s">
        <v>1927</v>
      </c>
      <c r="H1615" s="42">
        <v>583</v>
      </c>
      <c r="N1615" s="5" t="s">
        <v>1927</v>
      </c>
      <c r="O1615" s="42">
        <v>1</v>
      </c>
      <c r="Z1615" s="5" t="s">
        <v>980</v>
      </c>
      <c r="AA1615" s="1">
        <v>0.25</v>
      </c>
      <c r="AI1615" s="5" t="s">
        <v>986</v>
      </c>
      <c r="AJ1615" s="42">
        <v>1</v>
      </c>
      <c r="AL1615" s="5" t="s">
        <v>987</v>
      </c>
      <c r="AM1615" s="17">
        <v>4</v>
      </c>
      <c r="AW1615" s="5" t="s">
        <v>1226</v>
      </c>
      <c r="AX1615" s="17">
        <v>100</v>
      </c>
      <c r="BC1615" s="5" t="s">
        <v>1123</v>
      </c>
      <c r="BD1615" s="17">
        <v>114</v>
      </c>
      <c r="BN1615" s="5" t="s">
        <v>990</v>
      </c>
      <c r="BO1615" s="5" t="e">
        <f t="shared" si="103"/>
        <v>#N/A</v>
      </c>
      <c r="BP1615" s="5" t="e">
        <f t="shared" si="104"/>
        <v>#N/A</v>
      </c>
      <c r="BQ1615" s="5" t="e">
        <f>Table2[[#This Row],[Column1]]+Table2[[#This Row],[Column2]]</f>
        <v>#N/A</v>
      </c>
      <c r="BR1615" s="5"/>
      <c r="BS1615" s="5"/>
      <c r="BT1615" s="5"/>
      <c r="BU1615" s="5"/>
    </row>
    <row r="1616" spans="1:73" x14ac:dyDescent="0.25">
      <c r="A1616" s="5" t="s">
        <v>1937</v>
      </c>
      <c r="B1616" s="42">
        <v>400</v>
      </c>
      <c r="G1616" s="5" t="s">
        <v>1928</v>
      </c>
      <c r="H1616" s="42">
        <v>40</v>
      </c>
      <c r="N1616" s="5" t="s">
        <v>1928</v>
      </c>
      <c r="O1616" s="42">
        <v>2</v>
      </c>
      <c r="Z1616" s="5" t="s">
        <v>981</v>
      </c>
      <c r="AA1616" s="1">
        <v>7.0000000000000007E-2</v>
      </c>
      <c r="AI1616" s="5" t="s">
        <v>987</v>
      </c>
      <c r="AJ1616" s="42">
        <v>4</v>
      </c>
      <c r="AL1616" s="5" t="s">
        <v>988</v>
      </c>
      <c r="AM1616" s="17">
        <v>3</v>
      </c>
      <c r="AW1616" s="5" t="s">
        <v>1227</v>
      </c>
      <c r="AX1616" s="17">
        <v>62</v>
      </c>
      <c r="BC1616" s="5" t="s">
        <v>1124</v>
      </c>
      <c r="BD1616" s="17">
        <v>77</v>
      </c>
      <c r="BN1616" s="5" t="s">
        <v>993</v>
      </c>
      <c r="BO1616" s="5" t="e">
        <f t="shared" si="103"/>
        <v>#N/A</v>
      </c>
      <c r="BP1616" s="5" t="e">
        <f t="shared" si="104"/>
        <v>#N/A</v>
      </c>
      <c r="BQ1616" s="5" t="e">
        <f>Table2[[#This Row],[Column1]]+Table2[[#This Row],[Column2]]</f>
        <v>#N/A</v>
      </c>
      <c r="BR1616" s="5"/>
      <c r="BS1616" s="5"/>
      <c r="BT1616" s="5"/>
      <c r="BU1616" s="5"/>
    </row>
    <row r="1617" spans="1:73" x14ac:dyDescent="0.25">
      <c r="A1617" s="5" t="s">
        <v>1938</v>
      </c>
      <c r="B1617" s="42">
        <v>0</v>
      </c>
      <c r="G1617" s="5" t="s">
        <v>1929</v>
      </c>
      <c r="H1617" s="42">
        <v>25</v>
      </c>
      <c r="N1617" s="5" t="s">
        <v>1929</v>
      </c>
      <c r="O1617" s="42">
        <v>1</v>
      </c>
      <c r="Z1617" s="5" t="s">
        <v>982</v>
      </c>
      <c r="AA1617" s="1">
        <v>0</v>
      </c>
      <c r="AI1617" s="5" t="s">
        <v>988</v>
      </c>
      <c r="AJ1617" s="42">
        <v>3</v>
      </c>
      <c r="AL1617" s="5" t="s">
        <v>989</v>
      </c>
      <c r="AM1617" s="17">
        <v>1</v>
      </c>
      <c r="AW1617" s="5" t="s">
        <v>1230</v>
      </c>
      <c r="AX1617" s="17">
        <v>20</v>
      </c>
      <c r="BC1617" s="5" t="s">
        <v>1126</v>
      </c>
      <c r="BD1617" s="17">
        <v>428</v>
      </c>
      <c r="BN1617" s="5" t="s">
        <v>994</v>
      </c>
      <c r="BO1617" s="5" t="e">
        <f t="shared" si="103"/>
        <v>#N/A</v>
      </c>
      <c r="BP1617" s="5" t="e">
        <f t="shared" si="104"/>
        <v>#N/A</v>
      </c>
      <c r="BQ1617" s="5" t="e">
        <f>Table2[[#This Row],[Column1]]+Table2[[#This Row],[Column2]]</f>
        <v>#N/A</v>
      </c>
      <c r="BR1617" s="5"/>
      <c r="BS1617" s="5"/>
      <c r="BT1617" s="5"/>
      <c r="BU1617" s="5"/>
    </row>
    <row r="1618" spans="1:73" x14ac:dyDescent="0.25">
      <c r="A1618" s="5" t="s">
        <v>1939</v>
      </c>
      <c r="B1618" s="42">
        <v>0</v>
      </c>
      <c r="G1618" s="5" t="s">
        <v>1930</v>
      </c>
      <c r="H1618" s="42">
        <v>91</v>
      </c>
      <c r="N1618" s="5" t="s">
        <v>1930</v>
      </c>
      <c r="O1618" s="42">
        <v>1</v>
      </c>
      <c r="Z1618" s="5" t="s">
        <v>983</v>
      </c>
      <c r="AA1618" s="1">
        <v>0</v>
      </c>
      <c r="AI1618" s="5" t="s">
        <v>989</v>
      </c>
      <c r="AJ1618" s="42">
        <v>1</v>
      </c>
      <c r="AL1618" s="5" t="s">
        <v>990</v>
      </c>
      <c r="AM1618" s="17">
        <v>1</v>
      </c>
      <c r="AW1618" s="5" t="s">
        <v>1231</v>
      </c>
      <c r="AX1618" s="17">
        <v>45</v>
      </c>
      <c r="BC1618" s="5" t="s">
        <v>1128</v>
      </c>
      <c r="BD1618" s="17">
        <v>325</v>
      </c>
      <c r="BN1618" s="5" t="s">
        <v>995</v>
      </c>
      <c r="BO1618" s="5" t="e">
        <f t="shared" si="103"/>
        <v>#N/A</v>
      </c>
      <c r="BP1618" s="5" t="e">
        <f t="shared" si="104"/>
        <v>#N/A</v>
      </c>
      <c r="BQ1618" s="5" t="e">
        <f>Table2[[#This Row],[Column1]]+Table2[[#This Row],[Column2]]</f>
        <v>#N/A</v>
      </c>
      <c r="BR1618" s="5"/>
      <c r="BS1618" s="5"/>
      <c r="BT1618" s="5"/>
      <c r="BU1618" s="5"/>
    </row>
    <row r="1619" spans="1:73" x14ac:dyDescent="0.25">
      <c r="A1619" s="5" t="s">
        <v>1940</v>
      </c>
      <c r="B1619" s="42">
        <v>620</v>
      </c>
      <c r="G1619" s="5" t="s">
        <v>1931</v>
      </c>
      <c r="H1619" s="42">
        <v>25</v>
      </c>
      <c r="N1619" s="5" t="s">
        <v>1931</v>
      </c>
      <c r="O1619" s="42">
        <v>1</v>
      </c>
      <c r="Z1619" s="5" t="s">
        <v>985</v>
      </c>
      <c r="AA1619" s="1">
        <v>1</v>
      </c>
      <c r="AI1619" s="5" t="s">
        <v>990</v>
      </c>
      <c r="AJ1619" s="42">
        <v>1</v>
      </c>
      <c r="AL1619" s="5" t="s">
        <v>993</v>
      </c>
      <c r="AM1619" s="17">
        <v>1</v>
      </c>
      <c r="AW1619" s="5" t="s">
        <v>1232</v>
      </c>
      <c r="AX1619" s="17">
        <v>307</v>
      </c>
      <c r="BC1619" s="5" t="s">
        <v>1129</v>
      </c>
      <c r="BD1619" s="17">
        <v>607</v>
      </c>
      <c r="BN1619" s="5" t="s">
        <v>996</v>
      </c>
      <c r="BO1619" s="5" t="e">
        <f t="shared" si="103"/>
        <v>#N/A</v>
      </c>
      <c r="BP1619" s="5" t="e">
        <f t="shared" si="104"/>
        <v>#N/A</v>
      </c>
      <c r="BQ1619" s="5" t="e">
        <f>Table2[[#This Row],[Column1]]+Table2[[#This Row],[Column2]]</f>
        <v>#N/A</v>
      </c>
      <c r="BR1619" s="5"/>
      <c r="BS1619" s="5"/>
      <c r="BT1619" s="5"/>
      <c r="BU1619" s="5"/>
    </row>
    <row r="1620" spans="1:73" x14ac:dyDescent="0.25">
      <c r="A1620" s="5" t="s">
        <v>1941</v>
      </c>
      <c r="B1620" s="42">
        <v>1300</v>
      </c>
      <c r="G1620" s="5" t="s">
        <v>1932</v>
      </c>
      <c r="H1620" s="42">
        <v>309</v>
      </c>
      <c r="N1620" s="5" t="s">
        <v>1932</v>
      </c>
      <c r="O1620" s="42">
        <v>3</v>
      </c>
      <c r="Z1620" s="5" t="s">
        <v>986</v>
      </c>
      <c r="AA1620" s="1">
        <v>0.4</v>
      </c>
      <c r="AI1620" s="5" t="s">
        <v>993</v>
      </c>
      <c r="AJ1620" s="42">
        <v>1</v>
      </c>
      <c r="AL1620" s="5" t="s">
        <v>994</v>
      </c>
      <c r="AM1620" s="17">
        <v>2</v>
      </c>
      <c r="AW1620" s="5" t="s">
        <v>1233</v>
      </c>
      <c r="AX1620" s="17">
        <v>270</v>
      </c>
      <c r="BC1620" s="5" t="s">
        <v>1130</v>
      </c>
      <c r="BD1620" s="17">
        <v>192</v>
      </c>
      <c r="BN1620" s="5" t="s">
        <v>997</v>
      </c>
      <c r="BO1620" s="5" t="e">
        <f t="shared" si="103"/>
        <v>#N/A</v>
      </c>
      <c r="BP1620" s="5" t="e">
        <f t="shared" si="104"/>
        <v>#N/A</v>
      </c>
      <c r="BQ1620" s="5" t="e">
        <f>Table2[[#This Row],[Column1]]+Table2[[#This Row],[Column2]]</f>
        <v>#N/A</v>
      </c>
      <c r="BR1620" s="5"/>
      <c r="BS1620" s="5"/>
      <c r="BT1620" s="5"/>
      <c r="BU1620" s="5"/>
    </row>
    <row r="1621" spans="1:73" x14ac:dyDescent="0.25">
      <c r="A1621" s="5" t="s">
        <v>1942</v>
      </c>
      <c r="B1621" s="42">
        <v>0</v>
      </c>
      <c r="G1621" s="5" t="s">
        <v>1933</v>
      </c>
      <c r="H1621" s="42">
        <v>892</v>
      </c>
      <c r="N1621" s="5" t="s">
        <v>1933</v>
      </c>
      <c r="O1621" s="42">
        <v>1</v>
      </c>
      <c r="Z1621" s="5" t="s">
        <v>987</v>
      </c>
      <c r="AA1621" s="1">
        <v>0.37</v>
      </c>
      <c r="AI1621" s="5" t="s">
        <v>994</v>
      </c>
      <c r="AJ1621" s="42">
        <v>2</v>
      </c>
      <c r="AL1621" s="5" t="s">
        <v>995</v>
      </c>
      <c r="AM1621" s="17">
        <v>1</v>
      </c>
      <c r="AW1621" s="5" t="s">
        <v>1234</v>
      </c>
      <c r="AX1621" s="17">
        <v>110</v>
      </c>
      <c r="BC1621" s="5" t="s">
        <v>1131</v>
      </c>
      <c r="BD1621" s="17">
        <v>163</v>
      </c>
      <c r="BN1621" s="5" t="s">
        <v>998</v>
      </c>
      <c r="BO1621" s="5" t="e">
        <f t="shared" si="103"/>
        <v>#N/A</v>
      </c>
      <c r="BP1621" s="5" t="e">
        <f t="shared" si="104"/>
        <v>#N/A</v>
      </c>
      <c r="BQ1621" s="5" t="e">
        <f>Table2[[#This Row],[Column1]]+Table2[[#This Row],[Column2]]</f>
        <v>#N/A</v>
      </c>
      <c r="BR1621" s="5"/>
      <c r="BS1621" s="5"/>
      <c r="BT1621" s="5"/>
      <c r="BU1621" s="5"/>
    </row>
    <row r="1622" spans="1:73" x14ac:dyDescent="0.25">
      <c r="A1622" s="5" t="s">
        <v>1943</v>
      </c>
      <c r="B1622" s="42">
        <v>50</v>
      </c>
      <c r="G1622" s="5" t="s">
        <v>1934</v>
      </c>
      <c r="H1622" s="42">
        <v>614</v>
      </c>
      <c r="N1622" s="5" t="s">
        <v>1934</v>
      </c>
      <c r="O1622" s="42">
        <v>2</v>
      </c>
      <c r="Z1622" s="5" t="s">
        <v>988</v>
      </c>
      <c r="AA1622" s="1">
        <v>0.15</v>
      </c>
      <c r="AI1622" s="5" t="s">
        <v>995</v>
      </c>
      <c r="AJ1622" s="42">
        <v>1</v>
      </c>
      <c r="AL1622" s="5" t="s">
        <v>996</v>
      </c>
      <c r="AM1622" s="17">
        <v>2</v>
      </c>
      <c r="AW1622" s="5" t="s">
        <v>1235</v>
      </c>
      <c r="AX1622" s="17">
        <v>80</v>
      </c>
      <c r="BC1622" s="5" t="s">
        <v>1132</v>
      </c>
      <c r="BD1622" s="17">
        <v>300</v>
      </c>
      <c r="BN1622" s="5" t="s">
        <v>999</v>
      </c>
      <c r="BO1622" s="5" t="e">
        <f t="shared" si="103"/>
        <v>#N/A</v>
      </c>
      <c r="BP1622" s="5" t="e">
        <f t="shared" si="104"/>
        <v>#N/A</v>
      </c>
      <c r="BQ1622" s="5" t="e">
        <f>Table2[[#This Row],[Column1]]+Table2[[#This Row],[Column2]]</f>
        <v>#N/A</v>
      </c>
      <c r="BR1622" s="5"/>
      <c r="BS1622" s="5"/>
      <c r="BT1622" s="5"/>
      <c r="BU1622" s="5"/>
    </row>
    <row r="1623" spans="1:73" x14ac:dyDescent="0.25">
      <c r="A1623" s="5" t="s">
        <v>1944</v>
      </c>
      <c r="B1623" s="42">
        <v>220</v>
      </c>
      <c r="G1623" s="5" t="s">
        <v>1935</v>
      </c>
      <c r="H1623" s="42">
        <v>194</v>
      </c>
      <c r="N1623" s="5" t="s">
        <v>1935</v>
      </c>
      <c r="O1623" s="42">
        <v>2</v>
      </c>
      <c r="Z1623" s="5" t="s">
        <v>989</v>
      </c>
      <c r="AA1623" s="1">
        <v>0.33</v>
      </c>
      <c r="AI1623" s="5" t="s">
        <v>996</v>
      </c>
      <c r="AJ1623" s="42">
        <v>2</v>
      </c>
      <c r="AL1623" s="5" t="s">
        <v>997</v>
      </c>
      <c r="AM1623" s="17">
        <v>1</v>
      </c>
      <c r="AW1623" s="5" t="s">
        <v>1237</v>
      </c>
      <c r="AX1623" s="17">
        <v>75</v>
      </c>
      <c r="BC1623" s="5" t="s">
        <v>1133</v>
      </c>
      <c r="BD1623" s="17">
        <v>293</v>
      </c>
      <c r="BN1623" s="5" t="s">
        <v>1000</v>
      </c>
      <c r="BO1623" s="5" t="e">
        <f t="shared" si="103"/>
        <v>#N/A</v>
      </c>
      <c r="BP1623" s="5" t="e">
        <f t="shared" si="104"/>
        <v>#N/A</v>
      </c>
      <c r="BQ1623" s="5" t="e">
        <f>Table2[[#This Row],[Column1]]+Table2[[#This Row],[Column2]]</f>
        <v>#N/A</v>
      </c>
      <c r="BR1623" s="5"/>
      <c r="BS1623" s="5"/>
      <c r="BT1623" s="5"/>
      <c r="BU1623" s="5"/>
    </row>
    <row r="1624" spans="1:73" x14ac:dyDescent="0.25">
      <c r="A1624" s="5" t="s">
        <v>1945</v>
      </c>
      <c r="B1624" s="42">
        <v>177</v>
      </c>
      <c r="G1624" s="5" t="s">
        <v>1936</v>
      </c>
      <c r="H1624" s="42">
        <v>107</v>
      </c>
      <c r="N1624" s="5" t="s">
        <v>1936</v>
      </c>
      <c r="O1624" s="42">
        <v>1</v>
      </c>
      <c r="Z1624" s="5" t="s">
        <v>990</v>
      </c>
      <c r="AA1624" s="1">
        <v>0</v>
      </c>
      <c r="AI1624" s="5" t="s">
        <v>997</v>
      </c>
      <c r="AJ1624" s="42">
        <v>1</v>
      </c>
      <c r="AL1624" s="5" t="s">
        <v>998</v>
      </c>
      <c r="AM1624" s="17">
        <v>1</v>
      </c>
      <c r="AW1624" s="5" t="s">
        <v>1238</v>
      </c>
      <c r="AX1624" s="17">
        <v>20</v>
      </c>
      <c r="BC1624" s="5" t="s">
        <v>1134</v>
      </c>
      <c r="BD1624" s="17">
        <v>2415</v>
      </c>
      <c r="BN1624" s="5" t="s">
        <v>1001</v>
      </c>
      <c r="BO1624" s="5" t="e">
        <f t="shared" si="103"/>
        <v>#N/A</v>
      </c>
      <c r="BP1624" s="5" t="e">
        <f t="shared" si="104"/>
        <v>#N/A</v>
      </c>
      <c r="BQ1624" s="5" t="e">
        <f>Table2[[#This Row],[Column1]]+Table2[[#This Row],[Column2]]</f>
        <v>#N/A</v>
      </c>
      <c r="BR1624" s="5"/>
      <c r="BS1624" s="5"/>
      <c r="BT1624" s="5"/>
      <c r="BU1624" s="5"/>
    </row>
    <row r="1625" spans="1:73" x14ac:dyDescent="0.25">
      <c r="A1625" s="5" t="s">
        <v>1946</v>
      </c>
      <c r="B1625" s="42">
        <v>28</v>
      </c>
      <c r="G1625" s="5" t="s">
        <v>1937</v>
      </c>
      <c r="H1625" s="42">
        <v>219</v>
      </c>
      <c r="N1625" s="5" t="s">
        <v>1937</v>
      </c>
      <c r="O1625" s="42">
        <v>1</v>
      </c>
      <c r="Z1625" s="5" t="s">
        <v>993</v>
      </c>
      <c r="AA1625" s="1">
        <v>0.5</v>
      </c>
      <c r="AI1625" s="5" t="s">
        <v>998</v>
      </c>
      <c r="AJ1625" s="42">
        <v>1</v>
      </c>
      <c r="AL1625" s="5" t="s">
        <v>999</v>
      </c>
      <c r="AM1625" s="17">
        <v>1</v>
      </c>
      <c r="AW1625" s="5" t="s">
        <v>1241</v>
      </c>
      <c r="AX1625" s="17">
        <v>210</v>
      </c>
      <c r="BC1625" s="5" t="s">
        <v>1135</v>
      </c>
      <c r="BD1625" s="17">
        <v>56</v>
      </c>
      <c r="BN1625" s="5" t="s">
        <v>1002</v>
      </c>
      <c r="BO1625" s="5" t="e">
        <f t="shared" si="103"/>
        <v>#N/A</v>
      </c>
      <c r="BP1625" s="5" t="e">
        <f t="shared" si="104"/>
        <v>#N/A</v>
      </c>
      <c r="BQ1625" s="5" t="e">
        <f>Table2[[#This Row],[Column1]]+Table2[[#This Row],[Column2]]</f>
        <v>#N/A</v>
      </c>
      <c r="BR1625" s="5"/>
      <c r="BS1625" s="5"/>
      <c r="BT1625" s="5"/>
      <c r="BU1625" s="5"/>
    </row>
    <row r="1626" spans="1:73" x14ac:dyDescent="0.25">
      <c r="A1626" s="5" t="s">
        <v>1947</v>
      </c>
      <c r="B1626" s="42">
        <v>200</v>
      </c>
      <c r="G1626" s="5" t="s">
        <v>1938</v>
      </c>
      <c r="H1626" s="42">
        <v>2100</v>
      </c>
      <c r="N1626" s="5" t="s">
        <v>1938</v>
      </c>
      <c r="O1626" s="42">
        <v>1</v>
      </c>
      <c r="Z1626" s="5" t="s">
        <v>994</v>
      </c>
      <c r="AA1626" s="1">
        <v>0.04</v>
      </c>
      <c r="AI1626" s="5" t="s">
        <v>999</v>
      </c>
      <c r="AJ1626" s="42">
        <v>1</v>
      </c>
      <c r="AL1626" s="5" t="s">
        <v>1000</v>
      </c>
      <c r="AM1626" s="17">
        <v>1</v>
      </c>
      <c r="AW1626" s="5" t="s">
        <v>1246</v>
      </c>
      <c r="AX1626" s="17">
        <v>16</v>
      </c>
      <c r="BC1626" s="5" t="s">
        <v>1136</v>
      </c>
      <c r="BD1626" s="17">
        <v>504</v>
      </c>
      <c r="BN1626" s="5" t="s">
        <v>1003</v>
      </c>
      <c r="BO1626" s="5" t="e">
        <f t="shared" si="103"/>
        <v>#N/A</v>
      </c>
      <c r="BP1626" s="5" t="e">
        <f t="shared" si="104"/>
        <v>#N/A</v>
      </c>
      <c r="BQ1626" s="5" t="e">
        <f>Table2[[#This Row],[Column1]]+Table2[[#This Row],[Column2]]</f>
        <v>#N/A</v>
      </c>
      <c r="BR1626" s="5"/>
      <c r="BS1626" s="5"/>
      <c r="BT1626" s="5"/>
      <c r="BU1626" s="5"/>
    </row>
    <row r="1627" spans="1:73" x14ac:dyDescent="0.25">
      <c r="A1627" s="5" t="s">
        <v>1948</v>
      </c>
      <c r="B1627" s="42">
        <v>45</v>
      </c>
      <c r="G1627" s="5" t="s">
        <v>1939</v>
      </c>
      <c r="H1627" s="42">
        <v>140</v>
      </c>
      <c r="N1627" s="5" t="s">
        <v>1939</v>
      </c>
      <c r="O1627" s="42">
        <v>1</v>
      </c>
      <c r="Z1627" s="5" t="s">
        <v>995</v>
      </c>
      <c r="AA1627" s="1">
        <v>0.31</v>
      </c>
      <c r="AI1627" s="5" t="s">
        <v>1000</v>
      </c>
      <c r="AJ1627" s="42">
        <v>1</v>
      </c>
      <c r="AL1627" s="5" t="s">
        <v>1001</v>
      </c>
      <c r="AM1627" s="17">
        <v>1</v>
      </c>
      <c r="AW1627" s="5" t="s">
        <v>1247</v>
      </c>
      <c r="AX1627" s="17">
        <v>40</v>
      </c>
      <c r="BC1627" s="5" t="s">
        <v>1137</v>
      </c>
      <c r="BD1627" s="17">
        <v>24</v>
      </c>
      <c r="BN1627" s="5" t="s">
        <v>1005</v>
      </c>
      <c r="BO1627" s="5" t="e">
        <f t="shared" si="103"/>
        <v>#N/A</v>
      </c>
      <c r="BP1627" s="5" t="e">
        <f t="shared" si="104"/>
        <v>#N/A</v>
      </c>
      <c r="BQ1627" s="5" t="e">
        <f>Table2[[#This Row],[Column1]]+Table2[[#This Row],[Column2]]</f>
        <v>#N/A</v>
      </c>
      <c r="BR1627" s="5"/>
      <c r="BS1627" s="5"/>
      <c r="BT1627" s="5"/>
      <c r="BU1627" s="5"/>
    </row>
    <row r="1628" spans="1:73" x14ac:dyDescent="0.25">
      <c r="A1628" s="5" t="s">
        <v>1949</v>
      </c>
      <c r="B1628" s="42">
        <v>0</v>
      </c>
      <c r="G1628" s="5" t="s">
        <v>1940</v>
      </c>
      <c r="H1628" s="42">
        <v>1828</v>
      </c>
      <c r="N1628" s="5" t="s">
        <v>1940</v>
      </c>
      <c r="O1628" s="42">
        <v>2</v>
      </c>
      <c r="Z1628" s="5" t="s">
        <v>996</v>
      </c>
      <c r="AA1628" s="1">
        <v>0.5</v>
      </c>
      <c r="AI1628" s="5" t="s">
        <v>1001</v>
      </c>
      <c r="AJ1628" s="42">
        <v>1</v>
      </c>
      <c r="AL1628" s="5" t="s">
        <v>1002</v>
      </c>
      <c r="AM1628" s="17">
        <v>2</v>
      </c>
      <c r="AW1628" s="5" t="s">
        <v>1248</v>
      </c>
      <c r="AX1628" s="17">
        <v>30</v>
      </c>
      <c r="BC1628" s="5" t="s">
        <v>1138</v>
      </c>
      <c r="BD1628" s="17">
        <v>185</v>
      </c>
      <c r="BN1628" s="5" t="s">
        <v>1007</v>
      </c>
      <c r="BO1628" s="5" t="e">
        <f t="shared" si="103"/>
        <v>#N/A</v>
      </c>
      <c r="BP1628" s="5" t="e">
        <f t="shared" si="104"/>
        <v>#N/A</v>
      </c>
      <c r="BQ1628" s="5" t="e">
        <f>Table2[[#This Row],[Column1]]+Table2[[#This Row],[Column2]]</f>
        <v>#N/A</v>
      </c>
      <c r="BR1628" s="5"/>
      <c r="BS1628" s="5"/>
      <c r="BT1628" s="5"/>
      <c r="BU1628" s="5"/>
    </row>
    <row r="1629" spans="1:73" x14ac:dyDescent="0.25">
      <c r="A1629" s="5" t="s">
        <v>1950</v>
      </c>
      <c r="B1629" s="42">
        <v>150</v>
      </c>
      <c r="G1629" s="5" t="s">
        <v>1941</v>
      </c>
      <c r="H1629" s="42">
        <v>276</v>
      </c>
      <c r="N1629" s="5" t="s">
        <v>1941</v>
      </c>
      <c r="O1629" s="42">
        <v>1</v>
      </c>
      <c r="Z1629" s="5" t="s">
        <v>997</v>
      </c>
      <c r="AA1629" s="1">
        <v>0.09</v>
      </c>
      <c r="AI1629" s="5" t="s">
        <v>1002</v>
      </c>
      <c r="AJ1629" s="42">
        <v>2</v>
      </c>
      <c r="AL1629" s="5" t="s">
        <v>1003</v>
      </c>
      <c r="AM1629" s="17">
        <v>1</v>
      </c>
      <c r="AW1629" s="5" t="s">
        <v>1249</v>
      </c>
      <c r="AX1629" s="17">
        <v>324</v>
      </c>
      <c r="BC1629" s="5" t="s">
        <v>1140</v>
      </c>
      <c r="BD1629" s="17">
        <v>2</v>
      </c>
      <c r="BN1629" s="5" t="s">
        <v>1008</v>
      </c>
      <c r="BO1629" s="5" t="e">
        <f t="shared" si="103"/>
        <v>#N/A</v>
      </c>
      <c r="BP1629" s="5" t="e">
        <f t="shared" si="104"/>
        <v>#N/A</v>
      </c>
      <c r="BQ1629" s="5" t="e">
        <f>Table2[[#This Row],[Column1]]+Table2[[#This Row],[Column2]]</f>
        <v>#N/A</v>
      </c>
      <c r="BR1629" s="5"/>
      <c r="BS1629" s="5"/>
      <c r="BT1629" s="5"/>
      <c r="BU1629" s="5"/>
    </row>
    <row r="1630" spans="1:73" x14ac:dyDescent="0.25">
      <c r="A1630" s="5" t="s">
        <v>1951</v>
      </c>
      <c r="B1630" s="42">
        <v>280</v>
      </c>
      <c r="G1630" s="5" t="s">
        <v>1942</v>
      </c>
      <c r="H1630" s="42">
        <v>105</v>
      </c>
      <c r="N1630" s="5" t="s">
        <v>1942</v>
      </c>
      <c r="O1630" s="42">
        <v>1</v>
      </c>
      <c r="Z1630" s="5" t="s">
        <v>998</v>
      </c>
      <c r="AA1630" s="1">
        <v>0.38</v>
      </c>
      <c r="AI1630" s="5" t="s">
        <v>1003</v>
      </c>
      <c r="AJ1630" s="42">
        <v>1</v>
      </c>
      <c r="AL1630" s="5" t="s">
        <v>1005</v>
      </c>
      <c r="AM1630" s="17">
        <v>1</v>
      </c>
      <c r="AW1630" s="5" t="s">
        <v>1250</v>
      </c>
      <c r="AX1630" s="17">
        <v>2800</v>
      </c>
      <c r="BC1630" s="5" t="s">
        <v>1141</v>
      </c>
      <c r="BD1630" s="17">
        <v>485</v>
      </c>
      <c r="BN1630" s="5" t="s">
        <v>1009</v>
      </c>
      <c r="BO1630" s="5" t="e">
        <f t="shared" si="103"/>
        <v>#N/A</v>
      </c>
      <c r="BP1630" s="5" t="e">
        <f t="shared" si="104"/>
        <v>#N/A</v>
      </c>
      <c r="BQ1630" s="5" t="e">
        <f>Table2[[#This Row],[Column1]]+Table2[[#This Row],[Column2]]</f>
        <v>#N/A</v>
      </c>
      <c r="BR1630" s="5"/>
      <c r="BS1630" s="5"/>
      <c r="BT1630" s="5"/>
      <c r="BU1630" s="5"/>
    </row>
    <row r="1631" spans="1:73" x14ac:dyDescent="0.25">
      <c r="G1631" s="5" t="s">
        <v>1943</v>
      </c>
      <c r="H1631" s="42">
        <v>25</v>
      </c>
      <c r="N1631" s="5" t="s">
        <v>1943</v>
      </c>
      <c r="O1631" s="42">
        <v>1</v>
      </c>
      <c r="Z1631" s="5" t="s">
        <v>999</v>
      </c>
      <c r="AA1631" s="1">
        <v>0.38</v>
      </c>
      <c r="AI1631" s="5" t="s">
        <v>1005</v>
      </c>
      <c r="AJ1631" s="42">
        <v>1</v>
      </c>
      <c r="AL1631" s="5" t="s">
        <v>1007</v>
      </c>
      <c r="AM1631" s="17">
        <v>2</v>
      </c>
      <c r="AW1631" s="5" t="s">
        <v>1252</v>
      </c>
      <c r="AX1631" s="17">
        <v>450</v>
      </c>
      <c r="BC1631" s="5" t="s">
        <v>1142</v>
      </c>
      <c r="BD1631" s="17">
        <v>1100</v>
      </c>
      <c r="BN1631" s="5" t="s">
        <v>1010</v>
      </c>
      <c r="BO1631" s="5" t="e">
        <f t="shared" si="103"/>
        <v>#N/A</v>
      </c>
      <c r="BP1631" s="5" t="e">
        <f t="shared" si="104"/>
        <v>#N/A</v>
      </c>
      <c r="BQ1631" s="5" t="e">
        <f>Table2[[#This Row],[Column1]]+Table2[[#This Row],[Column2]]</f>
        <v>#N/A</v>
      </c>
      <c r="BR1631" s="5"/>
      <c r="BS1631" s="5"/>
      <c r="BT1631" s="5"/>
      <c r="BU1631" s="5"/>
    </row>
    <row r="1632" spans="1:73" x14ac:dyDescent="0.25">
      <c r="G1632" s="5" t="s">
        <v>1944</v>
      </c>
      <c r="H1632" s="42">
        <v>1910</v>
      </c>
      <c r="N1632" s="5" t="s">
        <v>1944</v>
      </c>
      <c r="O1632" s="42">
        <v>2</v>
      </c>
      <c r="Z1632" s="5" t="s">
        <v>1000</v>
      </c>
      <c r="AA1632" s="1">
        <v>0</v>
      </c>
      <c r="AI1632" s="5" t="s">
        <v>1007</v>
      </c>
      <c r="AJ1632" s="42">
        <v>2</v>
      </c>
      <c r="AL1632" s="5" t="s">
        <v>1008</v>
      </c>
      <c r="AM1632" s="17">
        <v>1</v>
      </c>
      <c r="AW1632" s="5" t="s">
        <v>1253</v>
      </c>
      <c r="AX1632" s="17">
        <v>215</v>
      </c>
      <c r="BC1632" s="5" t="s">
        <v>1143</v>
      </c>
      <c r="BD1632" s="17">
        <v>61</v>
      </c>
      <c r="BN1632" s="5" t="s">
        <v>1011</v>
      </c>
      <c r="BO1632" s="5" t="e">
        <f t="shared" si="103"/>
        <v>#N/A</v>
      </c>
      <c r="BP1632" s="5" t="e">
        <f t="shared" si="104"/>
        <v>#N/A</v>
      </c>
      <c r="BQ1632" s="5" t="e">
        <f>Table2[[#This Row],[Column1]]+Table2[[#This Row],[Column2]]</f>
        <v>#N/A</v>
      </c>
      <c r="BR1632" s="5"/>
      <c r="BS1632" s="5"/>
      <c r="BT1632" s="5"/>
      <c r="BU1632" s="5"/>
    </row>
    <row r="1633" spans="7:73" x14ac:dyDescent="0.25">
      <c r="G1633" s="5" t="s">
        <v>1945</v>
      </c>
      <c r="H1633" s="42">
        <v>148</v>
      </c>
      <c r="N1633" s="5" t="s">
        <v>1945</v>
      </c>
      <c r="O1633" s="42">
        <v>1</v>
      </c>
      <c r="Z1633" s="5" t="s">
        <v>1001</v>
      </c>
      <c r="AA1633" s="1">
        <v>0</v>
      </c>
      <c r="AI1633" s="5" t="s">
        <v>1008</v>
      </c>
      <c r="AJ1633" s="42">
        <v>1</v>
      </c>
      <c r="AL1633" s="5" t="s">
        <v>1009</v>
      </c>
      <c r="AM1633" s="17">
        <v>1</v>
      </c>
      <c r="AW1633" s="5" t="s">
        <v>1254</v>
      </c>
      <c r="AX1633" s="17">
        <v>1500</v>
      </c>
      <c r="BC1633" s="5" t="s">
        <v>1144</v>
      </c>
      <c r="BD1633" s="17">
        <v>26000</v>
      </c>
      <c r="BN1633" s="5" t="s">
        <v>1012</v>
      </c>
      <c r="BO1633" s="5" t="e">
        <f t="shared" si="103"/>
        <v>#N/A</v>
      </c>
      <c r="BP1633" s="5" t="e">
        <f t="shared" si="104"/>
        <v>#N/A</v>
      </c>
      <c r="BQ1633" s="5" t="e">
        <f>Table2[[#This Row],[Column1]]+Table2[[#This Row],[Column2]]</f>
        <v>#N/A</v>
      </c>
      <c r="BR1633" s="5"/>
      <c r="BS1633" s="5"/>
      <c r="BT1633" s="5"/>
      <c r="BU1633" s="5"/>
    </row>
    <row r="1634" spans="7:73" x14ac:dyDescent="0.25">
      <c r="G1634" s="5" t="s">
        <v>1946</v>
      </c>
      <c r="H1634" s="42">
        <v>71</v>
      </c>
      <c r="N1634" s="5" t="s">
        <v>1946</v>
      </c>
      <c r="O1634" s="42">
        <v>1</v>
      </c>
      <c r="Z1634" s="5" t="s">
        <v>1002</v>
      </c>
      <c r="AA1634" s="1">
        <v>0.3</v>
      </c>
      <c r="AI1634" s="5" t="s">
        <v>1009</v>
      </c>
      <c r="AJ1634" s="42">
        <v>1</v>
      </c>
      <c r="AL1634" s="5" t="s">
        <v>1010</v>
      </c>
      <c r="AM1634" s="17">
        <v>1</v>
      </c>
      <c r="AW1634" s="5" t="s">
        <v>1255</v>
      </c>
      <c r="AX1634" s="17">
        <v>250</v>
      </c>
      <c r="BC1634" s="5" t="s">
        <v>1145</v>
      </c>
      <c r="BD1634" s="17">
        <v>18</v>
      </c>
      <c r="BN1634" s="5" t="s">
        <v>1013</v>
      </c>
      <c r="BO1634" s="5" t="e">
        <f t="shared" si="103"/>
        <v>#N/A</v>
      </c>
      <c r="BP1634" s="5" t="e">
        <f t="shared" si="104"/>
        <v>#N/A</v>
      </c>
      <c r="BQ1634" s="5" t="e">
        <f>Table2[[#This Row],[Column1]]+Table2[[#This Row],[Column2]]</f>
        <v>#N/A</v>
      </c>
      <c r="BR1634" s="5"/>
      <c r="BS1634" s="5"/>
      <c r="BT1634" s="5"/>
      <c r="BU1634" s="5"/>
    </row>
    <row r="1635" spans="7:73" x14ac:dyDescent="0.25">
      <c r="G1635" s="5" t="s">
        <v>1947</v>
      </c>
      <c r="H1635" s="42">
        <v>423</v>
      </c>
      <c r="N1635" s="5" t="s">
        <v>1947</v>
      </c>
      <c r="O1635" s="42">
        <v>1</v>
      </c>
      <c r="Z1635" s="5" t="s">
        <v>1003</v>
      </c>
      <c r="AA1635" s="1">
        <v>0.5</v>
      </c>
      <c r="AI1635" s="5" t="s">
        <v>1010</v>
      </c>
      <c r="AJ1635" s="42">
        <v>1</v>
      </c>
      <c r="AL1635" s="5" t="s">
        <v>1011</v>
      </c>
      <c r="AM1635" s="17">
        <v>1</v>
      </c>
      <c r="AW1635" s="5" t="s">
        <v>1256</v>
      </c>
      <c r="AX1635" s="17">
        <v>136</v>
      </c>
      <c r="BC1635" s="5" t="s">
        <v>1146</v>
      </c>
      <c r="BD1635" s="17">
        <v>803</v>
      </c>
      <c r="BN1635" s="5" t="s">
        <v>1014</v>
      </c>
      <c r="BO1635" s="5" t="e">
        <f t="shared" si="103"/>
        <v>#N/A</v>
      </c>
      <c r="BP1635" s="5" t="e">
        <f t="shared" si="104"/>
        <v>#N/A</v>
      </c>
      <c r="BQ1635" s="5" t="e">
        <f>Table2[[#This Row],[Column1]]+Table2[[#This Row],[Column2]]</f>
        <v>#N/A</v>
      </c>
      <c r="BR1635" s="5"/>
      <c r="BS1635" s="5"/>
      <c r="BT1635" s="5"/>
      <c r="BU1635" s="5"/>
    </row>
    <row r="1636" spans="7:73" x14ac:dyDescent="0.25">
      <c r="G1636" s="5" t="s">
        <v>1948</v>
      </c>
      <c r="H1636" s="42">
        <v>178</v>
      </c>
      <c r="N1636" s="5" t="s">
        <v>1948</v>
      </c>
      <c r="O1636" s="42">
        <v>1</v>
      </c>
      <c r="Z1636" s="5" t="s">
        <v>1005</v>
      </c>
      <c r="AA1636" s="1">
        <v>0</v>
      </c>
      <c r="AI1636" s="5" t="s">
        <v>1011</v>
      </c>
      <c r="AJ1636" s="42">
        <v>1</v>
      </c>
      <c r="AL1636" s="5" t="s">
        <v>1012</v>
      </c>
      <c r="AM1636" s="17">
        <v>1</v>
      </c>
      <c r="AW1636" s="5" t="s">
        <v>1257</v>
      </c>
      <c r="AX1636" s="17">
        <v>145</v>
      </c>
      <c r="BC1636" s="5" t="s">
        <v>1147</v>
      </c>
      <c r="BD1636" s="17">
        <v>97</v>
      </c>
      <c r="BN1636" s="5" t="s">
        <v>1015</v>
      </c>
      <c r="BO1636" s="5" t="e">
        <f t="shared" si="103"/>
        <v>#N/A</v>
      </c>
      <c r="BP1636" s="5" t="e">
        <f t="shared" si="104"/>
        <v>#N/A</v>
      </c>
      <c r="BQ1636" s="5" t="e">
        <f>Table2[[#This Row],[Column1]]+Table2[[#This Row],[Column2]]</f>
        <v>#N/A</v>
      </c>
      <c r="BR1636" s="5"/>
      <c r="BS1636" s="5"/>
      <c r="BT1636" s="5"/>
      <c r="BU1636" s="5"/>
    </row>
    <row r="1637" spans="7:73" x14ac:dyDescent="0.25">
      <c r="G1637" s="5" t="s">
        <v>1949</v>
      </c>
      <c r="H1637" s="42">
        <v>647</v>
      </c>
      <c r="N1637" s="5" t="s">
        <v>1949</v>
      </c>
      <c r="O1637" s="42">
        <v>1</v>
      </c>
      <c r="Z1637" s="5" t="s">
        <v>1007</v>
      </c>
      <c r="AA1637" s="1">
        <v>0.5</v>
      </c>
      <c r="AI1637" s="5" t="s">
        <v>1012</v>
      </c>
      <c r="AJ1637" s="42">
        <v>1</v>
      </c>
      <c r="AL1637" s="5" t="s">
        <v>1013</v>
      </c>
      <c r="AM1637" s="17">
        <v>1</v>
      </c>
      <c r="AW1637" s="5" t="s">
        <v>1258</v>
      </c>
      <c r="AX1637" s="17">
        <v>212</v>
      </c>
      <c r="BC1637" s="5" t="s">
        <v>1148</v>
      </c>
      <c r="BD1637" s="17">
        <v>1</v>
      </c>
      <c r="BN1637" s="5" t="s">
        <v>1016</v>
      </c>
      <c r="BO1637" s="5" t="e">
        <f t="shared" si="103"/>
        <v>#N/A</v>
      </c>
      <c r="BP1637" s="5" t="e">
        <f t="shared" si="104"/>
        <v>#N/A</v>
      </c>
      <c r="BQ1637" s="5" t="e">
        <f>Table2[[#This Row],[Column1]]+Table2[[#This Row],[Column2]]</f>
        <v>#N/A</v>
      </c>
      <c r="BR1637" s="5"/>
      <c r="BS1637" s="5"/>
      <c r="BT1637" s="5"/>
      <c r="BU1637" s="5"/>
    </row>
    <row r="1638" spans="7:73" x14ac:dyDescent="0.25">
      <c r="G1638" s="5" t="s">
        <v>1950</v>
      </c>
      <c r="H1638" s="42">
        <v>619</v>
      </c>
      <c r="N1638" s="5" t="s">
        <v>1950</v>
      </c>
      <c r="O1638" s="42">
        <v>1</v>
      </c>
      <c r="Z1638" s="5" t="s">
        <v>1008</v>
      </c>
      <c r="AA1638" s="1">
        <v>0.3</v>
      </c>
      <c r="AI1638" s="5" t="s">
        <v>1013</v>
      </c>
      <c r="AJ1638" s="42">
        <v>1</v>
      </c>
      <c r="AL1638" s="5" t="s">
        <v>1014</v>
      </c>
      <c r="AM1638" s="17">
        <v>2</v>
      </c>
      <c r="AW1638" s="5" t="s">
        <v>1260</v>
      </c>
      <c r="AX1638" s="17">
        <v>1100</v>
      </c>
      <c r="BC1638" s="5" t="s">
        <v>1149</v>
      </c>
      <c r="BD1638" s="17">
        <v>37</v>
      </c>
      <c r="BN1638" s="5" t="s">
        <v>1017</v>
      </c>
      <c r="BO1638" s="5" t="e">
        <f t="shared" si="103"/>
        <v>#N/A</v>
      </c>
      <c r="BP1638" s="5" t="e">
        <f t="shared" si="104"/>
        <v>#N/A</v>
      </c>
      <c r="BQ1638" s="5" t="e">
        <f>Table2[[#This Row],[Column1]]+Table2[[#This Row],[Column2]]</f>
        <v>#N/A</v>
      </c>
      <c r="BR1638" s="5"/>
      <c r="BS1638" s="5"/>
      <c r="BT1638" s="5"/>
      <c r="BU1638" s="5"/>
    </row>
    <row r="1639" spans="7:73" x14ac:dyDescent="0.25">
      <c r="G1639" s="5" t="s">
        <v>1951</v>
      </c>
      <c r="H1639" s="42">
        <v>3496</v>
      </c>
      <c r="N1639" s="5" t="s">
        <v>1951</v>
      </c>
      <c r="O1639" s="42">
        <v>4</v>
      </c>
      <c r="Z1639" s="5" t="s">
        <v>1009</v>
      </c>
      <c r="AA1639" s="1">
        <v>0.4</v>
      </c>
      <c r="AI1639" s="5" t="s">
        <v>1014</v>
      </c>
      <c r="AJ1639" s="42">
        <v>2</v>
      </c>
      <c r="AL1639" s="5" t="s">
        <v>1015</v>
      </c>
      <c r="AM1639" s="17">
        <v>1</v>
      </c>
      <c r="AW1639" s="5" t="s">
        <v>1261</v>
      </c>
      <c r="AX1639" s="17">
        <v>451</v>
      </c>
      <c r="BC1639" s="5" t="s">
        <v>1150</v>
      </c>
      <c r="BD1639" s="17">
        <v>86</v>
      </c>
      <c r="BN1639" s="5" t="s">
        <v>1019</v>
      </c>
      <c r="BO1639" s="5" t="e">
        <f t="shared" si="103"/>
        <v>#N/A</v>
      </c>
      <c r="BP1639" s="5" t="e">
        <f t="shared" si="104"/>
        <v>#N/A</v>
      </c>
      <c r="BQ1639" s="5" t="e">
        <f>Table2[[#This Row],[Column1]]+Table2[[#This Row],[Column2]]</f>
        <v>#N/A</v>
      </c>
      <c r="BR1639" s="5"/>
      <c r="BS1639" s="5"/>
      <c r="BT1639" s="5"/>
      <c r="BU1639" s="5"/>
    </row>
    <row r="1640" spans="7:73" x14ac:dyDescent="0.25">
      <c r="Z1640" s="5" t="s">
        <v>1010</v>
      </c>
      <c r="AA1640" s="1">
        <v>0</v>
      </c>
      <c r="AI1640" s="5" t="s">
        <v>1015</v>
      </c>
      <c r="AJ1640" s="42">
        <v>1</v>
      </c>
      <c r="AL1640" s="5" t="s">
        <v>1016</v>
      </c>
      <c r="AM1640" s="17">
        <v>2</v>
      </c>
      <c r="AW1640" s="5" t="s">
        <v>1262</v>
      </c>
      <c r="AX1640" s="17">
        <v>20</v>
      </c>
      <c r="BC1640" s="5" t="s">
        <v>1151</v>
      </c>
      <c r="BD1640" s="17">
        <v>228</v>
      </c>
      <c r="BN1640" s="5" t="s">
        <v>1020</v>
      </c>
      <c r="BO1640" s="5" t="e">
        <f t="shared" si="103"/>
        <v>#N/A</v>
      </c>
      <c r="BP1640" s="5" t="e">
        <f t="shared" si="104"/>
        <v>#N/A</v>
      </c>
      <c r="BQ1640" s="5" t="e">
        <f>Table2[[#This Row],[Column1]]+Table2[[#This Row],[Column2]]</f>
        <v>#N/A</v>
      </c>
      <c r="BR1640" s="5"/>
      <c r="BS1640" s="5"/>
      <c r="BT1640" s="5"/>
      <c r="BU1640" s="5"/>
    </row>
    <row r="1641" spans="7:73" x14ac:dyDescent="0.25">
      <c r="Z1641" s="5" t="s">
        <v>1011</v>
      </c>
      <c r="AA1641" s="1">
        <v>1</v>
      </c>
      <c r="AI1641" s="5" t="s">
        <v>1016</v>
      </c>
      <c r="AJ1641" s="42">
        <v>2</v>
      </c>
      <c r="AL1641" s="5" t="s">
        <v>1017</v>
      </c>
      <c r="AM1641" s="17">
        <v>1</v>
      </c>
      <c r="AW1641" s="5" t="s">
        <v>1264</v>
      </c>
      <c r="AX1641" s="17">
        <v>18</v>
      </c>
      <c r="BC1641" s="5" t="s">
        <v>1153</v>
      </c>
      <c r="BD1641" s="17">
        <v>160</v>
      </c>
      <c r="BN1641" s="5" t="s">
        <v>1021</v>
      </c>
      <c r="BO1641" s="5" t="e">
        <f t="shared" si="103"/>
        <v>#N/A</v>
      </c>
      <c r="BP1641" s="5" t="e">
        <f t="shared" si="104"/>
        <v>#N/A</v>
      </c>
      <c r="BQ1641" s="5" t="e">
        <f>Table2[[#This Row],[Column1]]+Table2[[#This Row],[Column2]]</f>
        <v>#N/A</v>
      </c>
      <c r="BR1641" s="5"/>
      <c r="BS1641" s="5"/>
      <c r="BT1641" s="5"/>
      <c r="BU1641" s="5"/>
    </row>
    <row r="1642" spans="7:73" x14ac:dyDescent="0.25">
      <c r="Z1642" s="5" t="s">
        <v>1012</v>
      </c>
      <c r="AA1642" s="1">
        <v>0.14000000000000001</v>
      </c>
      <c r="AI1642" s="5" t="s">
        <v>1017</v>
      </c>
      <c r="AJ1642" s="42">
        <v>1</v>
      </c>
      <c r="AL1642" s="5" t="s">
        <v>1019</v>
      </c>
      <c r="AM1642" s="17">
        <v>1</v>
      </c>
      <c r="AW1642" s="5" t="s">
        <v>1265</v>
      </c>
      <c r="AX1642" s="17">
        <v>1150</v>
      </c>
      <c r="BC1642" s="5" t="s">
        <v>1154</v>
      </c>
      <c r="BD1642" s="17">
        <v>297</v>
      </c>
      <c r="BN1642" s="5" t="s">
        <v>1022</v>
      </c>
      <c r="BO1642" s="5" t="e">
        <f t="shared" si="103"/>
        <v>#N/A</v>
      </c>
      <c r="BP1642" s="5" t="e">
        <f t="shared" si="104"/>
        <v>#N/A</v>
      </c>
      <c r="BQ1642" s="5" t="e">
        <f>Table2[[#This Row],[Column1]]+Table2[[#This Row],[Column2]]</f>
        <v>#N/A</v>
      </c>
      <c r="BR1642" s="5"/>
      <c r="BS1642" s="5"/>
      <c r="BT1642" s="5"/>
      <c r="BU1642" s="5"/>
    </row>
    <row r="1643" spans="7:73" x14ac:dyDescent="0.25">
      <c r="Z1643" s="5" t="s">
        <v>1013</v>
      </c>
      <c r="AA1643" s="1">
        <v>0.15</v>
      </c>
      <c r="AI1643" s="5" t="s">
        <v>1019</v>
      </c>
      <c r="AJ1643" s="42">
        <v>1</v>
      </c>
      <c r="AL1643" s="5" t="s">
        <v>1020</v>
      </c>
      <c r="AM1643" s="17">
        <v>1</v>
      </c>
      <c r="AW1643" s="5" t="s">
        <v>1266</v>
      </c>
      <c r="AX1643" s="17">
        <v>83</v>
      </c>
      <c r="BC1643" s="5" t="s">
        <v>1155</v>
      </c>
      <c r="BD1643" s="17">
        <v>160</v>
      </c>
      <c r="BN1643" s="5" t="s">
        <v>1023</v>
      </c>
      <c r="BO1643" s="5" t="e">
        <f t="shared" si="103"/>
        <v>#N/A</v>
      </c>
      <c r="BP1643" s="5" t="e">
        <f t="shared" si="104"/>
        <v>#N/A</v>
      </c>
      <c r="BQ1643" s="5" t="e">
        <f>Table2[[#This Row],[Column1]]+Table2[[#This Row],[Column2]]</f>
        <v>#N/A</v>
      </c>
      <c r="BR1643" s="5"/>
      <c r="BS1643" s="5"/>
      <c r="BT1643" s="5"/>
      <c r="BU1643" s="5"/>
    </row>
    <row r="1644" spans="7:73" x14ac:dyDescent="0.25">
      <c r="Z1644" s="5" t="s">
        <v>1014</v>
      </c>
      <c r="AA1644" s="1">
        <v>0.49</v>
      </c>
      <c r="AI1644" s="5" t="s">
        <v>1020</v>
      </c>
      <c r="AJ1644" s="42">
        <v>1</v>
      </c>
      <c r="AL1644" s="5" t="s">
        <v>1021</v>
      </c>
      <c r="AM1644" s="17">
        <v>1</v>
      </c>
      <c r="AW1644" s="5" t="s">
        <v>1269</v>
      </c>
      <c r="AX1644" s="17">
        <v>14</v>
      </c>
      <c r="BC1644" s="5" t="s">
        <v>1156</v>
      </c>
      <c r="BD1644" s="17">
        <v>476</v>
      </c>
      <c r="BN1644" s="5" t="s">
        <v>1024</v>
      </c>
      <c r="BO1644" s="5" t="e">
        <f t="shared" si="103"/>
        <v>#N/A</v>
      </c>
      <c r="BP1644" s="5" t="e">
        <f t="shared" si="104"/>
        <v>#N/A</v>
      </c>
      <c r="BQ1644" s="5" t="e">
        <f>Table2[[#This Row],[Column1]]+Table2[[#This Row],[Column2]]</f>
        <v>#N/A</v>
      </c>
      <c r="BR1644" s="5"/>
      <c r="BS1644" s="5"/>
      <c r="BT1644" s="5"/>
      <c r="BU1644" s="5"/>
    </row>
    <row r="1645" spans="7:73" x14ac:dyDescent="0.25">
      <c r="Z1645" s="5" t="s">
        <v>1015</v>
      </c>
      <c r="AA1645" s="1">
        <v>7.0000000000000007E-2</v>
      </c>
      <c r="AI1645" s="5" t="s">
        <v>1021</v>
      </c>
      <c r="AJ1645" s="42">
        <v>1</v>
      </c>
      <c r="AL1645" s="5" t="s">
        <v>1022</v>
      </c>
      <c r="AM1645" s="17">
        <v>1</v>
      </c>
      <c r="AW1645" s="5" t="s">
        <v>1270</v>
      </c>
      <c r="AX1645" s="17">
        <v>35</v>
      </c>
      <c r="BC1645" s="5" t="s">
        <v>1157</v>
      </c>
      <c r="BD1645" s="17">
        <v>526</v>
      </c>
      <c r="BN1645" s="5" t="s">
        <v>1025</v>
      </c>
      <c r="BO1645" s="5" t="e">
        <f t="shared" si="103"/>
        <v>#N/A</v>
      </c>
      <c r="BP1645" s="5" t="e">
        <f t="shared" si="104"/>
        <v>#N/A</v>
      </c>
      <c r="BQ1645" s="5" t="e">
        <f>Table2[[#This Row],[Column1]]+Table2[[#This Row],[Column2]]</f>
        <v>#N/A</v>
      </c>
      <c r="BR1645" s="5"/>
      <c r="BS1645" s="5"/>
      <c r="BT1645" s="5"/>
      <c r="BU1645" s="5"/>
    </row>
    <row r="1646" spans="7:73" x14ac:dyDescent="0.25">
      <c r="Z1646" s="5" t="s">
        <v>1016</v>
      </c>
      <c r="AA1646" s="1">
        <v>0.25</v>
      </c>
      <c r="AI1646" s="5" t="s">
        <v>1022</v>
      </c>
      <c r="AJ1646" s="42">
        <v>1</v>
      </c>
      <c r="AL1646" s="5" t="s">
        <v>1023</v>
      </c>
      <c r="AM1646" s="17">
        <v>1</v>
      </c>
      <c r="AW1646" s="5" t="s">
        <v>1271</v>
      </c>
      <c r="AX1646" s="17">
        <v>155</v>
      </c>
      <c r="BC1646" s="5" t="s">
        <v>1158</v>
      </c>
      <c r="BD1646" s="17">
        <v>77</v>
      </c>
      <c r="BN1646" s="5" t="s">
        <v>1026</v>
      </c>
      <c r="BO1646" s="5" t="e">
        <f t="shared" si="103"/>
        <v>#N/A</v>
      </c>
      <c r="BP1646" s="5" t="e">
        <f t="shared" si="104"/>
        <v>#N/A</v>
      </c>
      <c r="BQ1646" s="5" t="e">
        <f>Table2[[#This Row],[Column1]]+Table2[[#This Row],[Column2]]</f>
        <v>#N/A</v>
      </c>
      <c r="BR1646" s="5"/>
      <c r="BS1646" s="5"/>
      <c r="BT1646" s="5"/>
      <c r="BU1646" s="5"/>
    </row>
    <row r="1647" spans="7:73" x14ac:dyDescent="0.25">
      <c r="Z1647" s="5" t="s">
        <v>1017</v>
      </c>
      <c r="AA1647" s="1">
        <v>0.12</v>
      </c>
      <c r="AI1647" s="5" t="s">
        <v>1023</v>
      </c>
      <c r="AJ1647" s="42">
        <v>1</v>
      </c>
      <c r="AL1647" s="5" t="s">
        <v>1024</v>
      </c>
      <c r="AM1647" s="17">
        <v>1</v>
      </c>
      <c r="AW1647" s="5" t="s">
        <v>1272</v>
      </c>
      <c r="AX1647" s="17">
        <v>60</v>
      </c>
      <c r="BC1647" s="5" t="s">
        <v>1159</v>
      </c>
      <c r="BD1647" s="17">
        <v>375</v>
      </c>
      <c r="BN1647" s="5" t="s">
        <v>1027</v>
      </c>
      <c r="BO1647" s="5" t="e">
        <f t="shared" si="103"/>
        <v>#N/A</v>
      </c>
      <c r="BP1647" s="5" t="e">
        <f t="shared" si="104"/>
        <v>#N/A</v>
      </c>
      <c r="BQ1647" s="5" t="e">
        <f>Table2[[#This Row],[Column1]]+Table2[[#This Row],[Column2]]</f>
        <v>#N/A</v>
      </c>
      <c r="BR1647" s="5"/>
      <c r="BS1647" s="5"/>
      <c r="BT1647" s="5"/>
      <c r="BU1647" s="5"/>
    </row>
    <row r="1648" spans="7:73" x14ac:dyDescent="0.25">
      <c r="Z1648" s="5" t="s">
        <v>1019</v>
      </c>
      <c r="AA1648" s="1">
        <v>0.1</v>
      </c>
      <c r="AI1648" s="5" t="s">
        <v>1024</v>
      </c>
      <c r="AJ1648" s="42">
        <v>1</v>
      </c>
      <c r="AL1648" s="5" t="s">
        <v>1025</v>
      </c>
      <c r="AM1648" s="17">
        <v>1</v>
      </c>
      <c r="AW1648" s="5" t="s">
        <v>1273</v>
      </c>
      <c r="AX1648" s="17">
        <v>200</v>
      </c>
      <c r="BC1648" s="5" t="s">
        <v>1160</v>
      </c>
      <c r="BD1648" s="17">
        <v>127</v>
      </c>
      <c r="BN1648" s="5" t="s">
        <v>1028</v>
      </c>
      <c r="BO1648" s="5" t="e">
        <f t="shared" si="103"/>
        <v>#N/A</v>
      </c>
      <c r="BP1648" s="5" t="e">
        <f t="shared" si="104"/>
        <v>#N/A</v>
      </c>
      <c r="BQ1648" s="5" t="e">
        <f>Table2[[#This Row],[Column1]]+Table2[[#This Row],[Column2]]</f>
        <v>#N/A</v>
      </c>
      <c r="BR1648" s="5"/>
      <c r="BS1648" s="5"/>
      <c r="BT1648" s="5"/>
      <c r="BU1648" s="5"/>
    </row>
    <row r="1649" spans="26:77" x14ac:dyDescent="0.25">
      <c r="Z1649" s="5" t="s">
        <v>1020</v>
      </c>
      <c r="AA1649" s="1">
        <v>0.13</v>
      </c>
      <c r="AI1649" s="5" t="s">
        <v>1025</v>
      </c>
      <c r="AJ1649" s="42">
        <v>1</v>
      </c>
      <c r="AL1649" s="5" t="s">
        <v>1026</v>
      </c>
      <c r="AM1649" s="17">
        <v>1</v>
      </c>
      <c r="AW1649" s="5" t="s">
        <v>1274</v>
      </c>
      <c r="AX1649" s="17">
        <v>62</v>
      </c>
      <c r="BC1649" s="5" t="s">
        <v>1162</v>
      </c>
      <c r="BD1649" s="17">
        <v>183</v>
      </c>
      <c r="BN1649" s="5" t="s">
        <v>1029</v>
      </c>
      <c r="BO1649" s="5" t="e">
        <f t="shared" si="103"/>
        <v>#N/A</v>
      </c>
      <c r="BP1649" s="5" t="e">
        <f t="shared" si="104"/>
        <v>#N/A</v>
      </c>
      <c r="BQ1649" s="5" t="e">
        <f>Table2[[#This Row],[Column1]]+Table2[[#This Row],[Column2]]</f>
        <v>#N/A</v>
      </c>
      <c r="BR1649" s="5"/>
      <c r="BS1649" s="5"/>
      <c r="BT1649" s="5"/>
      <c r="BU1649" s="5"/>
    </row>
    <row r="1650" spans="26:77" x14ac:dyDescent="0.25">
      <c r="Z1650" s="5" t="s">
        <v>1021</v>
      </c>
      <c r="AA1650" s="1">
        <v>0.15</v>
      </c>
      <c r="AI1650" s="5" t="s">
        <v>1026</v>
      </c>
      <c r="AJ1650" s="42">
        <v>1</v>
      </c>
      <c r="AL1650" s="5" t="s">
        <v>1027</v>
      </c>
      <c r="AM1650" s="17">
        <v>1</v>
      </c>
      <c r="AW1650" s="5" t="s">
        <v>1275</v>
      </c>
      <c r="AX1650" s="17">
        <v>180</v>
      </c>
      <c r="BC1650" s="5" t="s">
        <v>1163</v>
      </c>
      <c r="BD1650" s="17">
        <v>472</v>
      </c>
      <c r="BN1650" s="5" t="s">
        <v>1030</v>
      </c>
      <c r="BO1650" s="5" t="e">
        <f t="shared" si="103"/>
        <v>#N/A</v>
      </c>
      <c r="BP1650" s="5" t="e">
        <f t="shared" si="104"/>
        <v>#N/A</v>
      </c>
      <c r="BQ1650" s="5" t="e">
        <f>Table2[[#This Row],[Column1]]+Table2[[#This Row],[Column2]]</f>
        <v>#N/A</v>
      </c>
      <c r="BR1650" s="5"/>
      <c r="BS1650" s="5"/>
      <c r="BT1650" s="5"/>
      <c r="BU1650" s="5"/>
    </row>
    <row r="1651" spans="26:77" x14ac:dyDescent="0.25">
      <c r="Z1651" s="5" t="s">
        <v>1022</v>
      </c>
      <c r="AA1651" s="1">
        <v>1</v>
      </c>
      <c r="AI1651" s="5" t="s">
        <v>1027</v>
      </c>
      <c r="AJ1651" s="42">
        <v>1</v>
      </c>
      <c r="AL1651" s="5" t="s">
        <v>1028</v>
      </c>
      <c r="AM1651" s="17">
        <v>2</v>
      </c>
      <c r="AW1651" s="5" t="s">
        <v>1276</v>
      </c>
      <c r="AX1651" s="17">
        <v>400</v>
      </c>
      <c r="BC1651" s="5" t="s">
        <v>1164</v>
      </c>
      <c r="BD1651" s="17">
        <v>201</v>
      </c>
      <c r="BN1651" s="5" t="s">
        <v>1031</v>
      </c>
      <c r="BO1651" s="5" t="e">
        <f t="shared" si="103"/>
        <v>#N/A</v>
      </c>
      <c r="BP1651" s="5" t="e">
        <f t="shared" si="104"/>
        <v>#N/A</v>
      </c>
      <c r="BQ1651" s="5" t="e">
        <f>Table2[[#This Row],[Column1]]+Table2[[#This Row],[Column2]]</f>
        <v>#N/A</v>
      </c>
      <c r="BR1651" s="5"/>
      <c r="BS1651" s="5"/>
      <c r="BT1651" s="5"/>
      <c r="BU1651" s="5"/>
    </row>
    <row r="1652" spans="26:77" x14ac:dyDescent="0.25">
      <c r="Z1652" s="5" t="s">
        <v>1023</v>
      </c>
      <c r="AA1652" s="1">
        <v>0.06</v>
      </c>
      <c r="AI1652" s="5" t="s">
        <v>1028</v>
      </c>
      <c r="AJ1652" s="42">
        <v>2</v>
      </c>
      <c r="AL1652" s="5" t="s">
        <v>1029</v>
      </c>
      <c r="AM1652" s="17">
        <v>1</v>
      </c>
      <c r="AW1652" s="5" t="s">
        <v>1277</v>
      </c>
      <c r="AX1652" s="17">
        <v>70</v>
      </c>
      <c r="BC1652" s="5" t="s">
        <v>1165</v>
      </c>
      <c r="BD1652" s="17">
        <v>204</v>
      </c>
      <c r="BN1652" s="5" t="s">
        <v>1032</v>
      </c>
      <c r="BO1652" s="5" t="e">
        <f t="shared" si="103"/>
        <v>#N/A</v>
      </c>
      <c r="BP1652" s="5" t="e">
        <f t="shared" si="104"/>
        <v>#N/A</v>
      </c>
      <c r="BQ1652" s="5" t="e">
        <f>Table2[[#This Row],[Column1]]+Table2[[#This Row],[Column2]]</f>
        <v>#N/A</v>
      </c>
      <c r="BR1652" s="5"/>
      <c r="BS1652" s="5"/>
      <c r="BT1652" s="5"/>
      <c r="BU1652" s="5"/>
    </row>
    <row r="1653" spans="26:77" x14ac:dyDescent="0.25">
      <c r="Z1653" s="5" t="s">
        <v>1024</v>
      </c>
      <c r="AA1653" s="1">
        <v>0.35</v>
      </c>
      <c r="AI1653" s="5" t="s">
        <v>1029</v>
      </c>
      <c r="AJ1653" s="42">
        <v>1</v>
      </c>
      <c r="AL1653" s="5" t="s">
        <v>1030</v>
      </c>
      <c r="AM1653" s="17">
        <v>1</v>
      </c>
      <c r="AW1653" s="5" t="s">
        <v>1278</v>
      </c>
      <c r="AX1653" s="17">
        <v>80</v>
      </c>
      <c r="BC1653" s="5" t="s">
        <v>1166</v>
      </c>
      <c r="BD1653" s="17">
        <v>138</v>
      </c>
      <c r="BN1653" s="5" t="s">
        <v>1033</v>
      </c>
      <c r="BO1653" s="5" t="e">
        <f t="shared" si="103"/>
        <v>#N/A</v>
      </c>
      <c r="BP1653" s="5" t="e">
        <f t="shared" si="104"/>
        <v>#N/A</v>
      </c>
      <c r="BQ1653" s="5" t="e">
        <f>Table2[[#This Row],[Column1]]+Table2[[#This Row],[Column2]]</f>
        <v>#N/A</v>
      </c>
      <c r="BR1653" s="5"/>
      <c r="BS1653" s="5"/>
      <c r="BT1653" s="5"/>
      <c r="BU1653" s="5"/>
    </row>
    <row r="1654" spans="26:77" x14ac:dyDescent="0.25">
      <c r="Z1654" s="5" t="s">
        <v>1025</v>
      </c>
      <c r="AA1654" s="1">
        <v>0.17</v>
      </c>
      <c r="AI1654" s="5" t="s">
        <v>1030</v>
      </c>
      <c r="AJ1654" s="42">
        <v>1</v>
      </c>
      <c r="AL1654" s="5" t="s">
        <v>1031</v>
      </c>
      <c r="AM1654" s="17">
        <v>1</v>
      </c>
      <c r="AW1654" s="5" t="s">
        <v>1280</v>
      </c>
      <c r="AX1654" s="17">
        <v>52</v>
      </c>
      <c r="BC1654" s="5" t="s">
        <v>1167</v>
      </c>
      <c r="BD1654" s="17">
        <v>2200</v>
      </c>
      <c r="BN1654" s="5" t="s">
        <v>1034</v>
      </c>
      <c r="BO1654" s="5" t="e">
        <f t="shared" si="103"/>
        <v>#N/A</v>
      </c>
      <c r="BP1654" s="5" t="e">
        <f t="shared" si="104"/>
        <v>#N/A</v>
      </c>
      <c r="BQ1654" s="5" t="e">
        <f>Table2[[#This Row],[Column1]]+Table2[[#This Row],[Column2]]</f>
        <v>#N/A</v>
      </c>
      <c r="BR1654" s="5"/>
      <c r="BS1654" s="5"/>
      <c r="BT1654" s="5"/>
      <c r="BU1654" s="5"/>
    </row>
    <row r="1655" spans="26:77" x14ac:dyDescent="0.25">
      <c r="Z1655" s="5" t="s">
        <v>1026</v>
      </c>
      <c r="AA1655" s="1">
        <v>0.18</v>
      </c>
      <c r="AI1655" s="5" t="s">
        <v>1031</v>
      </c>
      <c r="AJ1655" s="42">
        <v>1</v>
      </c>
      <c r="AL1655" s="5" t="s">
        <v>1032</v>
      </c>
      <c r="AM1655" s="17">
        <v>1</v>
      </c>
      <c r="AW1655" s="5" t="s">
        <v>1281</v>
      </c>
      <c r="AX1655" s="17">
        <v>38</v>
      </c>
      <c r="BC1655" s="5" t="s">
        <v>1168</v>
      </c>
      <c r="BD1655" s="17">
        <v>80</v>
      </c>
      <c r="BN1655" s="5" t="s">
        <v>1035</v>
      </c>
      <c r="BO1655" s="5" t="e">
        <f t="shared" si="103"/>
        <v>#N/A</v>
      </c>
      <c r="BP1655" s="5" t="e">
        <f t="shared" si="104"/>
        <v>#N/A</v>
      </c>
      <c r="BQ1655" s="5" t="e">
        <f>Table2[[#This Row],[Column1]]+Table2[[#This Row],[Column2]]</f>
        <v>#N/A</v>
      </c>
      <c r="BR1655" s="5"/>
      <c r="BS1655" s="5"/>
      <c r="BT1655" s="5"/>
      <c r="BU1655" s="5"/>
    </row>
    <row r="1656" spans="26:77" x14ac:dyDescent="0.25">
      <c r="Z1656" s="5" t="s">
        <v>1027</v>
      </c>
      <c r="AA1656" s="1">
        <v>0.15</v>
      </c>
      <c r="AI1656" s="5" t="s">
        <v>1032</v>
      </c>
      <c r="AJ1656" s="42">
        <v>1</v>
      </c>
      <c r="AL1656" s="5" t="s">
        <v>1033</v>
      </c>
      <c r="AM1656" s="17">
        <v>1</v>
      </c>
      <c r="AW1656" s="5" t="s">
        <v>1282</v>
      </c>
      <c r="AX1656" s="17">
        <v>130</v>
      </c>
      <c r="BC1656" s="5" t="s">
        <v>1171</v>
      </c>
      <c r="BD1656" s="17">
        <v>648</v>
      </c>
      <c r="BN1656" s="5" t="s">
        <v>1036</v>
      </c>
      <c r="BO1656" s="5" t="e">
        <f t="shared" si="103"/>
        <v>#N/A</v>
      </c>
      <c r="BP1656" s="5" t="e">
        <f t="shared" si="104"/>
        <v>#N/A</v>
      </c>
      <c r="BQ1656" s="5" t="e">
        <f>Table2[[#This Row],[Column1]]+Table2[[#This Row],[Column2]]</f>
        <v>#N/A</v>
      </c>
      <c r="BR1656" s="5"/>
      <c r="BS1656" s="5"/>
      <c r="BT1656" s="5"/>
      <c r="BU1656" s="5"/>
    </row>
    <row r="1657" spans="26:77" x14ac:dyDescent="0.25">
      <c r="Z1657" s="5" t="s">
        <v>1028</v>
      </c>
      <c r="AA1657" s="1">
        <v>0.11</v>
      </c>
      <c r="AI1657" s="5" t="s">
        <v>1033</v>
      </c>
      <c r="AJ1657" s="42">
        <v>1</v>
      </c>
      <c r="AL1657" s="5" t="s">
        <v>1034</v>
      </c>
      <c r="AM1657" s="17">
        <v>6</v>
      </c>
      <c r="AW1657" s="5" t="s">
        <v>1283</v>
      </c>
      <c r="AX1657" s="17">
        <v>74</v>
      </c>
      <c r="BC1657" s="5" t="s">
        <v>1175</v>
      </c>
      <c r="BD1657" s="17">
        <v>150</v>
      </c>
      <c r="BN1657" s="5" t="s">
        <v>1037</v>
      </c>
      <c r="BO1657" s="5" t="e">
        <f t="shared" si="103"/>
        <v>#N/A</v>
      </c>
      <c r="BP1657" s="5" t="e">
        <f t="shared" si="104"/>
        <v>#N/A</v>
      </c>
      <c r="BQ1657" s="5" t="e">
        <f>Table2[[#This Row],[Column1]]+Table2[[#This Row],[Column2]]</f>
        <v>#N/A</v>
      </c>
      <c r="BR1657" s="5"/>
      <c r="BS1657" s="5"/>
      <c r="BT1657" s="5"/>
      <c r="BU1657" s="5"/>
    </row>
    <row r="1658" spans="26:77" x14ac:dyDescent="0.25">
      <c r="Z1658" s="5" t="s">
        <v>1029</v>
      </c>
      <c r="AA1658" s="1">
        <v>0.1</v>
      </c>
      <c r="AI1658" s="5" t="s">
        <v>1034</v>
      </c>
      <c r="AJ1658" s="42">
        <v>6</v>
      </c>
      <c r="AL1658" s="5" t="s">
        <v>1035</v>
      </c>
      <c r="AM1658" s="17">
        <v>1</v>
      </c>
      <c r="AW1658" s="5" t="s">
        <v>1284</v>
      </c>
      <c r="AX1658" s="17">
        <v>87</v>
      </c>
      <c r="BC1658" s="5" t="s">
        <v>1176</v>
      </c>
      <c r="BD1658" s="17">
        <v>126</v>
      </c>
      <c r="BN1658" s="5" t="s">
        <v>1038</v>
      </c>
      <c r="BO1658" s="5" t="e">
        <f t="shared" si="103"/>
        <v>#N/A</v>
      </c>
      <c r="BP1658" s="5" t="e">
        <f t="shared" si="104"/>
        <v>#N/A</v>
      </c>
      <c r="BQ1658" s="5" t="e">
        <f>Table2[[#This Row],[Column1]]+Table2[[#This Row],[Column2]]</f>
        <v>#N/A</v>
      </c>
      <c r="BR1658" s="5"/>
      <c r="BS1658" s="5"/>
      <c r="BT1658" s="5"/>
      <c r="BU1658" s="5"/>
    </row>
    <row r="1659" spans="26:77" x14ac:dyDescent="0.25">
      <c r="Z1659" s="5" t="s">
        <v>1030</v>
      </c>
      <c r="AA1659" s="1">
        <v>0</v>
      </c>
      <c r="AI1659" s="5" t="s">
        <v>1035</v>
      </c>
      <c r="AJ1659" s="42">
        <v>1</v>
      </c>
      <c r="AL1659" s="5" t="s">
        <v>1036</v>
      </c>
      <c r="AM1659" s="17">
        <v>1</v>
      </c>
      <c r="AW1659" s="5" t="s">
        <v>1285</v>
      </c>
      <c r="AX1659" s="17">
        <v>30</v>
      </c>
      <c r="BC1659" s="5" t="s">
        <v>1177</v>
      </c>
      <c r="BD1659" s="17">
        <v>567</v>
      </c>
      <c r="BN1659" s="5" t="s">
        <v>1039</v>
      </c>
      <c r="BO1659" s="5" t="e">
        <f t="shared" si="103"/>
        <v>#N/A</v>
      </c>
      <c r="BP1659" s="5" t="e">
        <f t="shared" si="104"/>
        <v>#N/A</v>
      </c>
      <c r="BQ1659" s="5" t="e">
        <f>Table2[[#This Row],[Column1]]+Table2[[#This Row],[Column2]]</f>
        <v>#N/A</v>
      </c>
      <c r="BR1659" s="5"/>
      <c r="BS1659" s="5"/>
      <c r="BT1659" s="5"/>
      <c r="BU1659" s="5"/>
    </row>
    <row r="1660" spans="26:77" x14ac:dyDescent="0.25">
      <c r="Z1660" s="5" t="s">
        <v>1031</v>
      </c>
      <c r="AA1660" s="1">
        <v>0.16</v>
      </c>
      <c r="AI1660" s="5" t="s">
        <v>1036</v>
      </c>
      <c r="AJ1660" s="42">
        <v>1</v>
      </c>
      <c r="AL1660" s="5" t="s">
        <v>1037</v>
      </c>
      <c r="AM1660" s="17">
        <v>2</v>
      </c>
      <c r="AW1660" s="5" t="s">
        <v>1286</v>
      </c>
      <c r="AX1660" s="17">
        <v>170</v>
      </c>
      <c r="BC1660" s="5" t="s">
        <v>1178</v>
      </c>
      <c r="BD1660" s="17">
        <v>1</v>
      </c>
      <c r="BN1660" s="5" t="s">
        <v>1040</v>
      </c>
      <c r="BO1660" s="5" t="e">
        <f t="shared" si="103"/>
        <v>#N/A</v>
      </c>
      <c r="BP1660" s="5" t="e">
        <f t="shared" si="104"/>
        <v>#N/A</v>
      </c>
      <c r="BQ1660" s="5" t="e">
        <f>Table2[[#This Row],[Column1]]+Table2[[#This Row],[Column2]]</f>
        <v>#N/A</v>
      </c>
      <c r="BR1660" s="5"/>
      <c r="BS1660" s="5"/>
      <c r="BT1660" s="5"/>
      <c r="BU1660" s="5"/>
    </row>
    <row r="1661" spans="26:77" x14ac:dyDescent="0.25">
      <c r="Z1661" s="5" t="s">
        <v>1032</v>
      </c>
      <c r="AA1661" s="1">
        <v>0.15</v>
      </c>
      <c r="AI1661" s="5" t="s">
        <v>1037</v>
      </c>
      <c r="AJ1661" s="42">
        <v>2</v>
      </c>
      <c r="AL1661" s="5" t="s">
        <v>1038</v>
      </c>
      <c r="AM1661" s="17">
        <v>1</v>
      </c>
      <c r="AW1661" s="5" t="s">
        <v>1287</v>
      </c>
      <c r="AX1661" s="17">
        <v>40</v>
      </c>
      <c r="BC1661" s="5" t="s">
        <v>1179</v>
      </c>
      <c r="BD1661" s="17">
        <v>2</v>
      </c>
      <c r="BN1661" s="5" t="s">
        <v>1041</v>
      </c>
      <c r="BO1661" s="5" t="e">
        <f t="shared" si="103"/>
        <v>#N/A</v>
      </c>
      <c r="BP1661" s="5" t="e">
        <f t="shared" si="104"/>
        <v>#N/A</v>
      </c>
      <c r="BQ1661" s="5" t="e">
        <f>Table2[[#This Row],[Column1]]+Table2[[#This Row],[Column2]]</f>
        <v>#N/A</v>
      </c>
      <c r="BR1661" s="5"/>
      <c r="BS1661" s="5"/>
      <c r="BT1661" s="5"/>
      <c r="BU1661" s="5"/>
    </row>
    <row r="1662" spans="26:77" x14ac:dyDescent="0.25">
      <c r="Z1662" s="5" t="s">
        <v>1033</v>
      </c>
      <c r="AA1662" s="1">
        <v>1</v>
      </c>
      <c r="AI1662" s="5" t="s">
        <v>1038</v>
      </c>
      <c r="AJ1662" s="42">
        <v>1</v>
      </c>
      <c r="AL1662" s="5" t="s">
        <v>1039</v>
      </c>
      <c r="AM1662" s="17">
        <v>1</v>
      </c>
      <c r="AW1662" s="5" t="s">
        <v>1288</v>
      </c>
      <c r="AX1662" s="17">
        <v>1850</v>
      </c>
      <c r="BC1662" s="5" t="s">
        <v>1180</v>
      </c>
      <c r="BD1662" s="17">
        <v>73</v>
      </c>
      <c r="BN1662" s="5" t="s">
        <v>1088</v>
      </c>
      <c r="BO1662" s="5" t="e">
        <f t="shared" si="103"/>
        <v>#N/A</v>
      </c>
      <c r="BP1662" s="5" t="e">
        <f t="shared" si="104"/>
        <v>#N/A</v>
      </c>
      <c r="BQ1662" s="5" t="e">
        <f>Table2[[#This Row],[Column1]]+Table2[[#This Row],[Column2]]</f>
        <v>#N/A</v>
      </c>
      <c r="BR1662" s="5"/>
      <c r="BS1662" s="5"/>
      <c r="BT1662" s="5"/>
      <c r="BU1662" s="5"/>
    </row>
    <row r="1663" spans="26:77" x14ac:dyDescent="0.25">
      <c r="Z1663" s="5" t="s">
        <v>1034</v>
      </c>
      <c r="AA1663" s="1">
        <v>0.15</v>
      </c>
      <c r="AI1663" s="5" t="s">
        <v>1039</v>
      </c>
      <c r="AJ1663" s="42">
        <v>1</v>
      </c>
      <c r="AL1663" s="5" t="s">
        <v>1040</v>
      </c>
      <c r="AM1663" s="17">
        <v>1</v>
      </c>
      <c r="AW1663" s="5" t="s">
        <v>1290</v>
      </c>
      <c r="AX1663" s="17">
        <v>100</v>
      </c>
      <c r="BC1663" s="5" t="s">
        <v>1181</v>
      </c>
      <c r="BD1663" s="17">
        <v>13</v>
      </c>
      <c r="BN1663" s="5" t="s">
        <v>1089</v>
      </c>
      <c r="BO1663" s="5" t="e">
        <f t="shared" si="103"/>
        <v>#N/A</v>
      </c>
      <c r="BP1663" s="5" t="e">
        <f t="shared" si="104"/>
        <v>#N/A</v>
      </c>
      <c r="BQ1663" s="5" t="e">
        <f>Table2[[#This Row],[Column1]]+Table2[[#This Row],[Column2]]</f>
        <v>#N/A</v>
      </c>
      <c r="BR1663" s="5"/>
      <c r="BS1663" s="5"/>
      <c r="BT1663" s="5"/>
      <c r="BU1663" s="5"/>
    </row>
    <row r="1664" spans="26:77" x14ac:dyDescent="0.25">
      <c r="Z1664" s="5" t="s">
        <v>1035</v>
      </c>
      <c r="AA1664" s="1">
        <v>0.6</v>
      </c>
      <c r="AI1664" s="5" t="s">
        <v>1040</v>
      </c>
      <c r="AJ1664" s="42">
        <v>1</v>
      </c>
      <c r="AL1664" s="5" t="s">
        <v>1041</v>
      </c>
      <c r="AM1664" s="17">
        <v>2</v>
      </c>
      <c r="AW1664" s="5" t="s">
        <v>1291</v>
      </c>
      <c r="AX1664" s="17">
        <v>138</v>
      </c>
      <c r="BC1664" s="5" t="s">
        <v>1182</v>
      </c>
      <c r="BD1664" s="17">
        <v>192</v>
      </c>
      <c r="BN1664" s="5" t="s">
        <v>1090</v>
      </c>
      <c r="BO1664" s="5" t="e">
        <f t="shared" si="103"/>
        <v>#N/A</v>
      </c>
      <c r="BP1664" s="5" t="e">
        <f t="shared" si="104"/>
        <v>#N/A</v>
      </c>
      <c r="BQ1664" s="5" t="e">
        <f>Table2[[#This Row],[Column1]]+Table2[[#This Row],[Column2]]</f>
        <v>#N/A</v>
      </c>
      <c r="BR1664" s="5"/>
      <c r="BS1664" s="5"/>
      <c r="BT1664" s="5"/>
      <c r="BU1664" s="5"/>
      <c r="BW1664" t="s">
        <v>0</v>
      </c>
      <c r="BX1664" t="s">
        <v>1085</v>
      </c>
      <c r="BY1664" t="s">
        <v>1086</v>
      </c>
    </row>
    <row r="1665" spans="26:77" x14ac:dyDescent="0.25">
      <c r="Z1665" s="5" t="s">
        <v>1036</v>
      </c>
      <c r="AA1665" s="1">
        <v>0.75</v>
      </c>
      <c r="AI1665" s="5" t="s">
        <v>1041</v>
      </c>
      <c r="AJ1665" s="42">
        <v>2</v>
      </c>
      <c r="AL1665" s="5" t="s">
        <v>1088</v>
      </c>
      <c r="AM1665" s="17">
        <v>1</v>
      </c>
      <c r="AW1665" s="5" t="s">
        <v>1292</v>
      </c>
      <c r="AX1665" s="17">
        <v>94</v>
      </c>
      <c r="BC1665" s="5" t="s">
        <v>1183</v>
      </c>
      <c r="BD1665" s="17">
        <v>173</v>
      </c>
      <c r="BN1665" s="5" t="s">
        <v>1091</v>
      </c>
      <c r="BO1665" s="5" t="e">
        <f t="shared" si="103"/>
        <v>#N/A</v>
      </c>
      <c r="BP1665" s="5" t="e">
        <f t="shared" si="104"/>
        <v>#N/A</v>
      </c>
      <c r="BQ1665" s="5" t="e">
        <f>Table2[[#This Row],[Column1]]+Table2[[#This Row],[Column2]]</f>
        <v>#N/A</v>
      </c>
      <c r="BR1665" s="5"/>
      <c r="BS1665" s="5"/>
      <c r="BT1665" s="5"/>
      <c r="BU1665" s="5"/>
      <c r="BW1665" t="s">
        <v>1075</v>
      </c>
      <c r="BX1665">
        <v>11800</v>
      </c>
      <c r="BY1665">
        <v>1930</v>
      </c>
    </row>
    <row r="1666" spans="26:77" x14ac:dyDescent="0.25">
      <c r="Z1666" s="5" t="s">
        <v>1037</v>
      </c>
      <c r="AA1666" s="1">
        <v>0.15</v>
      </c>
      <c r="AI1666" s="5" t="s">
        <v>1088</v>
      </c>
      <c r="AJ1666" s="42">
        <v>1</v>
      </c>
      <c r="AL1666" s="5" t="s">
        <v>1089</v>
      </c>
      <c r="AM1666" s="17">
        <v>1</v>
      </c>
      <c r="AW1666" s="5" t="s">
        <v>1294</v>
      </c>
      <c r="AX1666" s="17">
        <v>80</v>
      </c>
      <c r="BC1666" s="5" t="s">
        <v>1184</v>
      </c>
      <c r="BD1666" s="17">
        <v>450</v>
      </c>
      <c r="BN1666" s="5" t="s">
        <v>1092</v>
      </c>
      <c r="BO1666" s="5" t="e">
        <f t="shared" si="103"/>
        <v>#N/A</v>
      </c>
      <c r="BP1666" s="5" t="e">
        <f t="shared" si="104"/>
        <v>#N/A</v>
      </c>
      <c r="BQ1666" s="5" t="e">
        <f>Table2[[#This Row],[Column1]]+Table2[[#This Row],[Column2]]</f>
        <v>#N/A</v>
      </c>
      <c r="BR1666" s="5"/>
      <c r="BS1666" s="5"/>
      <c r="BT1666" s="5"/>
      <c r="BU1666" s="5"/>
      <c r="BW1666" t="s">
        <v>1076</v>
      </c>
      <c r="BX1666">
        <v>11000</v>
      </c>
      <c r="BY1666">
        <v>4000</v>
      </c>
    </row>
    <row r="1667" spans="26:77" x14ac:dyDescent="0.25">
      <c r="Z1667" s="5" t="s">
        <v>1038</v>
      </c>
      <c r="AA1667" s="1">
        <v>0.1</v>
      </c>
      <c r="AI1667" s="5" t="s">
        <v>1089</v>
      </c>
      <c r="AJ1667" s="42">
        <v>1</v>
      </c>
      <c r="AL1667" s="5" t="s">
        <v>1090</v>
      </c>
      <c r="AM1667" s="17">
        <v>1</v>
      </c>
      <c r="AW1667" s="5" t="s">
        <v>1295</v>
      </c>
      <c r="AX1667" s="17">
        <v>140</v>
      </c>
      <c r="BC1667" s="5" t="s">
        <v>1186</v>
      </c>
      <c r="BD1667" s="17">
        <v>79</v>
      </c>
      <c r="BN1667" s="5" t="s">
        <v>1093</v>
      </c>
      <c r="BO1667" s="5" t="e">
        <f t="shared" si="103"/>
        <v>#N/A</v>
      </c>
      <c r="BP1667" s="5" t="e">
        <f t="shared" si="104"/>
        <v>#N/A</v>
      </c>
      <c r="BQ1667" s="5" t="e">
        <f>Table2[[#This Row],[Column1]]+Table2[[#This Row],[Column2]]</f>
        <v>#N/A</v>
      </c>
      <c r="BR1667" s="5"/>
      <c r="BS1667" s="5"/>
      <c r="BT1667" s="5"/>
      <c r="BU1667" s="5"/>
      <c r="BW1667" t="s">
        <v>1077</v>
      </c>
      <c r="BX1667">
        <v>35600</v>
      </c>
      <c r="BY1667">
        <v>3750</v>
      </c>
    </row>
    <row r="1668" spans="26:77" x14ac:dyDescent="0.25">
      <c r="Z1668" s="5" t="s">
        <v>1039</v>
      </c>
      <c r="AA1668" s="1">
        <v>0.23</v>
      </c>
      <c r="AI1668" s="5" t="s">
        <v>1090</v>
      </c>
      <c r="AJ1668" s="42">
        <v>1</v>
      </c>
      <c r="AL1668" s="5" t="s">
        <v>1091</v>
      </c>
      <c r="AM1668" s="17">
        <v>1</v>
      </c>
      <c r="AW1668" s="5" t="s">
        <v>1296</v>
      </c>
      <c r="AX1668" s="17">
        <v>500</v>
      </c>
      <c r="BC1668" s="5" t="s">
        <v>1187</v>
      </c>
      <c r="BD1668" s="17">
        <v>260</v>
      </c>
      <c r="BN1668" s="5" t="s">
        <v>1094</v>
      </c>
      <c r="BO1668" s="5" t="e">
        <f t="shared" si="103"/>
        <v>#N/A</v>
      </c>
      <c r="BP1668" s="5" t="e">
        <f t="shared" si="104"/>
        <v>#N/A</v>
      </c>
      <c r="BQ1668" s="5" t="e">
        <f>Table2[[#This Row],[Column1]]+Table2[[#This Row],[Column2]]</f>
        <v>#N/A</v>
      </c>
      <c r="BR1668" s="5"/>
      <c r="BS1668" s="5"/>
      <c r="BT1668" s="5"/>
      <c r="BU1668" s="5"/>
      <c r="BW1668" t="s">
        <v>1078</v>
      </c>
      <c r="BX1668">
        <v>3200</v>
      </c>
      <c r="BY1668">
        <v>4000</v>
      </c>
    </row>
    <row r="1669" spans="26:77" x14ac:dyDescent="0.25">
      <c r="Z1669" s="5" t="s">
        <v>1040</v>
      </c>
      <c r="AA1669" s="1">
        <v>0</v>
      </c>
      <c r="AI1669" s="5" t="s">
        <v>1091</v>
      </c>
      <c r="AJ1669" s="42">
        <v>1</v>
      </c>
      <c r="AL1669" s="5" t="s">
        <v>1092</v>
      </c>
      <c r="AM1669" s="17">
        <v>1</v>
      </c>
      <c r="AW1669" s="5" t="s">
        <v>1299</v>
      </c>
      <c r="AX1669" s="17">
        <v>1500</v>
      </c>
      <c r="BC1669" s="5" t="s">
        <v>1188</v>
      </c>
      <c r="BD1669" s="17">
        <v>782</v>
      </c>
      <c r="BN1669" s="5" t="s">
        <v>1095</v>
      </c>
      <c r="BO1669" s="5" t="e">
        <f t="shared" si="103"/>
        <v>#N/A</v>
      </c>
      <c r="BP1669" s="5" t="e">
        <f t="shared" si="104"/>
        <v>#N/A</v>
      </c>
      <c r="BQ1669" s="5" t="e">
        <f>Table2[[#This Row],[Column1]]+Table2[[#This Row],[Column2]]</f>
        <v>#N/A</v>
      </c>
      <c r="BR1669" s="5"/>
      <c r="BS1669" s="5"/>
      <c r="BT1669" s="5"/>
      <c r="BU1669" s="5"/>
      <c r="BW1669" t="s">
        <v>1079</v>
      </c>
      <c r="BX1669">
        <v>4800</v>
      </c>
      <c r="BY1669">
        <v>1096</v>
      </c>
    </row>
    <row r="1670" spans="26:77" x14ac:dyDescent="0.25">
      <c r="Z1670" s="5" t="s">
        <v>1041</v>
      </c>
      <c r="AA1670" s="1">
        <v>0.14000000000000001</v>
      </c>
      <c r="AI1670" s="5" t="s">
        <v>1092</v>
      </c>
      <c r="AJ1670" s="42">
        <v>1</v>
      </c>
      <c r="AL1670" s="5" t="s">
        <v>1093</v>
      </c>
      <c r="AM1670" s="17">
        <v>1</v>
      </c>
      <c r="AW1670" s="5" t="s">
        <v>1300</v>
      </c>
      <c r="AX1670" s="17">
        <v>75</v>
      </c>
      <c r="BC1670" s="5" t="s">
        <v>1189</v>
      </c>
      <c r="BD1670" s="17">
        <v>217</v>
      </c>
      <c r="BN1670" s="5" t="s">
        <v>1096</v>
      </c>
      <c r="BO1670" s="5" t="e">
        <f t="shared" si="103"/>
        <v>#N/A</v>
      </c>
      <c r="BP1670" s="5" t="e">
        <f t="shared" si="104"/>
        <v>#N/A</v>
      </c>
      <c r="BQ1670" s="5" t="e">
        <f>Table2[[#This Row],[Column1]]+Table2[[#This Row],[Column2]]</f>
        <v>#N/A</v>
      </c>
      <c r="BR1670" s="5"/>
      <c r="BS1670" s="5"/>
      <c r="BT1670" s="5"/>
      <c r="BU1670" s="5"/>
      <c r="BW1670" t="s">
        <v>1080</v>
      </c>
      <c r="BX1670">
        <v>13600</v>
      </c>
      <c r="BY1670">
        <v>2300</v>
      </c>
    </row>
    <row r="1671" spans="26:77" x14ac:dyDescent="0.25">
      <c r="Z1671" s="5" t="s">
        <v>1088</v>
      </c>
      <c r="AA1671" s="1">
        <v>0.2</v>
      </c>
      <c r="AI1671" s="5" t="s">
        <v>1093</v>
      </c>
      <c r="AJ1671" s="42">
        <v>1</v>
      </c>
      <c r="AL1671" s="5" t="s">
        <v>1094</v>
      </c>
      <c r="AM1671" s="17">
        <v>1</v>
      </c>
      <c r="AW1671" s="5" t="s">
        <v>1301</v>
      </c>
      <c r="AX1671" s="17">
        <v>18</v>
      </c>
      <c r="BC1671" s="5" t="s">
        <v>1190</v>
      </c>
      <c r="BD1671" s="17">
        <v>138</v>
      </c>
      <c r="BN1671" s="5" t="s">
        <v>1097</v>
      </c>
      <c r="BO1671" s="5" t="e">
        <f t="shared" si="103"/>
        <v>#N/A</v>
      </c>
      <c r="BP1671" s="5" t="e">
        <f t="shared" si="104"/>
        <v>#N/A</v>
      </c>
      <c r="BQ1671" s="5" t="e">
        <f>Table2[[#This Row],[Column1]]+Table2[[#This Row],[Column2]]</f>
        <v>#N/A</v>
      </c>
      <c r="BR1671" s="5"/>
      <c r="BS1671" s="5"/>
      <c r="BT1671" s="5"/>
      <c r="BU1671" s="5"/>
      <c r="BW1671" t="s">
        <v>1081</v>
      </c>
      <c r="BX1671">
        <v>4200</v>
      </c>
      <c r="BY1671">
        <v>3800</v>
      </c>
    </row>
    <row r="1672" spans="26:77" x14ac:dyDescent="0.25">
      <c r="Z1672" s="5" t="s">
        <v>1089</v>
      </c>
      <c r="AA1672" s="1">
        <v>0.08</v>
      </c>
      <c r="AI1672" s="5" t="s">
        <v>1094</v>
      </c>
      <c r="AJ1672" s="42">
        <v>1</v>
      </c>
      <c r="AL1672" s="5" t="s">
        <v>1095</v>
      </c>
      <c r="AM1672" s="17">
        <v>1</v>
      </c>
      <c r="AW1672" s="5" t="s">
        <v>1302</v>
      </c>
      <c r="AX1672" s="17">
        <v>6</v>
      </c>
      <c r="BC1672" s="5" t="s">
        <v>1191</v>
      </c>
      <c r="BD1672" s="17">
        <v>731</v>
      </c>
      <c r="BN1672" s="5" t="s">
        <v>1098</v>
      </c>
      <c r="BO1672" s="5" t="e">
        <f t="shared" ref="BO1672:BO1735" si="105">RANK(BK1672:BK3298,BK1672:BK3298,0)</f>
        <v>#N/A</v>
      </c>
      <c r="BP1672" s="5" t="e">
        <f t="shared" ref="BP1672:BP1735" si="106">RANK(BL1672:BL3298,BL1672:BL3298,0)</f>
        <v>#N/A</v>
      </c>
      <c r="BQ1672" s="5" t="e">
        <f>Table2[[#This Row],[Column1]]+Table2[[#This Row],[Column2]]</f>
        <v>#N/A</v>
      </c>
      <c r="BR1672" s="5"/>
      <c r="BS1672" s="5"/>
      <c r="BT1672" s="5"/>
      <c r="BU1672" s="5"/>
      <c r="BW1672" t="s">
        <v>1082</v>
      </c>
      <c r="BX1672">
        <v>3000</v>
      </c>
      <c r="BY1672">
        <v>1300</v>
      </c>
    </row>
    <row r="1673" spans="26:77" x14ac:dyDescent="0.25">
      <c r="Z1673" s="5" t="s">
        <v>1090</v>
      </c>
      <c r="AA1673" s="1">
        <v>0.04</v>
      </c>
      <c r="AI1673" s="5" t="s">
        <v>1095</v>
      </c>
      <c r="AJ1673" s="42">
        <v>1</v>
      </c>
      <c r="AL1673" s="5" t="s">
        <v>1096</v>
      </c>
      <c r="AM1673" s="17">
        <v>1</v>
      </c>
      <c r="AW1673" s="5" t="s">
        <v>1304</v>
      </c>
      <c r="AX1673" s="17">
        <v>60</v>
      </c>
      <c r="BC1673" s="5" t="s">
        <v>1192</v>
      </c>
      <c r="BD1673" s="17">
        <v>94</v>
      </c>
      <c r="BN1673" s="5" t="s">
        <v>1099</v>
      </c>
      <c r="BO1673" s="5" t="e">
        <f t="shared" si="105"/>
        <v>#N/A</v>
      </c>
      <c r="BP1673" s="5" t="e">
        <f t="shared" si="106"/>
        <v>#N/A</v>
      </c>
      <c r="BQ1673" s="5" t="e">
        <f>Table2[[#This Row],[Column1]]+Table2[[#This Row],[Column2]]</f>
        <v>#N/A</v>
      </c>
      <c r="BR1673" s="5"/>
      <c r="BS1673" s="5"/>
      <c r="BT1673" s="5"/>
      <c r="BU1673" s="5"/>
      <c r="BW1673" t="s">
        <v>1083</v>
      </c>
      <c r="BX1673">
        <v>4100</v>
      </c>
      <c r="BY1673">
        <v>3074</v>
      </c>
    </row>
    <row r="1674" spans="26:77" x14ac:dyDescent="0.25">
      <c r="Z1674" s="5" t="s">
        <v>1091</v>
      </c>
      <c r="AA1674" s="1">
        <v>1</v>
      </c>
      <c r="AI1674" s="5" t="s">
        <v>1096</v>
      </c>
      <c r="AJ1674" s="42">
        <v>1</v>
      </c>
      <c r="AL1674" s="5" t="s">
        <v>1097</v>
      </c>
      <c r="AM1674" s="17">
        <v>1</v>
      </c>
      <c r="AW1674" s="5" t="s">
        <v>1306</v>
      </c>
      <c r="AX1674" s="17">
        <v>60</v>
      </c>
      <c r="BC1674" s="5" t="s">
        <v>1194</v>
      </c>
      <c r="BD1674" s="17">
        <v>35</v>
      </c>
      <c r="BN1674" s="5" t="s">
        <v>1100</v>
      </c>
      <c r="BO1674" s="5" t="e">
        <f t="shared" si="105"/>
        <v>#N/A</v>
      </c>
      <c r="BP1674" s="5" t="e">
        <f t="shared" si="106"/>
        <v>#N/A</v>
      </c>
      <c r="BQ1674" s="5" t="e">
        <f>Table2[[#This Row],[Column1]]+Table2[[#This Row],[Column2]]</f>
        <v>#N/A</v>
      </c>
      <c r="BR1674" s="5"/>
      <c r="BS1674" s="5"/>
      <c r="BT1674" s="5"/>
      <c r="BU1674" s="5"/>
      <c r="BW1674" t="s">
        <v>1084</v>
      </c>
      <c r="BX1674">
        <v>7400</v>
      </c>
      <c r="BY1674">
        <v>800</v>
      </c>
    </row>
    <row r="1675" spans="26:77" x14ac:dyDescent="0.25">
      <c r="Z1675" s="5" t="s">
        <v>1092</v>
      </c>
      <c r="AA1675" s="1">
        <v>0.2</v>
      </c>
      <c r="AI1675" s="5" t="s">
        <v>1097</v>
      </c>
      <c r="AJ1675" s="42">
        <v>1</v>
      </c>
      <c r="AL1675" s="5" t="s">
        <v>1098</v>
      </c>
      <c r="AM1675" s="17">
        <v>1</v>
      </c>
      <c r="AW1675" s="5" t="s">
        <v>1307</v>
      </c>
      <c r="AX1675" s="17">
        <v>40</v>
      </c>
      <c r="BC1675" s="5" t="s">
        <v>1195</v>
      </c>
      <c r="BD1675" s="17">
        <v>99</v>
      </c>
      <c r="BN1675" s="5" t="s">
        <v>1101</v>
      </c>
      <c r="BO1675" s="5" t="e">
        <f t="shared" si="105"/>
        <v>#N/A</v>
      </c>
      <c r="BP1675" s="5" t="e">
        <f t="shared" si="106"/>
        <v>#N/A</v>
      </c>
      <c r="BQ1675" s="5" t="e">
        <f>Table2[[#This Row],[Column1]]+Table2[[#This Row],[Column2]]</f>
        <v>#N/A</v>
      </c>
      <c r="BR1675" s="5"/>
      <c r="BS1675" s="5"/>
      <c r="BT1675" s="5"/>
      <c r="BU1675" s="5"/>
      <c r="BW1675" t="s">
        <v>1067</v>
      </c>
      <c r="BX1675">
        <v>3678</v>
      </c>
      <c r="BY1675">
        <v>1289</v>
      </c>
    </row>
    <row r="1676" spans="26:77" x14ac:dyDescent="0.25">
      <c r="Z1676" s="5" t="s">
        <v>1093</v>
      </c>
      <c r="AA1676" s="1">
        <v>0</v>
      </c>
      <c r="AI1676" s="5" t="s">
        <v>1098</v>
      </c>
      <c r="AJ1676" s="42">
        <v>1</v>
      </c>
      <c r="AL1676" s="5" t="s">
        <v>1099</v>
      </c>
      <c r="AM1676" s="17">
        <v>1</v>
      </c>
      <c r="AW1676" s="5" t="s">
        <v>1308</v>
      </c>
      <c r="AX1676" s="17">
        <v>40</v>
      </c>
      <c r="BC1676" s="5" t="s">
        <v>1196</v>
      </c>
      <c r="BD1676" s="17">
        <v>582</v>
      </c>
      <c r="BN1676" s="5" t="s">
        <v>1102</v>
      </c>
      <c r="BO1676" s="5" t="e">
        <f t="shared" si="105"/>
        <v>#N/A</v>
      </c>
      <c r="BP1676" s="5" t="e">
        <f t="shared" si="106"/>
        <v>#N/A</v>
      </c>
      <c r="BQ1676" s="5" t="e">
        <f>Table2[[#This Row],[Column1]]+Table2[[#This Row],[Column2]]</f>
        <v>#N/A</v>
      </c>
      <c r="BR1676" s="5"/>
      <c r="BS1676" s="5"/>
      <c r="BT1676" s="5"/>
      <c r="BU1676" s="5"/>
    </row>
    <row r="1677" spans="26:77" x14ac:dyDescent="0.25">
      <c r="Z1677" s="5" t="s">
        <v>1094</v>
      </c>
      <c r="AA1677" s="1">
        <v>1</v>
      </c>
      <c r="AI1677" s="5" t="s">
        <v>1099</v>
      </c>
      <c r="AJ1677" s="42">
        <v>1</v>
      </c>
      <c r="AL1677" s="5" t="s">
        <v>1100</v>
      </c>
      <c r="AM1677" s="17">
        <v>3</v>
      </c>
      <c r="AW1677" s="5" t="s">
        <v>1309</v>
      </c>
      <c r="AX1677" s="17">
        <v>44</v>
      </c>
      <c r="BC1677" s="5" t="s">
        <v>1199</v>
      </c>
      <c r="BD1677" s="17">
        <v>1100</v>
      </c>
      <c r="BN1677" s="5" t="s">
        <v>1103</v>
      </c>
      <c r="BO1677" s="5" t="e">
        <f t="shared" si="105"/>
        <v>#N/A</v>
      </c>
      <c r="BP1677" s="5" t="e">
        <f t="shared" si="106"/>
        <v>#N/A</v>
      </c>
      <c r="BQ1677" s="5" t="e">
        <f>Table2[[#This Row],[Column1]]+Table2[[#This Row],[Column2]]</f>
        <v>#N/A</v>
      </c>
      <c r="BR1677" s="5"/>
      <c r="BS1677" s="5"/>
      <c r="BT1677" s="5"/>
      <c r="BU1677" s="5"/>
    </row>
    <row r="1678" spans="26:77" x14ac:dyDescent="0.25">
      <c r="Z1678" s="5" t="s">
        <v>1095</v>
      </c>
      <c r="AA1678" s="1">
        <v>0</v>
      </c>
      <c r="AI1678" s="5" t="s">
        <v>1100</v>
      </c>
      <c r="AJ1678" s="42">
        <v>3</v>
      </c>
      <c r="AL1678" s="5" t="s">
        <v>1101</v>
      </c>
      <c r="AM1678" s="17">
        <v>1</v>
      </c>
      <c r="AW1678" s="5" t="s">
        <v>1311</v>
      </c>
      <c r="AX1678" s="17">
        <v>100</v>
      </c>
      <c r="BC1678" s="5" t="s">
        <v>1201</v>
      </c>
      <c r="BD1678" s="17">
        <v>240</v>
      </c>
      <c r="BN1678" s="5" t="s">
        <v>1104</v>
      </c>
      <c r="BO1678" s="5" t="e">
        <f t="shared" si="105"/>
        <v>#N/A</v>
      </c>
      <c r="BP1678" s="5" t="e">
        <f t="shared" si="106"/>
        <v>#N/A</v>
      </c>
      <c r="BQ1678" s="5" t="e">
        <f>Table2[[#This Row],[Column1]]+Table2[[#This Row],[Column2]]</f>
        <v>#N/A</v>
      </c>
      <c r="BR1678" s="5"/>
      <c r="BS1678" s="5"/>
      <c r="BT1678" s="5"/>
      <c r="BU1678" s="5"/>
    </row>
    <row r="1679" spans="26:77" x14ac:dyDescent="0.25">
      <c r="Z1679" s="5" t="s">
        <v>1096</v>
      </c>
      <c r="AA1679" s="1">
        <v>0.33</v>
      </c>
      <c r="AI1679" s="5" t="s">
        <v>1101</v>
      </c>
      <c r="AJ1679" s="42">
        <v>1</v>
      </c>
      <c r="AL1679" s="5" t="s">
        <v>1102</v>
      </c>
      <c r="AM1679" s="17">
        <v>1</v>
      </c>
      <c r="AW1679" s="5" t="s">
        <v>1312</v>
      </c>
      <c r="AX1679" s="17">
        <v>151</v>
      </c>
      <c r="BC1679" s="5" t="s">
        <v>1204</v>
      </c>
      <c r="BD1679" s="17">
        <v>78</v>
      </c>
      <c r="BN1679" s="5" t="s">
        <v>1105</v>
      </c>
      <c r="BO1679" s="5" t="e">
        <f t="shared" si="105"/>
        <v>#N/A</v>
      </c>
      <c r="BP1679" s="5" t="e">
        <f t="shared" si="106"/>
        <v>#N/A</v>
      </c>
      <c r="BQ1679" s="5" t="e">
        <f>Table2[[#This Row],[Column1]]+Table2[[#This Row],[Column2]]</f>
        <v>#N/A</v>
      </c>
      <c r="BR1679" s="5"/>
      <c r="BS1679" s="5"/>
      <c r="BT1679" s="5"/>
      <c r="BU1679" s="5"/>
    </row>
    <row r="1680" spans="26:77" x14ac:dyDescent="0.25">
      <c r="Z1680" s="5" t="s">
        <v>1097</v>
      </c>
      <c r="AA1680" s="1">
        <v>0.35</v>
      </c>
      <c r="AI1680" s="5" t="s">
        <v>1102</v>
      </c>
      <c r="AJ1680" s="42">
        <v>1</v>
      </c>
      <c r="AL1680" s="5" t="s">
        <v>1103</v>
      </c>
      <c r="AM1680" s="17">
        <v>1</v>
      </c>
      <c r="AW1680" s="5" t="s">
        <v>1313</v>
      </c>
      <c r="AX1680" s="17">
        <v>96</v>
      </c>
      <c r="BC1680" s="5" t="s">
        <v>1205</v>
      </c>
      <c r="BD1680" s="17">
        <v>30</v>
      </c>
      <c r="BN1680" s="5" t="s">
        <v>1106</v>
      </c>
      <c r="BO1680" s="5" t="e">
        <f t="shared" si="105"/>
        <v>#N/A</v>
      </c>
      <c r="BP1680" s="5" t="e">
        <f t="shared" si="106"/>
        <v>#N/A</v>
      </c>
      <c r="BQ1680" s="5" t="e">
        <f>Table2[[#This Row],[Column1]]+Table2[[#This Row],[Column2]]</f>
        <v>#N/A</v>
      </c>
      <c r="BR1680" s="5"/>
      <c r="BS1680" s="5"/>
      <c r="BT1680" s="5"/>
      <c r="BU1680" s="5"/>
    </row>
    <row r="1681" spans="26:73" x14ac:dyDescent="0.25">
      <c r="Z1681" s="5" t="s">
        <v>1098</v>
      </c>
      <c r="AA1681" s="1">
        <v>0.1</v>
      </c>
      <c r="AI1681" s="5" t="s">
        <v>1103</v>
      </c>
      <c r="AJ1681" s="42">
        <v>1</v>
      </c>
      <c r="AL1681" s="5" t="s">
        <v>1104</v>
      </c>
      <c r="AM1681" s="17">
        <v>1</v>
      </c>
      <c r="AW1681" s="5" t="s">
        <v>1314</v>
      </c>
      <c r="AX1681" s="17">
        <v>46</v>
      </c>
      <c r="BC1681" s="5" t="s">
        <v>1206</v>
      </c>
      <c r="BD1681" s="17">
        <v>840</v>
      </c>
      <c r="BN1681" s="5" t="s">
        <v>1107</v>
      </c>
      <c r="BO1681" s="5" t="e">
        <f t="shared" si="105"/>
        <v>#N/A</v>
      </c>
      <c r="BP1681" s="5" t="e">
        <f t="shared" si="106"/>
        <v>#N/A</v>
      </c>
      <c r="BQ1681" s="5" t="e">
        <f>Table2[[#This Row],[Column1]]+Table2[[#This Row],[Column2]]</f>
        <v>#N/A</v>
      </c>
      <c r="BR1681" s="5"/>
      <c r="BS1681" s="5"/>
      <c r="BT1681" s="5"/>
      <c r="BU1681" s="5"/>
    </row>
    <row r="1682" spans="26:73" x14ac:dyDescent="0.25">
      <c r="Z1682" s="5" t="s">
        <v>1099</v>
      </c>
      <c r="AA1682" s="1">
        <v>0</v>
      </c>
      <c r="AI1682" s="5" t="s">
        <v>1104</v>
      </c>
      <c r="AJ1682" s="42">
        <v>1</v>
      </c>
      <c r="AL1682" s="5" t="s">
        <v>1105</v>
      </c>
      <c r="AM1682" s="17">
        <v>1</v>
      </c>
      <c r="AW1682" s="5" t="s">
        <v>1315</v>
      </c>
      <c r="AX1682" s="17">
        <v>200</v>
      </c>
      <c r="BC1682" s="5" t="s">
        <v>1207</v>
      </c>
      <c r="BD1682" s="17">
        <v>150</v>
      </c>
      <c r="BN1682" s="5" t="s">
        <v>1108</v>
      </c>
      <c r="BO1682" s="5" t="e">
        <f t="shared" si="105"/>
        <v>#N/A</v>
      </c>
      <c r="BP1682" s="5" t="e">
        <f t="shared" si="106"/>
        <v>#N/A</v>
      </c>
      <c r="BQ1682" s="5" t="e">
        <f>Table2[[#This Row],[Column1]]+Table2[[#This Row],[Column2]]</f>
        <v>#N/A</v>
      </c>
      <c r="BR1682" s="5"/>
      <c r="BS1682" s="5"/>
      <c r="BT1682" s="5"/>
      <c r="BU1682" s="5"/>
    </row>
    <row r="1683" spans="26:73" x14ac:dyDescent="0.25">
      <c r="Z1683" s="5" t="s">
        <v>1100</v>
      </c>
      <c r="AA1683" s="1">
        <v>0.17</v>
      </c>
      <c r="AI1683" s="5" t="s">
        <v>1105</v>
      </c>
      <c r="AJ1683" s="42">
        <v>1</v>
      </c>
      <c r="AL1683" s="5" t="s">
        <v>1106</v>
      </c>
      <c r="AM1683" s="17">
        <v>1</v>
      </c>
      <c r="AW1683" s="5" t="s">
        <v>1316</v>
      </c>
      <c r="AX1683" s="17">
        <v>27</v>
      </c>
      <c r="BC1683" s="5" t="s">
        <v>1208</v>
      </c>
      <c r="BD1683" s="17">
        <v>6</v>
      </c>
      <c r="BN1683" s="5" t="s">
        <v>1109</v>
      </c>
      <c r="BO1683" s="5" t="e">
        <f t="shared" si="105"/>
        <v>#N/A</v>
      </c>
      <c r="BP1683" s="5" t="e">
        <f t="shared" si="106"/>
        <v>#N/A</v>
      </c>
      <c r="BQ1683" s="5" t="e">
        <f>Table2[[#This Row],[Column1]]+Table2[[#This Row],[Column2]]</f>
        <v>#N/A</v>
      </c>
      <c r="BR1683" s="5"/>
      <c r="BS1683" s="5"/>
      <c r="BT1683" s="5"/>
      <c r="BU1683" s="5"/>
    </row>
    <row r="1684" spans="26:73" x14ac:dyDescent="0.25">
      <c r="Z1684" s="5" t="s">
        <v>1101</v>
      </c>
      <c r="AA1684" s="1">
        <v>0</v>
      </c>
      <c r="AI1684" s="5" t="s">
        <v>1106</v>
      </c>
      <c r="AJ1684" s="42">
        <v>1</v>
      </c>
      <c r="AL1684" s="5" t="s">
        <v>1107</v>
      </c>
      <c r="AM1684" s="17">
        <v>1</v>
      </c>
      <c r="AW1684" s="5" t="s">
        <v>1317</v>
      </c>
      <c r="AX1684" s="17">
        <v>2083</v>
      </c>
      <c r="BC1684" s="5" t="s">
        <v>1210</v>
      </c>
      <c r="BD1684" s="17">
        <v>487600</v>
      </c>
      <c r="BN1684" s="5" t="s">
        <v>1111</v>
      </c>
      <c r="BO1684" s="5" t="e">
        <f t="shared" si="105"/>
        <v>#N/A</v>
      </c>
      <c r="BP1684" s="5" t="e">
        <f t="shared" si="106"/>
        <v>#N/A</v>
      </c>
      <c r="BQ1684" s="5" t="e">
        <f>Table2[[#This Row],[Column1]]+Table2[[#This Row],[Column2]]</f>
        <v>#N/A</v>
      </c>
      <c r="BR1684" s="5"/>
      <c r="BS1684" s="5"/>
      <c r="BT1684" s="5"/>
      <c r="BU1684" s="5"/>
    </row>
    <row r="1685" spans="26:73" x14ac:dyDescent="0.25">
      <c r="Z1685" s="5" t="s">
        <v>1102</v>
      </c>
      <c r="AA1685" s="1">
        <v>0.25</v>
      </c>
      <c r="AI1685" s="5" t="s">
        <v>1107</v>
      </c>
      <c r="AJ1685" s="42">
        <v>1</v>
      </c>
      <c r="AL1685" s="5" t="s">
        <v>1108</v>
      </c>
      <c r="AM1685" s="17">
        <v>1</v>
      </c>
      <c r="AW1685" s="5" t="s">
        <v>1318</v>
      </c>
      <c r="AX1685" s="17">
        <v>40</v>
      </c>
      <c r="BC1685" s="5" t="s">
        <v>1211</v>
      </c>
      <c r="BD1685" s="17">
        <v>212</v>
      </c>
      <c r="BN1685" s="5" t="s">
        <v>1112</v>
      </c>
      <c r="BO1685" s="5" t="e">
        <f t="shared" si="105"/>
        <v>#N/A</v>
      </c>
      <c r="BP1685" s="5" t="e">
        <f t="shared" si="106"/>
        <v>#N/A</v>
      </c>
      <c r="BQ1685" s="5" t="e">
        <f>Table2[[#This Row],[Column1]]+Table2[[#This Row],[Column2]]</f>
        <v>#N/A</v>
      </c>
      <c r="BR1685" s="5"/>
      <c r="BS1685" s="5"/>
      <c r="BT1685" s="5"/>
      <c r="BU1685" s="5"/>
    </row>
    <row r="1686" spans="26:73" x14ac:dyDescent="0.25">
      <c r="Z1686" s="5" t="s">
        <v>1103</v>
      </c>
      <c r="AA1686" s="1">
        <v>0</v>
      </c>
      <c r="AI1686" s="5" t="s">
        <v>1108</v>
      </c>
      <c r="AJ1686" s="42">
        <v>1</v>
      </c>
      <c r="AL1686" s="5" t="s">
        <v>1109</v>
      </c>
      <c r="AM1686" s="17">
        <v>1</v>
      </c>
      <c r="AW1686" s="5" t="s">
        <v>1319</v>
      </c>
      <c r="AX1686" s="17">
        <v>500</v>
      </c>
      <c r="BC1686" s="5" t="s">
        <v>1212</v>
      </c>
      <c r="BD1686" s="17">
        <v>644</v>
      </c>
      <c r="BN1686" s="5" t="s">
        <v>1113</v>
      </c>
      <c r="BO1686" s="5" t="e">
        <f t="shared" si="105"/>
        <v>#N/A</v>
      </c>
      <c r="BP1686" s="5" t="e">
        <f t="shared" si="106"/>
        <v>#N/A</v>
      </c>
      <c r="BQ1686" s="5" t="e">
        <f>Table2[[#This Row],[Column1]]+Table2[[#This Row],[Column2]]</f>
        <v>#N/A</v>
      </c>
      <c r="BR1686" s="5"/>
      <c r="BS1686" s="5"/>
      <c r="BT1686" s="5"/>
      <c r="BU1686" s="5"/>
    </row>
    <row r="1687" spans="26:73" x14ac:dyDescent="0.25">
      <c r="Z1687" s="5" t="s">
        <v>1104</v>
      </c>
      <c r="AA1687" s="1">
        <v>0.35</v>
      </c>
      <c r="AI1687" s="5" t="s">
        <v>1109</v>
      </c>
      <c r="AJ1687" s="42">
        <v>1</v>
      </c>
      <c r="AL1687" s="5" t="s">
        <v>1111</v>
      </c>
      <c r="AM1687" s="17">
        <v>1</v>
      </c>
      <c r="AW1687" s="5" t="s">
        <v>1320</v>
      </c>
      <c r="AX1687" s="17">
        <v>150</v>
      </c>
      <c r="BC1687" s="5" t="s">
        <v>1214</v>
      </c>
      <c r="BD1687" s="17">
        <v>881</v>
      </c>
      <c r="BN1687" s="5" t="s">
        <v>1114</v>
      </c>
      <c r="BO1687" s="5" t="e">
        <f t="shared" si="105"/>
        <v>#N/A</v>
      </c>
      <c r="BP1687" s="5" t="e">
        <f t="shared" si="106"/>
        <v>#N/A</v>
      </c>
      <c r="BQ1687" s="5" t="e">
        <f>Table2[[#This Row],[Column1]]+Table2[[#This Row],[Column2]]</f>
        <v>#N/A</v>
      </c>
      <c r="BR1687" s="5"/>
      <c r="BS1687" s="5"/>
      <c r="BT1687" s="5"/>
      <c r="BU1687" s="5"/>
    </row>
    <row r="1688" spans="26:73" x14ac:dyDescent="0.25">
      <c r="Z1688" s="5" t="s">
        <v>1105</v>
      </c>
      <c r="AA1688" s="1">
        <v>1</v>
      </c>
      <c r="AI1688" s="5" t="s">
        <v>1111</v>
      </c>
      <c r="AJ1688" s="42">
        <v>1</v>
      </c>
      <c r="AL1688" s="5" t="s">
        <v>1112</v>
      </c>
      <c r="AM1688" s="17">
        <v>1</v>
      </c>
      <c r="AW1688" s="5" t="s">
        <v>1321</v>
      </c>
      <c r="AX1688" s="17">
        <v>143</v>
      </c>
      <c r="BC1688" s="5" t="s">
        <v>1215</v>
      </c>
      <c r="BD1688" s="17">
        <v>200</v>
      </c>
      <c r="BN1688" s="5" t="s">
        <v>1115</v>
      </c>
      <c r="BO1688" s="5" t="e">
        <f t="shared" si="105"/>
        <v>#N/A</v>
      </c>
      <c r="BP1688" s="5" t="e">
        <f t="shared" si="106"/>
        <v>#N/A</v>
      </c>
      <c r="BQ1688" s="5" t="e">
        <f>Table2[[#This Row],[Column1]]+Table2[[#This Row],[Column2]]</f>
        <v>#N/A</v>
      </c>
      <c r="BR1688" s="5"/>
      <c r="BS1688" s="5"/>
      <c r="BT1688" s="5"/>
      <c r="BU1688" s="5"/>
    </row>
    <row r="1689" spans="26:73" x14ac:dyDescent="0.25">
      <c r="Z1689" s="5" t="s">
        <v>1106</v>
      </c>
      <c r="AA1689" s="1">
        <v>0.03</v>
      </c>
      <c r="AI1689" s="5" t="s">
        <v>1112</v>
      </c>
      <c r="AJ1689" s="42">
        <v>1</v>
      </c>
      <c r="AL1689" s="5" t="s">
        <v>1113</v>
      </c>
      <c r="AM1689" s="17">
        <v>2</v>
      </c>
      <c r="AW1689" s="5" t="s">
        <v>1323</v>
      </c>
      <c r="AX1689" s="17">
        <v>30</v>
      </c>
      <c r="BC1689" s="5" t="s">
        <v>1216</v>
      </c>
      <c r="BD1689" s="17">
        <v>216</v>
      </c>
      <c r="BN1689" s="5" t="s">
        <v>1116</v>
      </c>
      <c r="BO1689" s="5" t="e">
        <f t="shared" si="105"/>
        <v>#N/A</v>
      </c>
      <c r="BP1689" s="5" t="e">
        <f t="shared" si="106"/>
        <v>#N/A</v>
      </c>
      <c r="BQ1689" s="5" t="e">
        <f>Table2[[#This Row],[Column1]]+Table2[[#This Row],[Column2]]</f>
        <v>#N/A</v>
      </c>
      <c r="BR1689" s="5"/>
      <c r="BS1689" s="5"/>
      <c r="BT1689" s="5"/>
      <c r="BU1689" s="5"/>
    </row>
    <row r="1690" spans="26:73" x14ac:dyDescent="0.25">
      <c r="Z1690" s="5" t="s">
        <v>1107</v>
      </c>
      <c r="AA1690" s="1">
        <v>0</v>
      </c>
      <c r="AI1690" s="5" t="s">
        <v>1113</v>
      </c>
      <c r="AJ1690" s="42">
        <v>2</v>
      </c>
      <c r="AL1690" s="5" t="s">
        <v>1114</v>
      </c>
      <c r="AM1690" s="17">
        <v>1</v>
      </c>
      <c r="AW1690" s="5" t="s">
        <v>1324</v>
      </c>
      <c r="AX1690" s="17">
        <v>45</v>
      </c>
      <c r="BC1690" s="5" t="s">
        <v>1217</v>
      </c>
      <c r="BD1690" s="17">
        <v>770</v>
      </c>
      <c r="BN1690" s="5" t="s">
        <v>1117</v>
      </c>
      <c r="BO1690" s="5" t="e">
        <f t="shared" si="105"/>
        <v>#N/A</v>
      </c>
      <c r="BP1690" s="5" t="e">
        <f t="shared" si="106"/>
        <v>#N/A</v>
      </c>
      <c r="BQ1690" s="5" t="e">
        <f>Table2[[#This Row],[Column1]]+Table2[[#This Row],[Column2]]</f>
        <v>#N/A</v>
      </c>
      <c r="BR1690" s="5"/>
      <c r="BS1690" s="5"/>
      <c r="BT1690" s="5"/>
      <c r="BU1690" s="5"/>
    </row>
    <row r="1691" spans="26:73" x14ac:dyDescent="0.25">
      <c r="Z1691" s="5" t="s">
        <v>1108</v>
      </c>
      <c r="AA1691" s="1">
        <v>0.5</v>
      </c>
      <c r="AI1691" s="5" t="s">
        <v>1114</v>
      </c>
      <c r="AJ1691" s="42">
        <v>1</v>
      </c>
      <c r="AL1691" s="5" t="s">
        <v>1115</v>
      </c>
      <c r="AM1691" s="17">
        <v>1</v>
      </c>
      <c r="AW1691" s="5" t="s">
        <v>1327</v>
      </c>
      <c r="AX1691" s="17">
        <v>41</v>
      </c>
      <c r="BC1691" s="5" t="s">
        <v>1218</v>
      </c>
      <c r="BD1691" s="17">
        <v>194</v>
      </c>
      <c r="BN1691" s="5" t="s">
        <v>1118</v>
      </c>
      <c r="BO1691" s="5" t="e">
        <f t="shared" si="105"/>
        <v>#N/A</v>
      </c>
      <c r="BP1691" s="5" t="e">
        <f t="shared" si="106"/>
        <v>#N/A</v>
      </c>
      <c r="BQ1691" s="5" t="e">
        <f>Table2[[#This Row],[Column1]]+Table2[[#This Row],[Column2]]</f>
        <v>#N/A</v>
      </c>
      <c r="BR1691" s="5"/>
      <c r="BS1691" s="5"/>
      <c r="BT1691" s="5"/>
      <c r="BU1691" s="5"/>
    </row>
    <row r="1692" spans="26:73" x14ac:dyDescent="0.25">
      <c r="Z1692" s="5" t="s">
        <v>1109</v>
      </c>
      <c r="AA1692" s="1">
        <v>0</v>
      </c>
      <c r="AI1692" s="5" t="s">
        <v>1115</v>
      </c>
      <c r="AJ1692" s="42">
        <v>1</v>
      </c>
      <c r="AL1692" s="5" t="s">
        <v>1116</v>
      </c>
      <c r="AM1692" s="17">
        <v>1</v>
      </c>
      <c r="AW1692" s="5" t="s">
        <v>1328</v>
      </c>
      <c r="AX1692" s="17">
        <v>126</v>
      </c>
      <c r="BC1692" s="5" t="s">
        <v>1220</v>
      </c>
      <c r="BD1692" s="17">
        <v>290</v>
      </c>
      <c r="BN1692" s="5" t="s">
        <v>1119</v>
      </c>
      <c r="BO1692" s="5" t="e">
        <f t="shared" si="105"/>
        <v>#N/A</v>
      </c>
      <c r="BP1692" s="5" t="e">
        <f t="shared" si="106"/>
        <v>#N/A</v>
      </c>
      <c r="BQ1692" s="5" t="e">
        <f>Table2[[#This Row],[Column1]]+Table2[[#This Row],[Column2]]</f>
        <v>#N/A</v>
      </c>
      <c r="BR1692" s="5"/>
      <c r="BS1692" s="5"/>
      <c r="BT1692" s="5"/>
      <c r="BU1692" s="5"/>
    </row>
    <row r="1693" spans="26:73" x14ac:dyDescent="0.25">
      <c r="Z1693" s="5" t="s">
        <v>1111</v>
      </c>
      <c r="AA1693" s="1">
        <v>0.06</v>
      </c>
      <c r="AI1693" s="5" t="s">
        <v>1116</v>
      </c>
      <c r="AJ1693" s="42">
        <v>1</v>
      </c>
      <c r="AL1693" s="5" t="s">
        <v>1117</v>
      </c>
      <c r="AM1693" s="17">
        <v>1</v>
      </c>
      <c r="AW1693" s="5" t="s">
        <v>1329</v>
      </c>
      <c r="AX1693" s="17">
        <v>245</v>
      </c>
      <c r="BC1693" s="5" t="s">
        <v>1221</v>
      </c>
      <c r="BD1693" s="17">
        <v>218</v>
      </c>
      <c r="BN1693" s="5" t="s">
        <v>1120</v>
      </c>
      <c r="BO1693" s="5" t="e">
        <f t="shared" si="105"/>
        <v>#N/A</v>
      </c>
      <c r="BP1693" s="5" t="e">
        <f t="shared" si="106"/>
        <v>#N/A</v>
      </c>
      <c r="BQ1693" s="5" t="e">
        <f>Table2[[#This Row],[Column1]]+Table2[[#This Row],[Column2]]</f>
        <v>#N/A</v>
      </c>
      <c r="BR1693" s="5"/>
      <c r="BS1693" s="5"/>
      <c r="BT1693" s="5"/>
      <c r="BU1693" s="5"/>
    </row>
    <row r="1694" spans="26:73" x14ac:dyDescent="0.25">
      <c r="Z1694" s="5" t="s">
        <v>1112</v>
      </c>
      <c r="AA1694" s="1">
        <v>0.3</v>
      </c>
      <c r="AI1694" s="5" t="s">
        <v>1117</v>
      </c>
      <c r="AJ1694" s="42">
        <v>1</v>
      </c>
      <c r="AL1694" s="5" t="s">
        <v>1118</v>
      </c>
      <c r="AM1694" s="17">
        <v>1</v>
      </c>
      <c r="AW1694" s="5" t="s">
        <v>1330</v>
      </c>
      <c r="AX1694" s="17">
        <v>4084</v>
      </c>
      <c r="BC1694" s="5" t="s">
        <v>1222</v>
      </c>
      <c r="BD1694" s="17">
        <v>1314</v>
      </c>
      <c r="BN1694" s="5" t="s">
        <v>1121</v>
      </c>
      <c r="BO1694" s="5" t="e">
        <f t="shared" si="105"/>
        <v>#N/A</v>
      </c>
      <c r="BP1694" s="5" t="e">
        <f t="shared" si="106"/>
        <v>#N/A</v>
      </c>
      <c r="BQ1694" s="5" t="e">
        <f>Table2[[#This Row],[Column1]]+Table2[[#This Row],[Column2]]</f>
        <v>#N/A</v>
      </c>
      <c r="BR1694" s="5"/>
      <c r="BS1694" s="5"/>
      <c r="BT1694" s="5"/>
      <c r="BU1694" s="5"/>
    </row>
    <row r="1695" spans="26:73" x14ac:dyDescent="0.25">
      <c r="Z1695" s="5" t="s">
        <v>1113</v>
      </c>
      <c r="AA1695" s="1">
        <v>0.1</v>
      </c>
      <c r="AI1695" s="5" t="s">
        <v>1118</v>
      </c>
      <c r="AJ1695" s="42">
        <v>1</v>
      </c>
      <c r="AL1695" s="5" t="s">
        <v>1119</v>
      </c>
      <c r="AM1695" s="17">
        <v>1</v>
      </c>
      <c r="AW1695" s="5" t="s">
        <v>1331</v>
      </c>
      <c r="AX1695" s="17">
        <v>45</v>
      </c>
      <c r="BC1695" s="5" t="s">
        <v>1223</v>
      </c>
      <c r="BD1695" s="17">
        <v>426</v>
      </c>
      <c r="BN1695" s="5" t="s">
        <v>1122</v>
      </c>
      <c r="BO1695" s="5" t="e">
        <f t="shared" si="105"/>
        <v>#N/A</v>
      </c>
      <c r="BP1695" s="5" t="e">
        <f t="shared" si="106"/>
        <v>#N/A</v>
      </c>
      <c r="BQ1695" s="5" t="e">
        <f>Table2[[#This Row],[Column1]]+Table2[[#This Row],[Column2]]</f>
        <v>#N/A</v>
      </c>
      <c r="BR1695" s="5"/>
      <c r="BS1695" s="5"/>
      <c r="BT1695" s="5"/>
      <c r="BU1695" s="5"/>
    </row>
    <row r="1696" spans="26:73" x14ac:dyDescent="0.25">
      <c r="Z1696" s="5" t="s">
        <v>1114</v>
      </c>
      <c r="AA1696" s="1">
        <v>0</v>
      </c>
      <c r="AI1696" s="5" t="s">
        <v>1119</v>
      </c>
      <c r="AJ1696" s="42">
        <v>1</v>
      </c>
      <c r="AL1696" s="5" t="s">
        <v>1120</v>
      </c>
      <c r="AM1696" s="17">
        <v>2</v>
      </c>
      <c r="AW1696" s="5" t="s">
        <v>1332</v>
      </c>
      <c r="AX1696" s="17">
        <v>30</v>
      </c>
      <c r="BC1696" s="5" t="s">
        <v>1224</v>
      </c>
      <c r="BD1696" s="17">
        <v>41</v>
      </c>
      <c r="BN1696" s="5" t="s">
        <v>1123</v>
      </c>
      <c r="BO1696" s="5" t="e">
        <f t="shared" si="105"/>
        <v>#N/A</v>
      </c>
      <c r="BP1696" s="5" t="e">
        <f t="shared" si="106"/>
        <v>#N/A</v>
      </c>
      <c r="BQ1696" s="5" t="e">
        <f>Table2[[#This Row],[Column1]]+Table2[[#This Row],[Column2]]</f>
        <v>#N/A</v>
      </c>
      <c r="BR1696" s="5"/>
      <c r="BS1696" s="5"/>
      <c r="BT1696" s="5"/>
      <c r="BU1696" s="5"/>
    </row>
    <row r="1697" spans="26:73" x14ac:dyDescent="0.25">
      <c r="Z1697" s="5" t="s">
        <v>1115</v>
      </c>
      <c r="AA1697" s="1">
        <v>0.14000000000000001</v>
      </c>
      <c r="AI1697" s="5" t="s">
        <v>1120</v>
      </c>
      <c r="AJ1697" s="42">
        <v>2</v>
      </c>
      <c r="AL1697" s="5" t="s">
        <v>1121</v>
      </c>
      <c r="AM1697" s="17">
        <v>1</v>
      </c>
      <c r="AW1697" s="5" t="s">
        <v>1334</v>
      </c>
      <c r="AX1697" s="17">
        <v>20</v>
      </c>
      <c r="BC1697" s="5" t="s">
        <v>1225</v>
      </c>
      <c r="BD1697" s="17">
        <v>158</v>
      </c>
      <c r="BN1697" s="5" t="s">
        <v>1124</v>
      </c>
      <c r="BO1697" s="5" t="e">
        <f t="shared" si="105"/>
        <v>#N/A</v>
      </c>
      <c r="BP1697" s="5" t="e">
        <f t="shared" si="106"/>
        <v>#N/A</v>
      </c>
      <c r="BQ1697" s="5" t="e">
        <f>Table2[[#This Row],[Column1]]+Table2[[#This Row],[Column2]]</f>
        <v>#N/A</v>
      </c>
      <c r="BR1697" s="5"/>
      <c r="BS1697" s="5"/>
      <c r="BT1697" s="5"/>
      <c r="BU1697" s="5"/>
    </row>
    <row r="1698" spans="26:73" x14ac:dyDescent="0.25">
      <c r="Z1698" s="5" t="s">
        <v>1116</v>
      </c>
      <c r="AA1698" s="1">
        <v>0</v>
      </c>
      <c r="AI1698" s="5" t="s">
        <v>1121</v>
      </c>
      <c r="AJ1698" s="42">
        <v>1</v>
      </c>
      <c r="AL1698" s="5" t="s">
        <v>1122</v>
      </c>
      <c r="AM1698" s="17">
        <v>1</v>
      </c>
      <c r="AW1698" s="5" t="s">
        <v>1335</v>
      </c>
      <c r="AX1698" s="17">
        <v>20</v>
      </c>
      <c r="BC1698" s="5" t="s">
        <v>1226</v>
      </c>
      <c r="BD1698" s="17">
        <v>1</v>
      </c>
      <c r="BN1698" s="5" t="s">
        <v>1125</v>
      </c>
      <c r="BO1698" s="5" t="e">
        <f t="shared" si="105"/>
        <v>#N/A</v>
      </c>
      <c r="BP1698" s="5" t="e">
        <f t="shared" si="106"/>
        <v>#N/A</v>
      </c>
      <c r="BQ1698" s="5" t="e">
        <f>Table2[[#This Row],[Column1]]+Table2[[#This Row],[Column2]]</f>
        <v>#N/A</v>
      </c>
      <c r="BR1698" s="5"/>
      <c r="BS1698" s="5"/>
      <c r="BT1698" s="5"/>
      <c r="BU1698" s="5"/>
    </row>
    <row r="1699" spans="26:73" x14ac:dyDescent="0.25">
      <c r="Z1699" s="5" t="s">
        <v>1117</v>
      </c>
      <c r="AA1699" s="1">
        <v>0.08</v>
      </c>
      <c r="AI1699" s="5" t="s">
        <v>1122</v>
      </c>
      <c r="AJ1699" s="42">
        <v>1</v>
      </c>
      <c r="AL1699" s="5" t="s">
        <v>1123</v>
      </c>
      <c r="AM1699" s="17">
        <v>1</v>
      </c>
      <c r="AW1699" s="5" t="s">
        <v>1336</v>
      </c>
      <c r="AX1699" s="17">
        <v>10</v>
      </c>
      <c r="BC1699" s="5" t="s">
        <v>1227</v>
      </c>
      <c r="BD1699" s="17">
        <v>78</v>
      </c>
      <c r="BN1699" s="5" t="s">
        <v>1126</v>
      </c>
      <c r="BO1699" s="5" t="e">
        <f t="shared" si="105"/>
        <v>#N/A</v>
      </c>
      <c r="BP1699" s="5" t="e">
        <f t="shared" si="106"/>
        <v>#N/A</v>
      </c>
      <c r="BQ1699" s="5" t="e">
        <f>Table2[[#This Row],[Column1]]+Table2[[#This Row],[Column2]]</f>
        <v>#N/A</v>
      </c>
      <c r="BR1699" s="5"/>
      <c r="BS1699" s="5"/>
      <c r="BT1699" s="5"/>
      <c r="BU1699" s="5"/>
    </row>
    <row r="1700" spans="26:73" x14ac:dyDescent="0.25">
      <c r="Z1700" s="5" t="s">
        <v>1118</v>
      </c>
      <c r="AA1700" s="1">
        <v>0.09</v>
      </c>
      <c r="AI1700" s="5" t="s">
        <v>1123</v>
      </c>
      <c r="AJ1700" s="42">
        <v>1</v>
      </c>
      <c r="AL1700" s="5" t="s">
        <v>1124</v>
      </c>
      <c r="AM1700" s="17">
        <v>1</v>
      </c>
      <c r="AW1700" s="5" t="s">
        <v>1337</v>
      </c>
      <c r="AX1700" s="17">
        <v>30</v>
      </c>
      <c r="BC1700" s="5" t="s">
        <v>1230</v>
      </c>
      <c r="BD1700" s="17">
        <v>85</v>
      </c>
      <c r="BN1700" s="5" t="s">
        <v>1127</v>
      </c>
      <c r="BO1700" s="5" t="e">
        <f t="shared" si="105"/>
        <v>#N/A</v>
      </c>
      <c r="BP1700" s="5" t="e">
        <f t="shared" si="106"/>
        <v>#N/A</v>
      </c>
      <c r="BQ1700" s="5" t="e">
        <f>Table2[[#This Row],[Column1]]+Table2[[#This Row],[Column2]]</f>
        <v>#N/A</v>
      </c>
      <c r="BR1700" s="5"/>
      <c r="BS1700" s="5"/>
      <c r="BT1700" s="5"/>
      <c r="BU1700" s="5"/>
    </row>
    <row r="1701" spans="26:73" x14ac:dyDescent="0.25">
      <c r="Z1701" s="5" t="s">
        <v>1119</v>
      </c>
      <c r="AA1701" s="1">
        <v>1</v>
      </c>
      <c r="AI1701" s="5" t="s">
        <v>1124</v>
      </c>
      <c r="AJ1701" s="42">
        <v>1</v>
      </c>
      <c r="AL1701" s="5" t="s">
        <v>1125</v>
      </c>
      <c r="AM1701" s="17">
        <v>1</v>
      </c>
      <c r="AW1701" s="5" t="s">
        <v>1339</v>
      </c>
      <c r="AX1701" s="17">
        <v>30</v>
      </c>
      <c r="BC1701" s="5" t="s">
        <v>1231</v>
      </c>
      <c r="BD1701" s="17">
        <v>84</v>
      </c>
      <c r="BN1701" s="5" t="s">
        <v>1128</v>
      </c>
      <c r="BO1701" s="5" t="e">
        <f t="shared" si="105"/>
        <v>#N/A</v>
      </c>
      <c r="BP1701" s="5" t="e">
        <f t="shared" si="106"/>
        <v>#N/A</v>
      </c>
      <c r="BQ1701" s="5" t="e">
        <f>Table2[[#This Row],[Column1]]+Table2[[#This Row],[Column2]]</f>
        <v>#N/A</v>
      </c>
      <c r="BR1701" s="5"/>
      <c r="BS1701" s="5"/>
      <c r="BT1701" s="5"/>
      <c r="BU1701" s="5"/>
    </row>
    <row r="1702" spans="26:73" x14ac:dyDescent="0.25">
      <c r="Z1702" s="5" t="s">
        <v>1120</v>
      </c>
      <c r="AA1702" s="1">
        <v>0.2</v>
      </c>
      <c r="AI1702" s="5" t="s">
        <v>1125</v>
      </c>
      <c r="AJ1702" s="42">
        <v>1</v>
      </c>
      <c r="AL1702" s="5" t="s">
        <v>1126</v>
      </c>
      <c r="AM1702" s="17">
        <v>2</v>
      </c>
      <c r="AW1702" s="5" t="s">
        <v>1341</v>
      </c>
      <c r="AX1702" s="17">
        <v>94</v>
      </c>
      <c r="BC1702" s="5" t="s">
        <v>1232</v>
      </c>
      <c r="BD1702" s="17">
        <v>4200</v>
      </c>
      <c r="BN1702" s="5" t="s">
        <v>1129</v>
      </c>
      <c r="BO1702" s="5" t="e">
        <f t="shared" si="105"/>
        <v>#N/A</v>
      </c>
      <c r="BP1702" s="5" t="e">
        <f t="shared" si="106"/>
        <v>#N/A</v>
      </c>
      <c r="BQ1702" s="5" t="e">
        <f>Table2[[#This Row],[Column1]]+Table2[[#This Row],[Column2]]</f>
        <v>#N/A</v>
      </c>
      <c r="BR1702" s="5"/>
      <c r="BS1702" s="5"/>
      <c r="BT1702" s="5"/>
      <c r="BU1702" s="5"/>
    </row>
    <row r="1703" spans="26:73" x14ac:dyDescent="0.25">
      <c r="Z1703" s="5" t="s">
        <v>1121</v>
      </c>
      <c r="AA1703" s="1">
        <v>0.08</v>
      </c>
      <c r="AI1703" s="5" t="s">
        <v>1126</v>
      </c>
      <c r="AJ1703" s="42">
        <v>2</v>
      </c>
      <c r="AL1703" s="5" t="s">
        <v>1127</v>
      </c>
      <c r="AM1703" s="17">
        <v>1</v>
      </c>
      <c r="AW1703" s="5" t="s">
        <v>1343</v>
      </c>
      <c r="AX1703" s="17">
        <v>40</v>
      </c>
      <c r="BC1703" s="5" t="s">
        <v>1233</v>
      </c>
      <c r="BD1703" s="17">
        <v>1100</v>
      </c>
      <c r="BN1703" s="5" t="s">
        <v>1130</v>
      </c>
      <c r="BO1703" s="5" t="e">
        <f t="shared" si="105"/>
        <v>#N/A</v>
      </c>
      <c r="BP1703" s="5" t="e">
        <f t="shared" si="106"/>
        <v>#N/A</v>
      </c>
      <c r="BQ1703" s="5" t="e">
        <f>Table2[[#This Row],[Column1]]+Table2[[#This Row],[Column2]]</f>
        <v>#N/A</v>
      </c>
      <c r="BR1703" s="5"/>
      <c r="BS1703" s="5"/>
      <c r="BT1703" s="5"/>
      <c r="BU1703" s="5"/>
    </row>
    <row r="1704" spans="26:73" x14ac:dyDescent="0.25">
      <c r="Z1704" s="5" t="s">
        <v>1122</v>
      </c>
      <c r="AA1704" s="1">
        <v>0.1</v>
      </c>
      <c r="AI1704" s="5" t="s">
        <v>1127</v>
      </c>
      <c r="AJ1704" s="42">
        <v>1</v>
      </c>
      <c r="AL1704" s="5" t="s">
        <v>1128</v>
      </c>
      <c r="AM1704" s="17">
        <v>1</v>
      </c>
      <c r="AW1704" s="5" t="s">
        <v>1344</v>
      </c>
      <c r="AX1704" s="17">
        <v>10000</v>
      </c>
      <c r="BC1704" s="5" t="s">
        <v>1234</v>
      </c>
      <c r="BD1704" s="17">
        <v>1400</v>
      </c>
      <c r="BN1704" s="5" t="s">
        <v>1131</v>
      </c>
      <c r="BO1704" s="5" t="e">
        <f t="shared" si="105"/>
        <v>#N/A</v>
      </c>
      <c r="BP1704" s="5" t="e">
        <f t="shared" si="106"/>
        <v>#N/A</v>
      </c>
      <c r="BQ1704" s="5" t="e">
        <f>Table2[[#This Row],[Column1]]+Table2[[#This Row],[Column2]]</f>
        <v>#N/A</v>
      </c>
      <c r="BR1704" s="5"/>
      <c r="BS1704" s="5"/>
      <c r="BT1704" s="5"/>
      <c r="BU1704" s="5"/>
    </row>
    <row r="1705" spans="26:73" x14ac:dyDescent="0.25">
      <c r="Z1705" s="5" t="s">
        <v>1123</v>
      </c>
      <c r="AA1705" s="1">
        <v>0.34</v>
      </c>
      <c r="AI1705" s="5" t="s">
        <v>1128</v>
      </c>
      <c r="AJ1705" s="42">
        <v>1</v>
      </c>
      <c r="AL1705" s="5" t="s">
        <v>1129</v>
      </c>
      <c r="AM1705" s="17">
        <v>1</v>
      </c>
      <c r="AW1705" s="5" t="s">
        <v>1345</v>
      </c>
      <c r="AX1705" s="17">
        <v>70</v>
      </c>
      <c r="BC1705" s="5" t="s">
        <v>1235</v>
      </c>
      <c r="BD1705" s="17">
        <v>175</v>
      </c>
      <c r="BN1705" s="5" t="s">
        <v>1132</v>
      </c>
      <c r="BO1705" s="5" t="e">
        <f t="shared" si="105"/>
        <v>#N/A</v>
      </c>
      <c r="BP1705" s="5" t="e">
        <f t="shared" si="106"/>
        <v>#N/A</v>
      </c>
      <c r="BQ1705" s="5" t="e">
        <f>Table2[[#This Row],[Column1]]+Table2[[#This Row],[Column2]]</f>
        <v>#N/A</v>
      </c>
      <c r="BR1705" s="5"/>
      <c r="BS1705" s="5"/>
      <c r="BT1705" s="5"/>
      <c r="BU1705" s="5"/>
    </row>
    <row r="1706" spans="26:73" x14ac:dyDescent="0.25">
      <c r="Z1706" s="5" t="s">
        <v>1124</v>
      </c>
      <c r="AA1706" s="1">
        <v>0.09</v>
      </c>
      <c r="AI1706" s="5" t="s">
        <v>1129</v>
      </c>
      <c r="AJ1706" s="42">
        <v>1</v>
      </c>
      <c r="AL1706" s="5" t="s">
        <v>1130</v>
      </c>
      <c r="AM1706" s="17">
        <v>1</v>
      </c>
      <c r="AW1706" s="5" t="s">
        <v>1346</v>
      </c>
      <c r="AX1706" s="17">
        <v>400</v>
      </c>
      <c r="BC1706" s="5" t="s">
        <v>1236</v>
      </c>
      <c r="BD1706" s="17">
        <v>58</v>
      </c>
      <c r="BN1706" s="5" t="s">
        <v>1133</v>
      </c>
      <c r="BO1706" s="5" t="e">
        <f t="shared" si="105"/>
        <v>#N/A</v>
      </c>
      <c r="BP1706" s="5" t="e">
        <f t="shared" si="106"/>
        <v>#N/A</v>
      </c>
      <c r="BQ1706" s="5" t="e">
        <f>Table2[[#This Row],[Column1]]+Table2[[#This Row],[Column2]]</f>
        <v>#N/A</v>
      </c>
      <c r="BR1706" s="5"/>
      <c r="BS1706" s="5"/>
      <c r="BT1706" s="5"/>
      <c r="BU1706" s="5"/>
    </row>
    <row r="1707" spans="26:73" x14ac:dyDescent="0.25">
      <c r="Z1707" s="5" t="s">
        <v>1125</v>
      </c>
      <c r="AA1707" s="1">
        <v>0.42</v>
      </c>
      <c r="AI1707" s="5" t="s">
        <v>1130</v>
      </c>
      <c r="AJ1707" s="42">
        <v>1</v>
      </c>
      <c r="AL1707" s="5" t="s">
        <v>1131</v>
      </c>
      <c r="AM1707" s="17">
        <v>1</v>
      </c>
      <c r="AW1707" s="5" t="s">
        <v>1348</v>
      </c>
      <c r="AX1707" s="17">
        <v>90</v>
      </c>
      <c r="BC1707" s="5" t="s">
        <v>1238</v>
      </c>
      <c r="BD1707" s="17">
        <v>11</v>
      </c>
      <c r="BN1707" s="5" t="s">
        <v>1134</v>
      </c>
      <c r="BO1707" s="5" t="e">
        <f t="shared" si="105"/>
        <v>#N/A</v>
      </c>
      <c r="BP1707" s="5" t="e">
        <f t="shared" si="106"/>
        <v>#N/A</v>
      </c>
      <c r="BQ1707" s="5" t="e">
        <f>Table2[[#This Row],[Column1]]+Table2[[#This Row],[Column2]]</f>
        <v>#N/A</v>
      </c>
      <c r="BR1707" s="5"/>
      <c r="BS1707" s="5"/>
      <c r="BT1707" s="5"/>
      <c r="BU1707" s="5"/>
    </row>
    <row r="1708" spans="26:73" x14ac:dyDescent="0.25">
      <c r="Z1708" s="5" t="s">
        <v>1126</v>
      </c>
      <c r="AA1708" s="1">
        <v>0</v>
      </c>
      <c r="AI1708" s="5" t="s">
        <v>1131</v>
      </c>
      <c r="AJ1708" s="42">
        <v>1</v>
      </c>
      <c r="AL1708" s="5" t="s">
        <v>1132</v>
      </c>
      <c r="AM1708" s="17">
        <v>3</v>
      </c>
      <c r="AW1708" s="5" t="s">
        <v>1349</v>
      </c>
      <c r="AX1708" s="17">
        <v>111</v>
      </c>
      <c r="BC1708" s="5" t="s">
        <v>1239</v>
      </c>
      <c r="BD1708" s="17">
        <v>8</v>
      </c>
      <c r="BN1708" s="5" t="s">
        <v>1135</v>
      </c>
      <c r="BO1708" s="5" t="e">
        <f t="shared" si="105"/>
        <v>#N/A</v>
      </c>
      <c r="BP1708" s="5" t="e">
        <f t="shared" si="106"/>
        <v>#N/A</v>
      </c>
      <c r="BQ1708" s="5" t="e">
        <f>Table2[[#This Row],[Column1]]+Table2[[#This Row],[Column2]]</f>
        <v>#N/A</v>
      </c>
      <c r="BR1708" s="5"/>
      <c r="BS1708" s="5"/>
      <c r="BT1708" s="5"/>
      <c r="BU1708" s="5"/>
    </row>
    <row r="1709" spans="26:73" x14ac:dyDescent="0.25">
      <c r="Z1709" s="5" t="s">
        <v>1127</v>
      </c>
      <c r="AA1709" s="1">
        <v>0.5</v>
      </c>
      <c r="AI1709" s="5" t="s">
        <v>1132</v>
      </c>
      <c r="AJ1709" s="42">
        <v>3</v>
      </c>
      <c r="AL1709" s="5" t="s">
        <v>1133</v>
      </c>
      <c r="AM1709" s="17">
        <v>1</v>
      </c>
      <c r="AW1709" s="5" t="s">
        <v>1350</v>
      </c>
      <c r="AX1709" s="17">
        <v>150</v>
      </c>
      <c r="BC1709" s="5" t="s">
        <v>1241</v>
      </c>
      <c r="BD1709" s="17">
        <v>1333</v>
      </c>
      <c r="BN1709" s="5" t="s">
        <v>1136</v>
      </c>
      <c r="BO1709" s="5" t="e">
        <f t="shared" si="105"/>
        <v>#N/A</v>
      </c>
      <c r="BP1709" s="5" t="e">
        <f t="shared" si="106"/>
        <v>#N/A</v>
      </c>
      <c r="BQ1709" s="5" t="e">
        <f>Table2[[#This Row],[Column1]]+Table2[[#This Row],[Column2]]</f>
        <v>#N/A</v>
      </c>
      <c r="BR1709" s="5"/>
      <c r="BS1709" s="5"/>
      <c r="BT1709" s="5"/>
      <c r="BU1709" s="5"/>
    </row>
    <row r="1710" spans="26:73" x14ac:dyDescent="0.25">
      <c r="Z1710" s="5" t="s">
        <v>1128</v>
      </c>
      <c r="AA1710" s="1">
        <v>0</v>
      </c>
      <c r="AI1710" s="5" t="s">
        <v>1133</v>
      </c>
      <c r="AJ1710" s="42">
        <v>1</v>
      </c>
      <c r="AL1710" s="5" t="s">
        <v>1134</v>
      </c>
      <c r="AM1710" s="17">
        <v>3</v>
      </c>
      <c r="AW1710" s="5" t="s">
        <v>1351</v>
      </c>
      <c r="AX1710" s="17">
        <v>174</v>
      </c>
      <c r="BC1710" s="5" t="s">
        <v>1244</v>
      </c>
      <c r="BD1710" s="17">
        <v>355</v>
      </c>
      <c r="BN1710" s="5" t="s">
        <v>1137</v>
      </c>
      <c r="BO1710" s="5" t="e">
        <f t="shared" si="105"/>
        <v>#N/A</v>
      </c>
      <c r="BP1710" s="5" t="e">
        <f t="shared" si="106"/>
        <v>#N/A</v>
      </c>
      <c r="BQ1710" s="5" t="e">
        <f>Table2[[#This Row],[Column1]]+Table2[[#This Row],[Column2]]</f>
        <v>#N/A</v>
      </c>
      <c r="BR1710" s="5"/>
      <c r="BS1710" s="5"/>
      <c r="BT1710" s="5"/>
      <c r="BU1710" s="5"/>
    </row>
    <row r="1711" spans="26:73" x14ac:dyDescent="0.25">
      <c r="Z1711" s="5" t="s">
        <v>1129</v>
      </c>
      <c r="AA1711" s="1">
        <v>0.08</v>
      </c>
      <c r="AI1711" s="5" t="s">
        <v>1134</v>
      </c>
      <c r="AJ1711" s="42">
        <v>3</v>
      </c>
      <c r="AL1711" s="5" t="s">
        <v>1135</v>
      </c>
      <c r="AM1711" s="17">
        <v>2</v>
      </c>
      <c r="AW1711" s="5" t="s">
        <v>1354</v>
      </c>
      <c r="AX1711" s="17">
        <v>22</v>
      </c>
      <c r="BC1711" s="5" t="s">
        <v>1245</v>
      </c>
      <c r="BD1711" s="17">
        <v>381</v>
      </c>
      <c r="BN1711" s="5" t="s">
        <v>1138</v>
      </c>
      <c r="BO1711" s="5" t="e">
        <f t="shared" si="105"/>
        <v>#N/A</v>
      </c>
      <c r="BP1711" s="5" t="e">
        <f t="shared" si="106"/>
        <v>#N/A</v>
      </c>
      <c r="BQ1711" s="5" t="e">
        <f>Table2[[#This Row],[Column1]]+Table2[[#This Row],[Column2]]</f>
        <v>#N/A</v>
      </c>
      <c r="BR1711" s="5"/>
      <c r="BS1711" s="5"/>
      <c r="BT1711" s="5"/>
      <c r="BU1711" s="5"/>
    </row>
    <row r="1712" spans="26:73" x14ac:dyDescent="0.25">
      <c r="Z1712" s="5" t="s">
        <v>1130</v>
      </c>
      <c r="AA1712" s="1">
        <v>0</v>
      </c>
      <c r="AI1712" s="5" t="s">
        <v>1135</v>
      </c>
      <c r="AJ1712" s="42">
        <v>2</v>
      </c>
      <c r="AL1712" s="5" t="s">
        <v>1136</v>
      </c>
      <c r="AM1712" s="17">
        <v>1</v>
      </c>
      <c r="AW1712" s="5" t="s">
        <v>1356</v>
      </c>
      <c r="AX1712" s="17">
        <v>59</v>
      </c>
      <c r="BC1712" s="5" t="s">
        <v>1246</v>
      </c>
      <c r="BD1712" s="17">
        <v>14</v>
      </c>
      <c r="BN1712" s="5" t="s">
        <v>1139</v>
      </c>
      <c r="BO1712" s="5" t="e">
        <f t="shared" si="105"/>
        <v>#N/A</v>
      </c>
      <c r="BP1712" s="5" t="e">
        <f t="shared" si="106"/>
        <v>#N/A</v>
      </c>
      <c r="BQ1712" s="5" t="e">
        <f>Table2[[#This Row],[Column1]]+Table2[[#This Row],[Column2]]</f>
        <v>#N/A</v>
      </c>
      <c r="BR1712" s="5"/>
      <c r="BS1712" s="5"/>
      <c r="BT1712" s="5"/>
      <c r="BU1712" s="5"/>
    </row>
    <row r="1713" spans="26:75" x14ac:dyDescent="0.25">
      <c r="Z1713" s="5" t="s">
        <v>1131</v>
      </c>
      <c r="AA1713" s="1">
        <v>0.25</v>
      </c>
      <c r="AI1713" s="5" t="s">
        <v>1136</v>
      </c>
      <c r="AJ1713" s="42">
        <v>1</v>
      </c>
      <c r="AL1713" s="5" t="s">
        <v>1137</v>
      </c>
      <c r="AM1713" s="17">
        <v>1</v>
      </c>
      <c r="AW1713" s="5" t="s">
        <v>1357</v>
      </c>
      <c r="AX1713" s="17">
        <v>260</v>
      </c>
      <c r="BC1713" s="5" t="s">
        <v>1247</v>
      </c>
      <c r="BD1713" s="17">
        <v>20</v>
      </c>
      <c r="BN1713" s="5" t="s">
        <v>1140</v>
      </c>
      <c r="BO1713" s="5" t="e">
        <f t="shared" si="105"/>
        <v>#N/A</v>
      </c>
      <c r="BP1713" s="5" t="e">
        <f t="shared" si="106"/>
        <v>#N/A</v>
      </c>
      <c r="BQ1713" s="5" t="e">
        <f>Table2[[#This Row],[Column1]]+Table2[[#This Row],[Column2]]</f>
        <v>#N/A</v>
      </c>
      <c r="BR1713" s="5"/>
      <c r="BS1713" s="5"/>
      <c r="BT1713" s="5"/>
      <c r="BU1713" s="5"/>
    </row>
    <row r="1714" spans="26:75" x14ac:dyDescent="0.25">
      <c r="Z1714" s="5" t="s">
        <v>1132</v>
      </c>
      <c r="AA1714" s="1">
        <v>1</v>
      </c>
      <c r="AI1714" s="5" t="s">
        <v>1137</v>
      </c>
      <c r="AJ1714" s="42">
        <v>1</v>
      </c>
      <c r="AL1714" s="5" t="s">
        <v>1138</v>
      </c>
      <c r="AM1714" s="17">
        <v>1</v>
      </c>
      <c r="AW1714" s="5" t="s">
        <v>1358</v>
      </c>
      <c r="AX1714" s="17">
        <v>200</v>
      </c>
      <c r="BC1714" s="5" t="s">
        <v>1248</v>
      </c>
      <c r="BD1714" s="17">
        <v>85</v>
      </c>
      <c r="BN1714" s="5" t="s">
        <v>1141</v>
      </c>
      <c r="BO1714" s="5" t="e">
        <f t="shared" si="105"/>
        <v>#N/A</v>
      </c>
      <c r="BP1714" s="5" t="e">
        <f t="shared" si="106"/>
        <v>#N/A</v>
      </c>
      <c r="BQ1714" s="5" t="e">
        <f>Table2[[#This Row],[Column1]]+Table2[[#This Row],[Column2]]</f>
        <v>#N/A</v>
      </c>
      <c r="BR1714" s="5"/>
      <c r="BS1714" s="5"/>
      <c r="BT1714" s="5"/>
      <c r="BU1714" s="5"/>
    </row>
    <row r="1715" spans="26:75" x14ac:dyDescent="0.25">
      <c r="Z1715" s="5" t="s">
        <v>1133</v>
      </c>
      <c r="AA1715" s="1">
        <v>0.5</v>
      </c>
      <c r="AI1715" s="5" t="s">
        <v>1138</v>
      </c>
      <c r="AJ1715" s="42">
        <v>1</v>
      </c>
      <c r="AL1715" s="5" t="s">
        <v>1139</v>
      </c>
      <c r="AM1715" s="17">
        <v>1</v>
      </c>
      <c r="AW1715" s="5" t="s">
        <v>1359</v>
      </c>
      <c r="AX1715" s="17">
        <v>29</v>
      </c>
      <c r="BC1715" s="5" t="s">
        <v>1249</v>
      </c>
      <c r="BD1715" s="17">
        <v>2400</v>
      </c>
      <c r="BN1715" s="5" t="s">
        <v>1142</v>
      </c>
      <c r="BO1715" s="5" t="e">
        <f t="shared" si="105"/>
        <v>#N/A</v>
      </c>
      <c r="BP1715" s="5" t="e">
        <f t="shared" si="106"/>
        <v>#N/A</v>
      </c>
      <c r="BQ1715" s="5" t="e">
        <f>Table2[[#This Row],[Column1]]+Table2[[#This Row],[Column2]]</f>
        <v>#N/A</v>
      </c>
      <c r="BR1715" s="5"/>
      <c r="BS1715" s="5"/>
      <c r="BT1715" s="5"/>
      <c r="BU1715" s="5"/>
    </row>
    <row r="1716" spans="26:75" x14ac:dyDescent="0.25">
      <c r="Z1716" s="5" t="s">
        <v>1134</v>
      </c>
      <c r="AA1716" s="1">
        <v>0.28000000000000003</v>
      </c>
      <c r="AI1716" s="5" t="s">
        <v>1139</v>
      </c>
      <c r="AJ1716" s="42">
        <v>1</v>
      </c>
      <c r="AL1716" s="5" t="s">
        <v>1140</v>
      </c>
      <c r="AM1716" s="17">
        <v>1</v>
      </c>
      <c r="AW1716" s="5" t="s">
        <v>1360</v>
      </c>
      <c r="AX1716" s="17">
        <v>65</v>
      </c>
      <c r="BC1716" s="5" t="s">
        <v>1250</v>
      </c>
      <c r="BD1716" s="17">
        <v>18800</v>
      </c>
      <c r="BN1716" s="5" t="s">
        <v>1143</v>
      </c>
      <c r="BO1716" s="5" t="e">
        <f t="shared" si="105"/>
        <v>#N/A</v>
      </c>
      <c r="BP1716" s="5" t="e">
        <f t="shared" si="106"/>
        <v>#N/A</v>
      </c>
      <c r="BQ1716" s="5" t="e">
        <f>Table2[[#This Row],[Column1]]+Table2[[#This Row],[Column2]]</f>
        <v>#N/A</v>
      </c>
      <c r="BR1716" s="5"/>
      <c r="BS1716" s="5"/>
      <c r="BT1716" s="5"/>
      <c r="BU1716" s="5"/>
    </row>
    <row r="1717" spans="26:75" x14ac:dyDescent="0.25">
      <c r="Z1717" s="5" t="s">
        <v>1135</v>
      </c>
      <c r="AA1717" s="1">
        <v>0.15</v>
      </c>
      <c r="AI1717" s="5" t="s">
        <v>1140</v>
      </c>
      <c r="AJ1717" s="42">
        <v>1</v>
      </c>
      <c r="AL1717" s="5" t="s">
        <v>1141</v>
      </c>
      <c r="AM1717" s="17">
        <v>1</v>
      </c>
      <c r="AW1717" s="5" t="s">
        <v>1361</v>
      </c>
      <c r="AX1717" s="17">
        <v>850</v>
      </c>
      <c r="BC1717" s="5" t="s">
        <v>1252</v>
      </c>
      <c r="BD1717" s="17">
        <v>856</v>
      </c>
      <c r="BN1717" s="5" t="s">
        <v>1144</v>
      </c>
      <c r="BO1717" s="5" t="e">
        <f t="shared" si="105"/>
        <v>#N/A</v>
      </c>
      <c r="BP1717" s="5" t="e">
        <f t="shared" si="106"/>
        <v>#N/A</v>
      </c>
      <c r="BQ1717" s="5" t="e">
        <f>Table2[[#This Row],[Column1]]+Table2[[#This Row],[Column2]]</f>
        <v>#N/A</v>
      </c>
      <c r="BR1717" s="5"/>
      <c r="BS1717" s="5"/>
      <c r="BT1717" s="5"/>
      <c r="BU1717" s="5"/>
      <c r="BW1717" s="5"/>
    </row>
    <row r="1718" spans="26:75" x14ac:dyDescent="0.25">
      <c r="Z1718" s="5" t="s">
        <v>1136</v>
      </c>
      <c r="AA1718" s="1">
        <v>0</v>
      </c>
      <c r="AI1718" s="5" t="s">
        <v>1141</v>
      </c>
      <c r="AJ1718" s="42">
        <v>1</v>
      </c>
      <c r="AL1718" s="5" t="s">
        <v>1142</v>
      </c>
      <c r="AM1718" s="17">
        <v>1</v>
      </c>
      <c r="AW1718" s="5" t="s">
        <v>1362</v>
      </c>
      <c r="AX1718" s="17">
        <v>150</v>
      </c>
      <c r="BC1718" s="5" t="s">
        <v>1253</v>
      </c>
      <c r="BD1718" s="17">
        <v>856</v>
      </c>
      <c r="BN1718" s="5" t="s">
        <v>1145</v>
      </c>
      <c r="BO1718" s="5" t="e">
        <f t="shared" si="105"/>
        <v>#N/A</v>
      </c>
      <c r="BP1718" s="5" t="e">
        <f t="shared" si="106"/>
        <v>#N/A</v>
      </c>
      <c r="BQ1718" s="5" t="e">
        <f>Table2[[#This Row],[Column1]]+Table2[[#This Row],[Column2]]</f>
        <v>#N/A</v>
      </c>
      <c r="BR1718" s="5"/>
      <c r="BS1718" s="5"/>
      <c r="BT1718" s="5"/>
      <c r="BU1718" s="5"/>
    </row>
    <row r="1719" spans="26:75" x14ac:dyDescent="0.25">
      <c r="Z1719" s="5" t="s">
        <v>1137</v>
      </c>
      <c r="AA1719" s="1">
        <v>0.4</v>
      </c>
      <c r="AI1719" s="5" t="s">
        <v>1142</v>
      </c>
      <c r="AJ1719" s="42">
        <v>1</v>
      </c>
      <c r="AL1719" s="5" t="s">
        <v>1143</v>
      </c>
      <c r="AM1719" s="17">
        <v>1</v>
      </c>
      <c r="AW1719" s="5" t="s">
        <v>1364</v>
      </c>
      <c r="AX1719" s="17">
        <v>12</v>
      </c>
      <c r="BC1719" s="5" t="s">
        <v>1255</v>
      </c>
      <c r="BD1719" s="17">
        <v>28</v>
      </c>
      <c r="BN1719" s="5" t="s">
        <v>1146</v>
      </c>
      <c r="BO1719" s="5" t="e">
        <f t="shared" si="105"/>
        <v>#N/A</v>
      </c>
      <c r="BP1719" s="5" t="e">
        <f t="shared" si="106"/>
        <v>#N/A</v>
      </c>
      <c r="BQ1719" s="5" t="e">
        <f>Table2[[#This Row],[Column1]]+Table2[[#This Row],[Column2]]</f>
        <v>#N/A</v>
      </c>
      <c r="BR1719" s="5"/>
      <c r="BS1719" s="5"/>
      <c r="BT1719" s="5"/>
      <c r="BU1719" s="5"/>
    </row>
    <row r="1720" spans="26:75" x14ac:dyDescent="0.25">
      <c r="Z1720" s="5" t="s">
        <v>1138</v>
      </c>
      <c r="AA1720" s="1">
        <v>0</v>
      </c>
      <c r="AI1720" s="5" t="s">
        <v>1143</v>
      </c>
      <c r="AJ1720" s="42">
        <v>1</v>
      </c>
      <c r="AL1720" s="5" t="s">
        <v>1144</v>
      </c>
      <c r="AM1720" s="17">
        <v>1</v>
      </c>
      <c r="AW1720" s="5" t="s">
        <v>1365</v>
      </c>
      <c r="AX1720" s="17">
        <v>36</v>
      </c>
      <c r="BC1720" s="5" t="s">
        <v>1256</v>
      </c>
      <c r="BD1720" s="17">
        <v>26</v>
      </c>
      <c r="BN1720" s="5" t="s">
        <v>1147</v>
      </c>
      <c r="BO1720" s="5" t="e">
        <f t="shared" si="105"/>
        <v>#N/A</v>
      </c>
      <c r="BP1720" s="5" t="e">
        <f t="shared" si="106"/>
        <v>#N/A</v>
      </c>
      <c r="BQ1720" s="5" t="e">
        <f>Table2[[#This Row],[Column1]]+Table2[[#This Row],[Column2]]</f>
        <v>#N/A</v>
      </c>
      <c r="BR1720" s="5"/>
      <c r="BS1720" s="5"/>
      <c r="BT1720" s="5"/>
      <c r="BU1720" s="5"/>
    </row>
    <row r="1721" spans="26:75" x14ac:dyDescent="0.25">
      <c r="Z1721" s="5" t="s">
        <v>1139</v>
      </c>
      <c r="AA1721" s="1">
        <v>0.1</v>
      </c>
      <c r="AI1721" s="5" t="s">
        <v>1144</v>
      </c>
      <c r="AJ1721" s="42">
        <v>1</v>
      </c>
      <c r="AL1721" s="5" t="s">
        <v>1145</v>
      </c>
      <c r="AM1721" s="17">
        <v>1</v>
      </c>
      <c r="AW1721" s="5" t="s">
        <v>1366</v>
      </c>
      <c r="AX1721" s="17">
        <v>400</v>
      </c>
      <c r="BC1721" s="5" t="s">
        <v>1257</v>
      </c>
      <c r="BD1721" s="17">
        <v>40</v>
      </c>
      <c r="BN1721" s="5" t="s">
        <v>1148</v>
      </c>
      <c r="BO1721" s="5" t="e">
        <f t="shared" si="105"/>
        <v>#N/A</v>
      </c>
      <c r="BP1721" s="5" t="e">
        <f t="shared" si="106"/>
        <v>#N/A</v>
      </c>
      <c r="BQ1721" s="5" t="e">
        <f>Table2[[#This Row],[Column1]]+Table2[[#This Row],[Column2]]</f>
        <v>#N/A</v>
      </c>
      <c r="BR1721" s="5"/>
      <c r="BS1721" s="5"/>
      <c r="BT1721" s="5"/>
      <c r="BU1721" s="5"/>
    </row>
    <row r="1722" spans="26:75" x14ac:dyDescent="0.25">
      <c r="Z1722" s="5" t="s">
        <v>1140</v>
      </c>
      <c r="AA1722" s="1">
        <v>0.4</v>
      </c>
      <c r="AI1722" s="5" t="s">
        <v>1145</v>
      </c>
      <c r="AJ1722" s="42">
        <v>1</v>
      </c>
      <c r="AL1722" s="5" t="s">
        <v>1146</v>
      </c>
      <c r="AM1722" s="17">
        <v>2</v>
      </c>
      <c r="AW1722" s="5" t="s">
        <v>1369</v>
      </c>
      <c r="AX1722" s="17">
        <v>50</v>
      </c>
      <c r="BC1722" s="5" t="s">
        <v>1258</v>
      </c>
      <c r="BD1722" s="17">
        <v>884</v>
      </c>
      <c r="BN1722" s="5" t="s">
        <v>1149</v>
      </c>
      <c r="BO1722" s="5" t="e">
        <f t="shared" si="105"/>
        <v>#N/A</v>
      </c>
      <c r="BP1722" s="5" t="e">
        <f t="shared" si="106"/>
        <v>#N/A</v>
      </c>
      <c r="BQ1722" s="5" t="e">
        <f>Table2[[#This Row],[Column1]]+Table2[[#This Row],[Column2]]</f>
        <v>#N/A</v>
      </c>
      <c r="BR1722" s="5"/>
      <c r="BS1722" s="5"/>
      <c r="BT1722" s="5"/>
      <c r="BU1722" s="5"/>
    </row>
    <row r="1723" spans="26:75" x14ac:dyDescent="0.25">
      <c r="Z1723" s="5" t="s">
        <v>1141</v>
      </c>
      <c r="AA1723" s="1">
        <v>0.09</v>
      </c>
      <c r="AI1723" s="5" t="s">
        <v>1146</v>
      </c>
      <c r="AJ1723" s="42">
        <v>2</v>
      </c>
      <c r="AL1723" s="5" t="s">
        <v>1147</v>
      </c>
      <c r="AM1723" s="17">
        <v>1</v>
      </c>
      <c r="AW1723" s="5" t="s">
        <v>1370</v>
      </c>
      <c r="AX1723" s="17">
        <v>21</v>
      </c>
      <c r="BC1723" s="5" t="s">
        <v>1259</v>
      </c>
      <c r="BD1723" s="17">
        <v>479</v>
      </c>
      <c r="BN1723" s="5" t="s">
        <v>1150</v>
      </c>
      <c r="BO1723" s="5" t="e">
        <f t="shared" si="105"/>
        <v>#N/A</v>
      </c>
      <c r="BP1723" s="5" t="e">
        <f t="shared" si="106"/>
        <v>#N/A</v>
      </c>
      <c r="BQ1723" s="5" t="e">
        <f>Table2[[#This Row],[Column1]]+Table2[[#This Row],[Column2]]</f>
        <v>#N/A</v>
      </c>
      <c r="BR1723" s="5"/>
      <c r="BS1723" s="5"/>
      <c r="BT1723" s="5"/>
      <c r="BU1723" s="5"/>
    </row>
    <row r="1724" spans="26:75" x14ac:dyDescent="0.25">
      <c r="Z1724" s="5" t="s">
        <v>1142</v>
      </c>
      <c r="AA1724" s="1">
        <v>0.31</v>
      </c>
      <c r="AI1724" s="5" t="s">
        <v>1147</v>
      </c>
      <c r="AJ1724" s="42">
        <v>1</v>
      </c>
      <c r="AL1724" s="5" t="s">
        <v>1148</v>
      </c>
      <c r="AM1724" s="17">
        <v>1</v>
      </c>
      <c r="AW1724" s="5" t="s">
        <v>1372</v>
      </c>
      <c r="AX1724" s="17">
        <v>10</v>
      </c>
      <c r="BC1724" s="5" t="s">
        <v>1260</v>
      </c>
      <c r="BD1724" s="17">
        <v>1336</v>
      </c>
      <c r="BN1724" s="5" t="s">
        <v>1151</v>
      </c>
      <c r="BO1724" s="5" t="e">
        <f t="shared" si="105"/>
        <v>#N/A</v>
      </c>
      <c r="BP1724" s="5" t="e">
        <f t="shared" si="106"/>
        <v>#N/A</v>
      </c>
      <c r="BQ1724" s="5" t="e">
        <f>Table2[[#This Row],[Column1]]+Table2[[#This Row],[Column2]]</f>
        <v>#N/A</v>
      </c>
      <c r="BR1724" s="5"/>
      <c r="BS1724" s="5"/>
      <c r="BT1724" s="5"/>
      <c r="BU1724" s="5"/>
    </row>
    <row r="1725" spans="26:75" x14ac:dyDescent="0.25">
      <c r="Z1725" s="5" t="s">
        <v>1143</v>
      </c>
      <c r="AA1725" s="1">
        <v>0.15</v>
      </c>
      <c r="AI1725" s="5" t="s">
        <v>1148</v>
      </c>
      <c r="AJ1725" s="42">
        <v>1</v>
      </c>
      <c r="AL1725" s="5" t="s">
        <v>1149</v>
      </c>
      <c r="AM1725" s="17">
        <v>1</v>
      </c>
      <c r="AW1725" s="5" t="s">
        <v>1373</v>
      </c>
      <c r="AX1725" s="17">
        <v>170</v>
      </c>
      <c r="BC1725" s="5" t="s">
        <v>1261</v>
      </c>
      <c r="BD1725" s="17">
        <v>3000</v>
      </c>
      <c r="BN1725" s="5" t="s">
        <v>1153</v>
      </c>
      <c r="BO1725" s="5" t="e">
        <f t="shared" si="105"/>
        <v>#N/A</v>
      </c>
      <c r="BP1725" s="5" t="e">
        <f t="shared" si="106"/>
        <v>#N/A</v>
      </c>
      <c r="BQ1725" s="5" t="e">
        <f>Table2[[#This Row],[Column1]]+Table2[[#This Row],[Column2]]</f>
        <v>#N/A</v>
      </c>
      <c r="BR1725" s="5"/>
      <c r="BS1725" s="5"/>
      <c r="BT1725" s="5"/>
      <c r="BU1725" s="5"/>
    </row>
    <row r="1726" spans="26:75" x14ac:dyDescent="0.25">
      <c r="Z1726" s="5" t="s">
        <v>1144</v>
      </c>
      <c r="AA1726" s="1">
        <v>0.13</v>
      </c>
      <c r="AI1726" s="5" t="s">
        <v>1149</v>
      </c>
      <c r="AJ1726" s="42">
        <v>1</v>
      </c>
      <c r="AL1726" s="5" t="s">
        <v>1150</v>
      </c>
      <c r="AM1726" s="17">
        <v>1</v>
      </c>
      <c r="AW1726" s="5" t="s">
        <v>1374</v>
      </c>
      <c r="AX1726" s="17">
        <v>13</v>
      </c>
      <c r="BC1726" s="5" t="s">
        <v>1262</v>
      </c>
      <c r="BD1726" s="17">
        <v>25</v>
      </c>
      <c r="BN1726" s="5" t="s">
        <v>1154</v>
      </c>
      <c r="BO1726" s="5" t="e">
        <f t="shared" si="105"/>
        <v>#N/A</v>
      </c>
      <c r="BP1726" s="5" t="e">
        <f t="shared" si="106"/>
        <v>#N/A</v>
      </c>
      <c r="BQ1726" s="5" t="e">
        <f>Table2[[#This Row],[Column1]]+Table2[[#This Row],[Column2]]</f>
        <v>#N/A</v>
      </c>
      <c r="BR1726" s="5"/>
      <c r="BS1726" s="5"/>
      <c r="BT1726" s="5"/>
      <c r="BU1726" s="5"/>
    </row>
    <row r="1727" spans="26:75" x14ac:dyDescent="0.25">
      <c r="Z1727" s="5" t="s">
        <v>1145</v>
      </c>
      <c r="AA1727" s="1">
        <v>1</v>
      </c>
      <c r="AI1727" s="5" t="s">
        <v>1150</v>
      </c>
      <c r="AJ1727" s="42">
        <v>1</v>
      </c>
      <c r="AL1727" s="5" t="s">
        <v>1151</v>
      </c>
      <c r="AM1727" s="17">
        <v>2</v>
      </c>
      <c r="AW1727" s="5" t="s">
        <v>1375</v>
      </c>
      <c r="AX1727" s="17">
        <v>269</v>
      </c>
      <c r="BC1727" s="5" t="s">
        <v>1263</v>
      </c>
      <c r="BD1727" s="17">
        <v>170</v>
      </c>
      <c r="BN1727" s="5" t="s">
        <v>1155</v>
      </c>
      <c r="BO1727" s="5" t="e">
        <f t="shared" si="105"/>
        <v>#N/A</v>
      </c>
      <c r="BP1727" s="5" t="e">
        <f t="shared" si="106"/>
        <v>#N/A</v>
      </c>
      <c r="BQ1727" s="5" t="e">
        <f>Table2[[#This Row],[Column1]]+Table2[[#This Row],[Column2]]</f>
        <v>#N/A</v>
      </c>
      <c r="BR1727" s="5"/>
      <c r="BS1727" s="5"/>
      <c r="BT1727" s="5"/>
      <c r="BU1727" s="5"/>
    </row>
    <row r="1728" spans="26:75" x14ac:dyDescent="0.25">
      <c r="Z1728" s="5" t="s">
        <v>1146</v>
      </c>
      <c r="AA1728" s="1">
        <v>0.33</v>
      </c>
      <c r="AI1728" s="5" t="s">
        <v>1151</v>
      </c>
      <c r="AJ1728" s="42">
        <v>2</v>
      </c>
      <c r="AL1728" s="5" t="s">
        <v>1153</v>
      </c>
      <c r="AM1728" s="17">
        <v>1</v>
      </c>
      <c r="AW1728" s="5" t="s">
        <v>1376</v>
      </c>
      <c r="AX1728" s="17">
        <v>47</v>
      </c>
      <c r="BC1728" s="5" t="s">
        <v>1264</v>
      </c>
      <c r="BD1728" s="17">
        <v>24</v>
      </c>
      <c r="BN1728" s="5" t="s">
        <v>1156</v>
      </c>
      <c r="BO1728" s="5" t="e">
        <f t="shared" si="105"/>
        <v>#N/A</v>
      </c>
      <c r="BP1728" s="5" t="e">
        <f t="shared" si="106"/>
        <v>#N/A</v>
      </c>
      <c r="BQ1728" s="5" t="e">
        <f>Table2[[#This Row],[Column1]]+Table2[[#This Row],[Column2]]</f>
        <v>#N/A</v>
      </c>
      <c r="BR1728" s="5"/>
      <c r="BS1728" s="5"/>
      <c r="BT1728" s="5"/>
      <c r="BU1728" s="5"/>
    </row>
    <row r="1729" spans="26:73" x14ac:dyDescent="0.25">
      <c r="Z1729" s="5" t="s">
        <v>1147</v>
      </c>
      <c r="AA1729" s="1">
        <v>0.75</v>
      </c>
      <c r="AI1729" s="5" t="s">
        <v>1153</v>
      </c>
      <c r="AJ1729" s="42">
        <v>1</v>
      </c>
      <c r="AL1729" s="5" t="s">
        <v>1154</v>
      </c>
      <c r="AM1729" s="17">
        <v>1</v>
      </c>
      <c r="AW1729" s="5" t="s">
        <v>1378</v>
      </c>
      <c r="AX1729" s="17">
        <v>100</v>
      </c>
      <c r="BC1729" s="5" t="s">
        <v>1265</v>
      </c>
      <c r="BD1729" s="17">
        <v>3400</v>
      </c>
      <c r="BN1729" s="5" t="s">
        <v>1157</v>
      </c>
      <c r="BO1729" s="5" t="e">
        <f t="shared" si="105"/>
        <v>#N/A</v>
      </c>
      <c r="BP1729" s="5" t="e">
        <f t="shared" si="106"/>
        <v>#N/A</v>
      </c>
      <c r="BQ1729" s="5" t="e">
        <f>Table2[[#This Row],[Column1]]+Table2[[#This Row],[Column2]]</f>
        <v>#N/A</v>
      </c>
      <c r="BR1729" s="5"/>
      <c r="BS1729" s="5"/>
      <c r="BT1729" s="5"/>
      <c r="BU1729" s="5"/>
    </row>
    <row r="1730" spans="26:73" x14ac:dyDescent="0.25">
      <c r="Z1730" s="5" t="s">
        <v>1148</v>
      </c>
      <c r="AA1730" s="1">
        <v>0.05</v>
      </c>
      <c r="AI1730" s="5" t="s">
        <v>1154</v>
      </c>
      <c r="AJ1730" s="42">
        <v>1</v>
      </c>
      <c r="AL1730" s="5" t="s">
        <v>1155</v>
      </c>
      <c r="AM1730" s="17">
        <v>1</v>
      </c>
      <c r="AW1730" s="5" t="s">
        <v>1379</v>
      </c>
      <c r="AX1730" s="17">
        <v>55</v>
      </c>
      <c r="BC1730" s="5" t="s">
        <v>1266</v>
      </c>
      <c r="BD1730" s="17">
        <v>299</v>
      </c>
      <c r="BN1730" s="5" t="s">
        <v>1158</v>
      </c>
      <c r="BO1730" s="5" t="e">
        <f t="shared" si="105"/>
        <v>#N/A</v>
      </c>
      <c r="BP1730" s="5" t="e">
        <f t="shared" si="106"/>
        <v>#N/A</v>
      </c>
      <c r="BQ1730" s="5" t="e">
        <f>Table2[[#This Row],[Column1]]+Table2[[#This Row],[Column2]]</f>
        <v>#N/A</v>
      </c>
      <c r="BR1730" s="5"/>
      <c r="BS1730" s="5"/>
      <c r="BT1730" s="5"/>
      <c r="BU1730" s="5"/>
    </row>
    <row r="1731" spans="26:73" x14ac:dyDescent="0.25">
      <c r="Z1731" s="5" t="s">
        <v>1149</v>
      </c>
      <c r="AA1731" s="1">
        <v>0.25</v>
      </c>
      <c r="AI1731" s="5" t="s">
        <v>1155</v>
      </c>
      <c r="AJ1731" s="42">
        <v>1</v>
      </c>
      <c r="AL1731" s="5" t="s">
        <v>1156</v>
      </c>
      <c r="AM1731" s="17">
        <v>1</v>
      </c>
      <c r="AW1731" s="5" t="s">
        <v>1384</v>
      </c>
      <c r="AX1731" s="17">
        <v>180</v>
      </c>
      <c r="BC1731" s="5" t="s">
        <v>1267</v>
      </c>
      <c r="BD1731" s="17">
        <v>427</v>
      </c>
      <c r="BN1731" s="5" t="s">
        <v>1159</v>
      </c>
      <c r="BO1731" s="5" t="e">
        <f t="shared" si="105"/>
        <v>#N/A</v>
      </c>
      <c r="BP1731" s="5" t="e">
        <f t="shared" si="106"/>
        <v>#N/A</v>
      </c>
      <c r="BQ1731" s="5" t="e">
        <f>Table2[[#This Row],[Column1]]+Table2[[#This Row],[Column2]]</f>
        <v>#N/A</v>
      </c>
      <c r="BR1731" s="5"/>
      <c r="BS1731" s="5"/>
      <c r="BT1731" s="5"/>
      <c r="BU1731" s="5"/>
    </row>
    <row r="1732" spans="26:73" x14ac:dyDescent="0.25">
      <c r="Z1732" s="5" t="s">
        <v>1150</v>
      </c>
      <c r="AA1732" s="1">
        <v>0.2</v>
      </c>
      <c r="AI1732" s="5" t="s">
        <v>1156</v>
      </c>
      <c r="AJ1732" s="42">
        <v>1</v>
      </c>
      <c r="AL1732" s="5" t="s">
        <v>1157</v>
      </c>
      <c r="AM1732" s="17">
        <v>1</v>
      </c>
      <c r="AW1732" s="5" t="s">
        <v>1385</v>
      </c>
      <c r="AX1732" s="17">
        <v>43</v>
      </c>
      <c r="BC1732" s="5" t="s">
        <v>1268</v>
      </c>
      <c r="BD1732" s="17">
        <v>1100</v>
      </c>
      <c r="BN1732" s="5" t="s">
        <v>1160</v>
      </c>
      <c r="BO1732" s="5" t="e">
        <f t="shared" si="105"/>
        <v>#N/A</v>
      </c>
      <c r="BP1732" s="5" t="e">
        <f t="shared" si="106"/>
        <v>#N/A</v>
      </c>
      <c r="BQ1732" s="5" t="e">
        <f>Table2[[#This Row],[Column1]]+Table2[[#This Row],[Column2]]</f>
        <v>#N/A</v>
      </c>
      <c r="BR1732" s="5"/>
      <c r="BS1732" s="5"/>
      <c r="BT1732" s="5"/>
      <c r="BU1732" s="5"/>
    </row>
    <row r="1733" spans="26:73" x14ac:dyDescent="0.25">
      <c r="Z1733" s="5" t="s">
        <v>1151</v>
      </c>
      <c r="AA1733" s="1">
        <v>0.35</v>
      </c>
      <c r="AI1733" s="5" t="s">
        <v>1157</v>
      </c>
      <c r="AJ1733" s="42">
        <v>1</v>
      </c>
      <c r="AL1733" s="5" t="s">
        <v>1158</v>
      </c>
      <c r="AM1733" s="17">
        <v>1</v>
      </c>
      <c r="AW1733" s="5" t="s">
        <v>1386</v>
      </c>
      <c r="AX1733" s="17">
        <v>26</v>
      </c>
      <c r="BC1733" s="5" t="s">
        <v>1269</v>
      </c>
      <c r="BD1733" s="17">
        <v>223</v>
      </c>
      <c r="BN1733" s="5" t="s">
        <v>1161</v>
      </c>
      <c r="BO1733" s="5" t="e">
        <f t="shared" si="105"/>
        <v>#N/A</v>
      </c>
      <c r="BP1733" s="5" t="e">
        <f t="shared" si="106"/>
        <v>#N/A</v>
      </c>
      <c r="BQ1733" s="5" t="e">
        <f>Table2[[#This Row],[Column1]]+Table2[[#This Row],[Column2]]</f>
        <v>#N/A</v>
      </c>
      <c r="BR1733" s="5"/>
      <c r="BS1733" s="5"/>
      <c r="BT1733" s="5"/>
      <c r="BU1733" s="5"/>
    </row>
    <row r="1734" spans="26:73" x14ac:dyDescent="0.25">
      <c r="Z1734" s="5" t="s">
        <v>1153</v>
      </c>
      <c r="AA1734" s="1">
        <v>0</v>
      </c>
      <c r="AI1734" s="5" t="s">
        <v>1158</v>
      </c>
      <c r="AJ1734" s="42">
        <v>1</v>
      </c>
      <c r="AL1734" s="5" t="s">
        <v>1159</v>
      </c>
      <c r="AM1734" s="17">
        <v>1</v>
      </c>
      <c r="AW1734" s="5" t="s">
        <v>1388</v>
      </c>
      <c r="AX1734" s="17">
        <v>85</v>
      </c>
      <c r="BC1734" s="5" t="s">
        <v>1270</v>
      </c>
      <c r="BD1734" s="17">
        <v>70</v>
      </c>
      <c r="BN1734" s="5" t="s">
        <v>1162</v>
      </c>
      <c r="BO1734" s="5" t="e">
        <f t="shared" si="105"/>
        <v>#N/A</v>
      </c>
      <c r="BP1734" s="5" t="e">
        <f t="shared" si="106"/>
        <v>#N/A</v>
      </c>
      <c r="BQ1734" s="5" t="e">
        <f>Table2[[#This Row],[Column1]]+Table2[[#This Row],[Column2]]</f>
        <v>#N/A</v>
      </c>
      <c r="BR1734" s="5"/>
      <c r="BS1734" s="5"/>
      <c r="BT1734" s="5"/>
      <c r="BU1734" s="5"/>
    </row>
    <row r="1735" spans="26:73" x14ac:dyDescent="0.25">
      <c r="Z1735" s="5" t="s">
        <v>1154</v>
      </c>
      <c r="AA1735" s="1">
        <v>0.37</v>
      </c>
      <c r="AI1735" s="5" t="s">
        <v>1159</v>
      </c>
      <c r="AJ1735" s="42">
        <v>1</v>
      </c>
      <c r="AL1735" s="5" t="s">
        <v>1160</v>
      </c>
      <c r="AM1735" s="17">
        <v>2</v>
      </c>
      <c r="AW1735" s="5" t="s">
        <v>1390</v>
      </c>
      <c r="AX1735" s="17">
        <v>20</v>
      </c>
      <c r="BC1735" s="5" t="s">
        <v>1271</v>
      </c>
      <c r="BD1735" s="17">
        <v>566</v>
      </c>
      <c r="BN1735" s="5" t="s">
        <v>1163</v>
      </c>
      <c r="BO1735" s="5" t="e">
        <f t="shared" si="105"/>
        <v>#N/A</v>
      </c>
      <c r="BP1735" s="5" t="e">
        <f t="shared" si="106"/>
        <v>#N/A</v>
      </c>
      <c r="BQ1735" s="5" t="e">
        <f>Table2[[#This Row],[Column1]]+Table2[[#This Row],[Column2]]</f>
        <v>#N/A</v>
      </c>
      <c r="BR1735" s="5"/>
      <c r="BS1735" s="5"/>
      <c r="BT1735" s="5"/>
      <c r="BU1735" s="5"/>
    </row>
    <row r="1736" spans="26:73" x14ac:dyDescent="0.25">
      <c r="Z1736" s="5" t="s">
        <v>1155</v>
      </c>
      <c r="AA1736" s="1">
        <v>0.1</v>
      </c>
      <c r="AI1736" s="5" t="s">
        <v>1160</v>
      </c>
      <c r="AJ1736" s="42">
        <v>2</v>
      </c>
      <c r="AL1736" s="5" t="s">
        <v>1161</v>
      </c>
      <c r="AM1736" s="17">
        <v>1</v>
      </c>
      <c r="AW1736" s="5" t="s">
        <v>1391</v>
      </c>
      <c r="AX1736" s="17">
        <v>180</v>
      </c>
      <c r="BC1736" s="5" t="s">
        <v>1272</v>
      </c>
      <c r="BD1736" s="17">
        <v>251</v>
      </c>
      <c r="BN1736" s="5" t="s">
        <v>1164</v>
      </c>
      <c r="BO1736" s="5" t="e">
        <f t="shared" ref="BO1736:BO1799" si="107">RANK(BK1736:BK3362,BK1736:BK3362,0)</f>
        <v>#N/A</v>
      </c>
      <c r="BP1736" s="5" t="e">
        <f t="shared" ref="BP1736:BP1799" si="108">RANK(BL1736:BL3362,BL1736:BL3362,0)</f>
        <v>#N/A</v>
      </c>
      <c r="BQ1736" s="5" t="e">
        <f>Table2[[#This Row],[Column1]]+Table2[[#This Row],[Column2]]</f>
        <v>#N/A</v>
      </c>
      <c r="BR1736" s="5"/>
      <c r="BS1736" s="5"/>
      <c r="BT1736" s="5"/>
      <c r="BU1736" s="5"/>
    </row>
    <row r="1737" spans="26:73" x14ac:dyDescent="0.25">
      <c r="Z1737" s="5" t="s">
        <v>1156</v>
      </c>
      <c r="AA1737" s="1">
        <v>7.0000000000000007E-2</v>
      </c>
      <c r="AI1737" s="5" t="s">
        <v>1161</v>
      </c>
      <c r="AJ1737" s="42">
        <v>1</v>
      </c>
      <c r="AL1737" s="5" t="s">
        <v>1162</v>
      </c>
      <c r="AM1737" s="17">
        <v>1</v>
      </c>
      <c r="AW1737" s="5" t="s">
        <v>1392</v>
      </c>
      <c r="AX1737" s="17">
        <v>100</v>
      </c>
      <c r="BC1737" s="5" t="s">
        <v>1274</v>
      </c>
      <c r="BD1737" s="17">
        <v>86</v>
      </c>
      <c r="BN1737" s="5" t="s">
        <v>1165</v>
      </c>
      <c r="BO1737" s="5" t="e">
        <f t="shared" si="107"/>
        <v>#N/A</v>
      </c>
      <c r="BP1737" s="5" t="e">
        <f t="shared" si="108"/>
        <v>#N/A</v>
      </c>
      <c r="BQ1737" s="5" t="e">
        <f>Table2[[#This Row],[Column1]]+Table2[[#This Row],[Column2]]</f>
        <v>#N/A</v>
      </c>
      <c r="BR1737" s="5"/>
      <c r="BS1737" s="5"/>
      <c r="BT1737" s="5"/>
      <c r="BU1737" s="5"/>
    </row>
    <row r="1738" spans="26:73" x14ac:dyDescent="0.25">
      <c r="Z1738" s="5" t="s">
        <v>1157</v>
      </c>
      <c r="AA1738" s="1">
        <v>0.33</v>
      </c>
      <c r="AI1738" s="5" t="s">
        <v>1162</v>
      </c>
      <c r="AJ1738" s="42">
        <v>1</v>
      </c>
      <c r="AL1738" s="5" t="s">
        <v>1163</v>
      </c>
      <c r="AM1738" s="17">
        <v>1</v>
      </c>
      <c r="AW1738" s="5" t="s">
        <v>1393</v>
      </c>
      <c r="AX1738" s="17">
        <v>63</v>
      </c>
      <c r="BC1738" s="5" t="s">
        <v>1275</v>
      </c>
      <c r="BD1738" s="17">
        <v>944</v>
      </c>
      <c r="BN1738" s="5" t="s">
        <v>1166</v>
      </c>
      <c r="BO1738" s="5" t="e">
        <f t="shared" si="107"/>
        <v>#N/A</v>
      </c>
      <c r="BP1738" s="5" t="e">
        <f t="shared" si="108"/>
        <v>#N/A</v>
      </c>
      <c r="BQ1738" s="5" t="e">
        <f>Table2[[#This Row],[Column1]]+Table2[[#This Row],[Column2]]</f>
        <v>#N/A</v>
      </c>
      <c r="BR1738" s="5"/>
      <c r="BS1738" s="5"/>
      <c r="BT1738" s="5"/>
      <c r="BU1738" s="5"/>
    </row>
    <row r="1739" spans="26:73" x14ac:dyDescent="0.25">
      <c r="Z1739" s="5" t="s">
        <v>1158</v>
      </c>
      <c r="AA1739" s="1">
        <v>0.19</v>
      </c>
      <c r="AI1739" s="5" t="s">
        <v>1163</v>
      </c>
      <c r="AJ1739" s="42">
        <v>1</v>
      </c>
      <c r="AL1739" s="5" t="s">
        <v>1164</v>
      </c>
      <c r="AM1739" s="17">
        <v>1</v>
      </c>
      <c r="AW1739" s="5" t="s">
        <v>1394</v>
      </c>
      <c r="AX1739" s="17">
        <v>71</v>
      </c>
      <c r="BC1739" s="5" t="s">
        <v>1276</v>
      </c>
      <c r="BD1739" s="17">
        <v>175</v>
      </c>
      <c r="BN1739" s="5" t="s">
        <v>1167</v>
      </c>
      <c r="BO1739" s="5" t="e">
        <f t="shared" si="107"/>
        <v>#N/A</v>
      </c>
      <c r="BP1739" s="5" t="e">
        <f t="shared" si="108"/>
        <v>#N/A</v>
      </c>
      <c r="BQ1739" s="5" t="e">
        <f>Table2[[#This Row],[Column1]]+Table2[[#This Row],[Column2]]</f>
        <v>#N/A</v>
      </c>
      <c r="BR1739" s="5"/>
      <c r="BS1739" s="5"/>
      <c r="BT1739" s="5"/>
      <c r="BU1739" s="5"/>
    </row>
    <row r="1740" spans="26:73" x14ac:dyDescent="0.25">
      <c r="Z1740" s="5" t="s">
        <v>1159</v>
      </c>
      <c r="AA1740" s="1">
        <v>0.1</v>
      </c>
      <c r="AI1740" s="5" t="s">
        <v>1164</v>
      </c>
      <c r="AJ1740" s="42">
        <v>1</v>
      </c>
      <c r="AL1740" s="5" t="s">
        <v>1165</v>
      </c>
      <c r="AM1740" s="17">
        <v>1</v>
      </c>
      <c r="AW1740" s="5" t="s">
        <v>1400</v>
      </c>
      <c r="AX1740" s="17">
        <v>300</v>
      </c>
      <c r="BC1740" s="5" t="s">
        <v>1277</v>
      </c>
      <c r="BD1740" s="17">
        <v>1300</v>
      </c>
      <c r="BN1740" s="5" t="s">
        <v>1168</v>
      </c>
      <c r="BO1740" s="5" t="e">
        <f t="shared" si="107"/>
        <v>#N/A</v>
      </c>
      <c r="BP1740" s="5" t="e">
        <f t="shared" si="108"/>
        <v>#N/A</v>
      </c>
      <c r="BQ1740" s="5" t="e">
        <f>Table2[[#This Row],[Column1]]+Table2[[#This Row],[Column2]]</f>
        <v>#N/A</v>
      </c>
      <c r="BR1740" s="5"/>
      <c r="BS1740" s="5"/>
      <c r="BT1740" s="5"/>
      <c r="BU1740" s="5"/>
    </row>
    <row r="1741" spans="26:73" x14ac:dyDescent="0.25">
      <c r="Z1741" s="5" t="s">
        <v>1160</v>
      </c>
      <c r="AA1741" s="1">
        <v>0</v>
      </c>
      <c r="AI1741" s="5" t="s">
        <v>1165</v>
      </c>
      <c r="AJ1741" s="42">
        <v>1</v>
      </c>
      <c r="AL1741" s="5" t="s">
        <v>1166</v>
      </c>
      <c r="AM1741" s="17">
        <v>1</v>
      </c>
      <c r="AW1741" s="5" t="s">
        <v>1401</v>
      </c>
      <c r="AX1741" s="17">
        <v>60</v>
      </c>
      <c r="BC1741" s="5" t="s">
        <v>1278</v>
      </c>
      <c r="BD1741" s="17">
        <v>231</v>
      </c>
      <c r="BN1741" s="5" t="s">
        <v>1171</v>
      </c>
      <c r="BO1741" s="5" t="e">
        <f t="shared" si="107"/>
        <v>#N/A</v>
      </c>
      <c r="BP1741" s="5" t="e">
        <f t="shared" si="108"/>
        <v>#N/A</v>
      </c>
      <c r="BQ1741" s="5" t="e">
        <f>Table2[[#This Row],[Column1]]+Table2[[#This Row],[Column2]]</f>
        <v>#N/A</v>
      </c>
      <c r="BR1741" s="5"/>
      <c r="BS1741" s="5"/>
      <c r="BT1741" s="5"/>
      <c r="BU1741" s="5"/>
    </row>
    <row r="1742" spans="26:73" x14ac:dyDescent="0.25">
      <c r="Z1742" s="5" t="s">
        <v>1161</v>
      </c>
      <c r="AA1742" s="1">
        <v>1</v>
      </c>
      <c r="AI1742" s="5" t="s">
        <v>1166</v>
      </c>
      <c r="AJ1742" s="42">
        <v>1</v>
      </c>
      <c r="AL1742" s="5" t="s">
        <v>1167</v>
      </c>
      <c r="AM1742" s="17">
        <v>2</v>
      </c>
      <c r="AW1742" s="5" t="s">
        <v>1402</v>
      </c>
      <c r="AX1742" s="17">
        <v>89</v>
      </c>
      <c r="BC1742" s="5" t="s">
        <v>1279</v>
      </c>
      <c r="BD1742" s="17">
        <v>414</v>
      </c>
      <c r="BN1742" s="5" t="s">
        <v>1173</v>
      </c>
      <c r="BO1742" s="5" t="e">
        <f t="shared" si="107"/>
        <v>#N/A</v>
      </c>
      <c r="BP1742" s="5" t="e">
        <f t="shared" si="108"/>
        <v>#N/A</v>
      </c>
      <c r="BQ1742" s="5" t="e">
        <f>Table2[[#This Row],[Column1]]+Table2[[#This Row],[Column2]]</f>
        <v>#N/A</v>
      </c>
      <c r="BR1742" s="5"/>
      <c r="BS1742" s="5"/>
      <c r="BT1742" s="5"/>
      <c r="BU1742" s="5"/>
    </row>
    <row r="1743" spans="26:73" x14ac:dyDescent="0.25">
      <c r="Z1743" s="5" t="s">
        <v>1162</v>
      </c>
      <c r="AA1743" s="1">
        <v>0.18</v>
      </c>
      <c r="AI1743" s="5" t="s">
        <v>1167</v>
      </c>
      <c r="AJ1743" s="42">
        <v>2</v>
      </c>
      <c r="AL1743" s="5" t="s">
        <v>1168</v>
      </c>
      <c r="AM1743" s="17">
        <v>1</v>
      </c>
      <c r="AW1743" s="5" t="s">
        <v>1403</v>
      </c>
      <c r="AX1743" s="17">
        <v>1500</v>
      </c>
      <c r="BC1743" s="5" t="s">
        <v>1280</v>
      </c>
      <c r="BD1743" s="17">
        <v>48</v>
      </c>
      <c r="BN1743" s="5" t="s">
        <v>1174</v>
      </c>
      <c r="BO1743" s="5" t="e">
        <f t="shared" si="107"/>
        <v>#N/A</v>
      </c>
      <c r="BP1743" s="5" t="e">
        <f t="shared" si="108"/>
        <v>#N/A</v>
      </c>
      <c r="BQ1743" s="5" t="e">
        <f>Table2[[#This Row],[Column1]]+Table2[[#This Row],[Column2]]</f>
        <v>#N/A</v>
      </c>
      <c r="BR1743" s="5"/>
      <c r="BS1743" s="5"/>
      <c r="BT1743" s="5"/>
      <c r="BU1743" s="5"/>
    </row>
    <row r="1744" spans="26:73" x14ac:dyDescent="0.25">
      <c r="Z1744" s="5" t="s">
        <v>1163</v>
      </c>
      <c r="AA1744" s="1">
        <v>0.02</v>
      </c>
      <c r="AI1744" s="5" t="s">
        <v>1168</v>
      </c>
      <c r="AJ1744" s="42">
        <v>1</v>
      </c>
      <c r="AL1744" s="5" t="s">
        <v>1171</v>
      </c>
      <c r="AM1744" s="17">
        <v>2</v>
      </c>
      <c r="AW1744" s="5" t="s">
        <v>1404</v>
      </c>
      <c r="AX1744" s="17">
        <v>78</v>
      </c>
      <c r="BC1744" s="5" t="s">
        <v>1281</v>
      </c>
      <c r="BD1744" s="17">
        <v>394</v>
      </c>
      <c r="BN1744" s="5" t="s">
        <v>1175</v>
      </c>
      <c r="BO1744" s="5" t="e">
        <f t="shared" si="107"/>
        <v>#N/A</v>
      </c>
      <c r="BP1744" s="5" t="e">
        <f t="shared" si="108"/>
        <v>#N/A</v>
      </c>
      <c r="BQ1744" s="5" t="e">
        <f>Table2[[#This Row],[Column1]]+Table2[[#This Row],[Column2]]</f>
        <v>#N/A</v>
      </c>
      <c r="BR1744" s="5"/>
      <c r="BS1744" s="5"/>
      <c r="BT1744" s="5"/>
      <c r="BU1744" s="5"/>
    </row>
    <row r="1745" spans="26:73" x14ac:dyDescent="0.25">
      <c r="Z1745" s="5" t="s">
        <v>1164</v>
      </c>
      <c r="AA1745" s="1">
        <v>0.3</v>
      </c>
      <c r="AI1745" s="5" t="s">
        <v>1171</v>
      </c>
      <c r="AJ1745" s="42">
        <v>2</v>
      </c>
      <c r="AL1745" s="5" t="s">
        <v>1173</v>
      </c>
      <c r="AM1745" s="17">
        <v>1</v>
      </c>
      <c r="AW1745" s="5" t="s">
        <v>1405</v>
      </c>
      <c r="AX1745" s="17">
        <v>50</v>
      </c>
      <c r="BC1745" s="5" t="s">
        <v>1282</v>
      </c>
      <c r="BD1745" s="17">
        <v>978</v>
      </c>
      <c r="BN1745" s="5" t="s">
        <v>1176</v>
      </c>
      <c r="BO1745" s="5" t="e">
        <f t="shared" si="107"/>
        <v>#N/A</v>
      </c>
      <c r="BP1745" s="5" t="e">
        <f t="shared" si="108"/>
        <v>#N/A</v>
      </c>
      <c r="BQ1745" s="5" t="e">
        <f>Table2[[#This Row],[Column1]]+Table2[[#This Row],[Column2]]</f>
        <v>#N/A</v>
      </c>
      <c r="BR1745" s="5"/>
      <c r="BS1745" s="5"/>
      <c r="BT1745" s="5"/>
      <c r="BU1745" s="5"/>
    </row>
    <row r="1746" spans="26:73" x14ac:dyDescent="0.25">
      <c r="Z1746" s="5" t="s">
        <v>1165</v>
      </c>
      <c r="AA1746" s="1">
        <v>0.75</v>
      </c>
      <c r="AI1746" s="5" t="s">
        <v>1173</v>
      </c>
      <c r="AJ1746" s="42">
        <v>1</v>
      </c>
      <c r="AL1746" s="5" t="s">
        <v>1174</v>
      </c>
      <c r="AM1746" s="17">
        <v>1</v>
      </c>
      <c r="AW1746" s="5" t="s">
        <v>1407</v>
      </c>
      <c r="AX1746" s="17">
        <v>50</v>
      </c>
      <c r="BC1746" s="5" t="s">
        <v>1283</v>
      </c>
      <c r="BD1746" s="17">
        <v>480</v>
      </c>
      <c r="BN1746" s="5" t="s">
        <v>1177</v>
      </c>
      <c r="BO1746" s="5" t="e">
        <f t="shared" si="107"/>
        <v>#N/A</v>
      </c>
      <c r="BP1746" s="5" t="e">
        <f t="shared" si="108"/>
        <v>#N/A</v>
      </c>
      <c r="BQ1746" s="5" t="e">
        <f>Table2[[#This Row],[Column1]]+Table2[[#This Row],[Column2]]</f>
        <v>#N/A</v>
      </c>
      <c r="BR1746" s="5"/>
      <c r="BS1746" s="5"/>
      <c r="BT1746" s="5"/>
      <c r="BU1746" s="5"/>
    </row>
    <row r="1747" spans="26:73" x14ac:dyDescent="0.25">
      <c r="Z1747" s="5" t="s">
        <v>1166</v>
      </c>
      <c r="AA1747" s="1">
        <v>0.11</v>
      </c>
      <c r="AI1747" s="5" t="s">
        <v>1174</v>
      </c>
      <c r="AJ1747" s="42">
        <v>1</v>
      </c>
      <c r="AL1747" s="5" t="s">
        <v>1175</v>
      </c>
      <c r="AM1747" s="17">
        <v>1</v>
      </c>
      <c r="AW1747" s="5" t="s">
        <v>1409</v>
      </c>
      <c r="AX1747" s="17">
        <v>153</v>
      </c>
      <c r="BC1747" s="5" t="s">
        <v>1284</v>
      </c>
      <c r="BD1747" s="17">
        <v>348</v>
      </c>
      <c r="BN1747" s="5" t="s">
        <v>1178</v>
      </c>
      <c r="BO1747" s="5" t="e">
        <f t="shared" si="107"/>
        <v>#N/A</v>
      </c>
      <c r="BP1747" s="5" t="e">
        <f t="shared" si="108"/>
        <v>#N/A</v>
      </c>
      <c r="BQ1747" s="5" t="e">
        <f>Table2[[#This Row],[Column1]]+Table2[[#This Row],[Column2]]</f>
        <v>#N/A</v>
      </c>
      <c r="BR1747" s="5"/>
      <c r="BS1747" s="5"/>
      <c r="BT1747" s="5"/>
      <c r="BU1747" s="5"/>
    </row>
    <row r="1748" spans="26:73" x14ac:dyDescent="0.25">
      <c r="Z1748" s="5" t="s">
        <v>1167</v>
      </c>
      <c r="AA1748" s="1">
        <v>0.14000000000000001</v>
      </c>
      <c r="AI1748" s="5" t="s">
        <v>1175</v>
      </c>
      <c r="AJ1748" s="42">
        <v>1</v>
      </c>
      <c r="AL1748" s="5" t="s">
        <v>1176</v>
      </c>
      <c r="AM1748" s="17">
        <v>1</v>
      </c>
      <c r="AW1748" s="5" t="s">
        <v>1410</v>
      </c>
      <c r="AX1748" s="17">
        <v>270</v>
      </c>
      <c r="BC1748" s="5" t="s">
        <v>1285</v>
      </c>
      <c r="BD1748" s="17">
        <v>35</v>
      </c>
      <c r="BN1748" s="5" t="s">
        <v>1179</v>
      </c>
      <c r="BO1748" s="5" t="e">
        <f t="shared" si="107"/>
        <v>#N/A</v>
      </c>
      <c r="BP1748" s="5" t="e">
        <f t="shared" si="108"/>
        <v>#N/A</v>
      </c>
      <c r="BQ1748" s="5" t="e">
        <f>Table2[[#This Row],[Column1]]+Table2[[#This Row],[Column2]]</f>
        <v>#N/A</v>
      </c>
      <c r="BR1748" s="5"/>
      <c r="BS1748" s="5"/>
      <c r="BT1748" s="5"/>
      <c r="BU1748" s="5"/>
    </row>
    <row r="1749" spans="26:73" x14ac:dyDescent="0.25">
      <c r="Z1749" s="5" t="s">
        <v>1168</v>
      </c>
      <c r="AA1749" s="1">
        <v>0</v>
      </c>
      <c r="AI1749" s="5" t="s">
        <v>1176</v>
      </c>
      <c r="AJ1749" s="42">
        <v>1</v>
      </c>
      <c r="AL1749" s="5" t="s">
        <v>1177</v>
      </c>
      <c r="AM1749" s="17">
        <v>1</v>
      </c>
      <c r="AW1749" s="5" t="s">
        <v>1411</v>
      </c>
      <c r="AX1749" s="17">
        <v>87</v>
      </c>
      <c r="BC1749" s="5" t="s">
        <v>1286</v>
      </c>
      <c r="BD1749" s="17">
        <v>507</v>
      </c>
      <c r="BN1749" s="5" t="s">
        <v>1180</v>
      </c>
      <c r="BO1749" s="5" t="e">
        <f t="shared" si="107"/>
        <v>#N/A</v>
      </c>
      <c r="BP1749" s="5" t="e">
        <f t="shared" si="108"/>
        <v>#N/A</v>
      </c>
      <c r="BQ1749" s="5" t="e">
        <f>Table2[[#This Row],[Column1]]+Table2[[#This Row],[Column2]]</f>
        <v>#N/A</v>
      </c>
      <c r="BR1749" s="5"/>
      <c r="BS1749" s="5"/>
      <c r="BT1749" s="5"/>
      <c r="BU1749" s="5"/>
    </row>
    <row r="1750" spans="26:73" x14ac:dyDescent="0.25">
      <c r="Z1750" s="5" t="s">
        <v>1171</v>
      </c>
      <c r="AA1750" s="1">
        <v>0.08</v>
      </c>
      <c r="AI1750" s="5" t="s">
        <v>1177</v>
      </c>
      <c r="AJ1750" s="42">
        <v>1</v>
      </c>
      <c r="AL1750" s="5" t="s">
        <v>1178</v>
      </c>
      <c r="AM1750" s="17">
        <v>1</v>
      </c>
      <c r="AW1750" s="5" t="s">
        <v>1412</v>
      </c>
      <c r="AX1750" s="17">
        <v>72</v>
      </c>
      <c r="BC1750" s="5" t="s">
        <v>1287</v>
      </c>
      <c r="BD1750" s="17">
        <v>13</v>
      </c>
      <c r="BN1750" s="5" t="s">
        <v>1181</v>
      </c>
      <c r="BO1750" s="5" t="e">
        <f t="shared" si="107"/>
        <v>#N/A</v>
      </c>
      <c r="BP1750" s="5" t="e">
        <f t="shared" si="108"/>
        <v>#N/A</v>
      </c>
      <c r="BQ1750" s="5" t="e">
        <f>Table2[[#This Row],[Column1]]+Table2[[#This Row],[Column2]]</f>
        <v>#N/A</v>
      </c>
      <c r="BR1750" s="5"/>
      <c r="BS1750" s="5"/>
      <c r="BT1750" s="5"/>
      <c r="BU1750" s="5"/>
    </row>
    <row r="1751" spans="26:73" x14ac:dyDescent="0.25">
      <c r="Z1751" s="5" t="s">
        <v>1173</v>
      </c>
      <c r="AA1751" s="1">
        <v>0.37</v>
      </c>
      <c r="AI1751" s="5" t="s">
        <v>1178</v>
      </c>
      <c r="AJ1751" s="42">
        <v>1</v>
      </c>
      <c r="AL1751" s="5" t="s">
        <v>1179</v>
      </c>
      <c r="AM1751" s="17">
        <v>1</v>
      </c>
      <c r="AW1751" s="5" t="s">
        <v>1413</v>
      </c>
      <c r="AX1751" s="17">
        <v>70</v>
      </c>
      <c r="BC1751" s="5" t="s">
        <v>1288</v>
      </c>
      <c r="BD1751" s="17">
        <v>12000</v>
      </c>
      <c r="BN1751" s="5" t="s">
        <v>1182</v>
      </c>
      <c r="BO1751" s="5" t="e">
        <f t="shared" si="107"/>
        <v>#N/A</v>
      </c>
      <c r="BP1751" s="5" t="e">
        <f t="shared" si="108"/>
        <v>#N/A</v>
      </c>
      <c r="BQ1751" s="5" t="e">
        <f>Table2[[#This Row],[Column1]]+Table2[[#This Row],[Column2]]</f>
        <v>#N/A</v>
      </c>
      <c r="BR1751" s="5"/>
      <c r="BS1751" s="5"/>
      <c r="BT1751" s="5"/>
      <c r="BU1751" s="5"/>
    </row>
    <row r="1752" spans="26:73" x14ac:dyDescent="0.25">
      <c r="Z1752" s="5" t="s">
        <v>1174</v>
      </c>
      <c r="AA1752" s="1">
        <v>0.14000000000000001</v>
      </c>
      <c r="AI1752" s="5" t="s">
        <v>1179</v>
      </c>
      <c r="AJ1752" s="42">
        <v>1</v>
      </c>
      <c r="AL1752" s="5" t="s">
        <v>1180</v>
      </c>
      <c r="AM1752" s="17">
        <v>1</v>
      </c>
      <c r="AW1752" s="5" t="s">
        <v>1414</v>
      </c>
      <c r="AX1752" s="17">
        <v>130</v>
      </c>
      <c r="BC1752" s="5" t="s">
        <v>1289</v>
      </c>
      <c r="BD1752" s="17">
        <v>70</v>
      </c>
      <c r="BN1752" s="5" t="s">
        <v>1183</v>
      </c>
      <c r="BO1752" s="5" t="e">
        <f t="shared" si="107"/>
        <v>#N/A</v>
      </c>
      <c r="BP1752" s="5" t="e">
        <f t="shared" si="108"/>
        <v>#N/A</v>
      </c>
      <c r="BQ1752" s="5" t="e">
        <f>Table2[[#This Row],[Column1]]+Table2[[#This Row],[Column2]]</f>
        <v>#N/A</v>
      </c>
      <c r="BR1752" s="5"/>
      <c r="BS1752" s="5"/>
      <c r="BT1752" s="5"/>
      <c r="BU1752" s="5"/>
    </row>
    <row r="1753" spans="26:73" x14ac:dyDescent="0.25">
      <c r="Z1753" s="5" t="s">
        <v>1175</v>
      </c>
      <c r="AA1753" s="1">
        <v>0.15</v>
      </c>
      <c r="AI1753" s="5" t="s">
        <v>1180</v>
      </c>
      <c r="AJ1753" s="42">
        <v>1</v>
      </c>
      <c r="AL1753" s="5" t="s">
        <v>1181</v>
      </c>
      <c r="AM1753" s="17">
        <v>1</v>
      </c>
      <c r="AW1753" s="5" t="s">
        <v>1415</v>
      </c>
      <c r="AX1753" s="17">
        <v>28</v>
      </c>
      <c r="BC1753" s="5" t="s">
        <v>1290</v>
      </c>
      <c r="BD1753" s="17">
        <v>217</v>
      </c>
      <c r="BN1753" s="5" t="s">
        <v>1184</v>
      </c>
      <c r="BO1753" s="5" t="e">
        <f t="shared" si="107"/>
        <v>#N/A</v>
      </c>
      <c r="BP1753" s="5" t="e">
        <f t="shared" si="108"/>
        <v>#N/A</v>
      </c>
      <c r="BQ1753" s="5" t="e">
        <f>Table2[[#This Row],[Column1]]+Table2[[#This Row],[Column2]]</f>
        <v>#N/A</v>
      </c>
      <c r="BR1753" s="5"/>
      <c r="BS1753" s="5"/>
      <c r="BT1753" s="5"/>
      <c r="BU1753" s="5"/>
    </row>
    <row r="1754" spans="26:73" x14ac:dyDescent="0.25">
      <c r="Z1754" s="5" t="s">
        <v>1176</v>
      </c>
      <c r="AA1754" s="1">
        <v>1</v>
      </c>
      <c r="AI1754" s="5" t="s">
        <v>1181</v>
      </c>
      <c r="AJ1754" s="42">
        <v>1</v>
      </c>
      <c r="AL1754" s="5" t="s">
        <v>1182</v>
      </c>
      <c r="AM1754" s="17">
        <v>1</v>
      </c>
      <c r="AW1754" s="5" t="s">
        <v>1417</v>
      </c>
      <c r="AX1754" s="17">
        <v>80</v>
      </c>
      <c r="BC1754" s="5" t="s">
        <v>1291</v>
      </c>
      <c r="BD1754" s="17">
        <v>472</v>
      </c>
      <c r="BN1754" s="5" t="s">
        <v>1186</v>
      </c>
      <c r="BO1754" s="5" t="e">
        <f t="shared" si="107"/>
        <v>#N/A</v>
      </c>
      <c r="BP1754" s="5" t="e">
        <f t="shared" si="108"/>
        <v>#N/A</v>
      </c>
      <c r="BQ1754" s="5" t="e">
        <f>Table2[[#This Row],[Column1]]+Table2[[#This Row],[Column2]]</f>
        <v>#N/A</v>
      </c>
      <c r="BR1754" s="5"/>
      <c r="BS1754" s="5"/>
      <c r="BT1754" s="5"/>
      <c r="BU1754" s="5"/>
    </row>
    <row r="1755" spans="26:73" x14ac:dyDescent="0.25">
      <c r="Z1755" s="5" t="s">
        <v>1177</v>
      </c>
      <c r="AA1755" s="1">
        <v>0.06</v>
      </c>
      <c r="AI1755" s="5" t="s">
        <v>1182</v>
      </c>
      <c r="AJ1755" s="42">
        <v>1</v>
      </c>
      <c r="AL1755" s="5" t="s">
        <v>1183</v>
      </c>
      <c r="AM1755" s="17">
        <v>1</v>
      </c>
      <c r="AW1755" s="5" t="s">
        <v>1419</v>
      </c>
      <c r="AX1755" s="17">
        <v>60</v>
      </c>
      <c r="BC1755" s="5" t="s">
        <v>1292</v>
      </c>
      <c r="BD1755" s="17">
        <v>200</v>
      </c>
      <c r="BN1755" s="5" t="s">
        <v>1187</v>
      </c>
      <c r="BO1755" s="5" t="e">
        <f t="shared" si="107"/>
        <v>#N/A</v>
      </c>
      <c r="BP1755" s="5" t="e">
        <f t="shared" si="108"/>
        <v>#N/A</v>
      </c>
      <c r="BQ1755" s="5" t="e">
        <f>Table2[[#This Row],[Column1]]+Table2[[#This Row],[Column2]]</f>
        <v>#N/A</v>
      </c>
      <c r="BR1755" s="5"/>
      <c r="BS1755" s="5"/>
      <c r="BT1755" s="5"/>
      <c r="BU1755" s="5"/>
    </row>
    <row r="1756" spans="26:73" x14ac:dyDescent="0.25">
      <c r="Z1756" s="5" t="s">
        <v>1178</v>
      </c>
      <c r="AA1756" s="1">
        <v>0.25</v>
      </c>
      <c r="AI1756" s="5" t="s">
        <v>1183</v>
      </c>
      <c r="AJ1756" s="42">
        <v>1</v>
      </c>
      <c r="AL1756" s="5" t="s">
        <v>1184</v>
      </c>
      <c r="AM1756" s="17">
        <v>1</v>
      </c>
      <c r="AW1756" s="5" t="s">
        <v>1420</v>
      </c>
      <c r="AX1756" s="17">
        <v>20</v>
      </c>
      <c r="BC1756" s="5" t="s">
        <v>1293</v>
      </c>
      <c r="BD1756" s="17">
        <v>293</v>
      </c>
      <c r="BN1756" s="5" t="s">
        <v>1188</v>
      </c>
      <c r="BO1756" s="5" t="e">
        <f t="shared" si="107"/>
        <v>#N/A</v>
      </c>
      <c r="BP1756" s="5" t="e">
        <f t="shared" si="108"/>
        <v>#N/A</v>
      </c>
      <c r="BQ1756" s="5" t="e">
        <f>Table2[[#This Row],[Column1]]+Table2[[#This Row],[Column2]]</f>
        <v>#N/A</v>
      </c>
      <c r="BR1756" s="5"/>
      <c r="BS1756" s="5"/>
      <c r="BT1756" s="5"/>
      <c r="BU1756" s="5"/>
    </row>
    <row r="1757" spans="26:73" x14ac:dyDescent="0.25">
      <c r="Z1757" s="5" t="s">
        <v>1179</v>
      </c>
      <c r="AA1757" s="1">
        <v>0.25</v>
      </c>
      <c r="AI1757" s="5" t="s">
        <v>1184</v>
      </c>
      <c r="AJ1757" s="42">
        <v>1</v>
      </c>
      <c r="AL1757" s="5" t="s">
        <v>1186</v>
      </c>
      <c r="AM1757" s="17">
        <v>1</v>
      </c>
      <c r="AW1757" s="5" t="s">
        <v>1421</v>
      </c>
      <c r="AX1757" s="17">
        <v>248</v>
      </c>
      <c r="BC1757" s="5" t="s">
        <v>1294</v>
      </c>
      <c r="BD1757" s="17">
        <v>17</v>
      </c>
      <c r="BN1757" s="5" t="s">
        <v>1189</v>
      </c>
      <c r="BO1757" s="5" t="e">
        <f t="shared" si="107"/>
        <v>#N/A</v>
      </c>
      <c r="BP1757" s="5" t="e">
        <f t="shared" si="108"/>
        <v>#N/A</v>
      </c>
      <c r="BQ1757" s="5" t="e">
        <f>Table2[[#This Row],[Column1]]+Table2[[#This Row],[Column2]]</f>
        <v>#N/A</v>
      </c>
      <c r="BR1757" s="5"/>
      <c r="BS1757" s="5"/>
      <c r="BT1757" s="5"/>
      <c r="BU1757" s="5"/>
    </row>
    <row r="1758" spans="26:73" x14ac:dyDescent="0.25">
      <c r="Z1758" s="5" t="s">
        <v>1180</v>
      </c>
      <c r="AA1758" s="1">
        <v>0.17</v>
      </c>
      <c r="AI1758" s="5" t="s">
        <v>1186</v>
      </c>
      <c r="AJ1758" s="42">
        <v>1</v>
      </c>
      <c r="AL1758" s="5" t="s">
        <v>1187</v>
      </c>
      <c r="AM1758" s="17">
        <v>1</v>
      </c>
      <c r="AW1758" s="5" t="s">
        <v>1422</v>
      </c>
      <c r="AX1758" s="17">
        <v>80</v>
      </c>
      <c r="BC1758" s="5" t="s">
        <v>1295</v>
      </c>
      <c r="BD1758" s="17">
        <v>571</v>
      </c>
      <c r="BN1758" s="5" t="s">
        <v>1190</v>
      </c>
      <c r="BO1758" s="5" t="e">
        <f t="shared" si="107"/>
        <v>#N/A</v>
      </c>
      <c r="BP1758" s="5" t="e">
        <f t="shared" si="108"/>
        <v>#N/A</v>
      </c>
      <c r="BQ1758" s="5" t="e">
        <f>Table2[[#This Row],[Column1]]+Table2[[#This Row],[Column2]]</f>
        <v>#N/A</v>
      </c>
      <c r="BR1758" s="5"/>
      <c r="BS1758" s="5"/>
      <c r="BT1758" s="5"/>
      <c r="BU1758" s="5"/>
    </row>
    <row r="1759" spans="26:73" x14ac:dyDescent="0.25">
      <c r="Z1759" s="5" t="s">
        <v>1181</v>
      </c>
      <c r="AA1759" s="1">
        <v>0.7</v>
      </c>
      <c r="AI1759" s="5" t="s">
        <v>1187</v>
      </c>
      <c r="AJ1759" s="42">
        <v>1</v>
      </c>
      <c r="AL1759" s="5" t="s">
        <v>1188</v>
      </c>
      <c r="AM1759" s="17">
        <v>1</v>
      </c>
      <c r="AW1759" s="5" t="s">
        <v>1424</v>
      </c>
      <c r="AX1759" s="17">
        <v>163</v>
      </c>
      <c r="BC1759" s="5" t="s">
        <v>1297</v>
      </c>
      <c r="BD1759" s="17">
        <v>173</v>
      </c>
      <c r="BN1759" s="5" t="s">
        <v>1191</v>
      </c>
      <c r="BO1759" s="5" t="e">
        <f t="shared" si="107"/>
        <v>#N/A</v>
      </c>
      <c r="BP1759" s="5" t="e">
        <f t="shared" si="108"/>
        <v>#N/A</v>
      </c>
      <c r="BQ1759" s="5" t="e">
        <f>Table2[[#This Row],[Column1]]+Table2[[#This Row],[Column2]]</f>
        <v>#N/A</v>
      </c>
      <c r="BR1759" s="5"/>
      <c r="BS1759" s="5"/>
      <c r="BT1759" s="5"/>
      <c r="BU1759" s="5"/>
    </row>
    <row r="1760" spans="26:73" x14ac:dyDescent="0.25">
      <c r="Z1760" s="5" t="s">
        <v>1182</v>
      </c>
      <c r="AA1760" s="1">
        <v>0.1</v>
      </c>
      <c r="AI1760" s="5" t="s">
        <v>1188</v>
      </c>
      <c r="AJ1760" s="42">
        <v>1</v>
      </c>
      <c r="AL1760" s="5" t="s">
        <v>1189</v>
      </c>
      <c r="AM1760" s="17">
        <v>1</v>
      </c>
      <c r="AW1760" s="5" t="s">
        <v>1425</v>
      </c>
      <c r="AX1760" s="17">
        <v>60</v>
      </c>
      <c r="BC1760" s="5" t="s">
        <v>1299</v>
      </c>
      <c r="BD1760" s="17">
        <v>496</v>
      </c>
      <c r="BN1760" s="5" t="s">
        <v>1192</v>
      </c>
      <c r="BO1760" s="5" t="e">
        <f t="shared" si="107"/>
        <v>#N/A</v>
      </c>
      <c r="BP1760" s="5" t="e">
        <f t="shared" si="108"/>
        <v>#N/A</v>
      </c>
      <c r="BQ1760" s="5" t="e">
        <f>Table2[[#This Row],[Column1]]+Table2[[#This Row],[Column2]]</f>
        <v>#N/A</v>
      </c>
      <c r="BR1760" s="5"/>
      <c r="BS1760" s="5"/>
      <c r="BT1760" s="5"/>
      <c r="BU1760" s="5"/>
    </row>
    <row r="1761" spans="26:73" x14ac:dyDescent="0.25">
      <c r="Z1761" s="5" t="s">
        <v>1183</v>
      </c>
      <c r="AA1761" s="1">
        <v>0.2</v>
      </c>
      <c r="AI1761" s="5" t="s">
        <v>1189</v>
      </c>
      <c r="AJ1761" s="42">
        <v>1</v>
      </c>
      <c r="AL1761" s="5" t="s">
        <v>1190</v>
      </c>
      <c r="AM1761" s="17">
        <v>2</v>
      </c>
      <c r="AW1761" s="5" t="s">
        <v>1426</v>
      </c>
      <c r="AX1761" s="17">
        <v>78</v>
      </c>
      <c r="BC1761" s="5" t="s">
        <v>1300</v>
      </c>
      <c r="BD1761" s="17">
        <v>3000</v>
      </c>
      <c r="BN1761" s="5" t="s">
        <v>1193</v>
      </c>
      <c r="BO1761" s="5" t="e">
        <f t="shared" si="107"/>
        <v>#N/A</v>
      </c>
      <c r="BP1761" s="5" t="e">
        <f t="shared" si="108"/>
        <v>#N/A</v>
      </c>
      <c r="BQ1761" s="5" t="e">
        <f>Table2[[#This Row],[Column1]]+Table2[[#This Row],[Column2]]</f>
        <v>#N/A</v>
      </c>
      <c r="BR1761" s="5"/>
      <c r="BS1761" s="5"/>
      <c r="BT1761" s="5"/>
      <c r="BU1761" s="5"/>
    </row>
    <row r="1762" spans="26:73" x14ac:dyDescent="0.25">
      <c r="Z1762" s="5" t="s">
        <v>1184</v>
      </c>
      <c r="AA1762" s="1">
        <v>0</v>
      </c>
      <c r="AI1762" s="5" t="s">
        <v>1190</v>
      </c>
      <c r="AJ1762" s="42">
        <v>2</v>
      </c>
      <c r="AL1762" s="5" t="s">
        <v>1191</v>
      </c>
      <c r="AM1762" s="17">
        <v>1</v>
      </c>
      <c r="AW1762" s="5" t="s">
        <v>1427</v>
      </c>
      <c r="AX1762" s="17">
        <v>59</v>
      </c>
      <c r="BC1762" s="5" t="s">
        <v>1301</v>
      </c>
      <c r="BD1762" s="17">
        <v>11</v>
      </c>
      <c r="BN1762" s="5" t="s">
        <v>1194</v>
      </c>
      <c r="BO1762" s="5" t="e">
        <f t="shared" si="107"/>
        <v>#N/A</v>
      </c>
      <c r="BP1762" s="5" t="e">
        <f t="shared" si="108"/>
        <v>#N/A</v>
      </c>
      <c r="BQ1762" s="5" t="e">
        <f>Table2[[#This Row],[Column1]]+Table2[[#This Row],[Column2]]</f>
        <v>#N/A</v>
      </c>
      <c r="BR1762" s="5"/>
      <c r="BS1762" s="5"/>
      <c r="BT1762" s="5"/>
      <c r="BU1762" s="5"/>
    </row>
    <row r="1763" spans="26:73" x14ac:dyDescent="0.25">
      <c r="Z1763" s="5" t="s">
        <v>1186</v>
      </c>
      <c r="AA1763" s="1">
        <v>0.3</v>
      </c>
      <c r="AI1763" s="5" t="s">
        <v>1191</v>
      </c>
      <c r="AJ1763" s="42">
        <v>1</v>
      </c>
      <c r="AL1763" s="5" t="s">
        <v>1192</v>
      </c>
      <c r="AM1763" s="17">
        <v>2</v>
      </c>
      <c r="AW1763" s="5" t="s">
        <v>1429</v>
      </c>
      <c r="AX1763" s="17">
        <v>140</v>
      </c>
      <c r="BC1763" s="5" t="s">
        <v>1302</v>
      </c>
      <c r="BD1763" s="17">
        <v>1</v>
      </c>
      <c r="BN1763" s="5" t="s">
        <v>1195</v>
      </c>
      <c r="BO1763" s="5" t="e">
        <f t="shared" si="107"/>
        <v>#N/A</v>
      </c>
      <c r="BP1763" s="5" t="e">
        <f t="shared" si="108"/>
        <v>#N/A</v>
      </c>
      <c r="BQ1763" s="5" t="e">
        <f>Table2[[#This Row],[Column1]]+Table2[[#This Row],[Column2]]</f>
        <v>#N/A</v>
      </c>
      <c r="BR1763" s="5"/>
      <c r="BS1763" s="5"/>
      <c r="BT1763" s="5"/>
      <c r="BU1763" s="5"/>
    </row>
    <row r="1764" spans="26:73" x14ac:dyDescent="0.25">
      <c r="Z1764" s="5" t="s">
        <v>1187</v>
      </c>
      <c r="AA1764" s="1">
        <v>0.1</v>
      </c>
      <c r="AI1764" s="5" t="s">
        <v>1192</v>
      </c>
      <c r="AJ1764" s="42">
        <v>2</v>
      </c>
      <c r="AL1764" s="5" t="s">
        <v>1193</v>
      </c>
      <c r="AM1764" s="17">
        <v>1</v>
      </c>
      <c r="AW1764" s="5" t="s">
        <v>1430</v>
      </c>
      <c r="AX1764" s="17">
        <v>51</v>
      </c>
      <c r="BC1764" s="5" t="s">
        <v>1303</v>
      </c>
      <c r="BD1764" s="17">
        <v>241</v>
      </c>
      <c r="BN1764" s="5" t="s">
        <v>1196</v>
      </c>
      <c r="BO1764" s="5" t="e">
        <f t="shared" si="107"/>
        <v>#N/A</v>
      </c>
      <c r="BP1764" s="5" t="e">
        <f t="shared" si="108"/>
        <v>#N/A</v>
      </c>
      <c r="BQ1764" s="5" t="e">
        <f>Table2[[#This Row],[Column1]]+Table2[[#This Row],[Column2]]</f>
        <v>#N/A</v>
      </c>
      <c r="BR1764" s="5"/>
      <c r="BS1764" s="5"/>
      <c r="BT1764" s="5"/>
      <c r="BU1764" s="5"/>
    </row>
    <row r="1765" spans="26:73" x14ac:dyDescent="0.25">
      <c r="Z1765" s="5" t="s">
        <v>1188</v>
      </c>
      <c r="AA1765" s="1">
        <v>0.01</v>
      </c>
      <c r="AI1765" s="5" t="s">
        <v>1193</v>
      </c>
      <c r="AJ1765" s="42">
        <v>1</v>
      </c>
      <c r="AL1765" s="5" t="s">
        <v>1194</v>
      </c>
      <c r="AM1765" s="17">
        <v>1</v>
      </c>
      <c r="AW1765" s="5" t="s">
        <v>1432</v>
      </c>
      <c r="AX1765" s="17">
        <v>84</v>
      </c>
      <c r="BC1765" s="5" t="s">
        <v>1304</v>
      </c>
      <c r="BD1765" s="17">
        <v>8</v>
      </c>
      <c r="BN1765" s="5" t="s">
        <v>1197</v>
      </c>
      <c r="BO1765" s="5" t="e">
        <f t="shared" si="107"/>
        <v>#N/A</v>
      </c>
      <c r="BP1765" s="5" t="e">
        <f t="shared" si="108"/>
        <v>#N/A</v>
      </c>
      <c r="BQ1765" s="5" t="e">
        <f>Table2[[#This Row],[Column1]]+Table2[[#This Row],[Column2]]</f>
        <v>#N/A</v>
      </c>
      <c r="BR1765" s="5"/>
      <c r="BS1765" s="5"/>
      <c r="BT1765" s="5"/>
      <c r="BU1765" s="5"/>
    </row>
    <row r="1766" spans="26:73" x14ac:dyDescent="0.25">
      <c r="Z1766" s="5" t="s">
        <v>1189</v>
      </c>
      <c r="AA1766" s="1">
        <v>0.4</v>
      </c>
      <c r="AI1766" s="5" t="s">
        <v>1194</v>
      </c>
      <c r="AJ1766" s="42">
        <v>1</v>
      </c>
      <c r="AL1766" s="5" t="s">
        <v>1195</v>
      </c>
      <c r="AM1766" s="17">
        <v>1</v>
      </c>
      <c r="AW1766" s="5" t="s">
        <v>1433</v>
      </c>
      <c r="AX1766" s="17">
        <v>235</v>
      </c>
      <c r="BC1766" s="5" t="s">
        <v>1306</v>
      </c>
      <c r="BD1766" s="17">
        <v>36</v>
      </c>
      <c r="BN1766" s="5" t="s">
        <v>1199</v>
      </c>
      <c r="BO1766" s="5" t="e">
        <f t="shared" si="107"/>
        <v>#N/A</v>
      </c>
      <c r="BP1766" s="5" t="e">
        <f t="shared" si="108"/>
        <v>#N/A</v>
      </c>
      <c r="BQ1766" s="5" t="e">
        <f>Table2[[#This Row],[Column1]]+Table2[[#This Row],[Column2]]</f>
        <v>#N/A</v>
      </c>
      <c r="BR1766" s="5"/>
      <c r="BS1766" s="5"/>
      <c r="BT1766" s="5"/>
      <c r="BU1766" s="5"/>
    </row>
    <row r="1767" spans="26:73" x14ac:dyDescent="0.25">
      <c r="Z1767" s="5" t="s">
        <v>1190</v>
      </c>
      <c r="AA1767" s="1">
        <v>0.15</v>
      </c>
      <c r="AI1767" s="5" t="s">
        <v>1195</v>
      </c>
      <c r="AJ1767" s="42">
        <v>1</v>
      </c>
      <c r="AL1767" s="5" t="s">
        <v>1196</v>
      </c>
      <c r="AM1767" s="17">
        <v>1</v>
      </c>
      <c r="AW1767" s="5" t="s">
        <v>1436</v>
      </c>
      <c r="AX1767" s="17">
        <v>67</v>
      </c>
      <c r="BC1767" s="5" t="s">
        <v>1307</v>
      </c>
      <c r="BD1767" s="17">
        <v>72</v>
      </c>
      <c r="BN1767" s="5" t="s">
        <v>1201</v>
      </c>
      <c r="BO1767" s="5" t="e">
        <f t="shared" si="107"/>
        <v>#N/A</v>
      </c>
      <c r="BP1767" s="5" t="e">
        <f t="shared" si="108"/>
        <v>#N/A</v>
      </c>
      <c r="BQ1767" s="5" t="e">
        <f>Table2[[#This Row],[Column1]]+Table2[[#This Row],[Column2]]</f>
        <v>#N/A</v>
      </c>
      <c r="BR1767" s="5"/>
      <c r="BS1767" s="5"/>
      <c r="BT1767" s="5"/>
      <c r="BU1767" s="5"/>
    </row>
    <row r="1768" spans="26:73" x14ac:dyDescent="0.25">
      <c r="Z1768" s="5" t="s">
        <v>1191</v>
      </c>
      <c r="AA1768" s="1">
        <v>0.1</v>
      </c>
      <c r="AI1768" s="5" t="s">
        <v>1196</v>
      </c>
      <c r="AJ1768" s="42">
        <v>1</v>
      </c>
      <c r="AL1768" s="5" t="s">
        <v>1197</v>
      </c>
      <c r="AM1768" s="17">
        <v>1</v>
      </c>
      <c r="AW1768" s="5" t="s">
        <v>1437</v>
      </c>
      <c r="AX1768" s="17">
        <v>1568</v>
      </c>
      <c r="BC1768" s="5" t="s">
        <v>1308</v>
      </c>
      <c r="BD1768" s="17">
        <v>36</v>
      </c>
      <c r="BN1768" s="5" t="s">
        <v>1204</v>
      </c>
      <c r="BO1768" s="5" t="e">
        <f t="shared" si="107"/>
        <v>#N/A</v>
      </c>
      <c r="BP1768" s="5" t="e">
        <f t="shared" si="108"/>
        <v>#N/A</v>
      </c>
      <c r="BQ1768" s="5" t="e">
        <f>Table2[[#This Row],[Column1]]+Table2[[#This Row],[Column2]]</f>
        <v>#N/A</v>
      </c>
      <c r="BR1768" s="5"/>
      <c r="BS1768" s="5"/>
      <c r="BT1768" s="5"/>
      <c r="BU1768" s="5"/>
    </row>
    <row r="1769" spans="26:73" x14ac:dyDescent="0.25">
      <c r="Z1769" s="5" t="s">
        <v>1192</v>
      </c>
      <c r="AA1769" s="1">
        <v>0.2</v>
      </c>
      <c r="AI1769" s="5" t="s">
        <v>1197</v>
      </c>
      <c r="AJ1769" s="42">
        <v>1</v>
      </c>
      <c r="AL1769" s="5" t="s">
        <v>1199</v>
      </c>
      <c r="AM1769" s="17">
        <v>1</v>
      </c>
      <c r="AW1769" s="5" t="s">
        <v>1438</v>
      </c>
      <c r="AX1769" s="17">
        <v>44</v>
      </c>
      <c r="BC1769" s="5" t="s">
        <v>1309</v>
      </c>
      <c r="BD1769" s="17">
        <v>123</v>
      </c>
      <c r="BN1769" s="5" t="s">
        <v>1205</v>
      </c>
      <c r="BO1769" s="5" t="e">
        <f t="shared" si="107"/>
        <v>#N/A</v>
      </c>
      <c r="BP1769" s="5" t="e">
        <f t="shared" si="108"/>
        <v>#N/A</v>
      </c>
      <c r="BQ1769" s="5" t="e">
        <f>Table2[[#This Row],[Column1]]+Table2[[#This Row],[Column2]]</f>
        <v>#N/A</v>
      </c>
      <c r="BR1769" s="5"/>
      <c r="BS1769" s="5"/>
      <c r="BT1769" s="5"/>
      <c r="BU1769" s="5"/>
    </row>
    <row r="1770" spans="26:73" x14ac:dyDescent="0.25">
      <c r="Z1770" s="5" t="s">
        <v>1193</v>
      </c>
      <c r="AA1770" s="1">
        <v>0.04</v>
      </c>
      <c r="AI1770" s="5" t="s">
        <v>1199</v>
      </c>
      <c r="AJ1770" s="42">
        <v>1</v>
      </c>
      <c r="AL1770" s="5" t="s">
        <v>1201</v>
      </c>
      <c r="AM1770" s="17">
        <v>1</v>
      </c>
      <c r="AW1770" s="5" t="s">
        <v>1440</v>
      </c>
      <c r="AX1770" s="17">
        <v>31</v>
      </c>
      <c r="BC1770" s="5" t="s">
        <v>1311</v>
      </c>
      <c r="BD1770" s="17">
        <v>75</v>
      </c>
      <c r="BN1770" s="5" t="s">
        <v>1206</v>
      </c>
      <c r="BO1770" s="5" t="e">
        <f t="shared" si="107"/>
        <v>#N/A</v>
      </c>
      <c r="BP1770" s="5" t="e">
        <f t="shared" si="108"/>
        <v>#N/A</v>
      </c>
      <c r="BQ1770" s="5" t="e">
        <f>Table2[[#This Row],[Column1]]+Table2[[#This Row],[Column2]]</f>
        <v>#N/A</v>
      </c>
      <c r="BR1770" s="5"/>
      <c r="BS1770" s="5"/>
      <c r="BT1770" s="5"/>
      <c r="BU1770" s="5"/>
    </row>
    <row r="1771" spans="26:73" x14ac:dyDescent="0.25">
      <c r="Z1771" s="5" t="s">
        <v>1194</v>
      </c>
      <c r="AA1771" s="1">
        <v>0.4</v>
      </c>
      <c r="AI1771" s="5" t="s">
        <v>1201</v>
      </c>
      <c r="AJ1771" s="42">
        <v>1</v>
      </c>
      <c r="AL1771" s="5" t="s">
        <v>1204</v>
      </c>
      <c r="AM1771" s="17">
        <v>1</v>
      </c>
      <c r="AW1771" s="5" t="s">
        <v>1441</v>
      </c>
      <c r="AX1771" s="17">
        <v>750</v>
      </c>
      <c r="BC1771" s="5" t="s">
        <v>1312</v>
      </c>
      <c r="BD1771" s="17">
        <v>1156</v>
      </c>
      <c r="BN1771" s="5" t="s">
        <v>1207</v>
      </c>
      <c r="BO1771" s="5" t="e">
        <f t="shared" si="107"/>
        <v>#N/A</v>
      </c>
      <c r="BP1771" s="5" t="e">
        <f t="shared" si="108"/>
        <v>#N/A</v>
      </c>
      <c r="BQ1771" s="5" t="e">
        <f>Table2[[#This Row],[Column1]]+Table2[[#This Row],[Column2]]</f>
        <v>#N/A</v>
      </c>
      <c r="BR1771" s="5"/>
      <c r="BS1771" s="5"/>
      <c r="BT1771" s="5"/>
      <c r="BU1771" s="5"/>
    </row>
    <row r="1772" spans="26:73" x14ac:dyDescent="0.25">
      <c r="Z1772" s="5" t="s">
        <v>1195</v>
      </c>
      <c r="AA1772" s="1">
        <v>0</v>
      </c>
      <c r="AI1772" s="5" t="s">
        <v>1204</v>
      </c>
      <c r="AJ1772" s="42">
        <v>1</v>
      </c>
      <c r="AL1772" s="5" t="s">
        <v>1205</v>
      </c>
      <c r="AM1772" s="17">
        <v>2</v>
      </c>
      <c r="AW1772" s="5" t="s">
        <v>1442</v>
      </c>
      <c r="AX1772" s="17">
        <v>150</v>
      </c>
      <c r="BC1772" s="5" t="s">
        <v>1313</v>
      </c>
      <c r="BD1772" s="17">
        <v>103</v>
      </c>
      <c r="BN1772" s="5" t="s">
        <v>1208</v>
      </c>
      <c r="BO1772" s="5" t="e">
        <f t="shared" si="107"/>
        <v>#N/A</v>
      </c>
      <c r="BP1772" s="5" t="e">
        <f t="shared" si="108"/>
        <v>#N/A</v>
      </c>
      <c r="BQ1772" s="5" t="e">
        <f>Table2[[#This Row],[Column1]]+Table2[[#This Row],[Column2]]</f>
        <v>#N/A</v>
      </c>
      <c r="BR1772" s="5"/>
      <c r="BS1772" s="5"/>
      <c r="BT1772" s="5"/>
      <c r="BU1772" s="5"/>
    </row>
    <row r="1773" spans="26:73" x14ac:dyDescent="0.25">
      <c r="Z1773" s="5" t="s">
        <v>1196</v>
      </c>
      <c r="AA1773" s="1">
        <v>0.25</v>
      </c>
      <c r="AI1773" s="5" t="s">
        <v>1205</v>
      </c>
      <c r="AJ1773" s="42">
        <v>2</v>
      </c>
      <c r="AL1773" s="5" t="s">
        <v>1206</v>
      </c>
      <c r="AM1773" s="17">
        <v>2</v>
      </c>
      <c r="AW1773" s="5" t="s">
        <v>1443</v>
      </c>
      <c r="AX1773" s="17">
        <v>40</v>
      </c>
      <c r="BC1773" s="5" t="s">
        <v>1315</v>
      </c>
      <c r="BD1773" s="17">
        <v>495</v>
      </c>
      <c r="BN1773" s="5" t="s">
        <v>1209</v>
      </c>
      <c r="BO1773" s="5" t="e">
        <f t="shared" si="107"/>
        <v>#N/A</v>
      </c>
      <c r="BP1773" s="5" t="e">
        <f t="shared" si="108"/>
        <v>#N/A</v>
      </c>
      <c r="BQ1773" s="5" t="e">
        <f>Table2[[#This Row],[Column1]]+Table2[[#This Row],[Column2]]</f>
        <v>#N/A</v>
      </c>
      <c r="BR1773" s="5"/>
      <c r="BS1773" s="5"/>
      <c r="BT1773" s="5"/>
      <c r="BU1773" s="5"/>
    </row>
    <row r="1774" spans="26:73" x14ac:dyDescent="0.25">
      <c r="Z1774" s="5" t="s">
        <v>1197</v>
      </c>
      <c r="AA1774" s="1">
        <v>7.0000000000000007E-2</v>
      </c>
      <c r="AI1774" s="5" t="s">
        <v>1206</v>
      </c>
      <c r="AJ1774" s="42">
        <v>2</v>
      </c>
      <c r="AL1774" s="5" t="s">
        <v>1207</v>
      </c>
      <c r="AM1774" s="17">
        <v>1</v>
      </c>
      <c r="AW1774" s="5" t="s">
        <v>1444</v>
      </c>
      <c r="AX1774" s="17">
        <v>82</v>
      </c>
      <c r="BC1774" s="5" t="s">
        <v>1316</v>
      </c>
      <c r="BD1774" s="17">
        <v>71</v>
      </c>
      <c r="BN1774" s="5" t="s">
        <v>1210</v>
      </c>
      <c r="BO1774" s="5" t="e">
        <f t="shared" si="107"/>
        <v>#N/A</v>
      </c>
      <c r="BP1774" s="5" t="e">
        <f t="shared" si="108"/>
        <v>#N/A</v>
      </c>
      <c r="BQ1774" s="5" t="e">
        <f>Table2[[#This Row],[Column1]]+Table2[[#This Row],[Column2]]</f>
        <v>#N/A</v>
      </c>
      <c r="BR1774" s="5"/>
      <c r="BS1774" s="5"/>
      <c r="BT1774" s="5"/>
      <c r="BU1774" s="5"/>
    </row>
    <row r="1775" spans="26:73" x14ac:dyDescent="0.25">
      <c r="Z1775" s="5" t="s">
        <v>1199</v>
      </c>
      <c r="AA1775" s="1">
        <v>7.0000000000000007E-2</v>
      </c>
      <c r="AI1775" s="5" t="s">
        <v>1207</v>
      </c>
      <c r="AJ1775" s="42">
        <v>1</v>
      </c>
      <c r="AL1775" s="5" t="s">
        <v>1208</v>
      </c>
      <c r="AM1775" s="17">
        <v>1</v>
      </c>
      <c r="AW1775" s="5" t="s">
        <v>1445</v>
      </c>
      <c r="AX1775" s="17">
        <v>100</v>
      </c>
      <c r="BC1775" s="5" t="s">
        <v>1317</v>
      </c>
      <c r="BD1775" s="17">
        <v>432</v>
      </c>
      <c r="BN1775" s="5" t="s">
        <v>1211</v>
      </c>
      <c r="BO1775" s="5" t="e">
        <f t="shared" si="107"/>
        <v>#N/A</v>
      </c>
      <c r="BP1775" s="5" t="e">
        <f t="shared" si="108"/>
        <v>#N/A</v>
      </c>
      <c r="BQ1775" s="5" t="e">
        <f>Table2[[#This Row],[Column1]]+Table2[[#This Row],[Column2]]</f>
        <v>#N/A</v>
      </c>
      <c r="BR1775" s="5"/>
      <c r="BS1775" s="5"/>
      <c r="BT1775" s="5"/>
      <c r="BU1775" s="5"/>
    </row>
    <row r="1776" spans="26:73" x14ac:dyDescent="0.25">
      <c r="Z1776" s="5" t="s">
        <v>1201</v>
      </c>
      <c r="AA1776" s="1">
        <v>0.2</v>
      </c>
      <c r="AI1776" s="5" t="s">
        <v>1208</v>
      </c>
      <c r="AJ1776" s="42">
        <v>1</v>
      </c>
      <c r="AL1776" s="5" t="s">
        <v>1209</v>
      </c>
      <c r="AM1776" s="17">
        <v>1</v>
      </c>
      <c r="AW1776" s="5" t="s">
        <v>1446</v>
      </c>
      <c r="AX1776" s="17">
        <v>50</v>
      </c>
      <c r="BC1776" s="5" t="s">
        <v>1318</v>
      </c>
      <c r="BD1776" s="17">
        <v>26</v>
      </c>
      <c r="BN1776" s="5" t="s">
        <v>1212</v>
      </c>
      <c r="BO1776" s="5" t="e">
        <f t="shared" si="107"/>
        <v>#N/A</v>
      </c>
      <c r="BP1776" s="5" t="e">
        <f t="shared" si="108"/>
        <v>#N/A</v>
      </c>
      <c r="BQ1776" s="5" t="e">
        <f>Table2[[#This Row],[Column1]]+Table2[[#This Row],[Column2]]</f>
        <v>#N/A</v>
      </c>
      <c r="BR1776" s="5"/>
      <c r="BS1776" s="5"/>
      <c r="BT1776" s="5"/>
      <c r="BU1776" s="5"/>
    </row>
    <row r="1777" spans="26:73" x14ac:dyDescent="0.25">
      <c r="Z1777" s="5" t="s">
        <v>1204</v>
      </c>
      <c r="AA1777" s="1">
        <v>0.4</v>
      </c>
      <c r="AI1777" s="5" t="s">
        <v>1209</v>
      </c>
      <c r="AJ1777" s="42">
        <v>1</v>
      </c>
      <c r="AL1777" s="5" t="s">
        <v>1210</v>
      </c>
      <c r="AM1777" s="17">
        <v>4</v>
      </c>
      <c r="AW1777" s="5" t="s">
        <v>1447</v>
      </c>
      <c r="AX1777" s="17">
        <v>391</v>
      </c>
      <c r="BC1777" s="5" t="s">
        <v>1319</v>
      </c>
      <c r="BD1777" s="17">
        <v>2200</v>
      </c>
      <c r="BN1777" s="5" t="s">
        <v>1213</v>
      </c>
      <c r="BO1777" s="5" t="e">
        <f t="shared" si="107"/>
        <v>#N/A</v>
      </c>
      <c r="BP1777" s="5" t="e">
        <f t="shared" si="108"/>
        <v>#N/A</v>
      </c>
      <c r="BQ1777" s="5" t="e">
        <f>Table2[[#This Row],[Column1]]+Table2[[#This Row],[Column2]]</f>
        <v>#N/A</v>
      </c>
      <c r="BR1777" s="5"/>
      <c r="BS1777" s="5"/>
      <c r="BT1777" s="5"/>
      <c r="BU1777" s="5"/>
    </row>
    <row r="1778" spans="26:73" x14ac:dyDescent="0.25">
      <c r="Z1778" s="5" t="s">
        <v>1205</v>
      </c>
      <c r="AA1778" s="1">
        <v>0.2</v>
      </c>
      <c r="AI1778" s="5" t="s">
        <v>1210</v>
      </c>
      <c r="AJ1778" s="42">
        <v>4</v>
      </c>
      <c r="AL1778" s="5" t="s">
        <v>1211</v>
      </c>
      <c r="AM1778" s="17">
        <v>1</v>
      </c>
      <c r="AW1778" s="5" t="s">
        <v>1448</v>
      </c>
      <c r="AX1778" s="17">
        <v>280</v>
      </c>
      <c r="BC1778" s="5" t="s">
        <v>1321</v>
      </c>
      <c r="BD1778" s="17">
        <v>1227</v>
      </c>
      <c r="BN1778" s="5" t="s">
        <v>1214</v>
      </c>
      <c r="BO1778" s="5" t="e">
        <f t="shared" si="107"/>
        <v>#N/A</v>
      </c>
      <c r="BP1778" s="5" t="e">
        <f t="shared" si="108"/>
        <v>#N/A</v>
      </c>
      <c r="BQ1778" s="5" t="e">
        <f>Table2[[#This Row],[Column1]]+Table2[[#This Row],[Column2]]</f>
        <v>#N/A</v>
      </c>
      <c r="BR1778" s="5"/>
      <c r="BS1778" s="5"/>
      <c r="BT1778" s="5"/>
      <c r="BU1778" s="5"/>
    </row>
    <row r="1779" spans="26:73" x14ac:dyDescent="0.25">
      <c r="Z1779" s="5" t="s">
        <v>1206</v>
      </c>
      <c r="AA1779" s="1">
        <v>0.1</v>
      </c>
      <c r="AI1779" s="5" t="s">
        <v>1211</v>
      </c>
      <c r="AJ1779" s="42">
        <v>1</v>
      </c>
      <c r="AL1779" s="5" t="s">
        <v>1212</v>
      </c>
      <c r="AM1779" s="17">
        <v>3</v>
      </c>
      <c r="AW1779" s="5" t="s">
        <v>1450</v>
      </c>
      <c r="AX1779" s="17">
        <v>65</v>
      </c>
      <c r="BC1779" s="5" t="s">
        <v>1322</v>
      </c>
      <c r="BD1779" s="17">
        <v>81</v>
      </c>
      <c r="BN1779" s="5" t="s">
        <v>1215</v>
      </c>
      <c r="BO1779" s="5" t="e">
        <f t="shared" si="107"/>
        <v>#N/A</v>
      </c>
      <c r="BP1779" s="5" t="e">
        <f t="shared" si="108"/>
        <v>#N/A</v>
      </c>
      <c r="BQ1779" s="5" t="e">
        <f>Table2[[#This Row],[Column1]]+Table2[[#This Row],[Column2]]</f>
        <v>#N/A</v>
      </c>
      <c r="BR1779" s="5"/>
      <c r="BS1779" s="5"/>
      <c r="BT1779" s="5"/>
      <c r="BU1779" s="5"/>
    </row>
    <row r="1780" spans="26:73" x14ac:dyDescent="0.25">
      <c r="Z1780" s="5" t="s">
        <v>1207</v>
      </c>
      <c r="AA1780" s="1">
        <v>0.17</v>
      </c>
      <c r="AI1780" s="5" t="s">
        <v>1212</v>
      </c>
      <c r="AJ1780" s="42">
        <v>3</v>
      </c>
      <c r="AL1780" s="5" t="s">
        <v>1213</v>
      </c>
      <c r="AM1780" s="17">
        <v>1</v>
      </c>
      <c r="AW1780" s="5" t="s">
        <v>1451</v>
      </c>
      <c r="AX1780" s="17">
        <v>50</v>
      </c>
      <c r="BC1780" s="5" t="s">
        <v>1323</v>
      </c>
      <c r="BD1780" s="17">
        <v>116</v>
      </c>
      <c r="BN1780" s="5" t="s">
        <v>1216</v>
      </c>
      <c r="BO1780" s="5" t="e">
        <f t="shared" si="107"/>
        <v>#N/A</v>
      </c>
      <c r="BP1780" s="5" t="e">
        <f t="shared" si="108"/>
        <v>#N/A</v>
      </c>
      <c r="BQ1780" s="5" t="e">
        <f>Table2[[#This Row],[Column1]]+Table2[[#This Row],[Column2]]</f>
        <v>#N/A</v>
      </c>
      <c r="BR1780" s="5"/>
      <c r="BS1780" s="5"/>
      <c r="BT1780" s="5"/>
      <c r="BU1780" s="5"/>
    </row>
    <row r="1781" spans="26:73" x14ac:dyDescent="0.25">
      <c r="Z1781" s="5" t="s">
        <v>1208</v>
      </c>
      <c r="AA1781" s="1">
        <v>0</v>
      </c>
      <c r="AI1781" s="5" t="s">
        <v>1213</v>
      </c>
      <c r="AJ1781" s="42">
        <v>1</v>
      </c>
      <c r="AL1781" s="5" t="s">
        <v>1214</v>
      </c>
      <c r="AM1781" s="17">
        <v>1</v>
      </c>
      <c r="AW1781" s="5" t="s">
        <v>1452</v>
      </c>
      <c r="AX1781" s="17">
        <v>25</v>
      </c>
      <c r="BC1781" s="5" t="s">
        <v>1324</v>
      </c>
      <c r="BD1781" s="17">
        <v>39</v>
      </c>
      <c r="BN1781" s="5" t="s">
        <v>1217</v>
      </c>
      <c r="BO1781" s="5" t="e">
        <f t="shared" si="107"/>
        <v>#N/A</v>
      </c>
      <c r="BP1781" s="5" t="e">
        <f t="shared" si="108"/>
        <v>#N/A</v>
      </c>
      <c r="BQ1781" s="5" t="e">
        <f>Table2[[#This Row],[Column1]]+Table2[[#This Row],[Column2]]</f>
        <v>#N/A</v>
      </c>
      <c r="BR1781" s="5"/>
      <c r="BS1781" s="5"/>
      <c r="BT1781" s="5"/>
      <c r="BU1781" s="5"/>
    </row>
    <row r="1782" spans="26:73" x14ac:dyDescent="0.25">
      <c r="Z1782" s="5" t="s">
        <v>1209</v>
      </c>
      <c r="AA1782" s="1">
        <v>0.08</v>
      </c>
      <c r="AI1782" s="5" t="s">
        <v>1214</v>
      </c>
      <c r="AJ1782" s="42">
        <v>1</v>
      </c>
      <c r="AL1782" s="5" t="s">
        <v>1215</v>
      </c>
      <c r="AM1782" s="17">
        <v>1</v>
      </c>
      <c r="AW1782" s="5" t="s">
        <v>1453</v>
      </c>
      <c r="AX1782" s="17">
        <v>175</v>
      </c>
      <c r="BC1782" s="5" t="s">
        <v>1325</v>
      </c>
      <c r="BD1782" s="17">
        <v>47</v>
      </c>
      <c r="BN1782" s="5" t="s">
        <v>1218</v>
      </c>
      <c r="BO1782" s="5" t="e">
        <f t="shared" si="107"/>
        <v>#N/A</v>
      </c>
      <c r="BP1782" s="5" t="e">
        <f t="shared" si="108"/>
        <v>#N/A</v>
      </c>
      <c r="BQ1782" s="5" t="e">
        <f>Table2[[#This Row],[Column1]]+Table2[[#This Row],[Column2]]</f>
        <v>#N/A</v>
      </c>
      <c r="BR1782" s="5"/>
      <c r="BS1782" s="5"/>
      <c r="BT1782" s="5"/>
      <c r="BU1782" s="5"/>
    </row>
    <row r="1783" spans="26:73" x14ac:dyDescent="0.25">
      <c r="Z1783" s="5" t="s">
        <v>1210</v>
      </c>
      <c r="AA1783" s="1">
        <v>0.03</v>
      </c>
      <c r="AI1783" s="5" t="s">
        <v>1215</v>
      </c>
      <c r="AJ1783" s="42">
        <v>1</v>
      </c>
      <c r="AL1783" s="5" t="s">
        <v>1216</v>
      </c>
      <c r="AM1783" s="17">
        <v>2</v>
      </c>
      <c r="AW1783" s="5" t="s">
        <v>1454</v>
      </c>
      <c r="AX1783" s="17">
        <v>85</v>
      </c>
      <c r="BC1783" s="5" t="s">
        <v>1327</v>
      </c>
      <c r="BD1783" s="17">
        <v>34</v>
      </c>
      <c r="BN1783" s="5" t="s">
        <v>1219</v>
      </c>
      <c r="BO1783" s="5" t="e">
        <f t="shared" si="107"/>
        <v>#N/A</v>
      </c>
      <c r="BP1783" s="5" t="e">
        <f t="shared" si="108"/>
        <v>#N/A</v>
      </c>
      <c r="BQ1783" s="5" t="e">
        <f>Table2[[#This Row],[Column1]]+Table2[[#This Row],[Column2]]</f>
        <v>#N/A</v>
      </c>
      <c r="BR1783" s="5"/>
      <c r="BS1783" s="5"/>
      <c r="BT1783" s="5"/>
      <c r="BU1783" s="5"/>
    </row>
    <row r="1784" spans="26:73" x14ac:dyDescent="0.25">
      <c r="Z1784" s="5" t="s">
        <v>1211</v>
      </c>
      <c r="AA1784" s="1">
        <v>0.16</v>
      </c>
      <c r="AI1784" s="5" t="s">
        <v>1216</v>
      </c>
      <c r="AJ1784" s="42">
        <v>2</v>
      </c>
      <c r="AL1784" s="5" t="s">
        <v>1217</v>
      </c>
      <c r="AM1784" s="17">
        <v>1</v>
      </c>
      <c r="AW1784" s="5" t="s">
        <v>1455</v>
      </c>
      <c r="AX1784" s="17">
        <v>24</v>
      </c>
      <c r="BC1784" s="5" t="s">
        <v>1328</v>
      </c>
      <c r="BD1784" s="17">
        <v>231</v>
      </c>
      <c r="BN1784" s="5" t="s">
        <v>1220</v>
      </c>
      <c r="BO1784" s="5" t="e">
        <f t="shared" si="107"/>
        <v>#N/A</v>
      </c>
      <c r="BP1784" s="5" t="e">
        <f t="shared" si="108"/>
        <v>#N/A</v>
      </c>
      <c r="BQ1784" s="5" t="e">
        <f>Table2[[#This Row],[Column1]]+Table2[[#This Row],[Column2]]</f>
        <v>#N/A</v>
      </c>
      <c r="BR1784" s="5"/>
      <c r="BS1784" s="5"/>
      <c r="BT1784" s="5"/>
      <c r="BU1784" s="5"/>
    </row>
    <row r="1785" spans="26:73" x14ac:dyDescent="0.25">
      <c r="Z1785" s="5" t="s">
        <v>1212</v>
      </c>
      <c r="AA1785" s="1">
        <v>7.0000000000000007E-2</v>
      </c>
      <c r="AI1785" s="5" t="s">
        <v>1217</v>
      </c>
      <c r="AJ1785" s="42">
        <v>1</v>
      </c>
      <c r="AL1785" s="5" t="s">
        <v>1218</v>
      </c>
      <c r="AM1785" s="17">
        <v>1</v>
      </c>
      <c r="AW1785" s="5" t="s">
        <v>1456</v>
      </c>
      <c r="AX1785" s="17">
        <v>60</v>
      </c>
      <c r="BC1785" s="5" t="s">
        <v>1330</v>
      </c>
      <c r="BD1785" s="17">
        <v>5700</v>
      </c>
      <c r="BN1785" s="5" t="s">
        <v>1221</v>
      </c>
      <c r="BO1785" s="5" t="e">
        <f t="shared" si="107"/>
        <v>#N/A</v>
      </c>
      <c r="BP1785" s="5" t="e">
        <f t="shared" si="108"/>
        <v>#N/A</v>
      </c>
      <c r="BQ1785" s="5" t="e">
        <f>Table2[[#This Row],[Column1]]+Table2[[#This Row],[Column2]]</f>
        <v>#N/A</v>
      </c>
      <c r="BR1785" s="5"/>
      <c r="BS1785" s="5"/>
      <c r="BT1785" s="5"/>
      <c r="BU1785" s="5"/>
    </row>
    <row r="1786" spans="26:73" x14ac:dyDescent="0.25">
      <c r="Z1786" s="5" t="s">
        <v>1213</v>
      </c>
      <c r="AA1786" s="1">
        <v>0</v>
      </c>
      <c r="AI1786" s="5" t="s">
        <v>1218</v>
      </c>
      <c r="AJ1786" s="42">
        <v>1</v>
      </c>
      <c r="AL1786" s="5" t="s">
        <v>1219</v>
      </c>
      <c r="AM1786" s="17">
        <v>1</v>
      </c>
      <c r="AW1786" s="5" t="s">
        <v>1457</v>
      </c>
      <c r="AX1786" s="17">
        <v>57</v>
      </c>
      <c r="BC1786" s="5" t="s">
        <v>1331</v>
      </c>
      <c r="BD1786" s="17">
        <v>469</v>
      </c>
      <c r="BN1786" s="5" t="s">
        <v>1222</v>
      </c>
      <c r="BO1786" s="5" t="e">
        <f t="shared" si="107"/>
        <v>#N/A</v>
      </c>
      <c r="BP1786" s="5" t="e">
        <f t="shared" si="108"/>
        <v>#N/A</v>
      </c>
      <c r="BQ1786" s="5" t="e">
        <f>Table2[[#This Row],[Column1]]+Table2[[#This Row],[Column2]]</f>
        <v>#N/A</v>
      </c>
      <c r="BR1786" s="5"/>
      <c r="BS1786" s="5"/>
      <c r="BT1786" s="5"/>
      <c r="BU1786" s="5"/>
    </row>
    <row r="1787" spans="26:73" x14ac:dyDescent="0.25">
      <c r="Z1787" s="5" t="s">
        <v>1214</v>
      </c>
      <c r="AA1787" s="1">
        <v>0.17</v>
      </c>
      <c r="AI1787" s="5" t="s">
        <v>1219</v>
      </c>
      <c r="AJ1787" s="42">
        <v>1</v>
      </c>
      <c r="AL1787" s="5" t="s">
        <v>1220</v>
      </c>
      <c r="AM1787" s="17">
        <v>1</v>
      </c>
      <c r="AW1787" s="5" t="s">
        <v>1458</v>
      </c>
      <c r="AX1787" s="17">
        <v>16</v>
      </c>
      <c r="BC1787" s="5" t="s">
        <v>1332</v>
      </c>
      <c r="BD1787" s="17">
        <v>100</v>
      </c>
      <c r="BN1787" s="5" t="s">
        <v>1223</v>
      </c>
      <c r="BO1787" s="5" t="e">
        <f t="shared" si="107"/>
        <v>#N/A</v>
      </c>
      <c r="BP1787" s="5" t="e">
        <f t="shared" si="108"/>
        <v>#N/A</v>
      </c>
      <c r="BQ1787" s="5" t="e">
        <f>Table2[[#This Row],[Column1]]+Table2[[#This Row],[Column2]]</f>
        <v>#N/A</v>
      </c>
      <c r="BR1787" s="5"/>
      <c r="BS1787" s="5"/>
      <c r="BT1787" s="5"/>
      <c r="BU1787" s="5"/>
    </row>
    <row r="1788" spans="26:73" x14ac:dyDescent="0.25">
      <c r="Z1788" s="5" t="s">
        <v>1215</v>
      </c>
      <c r="AA1788" s="1">
        <v>0.17</v>
      </c>
      <c r="AI1788" s="5" t="s">
        <v>1220</v>
      </c>
      <c r="AJ1788" s="42">
        <v>1</v>
      </c>
      <c r="AL1788" s="5" t="s">
        <v>1221</v>
      </c>
      <c r="AM1788" s="17">
        <v>1</v>
      </c>
      <c r="AW1788" s="5" t="s">
        <v>1459</v>
      </c>
      <c r="AX1788" s="17">
        <v>306</v>
      </c>
      <c r="BC1788" s="5" t="s">
        <v>1333</v>
      </c>
      <c r="BD1788" s="17">
        <v>20</v>
      </c>
      <c r="BN1788" s="5" t="s">
        <v>1224</v>
      </c>
      <c r="BO1788" s="5" t="e">
        <f t="shared" si="107"/>
        <v>#N/A</v>
      </c>
      <c r="BP1788" s="5" t="e">
        <f t="shared" si="108"/>
        <v>#N/A</v>
      </c>
      <c r="BQ1788" s="5" t="e">
        <f>Table2[[#This Row],[Column1]]+Table2[[#This Row],[Column2]]</f>
        <v>#N/A</v>
      </c>
      <c r="BR1788" s="5"/>
      <c r="BS1788" s="5"/>
      <c r="BT1788" s="5"/>
      <c r="BU1788" s="5"/>
    </row>
    <row r="1789" spans="26:73" x14ac:dyDescent="0.25">
      <c r="Z1789" s="5" t="s">
        <v>1216</v>
      </c>
      <c r="AA1789" s="1">
        <v>7.0000000000000007E-2</v>
      </c>
      <c r="AI1789" s="5" t="s">
        <v>1221</v>
      </c>
      <c r="AJ1789" s="42">
        <v>1</v>
      </c>
      <c r="AL1789" s="5" t="s">
        <v>1222</v>
      </c>
      <c r="AM1789" s="17">
        <v>2</v>
      </c>
      <c r="AW1789" s="5" t="s">
        <v>1460</v>
      </c>
      <c r="AX1789" s="17">
        <v>35</v>
      </c>
      <c r="BC1789" s="5" t="s">
        <v>1334</v>
      </c>
      <c r="BD1789" s="17">
        <v>165</v>
      </c>
      <c r="BN1789" s="5" t="s">
        <v>1225</v>
      </c>
      <c r="BO1789" s="5" t="e">
        <f t="shared" si="107"/>
        <v>#N/A</v>
      </c>
      <c r="BP1789" s="5" t="e">
        <f t="shared" si="108"/>
        <v>#N/A</v>
      </c>
      <c r="BQ1789" s="5" t="e">
        <f>Table2[[#This Row],[Column1]]+Table2[[#This Row],[Column2]]</f>
        <v>#N/A</v>
      </c>
      <c r="BR1789" s="5"/>
      <c r="BS1789" s="5"/>
      <c r="BT1789" s="5"/>
      <c r="BU1789" s="5"/>
    </row>
    <row r="1790" spans="26:73" x14ac:dyDescent="0.25">
      <c r="Z1790" s="5" t="s">
        <v>1217</v>
      </c>
      <c r="AA1790" s="1">
        <v>0.08</v>
      </c>
      <c r="AI1790" s="5" t="s">
        <v>1222</v>
      </c>
      <c r="AJ1790" s="42">
        <v>2</v>
      </c>
      <c r="AL1790" s="5" t="s">
        <v>1223</v>
      </c>
      <c r="AM1790" s="17">
        <v>2</v>
      </c>
      <c r="AW1790" s="5" t="s">
        <v>1462</v>
      </c>
      <c r="AX1790" s="17">
        <v>120</v>
      </c>
      <c r="BC1790" s="5" t="s">
        <v>1335</v>
      </c>
      <c r="BD1790" s="17">
        <v>76</v>
      </c>
      <c r="BN1790" s="5" t="s">
        <v>1226</v>
      </c>
      <c r="BO1790" s="5" t="e">
        <f t="shared" si="107"/>
        <v>#N/A</v>
      </c>
      <c r="BP1790" s="5" t="e">
        <f t="shared" si="108"/>
        <v>#N/A</v>
      </c>
      <c r="BQ1790" s="5" t="e">
        <f>Table2[[#This Row],[Column1]]+Table2[[#This Row],[Column2]]</f>
        <v>#N/A</v>
      </c>
      <c r="BR1790" s="5"/>
      <c r="BS1790" s="5"/>
      <c r="BT1790" s="5"/>
      <c r="BU1790" s="5"/>
    </row>
    <row r="1791" spans="26:73" x14ac:dyDescent="0.25">
      <c r="Z1791" s="5" t="s">
        <v>1218</v>
      </c>
      <c r="AA1791" s="1">
        <v>0</v>
      </c>
      <c r="AI1791" s="5" t="s">
        <v>1223</v>
      </c>
      <c r="AJ1791" s="42">
        <v>2</v>
      </c>
      <c r="AL1791" s="5" t="s">
        <v>1224</v>
      </c>
      <c r="AM1791" s="17">
        <v>1</v>
      </c>
      <c r="AW1791" s="5" t="s">
        <v>1463</v>
      </c>
      <c r="AX1791" s="17">
        <v>80</v>
      </c>
      <c r="BC1791" s="5" t="s">
        <v>1336</v>
      </c>
      <c r="BD1791" s="17">
        <v>50</v>
      </c>
      <c r="BN1791" s="5" t="s">
        <v>1227</v>
      </c>
      <c r="BO1791" s="5" t="e">
        <f t="shared" si="107"/>
        <v>#N/A</v>
      </c>
      <c r="BP1791" s="5" t="e">
        <f t="shared" si="108"/>
        <v>#N/A</v>
      </c>
      <c r="BQ1791" s="5" t="e">
        <f>Table2[[#This Row],[Column1]]+Table2[[#This Row],[Column2]]</f>
        <v>#N/A</v>
      </c>
      <c r="BR1791" s="5"/>
      <c r="BS1791" s="5"/>
      <c r="BT1791" s="5"/>
      <c r="BU1791" s="5"/>
    </row>
    <row r="1792" spans="26:73" x14ac:dyDescent="0.25">
      <c r="Z1792" s="5" t="s">
        <v>1219</v>
      </c>
      <c r="AA1792" s="1">
        <v>1</v>
      </c>
      <c r="AI1792" s="5" t="s">
        <v>1224</v>
      </c>
      <c r="AJ1792" s="42">
        <v>1</v>
      </c>
      <c r="AL1792" s="5" t="s">
        <v>1225</v>
      </c>
      <c r="AM1792" s="17">
        <v>1</v>
      </c>
      <c r="AW1792" s="5" t="s">
        <v>1464</v>
      </c>
      <c r="AX1792" s="17">
        <v>46</v>
      </c>
      <c r="BC1792" s="5" t="s">
        <v>1337</v>
      </c>
      <c r="BD1792" s="17">
        <v>105</v>
      </c>
      <c r="BN1792" s="5" t="s">
        <v>1230</v>
      </c>
      <c r="BO1792" s="5" t="e">
        <f t="shared" si="107"/>
        <v>#N/A</v>
      </c>
      <c r="BP1792" s="5" t="e">
        <f t="shared" si="108"/>
        <v>#N/A</v>
      </c>
      <c r="BQ1792" s="5" t="e">
        <f>Table2[[#This Row],[Column1]]+Table2[[#This Row],[Column2]]</f>
        <v>#N/A</v>
      </c>
      <c r="BR1792" s="5"/>
      <c r="BS1792" s="5"/>
      <c r="BT1792" s="5"/>
      <c r="BU1792" s="5"/>
    </row>
    <row r="1793" spans="26:73" x14ac:dyDescent="0.25">
      <c r="Z1793" s="5" t="s">
        <v>1220</v>
      </c>
      <c r="AA1793" s="1">
        <v>0.2</v>
      </c>
      <c r="AI1793" s="5" t="s">
        <v>1225</v>
      </c>
      <c r="AJ1793" s="42">
        <v>1</v>
      </c>
      <c r="AL1793" s="5" t="s">
        <v>1226</v>
      </c>
      <c r="AM1793" s="17">
        <v>1</v>
      </c>
      <c r="AW1793" s="5" t="s">
        <v>1465</v>
      </c>
      <c r="AX1793" s="17">
        <v>219</v>
      </c>
      <c r="BC1793" s="5" t="s">
        <v>1338</v>
      </c>
      <c r="BD1793" s="17">
        <v>225</v>
      </c>
      <c r="BN1793" s="5" t="s">
        <v>1231</v>
      </c>
      <c r="BO1793" s="5" t="e">
        <f t="shared" si="107"/>
        <v>#N/A</v>
      </c>
      <c r="BP1793" s="5" t="e">
        <f t="shared" si="108"/>
        <v>#N/A</v>
      </c>
      <c r="BQ1793" s="5" t="e">
        <f>Table2[[#This Row],[Column1]]+Table2[[#This Row],[Column2]]</f>
        <v>#N/A</v>
      </c>
      <c r="BR1793" s="5"/>
      <c r="BS1793" s="5"/>
      <c r="BT1793" s="5"/>
      <c r="BU1793" s="5"/>
    </row>
    <row r="1794" spans="26:73" x14ac:dyDescent="0.25">
      <c r="Z1794" s="5" t="s">
        <v>1221</v>
      </c>
      <c r="AA1794" s="1">
        <v>0.17</v>
      </c>
      <c r="AI1794" s="5" t="s">
        <v>1226</v>
      </c>
      <c r="AJ1794" s="42">
        <v>1</v>
      </c>
      <c r="AL1794" s="5" t="s">
        <v>1227</v>
      </c>
      <c r="AM1794" s="17">
        <v>1</v>
      </c>
      <c r="AW1794" s="5" t="s">
        <v>1466</v>
      </c>
      <c r="AX1794" s="17">
        <v>880</v>
      </c>
      <c r="BC1794" s="5" t="s">
        <v>1339</v>
      </c>
      <c r="BD1794" s="17">
        <v>178</v>
      </c>
      <c r="BN1794" s="5" t="s">
        <v>1232</v>
      </c>
      <c r="BO1794" s="5" t="e">
        <f t="shared" si="107"/>
        <v>#N/A</v>
      </c>
      <c r="BP1794" s="5" t="e">
        <f t="shared" si="108"/>
        <v>#N/A</v>
      </c>
      <c r="BQ1794" s="5" t="e">
        <f>Table2[[#This Row],[Column1]]+Table2[[#This Row],[Column2]]</f>
        <v>#N/A</v>
      </c>
      <c r="BR1794" s="5"/>
      <c r="BS1794" s="5"/>
      <c r="BT1794" s="5"/>
      <c r="BU1794" s="5"/>
    </row>
    <row r="1795" spans="26:73" x14ac:dyDescent="0.25">
      <c r="Z1795" s="5" t="s">
        <v>1222</v>
      </c>
      <c r="AA1795" s="1">
        <v>0.1</v>
      </c>
      <c r="AI1795" s="5" t="s">
        <v>1227</v>
      </c>
      <c r="AJ1795" s="42">
        <v>1</v>
      </c>
      <c r="AL1795" s="5" t="s">
        <v>1230</v>
      </c>
      <c r="AM1795" s="17">
        <v>1</v>
      </c>
      <c r="AW1795" s="5" t="s">
        <v>1469</v>
      </c>
      <c r="AX1795" s="17">
        <v>1053</v>
      </c>
      <c r="BC1795" s="5" t="s">
        <v>1340</v>
      </c>
      <c r="BD1795" s="17">
        <v>6</v>
      </c>
      <c r="BN1795" s="5" t="s">
        <v>1233</v>
      </c>
      <c r="BO1795" s="5" t="e">
        <f t="shared" si="107"/>
        <v>#N/A</v>
      </c>
      <c r="BP1795" s="5" t="e">
        <f t="shared" si="108"/>
        <v>#N/A</v>
      </c>
      <c r="BQ1795" s="5" t="e">
        <f>Table2[[#This Row],[Column1]]+Table2[[#This Row],[Column2]]</f>
        <v>#N/A</v>
      </c>
      <c r="BR1795" s="5"/>
      <c r="BS1795" s="5"/>
      <c r="BT1795" s="5"/>
      <c r="BU1795" s="5"/>
    </row>
    <row r="1796" spans="26:73" x14ac:dyDescent="0.25">
      <c r="Z1796" s="5" t="s">
        <v>1223</v>
      </c>
      <c r="AA1796" s="1">
        <v>0.25</v>
      </c>
      <c r="AI1796" s="5" t="s">
        <v>1230</v>
      </c>
      <c r="AJ1796" s="42">
        <v>1</v>
      </c>
      <c r="AL1796" s="5" t="s">
        <v>1231</v>
      </c>
      <c r="AM1796" s="17">
        <v>2</v>
      </c>
      <c r="AW1796" s="5" t="s">
        <v>1470</v>
      </c>
      <c r="AX1796" s="17">
        <v>100</v>
      </c>
      <c r="BC1796" s="5" t="s">
        <v>1341</v>
      </c>
      <c r="BD1796" s="17">
        <v>225</v>
      </c>
      <c r="BN1796" s="5" t="s">
        <v>1234</v>
      </c>
      <c r="BO1796" s="5" t="e">
        <f t="shared" si="107"/>
        <v>#N/A</v>
      </c>
      <c r="BP1796" s="5" t="e">
        <f t="shared" si="108"/>
        <v>#N/A</v>
      </c>
      <c r="BQ1796" s="5" t="e">
        <f>Table2[[#This Row],[Column1]]+Table2[[#This Row],[Column2]]</f>
        <v>#N/A</v>
      </c>
      <c r="BR1796" s="5"/>
      <c r="BS1796" s="5"/>
      <c r="BT1796" s="5"/>
      <c r="BU1796" s="5"/>
    </row>
    <row r="1797" spans="26:73" x14ac:dyDescent="0.25">
      <c r="Z1797" s="5" t="s">
        <v>1224</v>
      </c>
      <c r="AA1797" s="1">
        <v>0.3</v>
      </c>
      <c r="AI1797" s="5" t="s">
        <v>1231</v>
      </c>
      <c r="AJ1797" s="42">
        <v>2</v>
      </c>
      <c r="AL1797" s="5" t="s">
        <v>1232</v>
      </c>
      <c r="AM1797" s="17">
        <v>2</v>
      </c>
      <c r="AW1797" s="5" t="s">
        <v>1471</v>
      </c>
      <c r="AX1797" s="17">
        <v>200</v>
      </c>
      <c r="BC1797" s="5" t="s">
        <v>1342</v>
      </c>
      <c r="BD1797" s="17">
        <v>40</v>
      </c>
      <c r="BN1797" s="5" t="s">
        <v>1235</v>
      </c>
      <c r="BO1797" s="5" t="e">
        <f t="shared" si="107"/>
        <v>#N/A</v>
      </c>
      <c r="BP1797" s="5" t="e">
        <f t="shared" si="108"/>
        <v>#N/A</v>
      </c>
      <c r="BQ1797" s="5" t="e">
        <f>Table2[[#This Row],[Column1]]+Table2[[#This Row],[Column2]]</f>
        <v>#N/A</v>
      </c>
      <c r="BR1797" s="5"/>
      <c r="BS1797" s="5"/>
      <c r="BT1797" s="5"/>
      <c r="BU1797" s="5"/>
    </row>
    <row r="1798" spans="26:73" x14ac:dyDescent="0.25">
      <c r="Z1798" s="5" t="s">
        <v>1225</v>
      </c>
      <c r="AA1798" s="1">
        <v>0.95</v>
      </c>
      <c r="AI1798" s="5" t="s">
        <v>1232</v>
      </c>
      <c r="AJ1798" s="42">
        <v>2</v>
      </c>
      <c r="AL1798" s="5" t="s">
        <v>1233</v>
      </c>
      <c r="AM1798" s="17">
        <v>1</v>
      </c>
      <c r="AW1798" s="5" t="s">
        <v>1473</v>
      </c>
      <c r="AX1798" s="17">
        <v>467</v>
      </c>
      <c r="BC1798" s="5" t="s">
        <v>1343</v>
      </c>
      <c r="BD1798" s="17">
        <v>1600</v>
      </c>
      <c r="BN1798" s="5" t="s">
        <v>1236</v>
      </c>
      <c r="BO1798" s="5" t="e">
        <f t="shared" si="107"/>
        <v>#N/A</v>
      </c>
      <c r="BP1798" s="5" t="e">
        <f t="shared" si="108"/>
        <v>#N/A</v>
      </c>
      <c r="BQ1798" s="5" t="e">
        <f>Table2[[#This Row],[Column1]]+Table2[[#This Row],[Column2]]</f>
        <v>#N/A</v>
      </c>
      <c r="BR1798" s="5"/>
      <c r="BS1798" s="5"/>
      <c r="BT1798" s="5"/>
      <c r="BU1798" s="5"/>
    </row>
    <row r="1799" spans="26:73" x14ac:dyDescent="0.25">
      <c r="Z1799" s="5" t="s">
        <v>1226</v>
      </c>
      <c r="AA1799" s="1">
        <v>0.14000000000000001</v>
      </c>
      <c r="AI1799" s="5" t="s">
        <v>1233</v>
      </c>
      <c r="AJ1799" s="42">
        <v>1</v>
      </c>
      <c r="AL1799" s="5" t="s">
        <v>1234</v>
      </c>
      <c r="AM1799" s="17">
        <v>1</v>
      </c>
      <c r="AW1799" s="5" t="s">
        <v>1474</v>
      </c>
      <c r="AX1799" s="17">
        <v>194</v>
      </c>
      <c r="BC1799" s="5" t="s">
        <v>1345</v>
      </c>
      <c r="BD1799" s="17">
        <v>3</v>
      </c>
      <c r="BN1799" s="5" t="s">
        <v>1237</v>
      </c>
      <c r="BO1799" s="5" t="e">
        <f t="shared" si="107"/>
        <v>#N/A</v>
      </c>
      <c r="BP1799" s="5" t="e">
        <f t="shared" si="108"/>
        <v>#N/A</v>
      </c>
      <c r="BQ1799" s="5" t="e">
        <f>Table2[[#This Row],[Column1]]+Table2[[#This Row],[Column2]]</f>
        <v>#N/A</v>
      </c>
      <c r="BR1799" s="5"/>
      <c r="BS1799" s="5"/>
      <c r="BT1799" s="5"/>
      <c r="BU1799" s="5"/>
    </row>
    <row r="1800" spans="26:73" x14ac:dyDescent="0.25">
      <c r="Z1800" s="5" t="s">
        <v>1227</v>
      </c>
      <c r="AA1800" s="1">
        <v>0.5</v>
      </c>
      <c r="AI1800" s="5" t="s">
        <v>1234</v>
      </c>
      <c r="AJ1800" s="42">
        <v>1</v>
      </c>
      <c r="AL1800" s="5" t="s">
        <v>1235</v>
      </c>
      <c r="AM1800" s="17">
        <v>1</v>
      </c>
      <c r="AW1800" s="5" t="s">
        <v>1475</v>
      </c>
      <c r="AX1800" s="17">
        <v>18</v>
      </c>
      <c r="BC1800" s="5" t="s">
        <v>1346</v>
      </c>
      <c r="BD1800" s="17">
        <v>62</v>
      </c>
      <c r="BN1800" s="5" t="s">
        <v>1238</v>
      </c>
      <c r="BO1800" s="5" t="e">
        <f t="shared" ref="BO1800:BO1863" si="109">RANK(BK1800:BK3426,BK1800:BK3426,0)</f>
        <v>#N/A</v>
      </c>
      <c r="BP1800" s="5" t="e">
        <f t="shared" ref="BP1800:BP1863" si="110">RANK(BL1800:BL3426,BL1800:BL3426,0)</f>
        <v>#N/A</v>
      </c>
      <c r="BQ1800" s="5" t="e">
        <f>Table2[[#This Row],[Column1]]+Table2[[#This Row],[Column2]]</f>
        <v>#N/A</v>
      </c>
      <c r="BR1800" s="5"/>
      <c r="BS1800" s="5"/>
      <c r="BT1800" s="5"/>
      <c r="BU1800" s="5"/>
    </row>
    <row r="1801" spans="26:73" x14ac:dyDescent="0.25">
      <c r="Z1801" s="5" t="s">
        <v>1230</v>
      </c>
      <c r="AA1801" s="1">
        <v>0.28999999999999998</v>
      </c>
      <c r="AI1801" s="5" t="s">
        <v>1235</v>
      </c>
      <c r="AJ1801" s="42">
        <v>1</v>
      </c>
      <c r="AL1801" s="5" t="s">
        <v>1236</v>
      </c>
      <c r="AM1801" s="17">
        <v>1</v>
      </c>
      <c r="AW1801" s="5" t="s">
        <v>1477</v>
      </c>
      <c r="AX1801" s="17">
        <v>50</v>
      </c>
      <c r="BC1801" s="5" t="s">
        <v>1347</v>
      </c>
      <c r="BD1801" s="17">
        <v>15</v>
      </c>
      <c r="BN1801" s="5" t="s">
        <v>1239</v>
      </c>
      <c r="BO1801" s="5" t="e">
        <f t="shared" si="109"/>
        <v>#N/A</v>
      </c>
      <c r="BP1801" s="5" t="e">
        <f t="shared" si="110"/>
        <v>#N/A</v>
      </c>
      <c r="BQ1801" s="5" t="e">
        <f>Table2[[#This Row],[Column1]]+Table2[[#This Row],[Column2]]</f>
        <v>#N/A</v>
      </c>
      <c r="BR1801" s="5"/>
      <c r="BS1801" s="5"/>
      <c r="BT1801" s="5"/>
      <c r="BU1801" s="5"/>
    </row>
    <row r="1802" spans="26:73" x14ac:dyDescent="0.25">
      <c r="Z1802" s="5" t="s">
        <v>1231</v>
      </c>
      <c r="AA1802" s="1">
        <v>1</v>
      </c>
      <c r="AI1802" s="5" t="s">
        <v>1236</v>
      </c>
      <c r="AJ1802" s="42">
        <v>1</v>
      </c>
      <c r="AL1802" s="5" t="s">
        <v>1237</v>
      </c>
      <c r="AM1802" s="17">
        <v>1</v>
      </c>
      <c r="AW1802" s="5" t="s">
        <v>1480</v>
      </c>
      <c r="AX1802" s="17">
        <v>160</v>
      </c>
      <c r="BC1802" s="5" t="s">
        <v>1348</v>
      </c>
      <c r="BD1802" s="17">
        <v>195</v>
      </c>
      <c r="BN1802" s="5" t="s">
        <v>1241</v>
      </c>
      <c r="BO1802" s="5" t="e">
        <f t="shared" si="109"/>
        <v>#N/A</v>
      </c>
      <c r="BP1802" s="5" t="e">
        <f t="shared" si="110"/>
        <v>#N/A</v>
      </c>
      <c r="BQ1802" s="5" t="e">
        <f>Table2[[#This Row],[Column1]]+Table2[[#This Row],[Column2]]</f>
        <v>#N/A</v>
      </c>
      <c r="BR1802" s="5"/>
      <c r="BS1802" s="5"/>
      <c r="BT1802" s="5"/>
      <c r="BU1802" s="5"/>
    </row>
    <row r="1803" spans="26:73" x14ac:dyDescent="0.25">
      <c r="Z1803" s="5" t="s">
        <v>1232</v>
      </c>
      <c r="AA1803" s="1">
        <v>0.2</v>
      </c>
      <c r="AI1803" s="5" t="s">
        <v>1237</v>
      </c>
      <c r="AJ1803" s="42">
        <v>1</v>
      </c>
      <c r="AL1803" s="5" t="s">
        <v>1238</v>
      </c>
      <c r="AM1803" s="17">
        <v>1</v>
      </c>
      <c r="AW1803" s="5" t="s">
        <v>1481</v>
      </c>
      <c r="AX1803" s="17">
        <v>57</v>
      </c>
      <c r="BC1803" s="5" t="s">
        <v>1349</v>
      </c>
      <c r="BD1803" s="17">
        <v>42</v>
      </c>
      <c r="BN1803" s="5" t="s">
        <v>1244</v>
      </c>
      <c r="BO1803" s="5" t="e">
        <f t="shared" si="109"/>
        <v>#N/A</v>
      </c>
      <c r="BP1803" s="5" t="e">
        <f t="shared" si="110"/>
        <v>#N/A</v>
      </c>
      <c r="BQ1803" s="5" t="e">
        <f>Table2[[#This Row],[Column1]]+Table2[[#This Row],[Column2]]</f>
        <v>#N/A</v>
      </c>
      <c r="BR1803" s="5"/>
      <c r="BS1803" s="5"/>
      <c r="BT1803" s="5"/>
      <c r="BU1803" s="5"/>
    </row>
    <row r="1804" spans="26:73" x14ac:dyDescent="0.25">
      <c r="Z1804" s="5" t="s">
        <v>1233</v>
      </c>
      <c r="AA1804" s="1">
        <v>0.04</v>
      </c>
      <c r="AI1804" s="5" t="s">
        <v>1238</v>
      </c>
      <c r="AJ1804" s="42">
        <v>1</v>
      </c>
      <c r="AL1804" s="5" t="s">
        <v>1239</v>
      </c>
      <c r="AM1804" s="17">
        <v>1</v>
      </c>
      <c r="AW1804" s="5" t="s">
        <v>1482</v>
      </c>
      <c r="AX1804" s="17">
        <v>100</v>
      </c>
      <c r="BC1804" s="5" t="s">
        <v>1350</v>
      </c>
      <c r="BD1804" s="17">
        <v>1500</v>
      </c>
      <c r="BN1804" s="5" t="s">
        <v>1245</v>
      </c>
      <c r="BO1804" s="5" t="e">
        <f t="shared" si="109"/>
        <v>#N/A</v>
      </c>
      <c r="BP1804" s="5" t="e">
        <f t="shared" si="110"/>
        <v>#N/A</v>
      </c>
      <c r="BQ1804" s="5" t="e">
        <f>Table2[[#This Row],[Column1]]+Table2[[#This Row],[Column2]]</f>
        <v>#N/A</v>
      </c>
      <c r="BR1804" s="5"/>
      <c r="BS1804" s="5"/>
      <c r="BT1804" s="5"/>
      <c r="BU1804" s="5"/>
    </row>
    <row r="1805" spans="26:73" x14ac:dyDescent="0.25">
      <c r="Z1805" s="5" t="s">
        <v>1234</v>
      </c>
      <c r="AA1805" s="1">
        <v>0.33</v>
      </c>
      <c r="AI1805" s="5" t="s">
        <v>1239</v>
      </c>
      <c r="AJ1805" s="42">
        <v>1</v>
      </c>
      <c r="AL1805" s="5" t="s">
        <v>1241</v>
      </c>
      <c r="AM1805" s="17">
        <v>3</v>
      </c>
      <c r="AW1805" s="5" t="s">
        <v>1483</v>
      </c>
      <c r="AX1805" s="17">
        <v>230</v>
      </c>
      <c r="BC1805" s="5" t="s">
        <v>1351</v>
      </c>
      <c r="BD1805" s="17">
        <v>180</v>
      </c>
      <c r="BN1805" s="5" t="s">
        <v>1246</v>
      </c>
      <c r="BO1805" s="5" t="e">
        <f t="shared" si="109"/>
        <v>#N/A</v>
      </c>
      <c r="BP1805" s="5" t="e">
        <f t="shared" si="110"/>
        <v>#N/A</v>
      </c>
      <c r="BQ1805" s="5" t="e">
        <f>Table2[[#This Row],[Column1]]+Table2[[#This Row],[Column2]]</f>
        <v>#N/A</v>
      </c>
      <c r="BR1805" s="5"/>
      <c r="BS1805" s="5"/>
      <c r="BT1805" s="5"/>
      <c r="BU1805" s="5"/>
    </row>
    <row r="1806" spans="26:73" x14ac:dyDescent="0.25">
      <c r="Z1806" s="5" t="s">
        <v>1235</v>
      </c>
      <c r="AA1806" s="1">
        <v>0.25</v>
      </c>
      <c r="AI1806" s="5" t="s">
        <v>1241</v>
      </c>
      <c r="AJ1806" s="42">
        <v>3</v>
      </c>
      <c r="AL1806" s="5" t="s">
        <v>1244</v>
      </c>
      <c r="AM1806" s="17">
        <v>1</v>
      </c>
      <c r="AW1806" s="5" t="s">
        <v>1485</v>
      </c>
      <c r="AX1806" s="17">
        <v>27</v>
      </c>
      <c r="BC1806" s="5" t="s">
        <v>1354</v>
      </c>
      <c r="BD1806" s="17">
        <v>19</v>
      </c>
      <c r="BN1806" s="5" t="s">
        <v>1247</v>
      </c>
      <c r="BO1806" s="5" t="e">
        <f t="shared" si="109"/>
        <v>#N/A</v>
      </c>
      <c r="BP1806" s="5" t="e">
        <f t="shared" si="110"/>
        <v>#N/A</v>
      </c>
      <c r="BQ1806" s="5" t="e">
        <f>Table2[[#This Row],[Column1]]+Table2[[#This Row],[Column2]]</f>
        <v>#N/A</v>
      </c>
      <c r="BR1806" s="5"/>
      <c r="BS1806" s="5"/>
      <c r="BT1806" s="5"/>
      <c r="BU1806" s="5"/>
    </row>
    <row r="1807" spans="26:73" x14ac:dyDescent="0.25">
      <c r="Z1807" s="5" t="s">
        <v>1236</v>
      </c>
      <c r="AA1807" s="1">
        <v>0.33</v>
      </c>
      <c r="AI1807" s="5" t="s">
        <v>1244</v>
      </c>
      <c r="AJ1807" s="42">
        <v>1</v>
      </c>
      <c r="AL1807" s="5" t="s">
        <v>1245</v>
      </c>
      <c r="AM1807" s="17">
        <v>1</v>
      </c>
      <c r="AW1807" s="5" t="s">
        <v>1486</v>
      </c>
      <c r="AX1807" s="17">
        <v>340</v>
      </c>
      <c r="BC1807" s="5" t="s">
        <v>1356</v>
      </c>
      <c r="BD1807" s="17">
        <v>137</v>
      </c>
      <c r="BN1807" s="5" t="s">
        <v>1248</v>
      </c>
      <c r="BO1807" s="5" t="e">
        <f t="shared" si="109"/>
        <v>#N/A</v>
      </c>
      <c r="BP1807" s="5" t="e">
        <f t="shared" si="110"/>
        <v>#N/A</v>
      </c>
      <c r="BQ1807" s="5" t="e">
        <f>Table2[[#This Row],[Column1]]+Table2[[#This Row],[Column2]]</f>
        <v>#N/A</v>
      </c>
      <c r="BR1807" s="5"/>
      <c r="BS1807" s="5"/>
      <c r="BT1807" s="5"/>
      <c r="BU1807" s="5"/>
    </row>
    <row r="1808" spans="26:73" x14ac:dyDescent="0.25">
      <c r="Z1808" s="5" t="s">
        <v>1237</v>
      </c>
      <c r="AA1808" s="1">
        <v>0.15</v>
      </c>
      <c r="AI1808" s="5" t="s">
        <v>1245</v>
      </c>
      <c r="AJ1808" s="42">
        <v>1</v>
      </c>
      <c r="AL1808" s="5" t="s">
        <v>1246</v>
      </c>
      <c r="AM1808" s="17">
        <v>1</v>
      </c>
      <c r="AW1808" s="5" t="s">
        <v>1487</v>
      </c>
      <c r="AX1808" s="17">
        <v>100</v>
      </c>
      <c r="BC1808" s="5" t="s">
        <v>1357</v>
      </c>
      <c r="BD1808" s="17">
        <v>734</v>
      </c>
      <c r="BN1808" s="5" t="s">
        <v>1249</v>
      </c>
      <c r="BO1808" s="5" t="e">
        <f t="shared" si="109"/>
        <v>#N/A</v>
      </c>
      <c r="BP1808" s="5" t="e">
        <f t="shared" si="110"/>
        <v>#N/A</v>
      </c>
      <c r="BQ1808" s="5" t="e">
        <f>Table2[[#This Row],[Column1]]+Table2[[#This Row],[Column2]]</f>
        <v>#N/A</v>
      </c>
      <c r="BR1808" s="5"/>
      <c r="BS1808" s="5"/>
      <c r="BT1808" s="5"/>
      <c r="BU1808" s="5"/>
    </row>
    <row r="1809" spans="26:73" x14ac:dyDescent="0.25">
      <c r="Z1809" s="5" t="s">
        <v>1238</v>
      </c>
      <c r="AA1809" s="1">
        <v>0.48</v>
      </c>
      <c r="AI1809" s="5" t="s">
        <v>1246</v>
      </c>
      <c r="AJ1809" s="42">
        <v>1</v>
      </c>
      <c r="AL1809" s="5" t="s">
        <v>1247</v>
      </c>
      <c r="AM1809" s="17">
        <v>1</v>
      </c>
      <c r="AW1809" s="5" t="s">
        <v>1488</v>
      </c>
      <c r="AX1809" s="17">
        <v>20</v>
      </c>
      <c r="BC1809" s="5" t="s">
        <v>1358</v>
      </c>
      <c r="BD1809" s="17">
        <v>5</v>
      </c>
      <c r="BN1809" s="5" t="s">
        <v>1250</v>
      </c>
      <c r="BO1809" s="5" t="e">
        <f t="shared" si="109"/>
        <v>#N/A</v>
      </c>
      <c r="BP1809" s="5" t="e">
        <f t="shared" si="110"/>
        <v>#N/A</v>
      </c>
      <c r="BQ1809" s="5" t="e">
        <f>Table2[[#This Row],[Column1]]+Table2[[#This Row],[Column2]]</f>
        <v>#N/A</v>
      </c>
      <c r="BR1809" s="5"/>
      <c r="BS1809" s="5"/>
      <c r="BT1809" s="5"/>
      <c r="BU1809" s="5"/>
    </row>
    <row r="1810" spans="26:73" x14ac:dyDescent="0.25">
      <c r="Z1810" s="5" t="s">
        <v>1239</v>
      </c>
      <c r="AA1810" s="1">
        <v>0.4</v>
      </c>
      <c r="AI1810" s="5" t="s">
        <v>1247</v>
      </c>
      <c r="AJ1810" s="42">
        <v>1</v>
      </c>
      <c r="AL1810" s="5" t="s">
        <v>1248</v>
      </c>
      <c r="AM1810" s="17">
        <v>1</v>
      </c>
      <c r="AW1810" s="5" t="s">
        <v>1489</v>
      </c>
      <c r="AX1810" s="17">
        <v>10090</v>
      </c>
      <c r="BC1810" s="5" t="s">
        <v>1359</v>
      </c>
      <c r="BD1810" s="17">
        <v>3</v>
      </c>
      <c r="BN1810" s="5" t="s">
        <v>1252</v>
      </c>
      <c r="BO1810" s="5" t="e">
        <f t="shared" si="109"/>
        <v>#N/A</v>
      </c>
      <c r="BP1810" s="5" t="e">
        <f t="shared" si="110"/>
        <v>#N/A</v>
      </c>
      <c r="BQ1810" s="5" t="e">
        <f>Table2[[#This Row],[Column1]]+Table2[[#This Row],[Column2]]</f>
        <v>#N/A</v>
      </c>
      <c r="BR1810" s="5"/>
      <c r="BS1810" s="5"/>
      <c r="BT1810" s="5"/>
      <c r="BU1810" s="5"/>
    </row>
    <row r="1811" spans="26:73" x14ac:dyDescent="0.25">
      <c r="Z1811" s="5" t="s">
        <v>1241</v>
      </c>
      <c r="AA1811" s="1">
        <v>0.18</v>
      </c>
      <c r="AI1811" s="5" t="s">
        <v>1248</v>
      </c>
      <c r="AJ1811" s="42">
        <v>1</v>
      </c>
      <c r="AL1811" s="5" t="s">
        <v>1249</v>
      </c>
      <c r="AM1811" s="17">
        <v>2</v>
      </c>
      <c r="AW1811" s="5" t="s">
        <v>1490</v>
      </c>
      <c r="AX1811" s="17">
        <v>155</v>
      </c>
      <c r="BC1811" s="5" t="s">
        <v>1360</v>
      </c>
      <c r="BD1811" s="17">
        <v>10</v>
      </c>
      <c r="BN1811" s="5" t="s">
        <v>1253</v>
      </c>
      <c r="BO1811" s="5" t="e">
        <f t="shared" si="109"/>
        <v>#N/A</v>
      </c>
      <c r="BP1811" s="5" t="e">
        <f t="shared" si="110"/>
        <v>#N/A</v>
      </c>
      <c r="BQ1811" s="5" t="e">
        <f>Table2[[#This Row],[Column1]]+Table2[[#This Row],[Column2]]</f>
        <v>#N/A</v>
      </c>
      <c r="BR1811" s="5"/>
      <c r="BS1811" s="5"/>
      <c r="BT1811" s="5"/>
      <c r="BU1811" s="5"/>
    </row>
    <row r="1812" spans="26:73" x14ac:dyDescent="0.25">
      <c r="Z1812" s="5" t="s">
        <v>1244</v>
      </c>
      <c r="AA1812" s="1">
        <v>7.0000000000000007E-2</v>
      </c>
      <c r="AI1812" s="5" t="s">
        <v>1249</v>
      </c>
      <c r="AJ1812" s="42">
        <v>2</v>
      </c>
      <c r="AL1812" s="5" t="s">
        <v>1250</v>
      </c>
      <c r="AM1812" s="17">
        <v>4</v>
      </c>
      <c r="AW1812" s="5" t="s">
        <v>1492</v>
      </c>
      <c r="AX1812" s="17">
        <v>150</v>
      </c>
      <c r="BC1812" s="5" t="s">
        <v>1362</v>
      </c>
      <c r="BD1812" s="17">
        <v>428</v>
      </c>
      <c r="BN1812" s="5" t="s">
        <v>1254</v>
      </c>
      <c r="BO1812" s="5" t="e">
        <f t="shared" si="109"/>
        <v>#N/A</v>
      </c>
      <c r="BP1812" s="5" t="e">
        <f t="shared" si="110"/>
        <v>#N/A</v>
      </c>
      <c r="BQ1812" s="5" t="e">
        <f>Table2[[#This Row],[Column1]]+Table2[[#This Row],[Column2]]</f>
        <v>#N/A</v>
      </c>
      <c r="BR1812" s="5"/>
      <c r="BS1812" s="5"/>
      <c r="BT1812" s="5"/>
      <c r="BU1812" s="5"/>
    </row>
    <row r="1813" spans="26:73" x14ac:dyDescent="0.25">
      <c r="Z1813" s="5" t="s">
        <v>1245</v>
      </c>
      <c r="AA1813" s="1">
        <v>0.19</v>
      </c>
      <c r="AI1813" s="5" t="s">
        <v>1250</v>
      </c>
      <c r="AJ1813" s="42">
        <v>4</v>
      </c>
      <c r="AL1813" s="5" t="s">
        <v>1252</v>
      </c>
      <c r="AM1813" s="17">
        <v>1</v>
      </c>
      <c r="AW1813" s="5" t="s">
        <v>1493</v>
      </c>
      <c r="AX1813" s="17">
        <v>75</v>
      </c>
      <c r="BC1813" s="5" t="s">
        <v>1363</v>
      </c>
      <c r="BD1813" s="17">
        <v>13</v>
      </c>
      <c r="BN1813" s="5" t="s">
        <v>1255</v>
      </c>
      <c r="BO1813" s="5" t="e">
        <f t="shared" si="109"/>
        <v>#N/A</v>
      </c>
      <c r="BP1813" s="5" t="e">
        <f t="shared" si="110"/>
        <v>#N/A</v>
      </c>
      <c r="BQ1813" s="5" t="e">
        <f>Table2[[#This Row],[Column1]]+Table2[[#This Row],[Column2]]</f>
        <v>#N/A</v>
      </c>
      <c r="BR1813" s="5"/>
      <c r="BS1813" s="5"/>
      <c r="BT1813" s="5"/>
      <c r="BU1813" s="5"/>
    </row>
    <row r="1814" spans="26:73" x14ac:dyDescent="0.25">
      <c r="Z1814" s="5" t="s">
        <v>1246</v>
      </c>
      <c r="AA1814" s="1">
        <v>0</v>
      </c>
      <c r="AI1814" s="5" t="s">
        <v>1252</v>
      </c>
      <c r="AJ1814" s="42">
        <v>1</v>
      </c>
      <c r="AL1814" s="5" t="s">
        <v>1253</v>
      </c>
      <c r="AM1814" s="17">
        <v>1</v>
      </c>
      <c r="AW1814" s="5" t="s">
        <v>1494</v>
      </c>
      <c r="AX1814" s="17">
        <v>300</v>
      </c>
      <c r="BC1814" s="5" t="s">
        <v>1364</v>
      </c>
      <c r="BD1814" s="17">
        <v>205</v>
      </c>
      <c r="BN1814" s="5" t="s">
        <v>1256</v>
      </c>
      <c r="BO1814" s="5" t="e">
        <f t="shared" si="109"/>
        <v>#N/A</v>
      </c>
      <c r="BP1814" s="5" t="e">
        <f t="shared" si="110"/>
        <v>#N/A</v>
      </c>
      <c r="BQ1814" s="5" t="e">
        <f>Table2[[#This Row],[Column1]]+Table2[[#This Row],[Column2]]</f>
        <v>#N/A</v>
      </c>
      <c r="BR1814" s="5"/>
      <c r="BS1814" s="5"/>
      <c r="BT1814" s="5"/>
      <c r="BU1814" s="5"/>
    </row>
    <row r="1815" spans="26:73" x14ac:dyDescent="0.25">
      <c r="Z1815" s="5" t="s">
        <v>1247</v>
      </c>
      <c r="AA1815" s="1">
        <v>0</v>
      </c>
      <c r="AI1815" s="5" t="s">
        <v>1253</v>
      </c>
      <c r="AJ1815" s="42">
        <v>1</v>
      </c>
      <c r="AL1815" s="5" t="s">
        <v>1254</v>
      </c>
      <c r="AM1815" s="17">
        <v>1</v>
      </c>
      <c r="AW1815" s="5" t="s">
        <v>1497</v>
      </c>
      <c r="AX1815" s="17">
        <v>60</v>
      </c>
      <c r="BC1815" s="5" t="s">
        <v>1365</v>
      </c>
      <c r="BD1815" s="17">
        <v>20</v>
      </c>
      <c r="BN1815" s="5" t="s">
        <v>1257</v>
      </c>
      <c r="BO1815" s="5" t="e">
        <f t="shared" si="109"/>
        <v>#N/A</v>
      </c>
      <c r="BP1815" s="5" t="e">
        <f t="shared" si="110"/>
        <v>#N/A</v>
      </c>
      <c r="BQ1815" s="5" t="e">
        <f>Table2[[#This Row],[Column1]]+Table2[[#This Row],[Column2]]</f>
        <v>#N/A</v>
      </c>
      <c r="BR1815" s="5"/>
      <c r="BS1815" s="5"/>
      <c r="BT1815" s="5"/>
      <c r="BU1815" s="5"/>
    </row>
    <row r="1816" spans="26:73" x14ac:dyDescent="0.25">
      <c r="Z1816" s="5" t="s">
        <v>1248</v>
      </c>
      <c r="AA1816" s="1">
        <v>0</v>
      </c>
      <c r="AI1816" s="5" t="s">
        <v>1254</v>
      </c>
      <c r="AJ1816" s="42">
        <v>1</v>
      </c>
      <c r="AL1816" s="5" t="s">
        <v>1255</v>
      </c>
      <c r="AM1816" s="17">
        <v>1</v>
      </c>
      <c r="AW1816" s="5" t="s">
        <v>1498</v>
      </c>
      <c r="AX1816" s="17">
        <v>80</v>
      </c>
      <c r="BC1816" s="5" t="s">
        <v>1366</v>
      </c>
      <c r="BD1816" s="17">
        <v>192</v>
      </c>
      <c r="BN1816" s="5" t="s">
        <v>1258</v>
      </c>
      <c r="BO1816" s="5" t="e">
        <f t="shared" si="109"/>
        <v>#N/A</v>
      </c>
      <c r="BP1816" s="5" t="e">
        <f t="shared" si="110"/>
        <v>#N/A</v>
      </c>
      <c r="BQ1816" s="5" t="e">
        <f>Table2[[#This Row],[Column1]]+Table2[[#This Row],[Column2]]</f>
        <v>#N/A</v>
      </c>
      <c r="BR1816" s="5"/>
      <c r="BS1816" s="5"/>
      <c r="BT1816" s="5"/>
      <c r="BU1816" s="5"/>
    </row>
    <row r="1817" spans="26:73" x14ac:dyDescent="0.25">
      <c r="Z1817" s="5" t="s">
        <v>1249</v>
      </c>
      <c r="AA1817" s="1">
        <v>0.05</v>
      </c>
      <c r="AI1817" s="5" t="s">
        <v>1255</v>
      </c>
      <c r="AJ1817" s="42">
        <v>1</v>
      </c>
      <c r="AL1817" s="5" t="s">
        <v>1256</v>
      </c>
      <c r="AM1817" s="17">
        <v>1</v>
      </c>
      <c r="AW1817" s="5" t="s">
        <v>1499</v>
      </c>
      <c r="AX1817" s="17">
        <v>3000</v>
      </c>
      <c r="BC1817" s="5" t="s">
        <v>1367</v>
      </c>
      <c r="BD1817" s="17">
        <v>43</v>
      </c>
      <c r="BN1817" s="5" t="s">
        <v>1259</v>
      </c>
      <c r="BO1817" s="5" t="e">
        <f t="shared" si="109"/>
        <v>#N/A</v>
      </c>
      <c r="BP1817" s="5" t="e">
        <f t="shared" si="110"/>
        <v>#N/A</v>
      </c>
      <c r="BQ1817" s="5" t="e">
        <f>Table2[[#This Row],[Column1]]+Table2[[#This Row],[Column2]]</f>
        <v>#N/A</v>
      </c>
      <c r="BR1817" s="5"/>
      <c r="BS1817" s="5"/>
      <c r="BT1817" s="5"/>
      <c r="BU1817" s="5"/>
    </row>
    <row r="1818" spans="26:73" x14ac:dyDescent="0.25">
      <c r="Z1818" s="5" t="s">
        <v>1250</v>
      </c>
      <c r="AA1818" s="1">
        <v>0.35</v>
      </c>
      <c r="AI1818" s="5" t="s">
        <v>1256</v>
      </c>
      <c r="AJ1818" s="42">
        <v>1</v>
      </c>
      <c r="AL1818" s="5" t="s">
        <v>1257</v>
      </c>
      <c r="AM1818" s="17">
        <v>2</v>
      </c>
      <c r="AW1818" s="5" t="s">
        <v>1501</v>
      </c>
      <c r="AX1818" s="17">
        <v>300</v>
      </c>
      <c r="BC1818" s="5" t="s">
        <v>1369</v>
      </c>
      <c r="BD1818" s="17">
        <v>19</v>
      </c>
      <c r="BN1818" s="5" t="s">
        <v>1260</v>
      </c>
      <c r="BO1818" s="5" t="e">
        <f t="shared" si="109"/>
        <v>#N/A</v>
      </c>
      <c r="BP1818" s="5" t="e">
        <f t="shared" si="110"/>
        <v>#N/A</v>
      </c>
      <c r="BQ1818" s="5" t="e">
        <f>Table2[[#This Row],[Column1]]+Table2[[#This Row],[Column2]]</f>
        <v>#N/A</v>
      </c>
      <c r="BR1818" s="5"/>
      <c r="BS1818" s="5"/>
      <c r="BT1818" s="5"/>
      <c r="BU1818" s="5"/>
    </row>
    <row r="1819" spans="26:73" x14ac:dyDescent="0.25">
      <c r="Z1819" s="5" t="s">
        <v>1252</v>
      </c>
      <c r="AA1819" s="1">
        <v>0.31</v>
      </c>
      <c r="AI1819" s="5" t="s">
        <v>1257</v>
      </c>
      <c r="AJ1819" s="42">
        <v>2</v>
      </c>
      <c r="AL1819" s="5" t="s">
        <v>1258</v>
      </c>
      <c r="AM1819" s="17">
        <v>2</v>
      </c>
      <c r="AW1819" s="5" t="s">
        <v>1502</v>
      </c>
      <c r="AX1819" s="17">
        <v>30</v>
      </c>
      <c r="BC1819" s="5" t="s">
        <v>1370</v>
      </c>
      <c r="BD1819" s="17">
        <v>20</v>
      </c>
      <c r="BN1819" s="5" t="s">
        <v>1261</v>
      </c>
      <c r="BO1819" s="5" t="e">
        <f t="shared" si="109"/>
        <v>#N/A</v>
      </c>
      <c r="BP1819" s="5" t="e">
        <f t="shared" si="110"/>
        <v>#N/A</v>
      </c>
      <c r="BQ1819" s="5" t="e">
        <f>Table2[[#This Row],[Column1]]+Table2[[#This Row],[Column2]]</f>
        <v>#N/A</v>
      </c>
      <c r="BR1819" s="5"/>
      <c r="BS1819" s="5"/>
      <c r="BT1819" s="5"/>
      <c r="BU1819" s="5"/>
    </row>
    <row r="1820" spans="26:73" x14ac:dyDescent="0.25">
      <c r="Z1820" s="5" t="s">
        <v>1253</v>
      </c>
      <c r="AA1820" s="1">
        <v>0.35</v>
      </c>
      <c r="AI1820" s="5" t="s">
        <v>1258</v>
      </c>
      <c r="AJ1820" s="42">
        <v>2</v>
      </c>
      <c r="AL1820" s="5" t="s">
        <v>1259</v>
      </c>
      <c r="AM1820" s="17">
        <v>1</v>
      </c>
      <c r="AW1820" s="5" t="s">
        <v>1505</v>
      </c>
      <c r="AX1820" s="17">
        <v>90</v>
      </c>
      <c r="BC1820" s="5" t="s">
        <v>1371</v>
      </c>
      <c r="BD1820" s="17">
        <v>419</v>
      </c>
      <c r="BN1820" s="5" t="s">
        <v>1262</v>
      </c>
      <c r="BO1820" s="5" t="e">
        <f t="shared" si="109"/>
        <v>#N/A</v>
      </c>
      <c r="BP1820" s="5" t="e">
        <f t="shared" si="110"/>
        <v>#N/A</v>
      </c>
      <c r="BQ1820" s="5" t="e">
        <f>Table2[[#This Row],[Column1]]+Table2[[#This Row],[Column2]]</f>
        <v>#N/A</v>
      </c>
      <c r="BR1820" s="5"/>
      <c r="BS1820" s="5"/>
      <c r="BT1820" s="5"/>
      <c r="BU1820" s="5"/>
    </row>
    <row r="1821" spans="26:73" x14ac:dyDescent="0.25">
      <c r="Z1821" s="5" t="s">
        <v>1254</v>
      </c>
      <c r="AA1821" s="1">
        <v>0.15</v>
      </c>
      <c r="AI1821" s="5" t="s">
        <v>1259</v>
      </c>
      <c r="AJ1821" s="42">
        <v>1</v>
      </c>
      <c r="AL1821" s="5" t="s">
        <v>1260</v>
      </c>
      <c r="AM1821" s="17">
        <v>2</v>
      </c>
      <c r="AW1821" s="5" t="s">
        <v>1506</v>
      </c>
      <c r="AX1821" s="17">
        <v>120</v>
      </c>
      <c r="BC1821" s="5" t="s">
        <v>1372</v>
      </c>
      <c r="BD1821" s="17">
        <v>13</v>
      </c>
      <c r="BN1821" s="5" t="s">
        <v>1263</v>
      </c>
      <c r="BO1821" s="5" t="e">
        <f t="shared" si="109"/>
        <v>#N/A</v>
      </c>
      <c r="BP1821" s="5" t="e">
        <f t="shared" si="110"/>
        <v>#N/A</v>
      </c>
      <c r="BQ1821" s="5" t="e">
        <f>Table2[[#This Row],[Column1]]+Table2[[#This Row],[Column2]]</f>
        <v>#N/A</v>
      </c>
      <c r="BR1821" s="5"/>
      <c r="BS1821" s="5"/>
      <c r="BT1821" s="5"/>
      <c r="BU1821" s="5"/>
    </row>
    <row r="1822" spans="26:73" x14ac:dyDescent="0.25">
      <c r="Z1822" s="5" t="s">
        <v>1255</v>
      </c>
      <c r="AA1822" s="1">
        <v>0</v>
      </c>
      <c r="AI1822" s="5" t="s">
        <v>1260</v>
      </c>
      <c r="AJ1822" s="42">
        <v>2</v>
      </c>
      <c r="AL1822" s="5" t="s">
        <v>1261</v>
      </c>
      <c r="AM1822" s="17">
        <v>1</v>
      </c>
      <c r="AW1822" s="5" t="s">
        <v>1509</v>
      </c>
      <c r="AX1822" s="17">
        <v>90</v>
      </c>
      <c r="BC1822" s="5" t="s">
        <v>1373</v>
      </c>
      <c r="BD1822" s="17">
        <v>286</v>
      </c>
      <c r="BN1822" s="5" t="s">
        <v>1264</v>
      </c>
      <c r="BO1822" s="5" t="e">
        <f t="shared" si="109"/>
        <v>#N/A</v>
      </c>
      <c r="BP1822" s="5" t="e">
        <f t="shared" si="110"/>
        <v>#N/A</v>
      </c>
      <c r="BQ1822" s="5" t="e">
        <f>Table2[[#This Row],[Column1]]+Table2[[#This Row],[Column2]]</f>
        <v>#N/A</v>
      </c>
      <c r="BR1822" s="5"/>
      <c r="BS1822" s="5"/>
      <c r="BT1822" s="5"/>
      <c r="BU1822" s="5"/>
    </row>
    <row r="1823" spans="26:73" x14ac:dyDescent="0.25">
      <c r="Z1823" s="5" t="s">
        <v>1256</v>
      </c>
      <c r="AA1823" s="1">
        <v>0.31</v>
      </c>
      <c r="AI1823" s="5" t="s">
        <v>1261</v>
      </c>
      <c r="AJ1823" s="42">
        <v>1</v>
      </c>
      <c r="AL1823" s="5" t="s">
        <v>1262</v>
      </c>
      <c r="AM1823" s="17">
        <v>1</v>
      </c>
      <c r="AW1823" s="5" t="s">
        <v>1510</v>
      </c>
      <c r="AX1823" s="17">
        <v>92</v>
      </c>
      <c r="BC1823" s="5" t="s">
        <v>1375</v>
      </c>
      <c r="BD1823" s="17">
        <v>564</v>
      </c>
      <c r="BN1823" s="5" t="s">
        <v>1265</v>
      </c>
      <c r="BO1823" s="5" t="e">
        <f t="shared" si="109"/>
        <v>#N/A</v>
      </c>
      <c r="BP1823" s="5" t="e">
        <f t="shared" si="110"/>
        <v>#N/A</v>
      </c>
      <c r="BQ1823" s="5" t="e">
        <f>Table2[[#This Row],[Column1]]+Table2[[#This Row],[Column2]]</f>
        <v>#N/A</v>
      </c>
      <c r="BR1823" s="5"/>
      <c r="BS1823" s="5"/>
      <c r="BT1823" s="5"/>
      <c r="BU1823" s="5"/>
    </row>
    <row r="1824" spans="26:73" x14ac:dyDescent="0.25">
      <c r="Z1824" s="5" t="s">
        <v>1257</v>
      </c>
      <c r="AA1824" s="1">
        <v>0.33</v>
      </c>
      <c r="AI1824" s="5" t="s">
        <v>1262</v>
      </c>
      <c r="AJ1824" s="42">
        <v>1</v>
      </c>
      <c r="AL1824" s="5" t="s">
        <v>1263</v>
      </c>
      <c r="AM1824" s="17">
        <v>1</v>
      </c>
      <c r="AW1824" s="5" t="s">
        <v>1512</v>
      </c>
      <c r="AX1824" s="17">
        <v>350</v>
      </c>
      <c r="BC1824" s="5" t="s">
        <v>1376</v>
      </c>
      <c r="BD1824" s="17">
        <v>184</v>
      </c>
      <c r="BN1824" s="5" t="s">
        <v>1266</v>
      </c>
      <c r="BO1824" s="5" t="e">
        <f t="shared" si="109"/>
        <v>#N/A</v>
      </c>
      <c r="BP1824" s="5" t="e">
        <f t="shared" si="110"/>
        <v>#N/A</v>
      </c>
      <c r="BQ1824" s="5" t="e">
        <f>Table2[[#This Row],[Column1]]+Table2[[#This Row],[Column2]]</f>
        <v>#N/A</v>
      </c>
      <c r="BR1824" s="5"/>
      <c r="BS1824" s="5"/>
      <c r="BT1824" s="5"/>
      <c r="BU1824" s="5"/>
    </row>
    <row r="1825" spans="26:73" x14ac:dyDescent="0.25">
      <c r="Z1825" s="5" t="s">
        <v>1258</v>
      </c>
      <c r="AA1825" s="1">
        <v>0.32</v>
      </c>
      <c r="AI1825" s="5" t="s">
        <v>1263</v>
      </c>
      <c r="AJ1825" s="42">
        <v>1</v>
      </c>
      <c r="AL1825" s="5" t="s">
        <v>1264</v>
      </c>
      <c r="AM1825" s="17">
        <v>1</v>
      </c>
      <c r="AW1825" s="5" t="s">
        <v>1513</v>
      </c>
      <c r="AX1825" s="17">
        <v>32</v>
      </c>
      <c r="BC1825" s="5" t="s">
        <v>1378</v>
      </c>
      <c r="BD1825" s="17">
        <v>451</v>
      </c>
      <c r="BN1825" s="5" t="s">
        <v>1267</v>
      </c>
      <c r="BO1825" s="5" t="e">
        <f t="shared" si="109"/>
        <v>#N/A</v>
      </c>
      <c r="BP1825" s="5" t="e">
        <f t="shared" si="110"/>
        <v>#N/A</v>
      </c>
      <c r="BQ1825" s="5" t="e">
        <f>Table2[[#This Row],[Column1]]+Table2[[#This Row],[Column2]]</f>
        <v>#N/A</v>
      </c>
      <c r="BR1825" s="5"/>
      <c r="BS1825" s="5"/>
      <c r="BT1825" s="5"/>
      <c r="BU1825" s="5"/>
    </row>
    <row r="1826" spans="26:73" x14ac:dyDescent="0.25">
      <c r="Z1826" s="5" t="s">
        <v>1259</v>
      </c>
      <c r="AA1826" s="1">
        <v>0.25</v>
      </c>
      <c r="AI1826" s="5" t="s">
        <v>1264</v>
      </c>
      <c r="AJ1826" s="42">
        <v>1</v>
      </c>
      <c r="AL1826" s="5" t="s">
        <v>1265</v>
      </c>
      <c r="AM1826" s="17">
        <v>2</v>
      </c>
      <c r="AW1826" s="5" t="s">
        <v>1514</v>
      </c>
      <c r="AX1826" s="17">
        <v>212</v>
      </c>
      <c r="BC1826" s="5" t="s">
        <v>1379</v>
      </c>
      <c r="BD1826" s="17">
        <v>120</v>
      </c>
      <c r="BN1826" s="5" t="s">
        <v>1268</v>
      </c>
      <c r="BO1826" s="5" t="e">
        <f t="shared" si="109"/>
        <v>#N/A</v>
      </c>
      <c r="BP1826" s="5" t="e">
        <f t="shared" si="110"/>
        <v>#N/A</v>
      </c>
      <c r="BQ1826" s="5" t="e">
        <f>Table2[[#This Row],[Column1]]+Table2[[#This Row],[Column2]]</f>
        <v>#N/A</v>
      </c>
      <c r="BR1826" s="5"/>
      <c r="BS1826" s="5"/>
      <c r="BT1826" s="5"/>
      <c r="BU1826" s="5"/>
    </row>
    <row r="1827" spans="26:73" x14ac:dyDescent="0.25">
      <c r="Z1827" s="5" t="s">
        <v>1260</v>
      </c>
      <c r="AA1827" s="1">
        <v>0.25</v>
      </c>
      <c r="AI1827" s="5" t="s">
        <v>1265</v>
      </c>
      <c r="AJ1827" s="42">
        <v>2</v>
      </c>
      <c r="AL1827" s="5" t="s">
        <v>1266</v>
      </c>
      <c r="AM1827" s="17">
        <v>1</v>
      </c>
      <c r="AW1827" s="5" t="s">
        <v>1515</v>
      </c>
      <c r="AX1827" s="17">
        <v>90</v>
      </c>
      <c r="BC1827" s="5" t="s">
        <v>1382</v>
      </c>
      <c r="BD1827" s="17">
        <v>13</v>
      </c>
      <c r="BN1827" s="5" t="s">
        <v>1269</v>
      </c>
      <c r="BO1827" s="5" t="e">
        <f t="shared" si="109"/>
        <v>#N/A</v>
      </c>
      <c r="BP1827" s="5" t="e">
        <f t="shared" si="110"/>
        <v>#N/A</v>
      </c>
      <c r="BQ1827" s="5" t="e">
        <f>Table2[[#This Row],[Column1]]+Table2[[#This Row],[Column2]]</f>
        <v>#N/A</v>
      </c>
      <c r="BR1827" s="5"/>
      <c r="BS1827" s="5"/>
      <c r="BT1827" s="5"/>
      <c r="BU1827" s="5"/>
    </row>
    <row r="1828" spans="26:73" x14ac:dyDescent="0.25">
      <c r="Z1828" s="5" t="s">
        <v>1261</v>
      </c>
      <c r="AA1828" s="1">
        <v>0.85</v>
      </c>
      <c r="AI1828" s="5" t="s">
        <v>1266</v>
      </c>
      <c r="AJ1828" s="42">
        <v>1</v>
      </c>
      <c r="AL1828" s="5" t="s">
        <v>1267</v>
      </c>
      <c r="AM1828" s="17">
        <v>1</v>
      </c>
      <c r="AW1828" s="5" t="s">
        <v>1516</v>
      </c>
      <c r="AX1828" s="17">
        <v>50</v>
      </c>
      <c r="BC1828" s="5" t="s">
        <v>1383</v>
      </c>
      <c r="BD1828" s="17">
        <v>153</v>
      </c>
      <c r="BN1828" s="5" t="s">
        <v>1270</v>
      </c>
      <c r="BO1828" s="5" t="e">
        <f t="shared" si="109"/>
        <v>#N/A</v>
      </c>
      <c r="BP1828" s="5" t="e">
        <f t="shared" si="110"/>
        <v>#N/A</v>
      </c>
      <c r="BQ1828" s="5" t="e">
        <f>Table2[[#This Row],[Column1]]+Table2[[#This Row],[Column2]]</f>
        <v>#N/A</v>
      </c>
      <c r="BR1828" s="5"/>
      <c r="BS1828" s="5"/>
      <c r="BT1828" s="5"/>
      <c r="BU1828" s="5"/>
    </row>
    <row r="1829" spans="26:73" x14ac:dyDescent="0.25">
      <c r="Z1829" s="5" t="s">
        <v>1262</v>
      </c>
      <c r="AA1829" s="1">
        <v>0</v>
      </c>
      <c r="AI1829" s="5" t="s">
        <v>1267</v>
      </c>
      <c r="AJ1829" s="42">
        <v>1</v>
      </c>
      <c r="AL1829" s="5" t="s">
        <v>1268</v>
      </c>
      <c r="AM1829" s="17">
        <v>1</v>
      </c>
      <c r="AW1829" s="5" t="s">
        <v>1517</v>
      </c>
      <c r="AX1829" s="17">
        <v>28</v>
      </c>
      <c r="BC1829" s="5" t="s">
        <v>1384</v>
      </c>
      <c r="BD1829" s="17">
        <v>763</v>
      </c>
      <c r="BN1829" s="5" t="s">
        <v>1271</v>
      </c>
      <c r="BO1829" s="5" t="e">
        <f t="shared" si="109"/>
        <v>#N/A</v>
      </c>
      <c r="BP1829" s="5" t="e">
        <f t="shared" si="110"/>
        <v>#N/A</v>
      </c>
      <c r="BQ1829" s="5" t="e">
        <f>Table2[[#This Row],[Column1]]+Table2[[#This Row],[Column2]]</f>
        <v>#N/A</v>
      </c>
      <c r="BR1829" s="5"/>
      <c r="BS1829" s="5"/>
      <c r="BT1829" s="5"/>
      <c r="BU1829" s="5"/>
    </row>
    <row r="1830" spans="26:73" x14ac:dyDescent="0.25">
      <c r="Z1830" s="5" t="s">
        <v>1263</v>
      </c>
      <c r="AA1830" s="1">
        <v>0.7</v>
      </c>
      <c r="AI1830" s="5" t="s">
        <v>1268</v>
      </c>
      <c r="AJ1830" s="42">
        <v>1</v>
      </c>
      <c r="AL1830" s="5" t="s">
        <v>1269</v>
      </c>
      <c r="AM1830" s="17">
        <v>1</v>
      </c>
      <c r="AW1830" s="5" t="s">
        <v>1518</v>
      </c>
      <c r="AX1830" s="17">
        <v>750</v>
      </c>
      <c r="BC1830" s="5" t="s">
        <v>1385</v>
      </c>
      <c r="BD1830" s="17">
        <v>106</v>
      </c>
      <c r="BN1830" s="5" t="s">
        <v>1272</v>
      </c>
      <c r="BO1830" s="5" t="e">
        <f t="shared" si="109"/>
        <v>#N/A</v>
      </c>
      <c r="BP1830" s="5" t="e">
        <f t="shared" si="110"/>
        <v>#N/A</v>
      </c>
      <c r="BQ1830" s="5" t="e">
        <f>Table2[[#This Row],[Column1]]+Table2[[#This Row],[Column2]]</f>
        <v>#N/A</v>
      </c>
      <c r="BR1830" s="5"/>
      <c r="BS1830" s="5"/>
      <c r="BT1830" s="5"/>
      <c r="BU1830" s="5"/>
    </row>
    <row r="1831" spans="26:73" x14ac:dyDescent="0.25">
      <c r="Z1831" s="5" t="s">
        <v>1264</v>
      </c>
      <c r="AA1831" s="1">
        <v>0.25</v>
      </c>
      <c r="AI1831" s="5" t="s">
        <v>1269</v>
      </c>
      <c r="AJ1831" s="42">
        <v>1</v>
      </c>
      <c r="AL1831" s="5" t="s">
        <v>1270</v>
      </c>
      <c r="AM1831" s="17">
        <v>1</v>
      </c>
      <c r="AW1831" s="5" t="s">
        <v>1519</v>
      </c>
      <c r="AX1831" s="17">
        <v>300</v>
      </c>
      <c r="BC1831" s="5" t="s">
        <v>1386</v>
      </c>
      <c r="BD1831" s="17">
        <v>100</v>
      </c>
      <c r="BN1831" s="5" t="s">
        <v>1273</v>
      </c>
      <c r="BO1831" s="5" t="e">
        <f t="shared" si="109"/>
        <v>#N/A</v>
      </c>
      <c r="BP1831" s="5" t="e">
        <f t="shared" si="110"/>
        <v>#N/A</v>
      </c>
      <c r="BQ1831" s="5" t="e">
        <f>Table2[[#This Row],[Column1]]+Table2[[#This Row],[Column2]]</f>
        <v>#N/A</v>
      </c>
      <c r="BR1831" s="5"/>
      <c r="BS1831" s="5"/>
      <c r="BT1831" s="5"/>
      <c r="BU1831" s="5"/>
    </row>
    <row r="1832" spans="26:73" x14ac:dyDescent="0.25">
      <c r="Z1832" s="5" t="s">
        <v>1265</v>
      </c>
      <c r="AA1832" s="1">
        <v>0.35</v>
      </c>
      <c r="AI1832" s="5" t="s">
        <v>1270</v>
      </c>
      <c r="AJ1832" s="42">
        <v>1</v>
      </c>
      <c r="AL1832" s="5" t="s">
        <v>1271</v>
      </c>
      <c r="AM1832" s="17">
        <v>1</v>
      </c>
      <c r="AW1832" s="5" t="s">
        <v>1522</v>
      </c>
      <c r="AX1832" s="17">
        <v>27</v>
      </c>
      <c r="BC1832" s="5" t="s">
        <v>1387</v>
      </c>
      <c r="BD1832" s="17">
        <v>176</v>
      </c>
      <c r="BN1832" s="5" t="s">
        <v>1274</v>
      </c>
      <c r="BO1832" s="5" t="e">
        <f t="shared" si="109"/>
        <v>#N/A</v>
      </c>
      <c r="BP1832" s="5" t="e">
        <f t="shared" si="110"/>
        <v>#N/A</v>
      </c>
      <c r="BQ1832" s="5" t="e">
        <f>Table2[[#This Row],[Column1]]+Table2[[#This Row],[Column2]]</f>
        <v>#N/A</v>
      </c>
      <c r="BR1832" s="5"/>
      <c r="BS1832" s="5"/>
      <c r="BT1832" s="5"/>
      <c r="BU1832" s="5"/>
    </row>
    <row r="1833" spans="26:73" x14ac:dyDescent="0.25">
      <c r="Z1833" s="5" t="s">
        <v>1266</v>
      </c>
      <c r="AA1833" s="1">
        <v>1</v>
      </c>
      <c r="AI1833" s="5" t="s">
        <v>1271</v>
      </c>
      <c r="AJ1833" s="42">
        <v>1</v>
      </c>
      <c r="AL1833" s="5" t="s">
        <v>1272</v>
      </c>
      <c r="AM1833" s="17">
        <v>1</v>
      </c>
      <c r="AW1833" s="5" t="s">
        <v>1524</v>
      </c>
      <c r="AX1833" s="17">
        <v>84</v>
      </c>
      <c r="BC1833" s="5" t="s">
        <v>1388</v>
      </c>
      <c r="BD1833" s="17">
        <v>73</v>
      </c>
      <c r="BN1833" s="5" t="s">
        <v>1275</v>
      </c>
      <c r="BO1833" s="5" t="e">
        <f t="shared" si="109"/>
        <v>#N/A</v>
      </c>
      <c r="BP1833" s="5" t="e">
        <f t="shared" si="110"/>
        <v>#N/A</v>
      </c>
      <c r="BQ1833" s="5" t="e">
        <f>Table2[[#This Row],[Column1]]+Table2[[#This Row],[Column2]]</f>
        <v>#N/A</v>
      </c>
      <c r="BR1833" s="5"/>
      <c r="BS1833" s="5"/>
      <c r="BT1833" s="5"/>
      <c r="BU1833" s="5"/>
    </row>
    <row r="1834" spans="26:73" x14ac:dyDescent="0.25">
      <c r="Z1834" s="5" t="s">
        <v>1267</v>
      </c>
      <c r="AA1834" s="1">
        <v>0.2</v>
      </c>
      <c r="AI1834" s="5" t="s">
        <v>1272</v>
      </c>
      <c r="AJ1834" s="42">
        <v>1</v>
      </c>
      <c r="AL1834" s="5" t="s">
        <v>1273</v>
      </c>
      <c r="AM1834" s="17">
        <v>1</v>
      </c>
      <c r="AW1834" s="5" t="s">
        <v>1525</v>
      </c>
      <c r="AX1834" s="17">
        <v>17</v>
      </c>
      <c r="BC1834" s="5" t="s">
        <v>1389</v>
      </c>
      <c r="BD1834" s="17">
        <v>56</v>
      </c>
      <c r="BN1834" s="5" t="s">
        <v>1276</v>
      </c>
      <c r="BO1834" s="5" t="e">
        <f t="shared" si="109"/>
        <v>#N/A</v>
      </c>
      <c r="BP1834" s="5" t="e">
        <f t="shared" si="110"/>
        <v>#N/A</v>
      </c>
      <c r="BQ1834" s="5" t="e">
        <f>Table2[[#This Row],[Column1]]+Table2[[#This Row],[Column2]]</f>
        <v>#N/A</v>
      </c>
      <c r="BR1834" s="5"/>
      <c r="BS1834" s="5"/>
      <c r="BT1834" s="5"/>
      <c r="BU1834" s="5"/>
    </row>
    <row r="1835" spans="26:73" x14ac:dyDescent="0.25">
      <c r="Z1835" s="5" t="s">
        <v>1268</v>
      </c>
      <c r="AA1835" s="1">
        <v>0.08</v>
      </c>
      <c r="AI1835" s="5" t="s">
        <v>1273</v>
      </c>
      <c r="AJ1835" s="42">
        <v>1</v>
      </c>
      <c r="AL1835" s="5" t="s">
        <v>1274</v>
      </c>
      <c r="AM1835" s="17">
        <v>1</v>
      </c>
      <c r="AW1835" s="5" t="s">
        <v>1527</v>
      </c>
      <c r="AX1835" s="17">
        <v>221</v>
      </c>
      <c r="BC1835" s="5" t="s">
        <v>1390</v>
      </c>
      <c r="BD1835" s="17">
        <v>150</v>
      </c>
      <c r="BN1835" s="5" t="s">
        <v>1277</v>
      </c>
      <c r="BO1835" s="5" t="e">
        <f t="shared" si="109"/>
        <v>#N/A</v>
      </c>
      <c r="BP1835" s="5" t="e">
        <f t="shared" si="110"/>
        <v>#N/A</v>
      </c>
      <c r="BQ1835" s="5" t="e">
        <f>Table2[[#This Row],[Column1]]+Table2[[#This Row],[Column2]]</f>
        <v>#N/A</v>
      </c>
      <c r="BR1835" s="5"/>
      <c r="BS1835" s="5"/>
      <c r="BT1835" s="5"/>
      <c r="BU1835" s="5"/>
    </row>
    <row r="1836" spans="26:73" x14ac:dyDescent="0.25">
      <c r="Z1836" s="5" t="s">
        <v>1269</v>
      </c>
      <c r="AA1836" s="1">
        <v>0.05</v>
      </c>
      <c r="AI1836" s="5" t="s">
        <v>1274</v>
      </c>
      <c r="AJ1836" s="42">
        <v>1</v>
      </c>
      <c r="AL1836" s="5" t="s">
        <v>1275</v>
      </c>
      <c r="AM1836" s="17">
        <v>2</v>
      </c>
      <c r="AW1836" s="5" t="s">
        <v>1529</v>
      </c>
      <c r="AX1836" s="17">
        <v>21</v>
      </c>
      <c r="BC1836" s="5" t="s">
        <v>1391</v>
      </c>
      <c r="BD1836" s="17">
        <v>649</v>
      </c>
      <c r="BN1836" s="5" t="s">
        <v>1278</v>
      </c>
      <c r="BO1836" s="5" t="e">
        <f t="shared" si="109"/>
        <v>#N/A</v>
      </c>
      <c r="BP1836" s="5" t="e">
        <f t="shared" si="110"/>
        <v>#N/A</v>
      </c>
      <c r="BQ1836" s="5" t="e">
        <f>Table2[[#This Row],[Column1]]+Table2[[#This Row],[Column2]]</f>
        <v>#N/A</v>
      </c>
      <c r="BR1836" s="5"/>
      <c r="BS1836" s="5"/>
      <c r="BT1836" s="5"/>
      <c r="BU1836" s="5"/>
    </row>
    <row r="1837" spans="26:73" x14ac:dyDescent="0.25">
      <c r="Z1837" s="5" t="s">
        <v>1270</v>
      </c>
      <c r="AA1837" s="1">
        <v>0.15</v>
      </c>
      <c r="AI1837" s="5" t="s">
        <v>1275</v>
      </c>
      <c r="AJ1837" s="42">
        <v>2</v>
      </c>
      <c r="AL1837" s="5" t="s">
        <v>1276</v>
      </c>
      <c r="AM1837" s="17">
        <v>1</v>
      </c>
      <c r="AW1837" s="5" t="s">
        <v>1530</v>
      </c>
      <c r="AX1837" s="17">
        <v>150</v>
      </c>
      <c r="BC1837" s="5" t="s">
        <v>1393</v>
      </c>
      <c r="BD1837" s="17">
        <v>817</v>
      </c>
      <c r="BN1837" s="5" t="s">
        <v>1279</v>
      </c>
      <c r="BO1837" s="5" t="e">
        <f t="shared" si="109"/>
        <v>#N/A</v>
      </c>
      <c r="BP1837" s="5" t="e">
        <f t="shared" si="110"/>
        <v>#N/A</v>
      </c>
      <c r="BQ1837" s="5" t="e">
        <f>Table2[[#This Row],[Column1]]+Table2[[#This Row],[Column2]]</f>
        <v>#N/A</v>
      </c>
      <c r="BR1837" s="5"/>
      <c r="BS1837" s="5"/>
      <c r="BT1837" s="5"/>
      <c r="BU1837" s="5"/>
    </row>
    <row r="1838" spans="26:73" x14ac:dyDescent="0.25">
      <c r="Z1838" s="5" t="s">
        <v>1271</v>
      </c>
      <c r="AA1838" s="1">
        <v>0.1</v>
      </c>
      <c r="AI1838" s="5" t="s">
        <v>1276</v>
      </c>
      <c r="AJ1838" s="42">
        <v>1</v>
      </c>
      <c r="AL1838" s="5" t="s">
        <v>1277</v>
      </c>
      <c r="AM1838" s="17">
        <v>1</v>
      </c>
      <c r="AW1838" s="5" t="s">
        <v>1531</v>
      </c>
      <c r="AX1838" s="17">
        <v>701</v>
      </c>
      <c r="BC1838" s="5" t="s">
        <v>1394</v>
      </c>
      <c r="BD1838" s="17">
        <v>154</v>
      </c>
      <c r="BN1838" s="5" t="s">
        <v>1280</v>
      </c>
      <c r="BO1838" s="5" t="e">
        <f t="shared" si="109"/>
        <v>#N/A</v>
      </c>
      <c r="BP1838" s="5" t="e">
        <f t="shared" si="110"/>
        <v>#N/A</v>
      </c>
      <c r="BQ1838" s="5" t="e">
        <f>Table2[[#This Row],[Column1]]+Table2[[#This Row],[Column2]]</f>
        <v>#N/A</v>
      </c>
      <c r="BR1838" s="5"/>
      <c r="BS1838" s="5"/>
      <c r="BT1838" s="5"/>
      <c r="BU1838" s="5"/>
    </row>
    <row r="1839" spans="26:73" x14ac:dyDescent="0.25">
      <c r="Z1839" s="5" t="s">
        <v>1272</v>
      </c>
      <c r="AA1839" s="1">
        <v>0.15</v>
      </c>
      <c r="AI1839" s="5" t="s">
        <v>1277</v>
      </c>
      <c r="AJ1839" s="42">
        <v>1</v>
      </c>
      <c r="AL1839" s="5" t="s">
        <v>1278</v>
      </c>
      <c r="AM1839" s="17">
        <v>1</v>
      </c>
      <c r="AW1839" s="5" t="s">
        <v>1532</v>
      </c>
      <c r="AX1839" s="17">
        <v>18</v>
      </c>
      <c r="BC1839" s="5" t="s">
        <v>1395</v>
      </c>
      <c r="BD1839" s="17">
        <v>66</v>
      </c>
      <c r="BN1839" s="5" t="s">
        <v>1281</v>
      </c>
      <c r="BO1839" s="5" t="e">
        <f t="shared" si="109"/>
        <v>#N/A</v>
      </c>
      <c r="BP1839" s="5" t="e">
        <f t="shared" si="110"/>
        <v>#N/A</v>
      </c>
      <c r="BQ1839" s="5" t="e">
        <f>Table2[[#This Row],[Column1]]+Table2[[#This Row],[Column2]]</f>
        <v>#N/A</v>
      </c>
      <c r="BR1839" s="5"/>
      <c r="BS1839" s="5"/>
      <c r="BT1839" s="5"/>
      <c r="BU1839" s="5"/>
    </row>
    <row r="1840" spans="26:73" x14ac:dyDescent="0.25">
      <c r="Z1840" s="5" t="s">
        <v>1273</v>
      </c>
      <c r="AA1840" s="1">
        <v>0</v>
      </c>
      <c r="AI1840" s="5" t="s">
        <v>1278</v>
      </c>
      <c r="AJ1840" s="42">
        <v>1</v>
      </c>
      <c r="AL1840" s="5" t="s">
        <v>1279</v>
      </c>
      <c r="AM1840" s="17">
        <v>2</v>
      </c>
      <c r="AW1840" s="5" t="s">
        <v>1533</v>
      </c>
      <c r="AX1840" s="17">
        <v>29</v>
      </c>
      <c r="BC1840" s="5" t="s">
        <v>1399</v>
      </c>
      <c r="BD1840" s="17">
        <v>70</v>
      </c>
      <c r="BN1840" s="5" t="s">
        <v>1282</v>
      </c>
      <c r="BO1840" s="5" t="e">
        <f t="shared" si="109"/>
        <v>#N/A</v>
      </c>
      <c r="BP1840" s="5" t="e">
        <f t="shared" si="110"/>
        <v>#N/A</v>
      </c>
      <c r="BQ1840" s="5" t="e">
        <f>Table2[[#This Row],[Column1]]+Table2[[#This Row],[Column2]]</f>
        <v>#N/A</v>
      </c>
      <c r="BR1840" s="5"/>
      <c r="BS1840" s="5"/>
      <c r="BT1840" s="5"/>
      <c r="BU1840" s="5"/>
    </row>
    <row r="1841" spans="26:73" x14ac:dyDescent="0.25">
      <c r="Z1841" s="5" t="s">
        <v>1274</v>
      </c>
      <c r="AA1841" s="1">
        <v>0.16</v>
      </c>
      <c r="AI1841" s="5" t="s">
        <v>1279</v>
      </c>
      <c r="AJ1841" s="42">
        <v>2</v>
      </c>
      <c r="AL1841" s="5" t="s">
        <v>1280</v>
      </c>
      <c r="AM1841" s="17">
        <v>1</v>
      </c>
      <c r="AW1841" s="5" t="s">
        <v>1534</v>
      </c>
      <c r="AX1841" s="17">
        <v>43</v>
      </c>
      <c r="BC1841" s="5" t="s">
        <v>1400</v>
      </c>
      <c r="BD1841" s="17">
        <v>1200</v>
      </c>
      <c r="BN1841" s="5" t="s">
        <v>1283</v>
      </c>
      <c r="BO1841" s="5" t="e">
        <f t="shared" si="109"/>
        <v>#N/A</v>
      </c>
      <c r="BP1841" s="5" t="e">
        <f t="shared" si="110"/>
        <v>#N/A</v>
      </c>
      <c r="BQ1841" s="5" t="e">
        <f>Table2[[#This Row],[Column1]]+Table2[[#This Row],[Column2]]</f>
        <v>#N/A</v>
      </c>
      <c r="BR1841" s="5"/>
      <c r="BS1841" s="5"/>
      <c r="BT1841" s="5"/>
      <c r="BU1841" s="5"/>
    </row>
    <row r="1842" spans="26:73" x14ac:dyDescent="0.25">
      <c r="Z1842" s="5" t="s">
        <v>1275</v>
      </c>
      <c r="AA1842" s="1">
        <v>0.1</v>
      </c>
      <c r="AI1842" s="5" t="s">
        <v>1280</v>
      </c>
      <c r="AJ1842" s="42">
        <v>1</v>
      </c>
      <c r="AL1842" s="5" t="s">
        <v>1281</v>
      </c>
      <c r="AM1842" s="17">
        <v>1</v>
      </c>
      <c r="AW1842" s="5" t="s">
        <v>1535</v>
      </c>
      <c r="AX1842" s="17">
        <v>22</v>
      </c>
      <c r="BC1842" s="5" t="s">
        <v>1402</v>
      </c>
      <c r="BD1842" s="17">
        <v>10</v>
      </c>
      <c r="BN1842" s="5" t="s">
        <v>1284</v>
      </c>
      <c r="BO1842" s="5" t="e">
        <f t="shared" si="109"/>
        <v>#N/A</v>
      </c>
      <c r="BP1842" s="5" t="e">
        <f t="shared" si="110"/>
        <v>#N/A</v>
      </c>
      <c r="BQ1842" s="5" t="e">
        <f>Table2[[#This Row],[Column1]]+Table2[[#This Row],[Column2]]</f>
        <v>#N/A</v>
      </c>
      <c r="BR1842" s="5"/>
      <c r="BS1842" s="5"/>
      <c r="BT1842" s="5"/>
      <c r="BU1842" s="5"/>
    </row>
    <row r="1843" spans="26:73" x14ac:dyDescent="0.25">
      <c r="Z1843" s="5" t="s">
        <v>1276</v>
      </c>
      <c r="AA1843" s="1">
        <v>0.2</v>
      </c>
      <c r="AI1843" s="5" t="s">
        <v>1281</v>
      </c>
      <c r="AJ1843" s="42">
        <v>1</v>
      </c>
      <c r="AL1843" s="5" t="s">
        <v>1282</v>
      </c>
      <c r="AM1843" s="17">
        <v>2</v>
      </c>
      <c r="AW1843" s="5" t="s">
        <v>1537</v>
      </c>
      <c r="AX1843" s="17">
        <v>60</v>
      </c>
      <c r="BC1843" s="5" t="s">
        <v>1403</v>
      </c>
      <c r="BD1843" s="17">
        <v>184</v>
      </c>
      <c r="BN1843" s="5" t="s">
        <v>1285</v>
      </c>
      <c r="BO1843" s="5" t="e">
        <f t="shared" si="109"/>
        <v>#N/A</v>
      </c>
      <c r="BP1843" s="5" t="e">
        <f t="shared" si="110"/>
        <v>#N/A</v>
      </c>
      <c r="BQ1843" s="5" t="e">
        <f>Table2[[#This Row],[Column1]]+Table2[[#This Row],[Column2]]</f>
        <v>#N/A</v>
      </c>
      <c r="BR1843" s="5"/>
      <c r="BS1843" s="5"/>
      <c r="BT1843" s="5"/>
      <c r="BU1843" s="5"/>
    </row>
    <row r="1844" spans="26:73" x14ac:dyDescent="0.25">
      <c r="Z1844" s="5" t="s">
        <v>1277</v>
      </c>
      <c r="AA1844" s="1">
        <v>0.05</v>
      </c>
      <c r="AI1844" s="5" t="s">
        <v>1282</v>
      </c>
      <c r="AJ1844" s="42">
        <v>2</v>
      </c>
      <c r="AL1844" s="5" t="s">
        <v>1283</v>
      </c>
      <c r="AM1844" s="17">
        <v>2</v>
      </c>
      <c r="AW1844" s="5" t="s">
        <v>1538</v>
      </c>
      <c r="AX1844" s="17">
        <v>20</v>
      </c>
      <c r="BC1844" s="5" t="s">
        <v>1405</v>
      </c>
      <c r="BD1844" s="17">
        <v>338</v>
      </c>
      <c r="BN1844" s="5" t="s">
        <v>1286</v>
      </c>
      <c r="BO1844" s="5" t="e">
        <f t="shared" si="109"/>
        <v>#N/A</v>
      </c>
      <c r="BP1844" s="5" t="e">
        <f t="shared" si="110"/>
        <v>#N/A</v>
      </c>
      <c r="BQ1844" s="5" t="e">
        <f>Table2[[#This Row],[Column1]]+Table2[[#This Row],[Column2]]</f>
        <v>#N/A</v>
      </c>
      <c r="BR1844" s="5"/>
      <c r="BS1844" s="5"/>
      <c r="BT1844" s="5"/>
      <c r="BU1844" s="5"/>
    </row>
    <row r="1845" spans="26:73" x14ac:dyDescent="0.25">
      <c r="Z1845" s="5" t="s">
        <v>1278</v>
      </c>
      <c r="AA1845" s="1">
        <v>0.5</v>
      </c>
      <c r="AI1845" s="5" t="s">
        <v>1283</v>
      </c>
      <c r="AJ1845" s="42">
        <v>2</v>
      </c>
      <c r="AL1845" s="5" t="s">
        <v>1284</v>
      </c>
      <c r="AM1845" s="17">
        <v>2</v>
      </c>
      <c r="AW1845" s="5" t="s">
        <v>1539</v>
      </c>
      <c r="AX1845" s="17">
        <v>48</v>
      </c>
      <c r="BC1845" s="5" t="s">
        <v>1406</v>
      </c>
      <c r="BD1845" s="17">
        <v>1</v>
      </c>
      <c r="BN1845" s="5" t="s">
        <v>1287</v>
      </c>
      <c r="BO1845" s="5" t="e">
        <f t="shared" si="109"/>
        <v>#N/A</v>
      </c>
      <c r="BP1845" s="5" t="e">
        <f t="shared" si="110"/>
        <v>#N/A</v>
      </c>
      <c r="BQ1845" s="5" t="e">
        <f>Table2[[#This Row],[Column1]]+Table2[[#This Row],[Column2]]</f>
        <v>#N/A</v>
      </c>
      <c r="BR1845" s="5"/>
      <c r="BS1845" s="5"/>
      <c r="BT1845" s="5"/>
      <c r="BU1845" s="5"/>
    </row>
    <row r="1846" spans="26:73" x14ac:dyDescent="0.25">
      <c r="Z1846" s="5" t="s">
        <v>1279</v>
      </c>
      <c r="AA1846" s="1">
        <v>0.1</v>
      </c>
      <c r="AI1846" s="5" t="s">
        <v>1284</v>
      </c>
      <c r="AJ1846" s="42">
        <v>2</v>
      </c>
      <c r="AL1846" s="5" t="s">
        <v>1285</v>
      </c>
      <c r="AM1846" s="17">
        <v>1</v>
      </c>
      <c r="AW1846" s="5" t="s">
        <v>1540</v>
      </c>
      <c r="AX1846" s="17">
        <v>200</v>
      </c>
      <c r="BC1846" s="5" t="s">
        <v>1407</v>
      </c>
      <c r="BD1846" s="17">
        <v>91</v>
      </c>
      <c r="BN1846" s="5" t="s">
        <v>1288</v>
      </c>
      <c r="BO1846" s="5" t="e">
        <f t="shared" si="109"/>
        <v>#N/A</v>
      </c>
      <c r="BP1846" s="5" t="e">
        <f t="shared" si="110"/>
        <v>#N/A</v>
      </c>
      <c r="BQ1846" s="5" t="e">
        <f>Table2[[#This Row],[Column1]]+Table2[[#This Row],[Column2]]</f>
        <v>#N/A</v>
      </c>
      <c r="BR1846" s="5"/>
      <c r="BS1846" s="5"/>
      <c r="BT1846" s="5"/>
      <c r="BU1846" s="5"/>
    </row>
    <row r="1847" spans="26:73" x14ac:dyDescent="0.25">
      <c r="Z1847" s="5" t="s">
        <v>1280</v>
      </c>
      <c r="AA1847" s="1">
        <v>0.28000000000000003</v>
      </c>
      <c r="AI1847" s="5" t="s">
        <v>1285</v>
      </c>
      <c r="AJ1847" s="42">
        <v>1</v>
      </c>
      <c r="AL1847" s="5" t="s">
        <v>1286</v>
      </c>
      <c r="AM1847" s="17">
        <v>1</v>
      </c>
      <c r="AW1847" s="5" t="s">
        <v>1541</v>
      </c>
      <c r="AX1847" s="17">
        <v>1150</v>
      </c>
      <c r="BC1847" s="5" t="s">
        <v>1410</v>
      </c>
      <c r="BD1847" s="17">
        <v>400</v>
      </c>
      <c r="BN1847" s="5" t="s">
        <v>1289</v>
      </c>
      <c r="BO1847" s="5" t="e">
        <f t="shared" si="109"/>
        <v>#N/A</v>
      </c>
      <c r="BP1847" s="5" t="e">
        <f t="shared" si="110"/>
        <v>#N/A</v>
      </c>
      <c r="BQ1847" s="5" t="e">
        <f>Table2[[#This Row],[Column1]]+Table2[[#This Row],[Column2]]</f>
        <v>#N/A</v>
      </c>
      <c r="BR1847" s="5"/>
      <c r="BS1847" s="5"/>
      <c r="BT1847" s="5"/>
      <c r="BU1847" s="5"/>
    </row>
    <row r="1848" spans="26:73" x14ac:dyDescent="0.25">
      <c r="Z1848" s="5" t="s">
        <v>1281</v>
      </c>
      <c r="AA1848" s="1">
        <v>0.03</v>
      </c>
      <c r="AI1848" s="5" t="s">
        <v>1286</v>
      </c>
      <c r="AJ1848" s="42">
        <v>1</v>
      </c>
      <c r="AL1848" s="5" t="s">
        <v>1287</v>
      </c>
      <c r="AM1848" s="17">
        <v>1</v>
      </c>
      <c r="AW1848" s="5" t="s">
        <v>1544</v>
      </c>
      <c r="AX1848" s="17">
        <v>52</v>
      </c>
      <c r="BC1848" s="5" t="s">
        <v>1411</v>
      </c>
      <c r="BD1848" s="17">
        <v>39</v>
      </c>
      <c r="BN1848" s="5" t="s">
        <v>1290</v>
      </c>
      <c r="BO1848" s="5" t="e">
        <f t="shared" si="109"/>
        <v>#N/A</v>
      </c>
      <c r="BP1848" s="5" t="e">
        <f t="shared" si="110"/>
        <v>#N/A</v>
      </c>
      <c r="BQ1848" s="5" t="e">
        <f>Table2[[#This Row],[Column1]]+Table2[[#This Row],[Column2]]</f>
        <v>#N/A</v>
      </c>
      <c r="BR1848" s="5"/>
      <c r="BS1848" s="5"/>
      <c r="BT1848" s="5"/>
      <c r="BU1848" s="5"/>
    </row>
    <row r="1849" spans="26:73" x14ac:dyDescent="0.25">
      <c r="Z1849" s="5" t="s">
        <v>1282</v>
      </c>
      <c r="AA1849" s="1">
        <v>7.0000000000000007E-2</v>
      </c>
      <c r="AI1849" s="5" t="s">
        <v>1287</v>
      </c>
      <c r="AJ1849" s="42">
        <v>1</v>
      </c>
      <c r="AL1849" s="5" t="s">
        <v>1288</v>
      </c>
      <c r="AM1849" s="17">
        <v>4</v>
      </c>
      <c r="AW1849" s="5" t="s">
        <v>1545</v>
      </c>
      <c r="AX1849" s="17">
        <v>1160</v>
      </c>
      <c r="BC1849" s="5" t="s">
        <v>1412</v>
      </c>
      <c r="BD1849" s="17">
        <v>175</v>
      </c>
      <c r="BN1849" s="5" t="s">
        <v>1291</v>
      </c>
      <c r="BO1849" s="5" t="e">
        <f t="shared" si="109"/>
        <v>#N/A</v>
      </c>
      <c r="BP1849" s="5" t="e">
        <f t="shared" si="110"/>
        <v>#N/A</v>
      </c>
      <c r="BQ1849" s="5" t="e">
        <f>Table2[[#This Row],[Column1]]+Table2[[#This Row],[Column2]]</f>
        <v>#N/A</v>
      </c>
      <c r="BR1849" s="5"/>
      <c r="BS1849" s="5"/>
      <c r="BT1849" s="5"/>
      <c r="BU1849" s="5"/>
    </row>
    <row r="1850" spans="26:73" x14ac:dyDescent="0.25">
      <c r="Z1850" s="5" t="s">
        <v>1283</v>
      </c>
      <c r="AA1850" s="1">
        <v>0.25</v>
      </c>
      <c r="AI1850" s="5" t="s">
        <v>1288</v>
      </c>
      <c r="AJ1850" s="42">
        <v>4</v>
      </c>
      <c r="AL1850" s="5" t="s">
        <v>1289</v>
      </c>
      <c r="AM1850" s="17">
        <v>1</v>
      </c>
      <c r="AW1850" s="5" t="s">
        <v>1546</v>
      </c>
      <c r="AX1850" s="17">
        <v>40</v>
      </c>
      <c r="BC1850" s="5" t="s">
        <v>1413</v>
      </c>
      <c r="BD1850" s="17">
        <v>130</v>
      </c>
      <c r="BN1850" s="5" t="s">
        <v>1292</v>
      </c>
      <c r="BO1850" s="5" t="e">
        <f t="shared" si="109"/>
        <v>#N/A</v>
      </c>
      <c r="BP1850" s="5" t="e">
        <f t="shared" si="110"/>
        <v>#N/A</v>
      </c>
      <c r="BQ1850" s="5" t="e">
        <f>Table2[[#This Row],[Column1]]+Table2[[#This Row],[Column2]]</f>
        <v>#N/A</v>
      </c>
      <c r="BR1850" s="5"/>
      <c r="BS1850" s="5"/>
      <c r="BT1850" s="5"/>
      <c r="BU1850" s="5"/>
    </row>
    <row r="1851" spans="26:73" x14ac:dyDescent="0.25">
      <c r="Z1851" s="5" t="s">
        <v>1284</v>
      </c>
      <c r="AA1851" s="1">
        <v>0.15</v>
      </c>
      <c r="AI1851" s="5" t="s">
        <v>1289</v>
      </c>
      <c r="AJ1851" s="42">
        <v>1</v>
      </c>
      <c r="AL1851" s="5" t="s">
        <v>1290</v>
      </c>
      <c r="AM1851" s="17">
        <v>1</v>
      </c>
      <c r="AW1851" s="5" t="s">
        <v>1548</v>
      </c>
      <c r="AX1851" s="17">
        <v>110</v>
      </c>
      <c r="BC1851" s="5" t="s">
        <v>1414</v>
      </c>
      <c r="BD1851" s="17">
        <v>533</v>
      </c>
      <c r="BN1851" s="5" t="s">
        <v>1293</v>
      </c>
      <c r="BO1851" s="5" t="e">
        <f t="shared" si="109"/>
        <v>#N/A</v>
      </c>
      <c r="BP1851" s="5" t="e">
        <f t="shared" si="110"/>
        <v>#N/A</v>
      </c>
      <c r="BQ1851" s="5" t="e">
        <f>Table2[[#This Row],[Column1]]+Table2[[#This Row],[Column2]]</f>
        <v>#N/A</v>
      </c>
      <c r="BR1851" s="5"/>
      <c r="BS1851" s="5"/>
      <c r="BT1851" s="5"/>
      <c r="BU1851" s="5"/>
    </row>
    <row r="1852" spans="26:73" x14ac:dyDescent="0.25">
      <c r="Z1852" s="5" t="s">
        <v>1285</v>
      </c>
      <c r="AA1852" s="1">
        <v>0.23</v>
      </c>
      <c r="AI1852" s="5" t="s">
        <v>1290</v>
      </c>
      <c r="AJ1852" s="42">
        <v>1</v>
      </c>
      <c r="AL1852" s="5" t="s">
        <v>1291</v>
      </c>
      <c r="AM1852" s="17">
        <v>1</v>
      </c>
      <c r="AW1852" s="5" t="s">
        <v>1549</v>
      </c>
      <c r="AX1852" s="17">
        <v>64</v>
      </c>
      <c r="BC1852" s="5" t="s">
        <v>1415</v>
      </c>
      <c r="BD1852" s="17">
        <v>15</v>
      </c>
      <c r="BN1852" s="5" t="s">
        <v>1294</v>
      </c>
      <c r="BO1852" s="5" t="e">
        <f t="shared" si="109"/>
        <v>#N/A</v>
      </c>
      <c r="BP1852" s="5" t="e">
        <f t="shared" si="110"/>
        <v>#N/A</v>
      </c>
      <c r="BQ1852" s="5" t="e">
        <f>Table2[[#This Row],[Column1]]+Table2[[#This Row],[Column2]]</f>
        <v>#N/A</v>
      </c>
      <c r="BR1852" s="5"/>
      <c r="BS1852" s="5"/>
      <c r="BT1852" s="5"/>
      <c r="BU1852" s="5"/>
    </row>
    <row r="1853" spans="26:73" x14ac:dyDescent="0.25">
      <c r="Z1853" s="5" t="s">
        <v>1286</v>
      </c>
      <c r="AA1853" s="1">
        <v>0.17</v>
      </c>
      <c r="AI1853" s="5" t="s">
        <v>1291</v>
      </c>
      <c r="AJ1853" s="42">
        <v>1</v>
      </c>
      <c r="AL1853" s="5" t="s">
        <v>1292</v>
      </c>
      <c r="AM1853" s="17">
        <v>1</v>
      </c>
      <c r="AW1853" s="5" t="s">
        <v>1551</v>
      </c>
      <c r="AX1853" s="17">
        <v>120</v>
      </c>
      <c r="BC1853" s="5" t="s">
        <v>1416</v>
      </c>
      <c r="BD1853" s="17">
        <v>425</v>
      </c>
      <c r="BN1853" s="5" t="s">
        <v>1295</v>
      </c>
      <c r="BO1853" s="5" t="e">
        <f t="shared" si="109"/>
        <v>#N/A</v>
      </c>
      <c r="BP1853" s="5" t="e">
        <f t="shared" si="110"/>
        <v>#N/A</v>
      </c>
      <c r="BQ1853" s="5" t="e">
        <f>Table2[[#This Row],[Column1]]+Table2[[#This Row],[Column2]]</f>
        <v>#N/A</v>
      </c>
      <c r="BR1853" s="5"/>
      <c r="BS1853" s="5"/>
      <c r="BT1853" s="5"/>
      <c r="BU1853" s="5"/>
    </row>
    <row r="1854" spans="26:73" x14ac:dyDescent="0.25">
      <c r="Z1854" s="5" t="s">
        <v>1287</v>
      </c>
      <c r="AA1854" s="1">
        <v>0.2</v>
      </c>
      <c r="AI1854" s="5" t="s">
        <v>1292</v>
      </c>
      <c r="AJ1854" s="42">
        <v>1</v>
      </c>
      <c r="AL1854" s="5" t="s">
        <v>1293</v>
      </c>
      <c r="AM1854" s="17">
        <v>1</v>
      </c>
      <c r="AW1854" s="5" t="s">
        <v>1552</v>
      </c>
      <c r="AX1854" s="17">
        <v>6</v>
      </c>
      <c r="BC1854" s="5" t="s">
        <v>1418</v>
      </c>
      <c r="BD1854" s="17">
        <v>1800</v>
      </c>
      <c r="BN1854" s="5" t="s">
        <v>1296</v>
      </c>
      <c r="BO1854" s="5" t="e">
        <f t="shared" si="109"/>
        <v>#N/A</v>
      </c>
      <c r="BP1854" s="5" t="e">
        <f t="shared" si="110"/>
        <v>#N/A</v>
      </c>
      <c r="BQ1854" s="5" t="e">
        <f>Table2[[#This Row],[Column1]]+Table2[[#This Row],[Column2]]</f>
        <v>#N/A</v>
      </c>
      <c r="BR1854" s="5"/>
      <c r="BS1854" s="5"/>
      <c r="BT1854" s="5"/>
      <c r="BU1854" s="5"/>
    </row>
    <row r="1855" spans="26:73" x14ac:dyDescent="0.25">
      <c r="Z1855" s="5" t="s">
        <v>1288</v>
      </c>
      <c r="AA1855" s="1">
        <v>0</v>
      </c>
      <c r="AI1855" s="5" t="s">
        <v>1293</v>
      </c>
      <c r="AJ1855" s="42">
        <v>1</v>
      </c>
      <c r="AL1855" s="5" t="s">
        <v>1294</v>
      </c>
      <c r="AM1855" s="17">
        <v>1</v>
      </c>
      <c r="AW1855" s="5" t="s">
        <v>1554</v>
      </c>
      <c r="AX1855" s="17">
        <v>150</v>
      </c>
      <c r="BC1855" s="5" t="s">
        <v>1419</v>
      </c>
      <c r="BD1855" s="17">
        <v>28</v>
      </c>
      <c r="BN1855" s="5" t="s">
        <v>1297</v>
      </c>
      <c r="BO1855" s="5" t="e">
        <f t="shared" si="109"/>
        <v>#N/A</v>
      </c>
      <c r="BP1855" s="5" t="e">
        <f t="shared" si="110"/>
        <v>#N/A</v>
      </c>
      <c r="BQ1855" s="5" t="e">
        <f>Table2[[#This Row],[Column1]]+Table2[[#This Row],[Column2]]</f>
        <v>#N/A</v>
      </c>
      <c r="BR1855" s="5"/>
      <c r="BS1855" s="5"/>
      <c r="BT1855" s="5"/>
      <c r="BU1855" s="5"/>
    </row>
    <row r="1856" spans="26:73" x14ac:dyDescent="0.25">
      <c r="Z1856" s="5" t="s">
        <v>1289</v>
      </c>
      <c r="AA1856" s="1">
        <v>1</v>
      </c>
      <c r="AI1856" s="5" t="s">
        <v>1294</v>
      </c>
      <c r="AJ1856" s="42">
        <v>1</v>
      </c>
      <c r="AL1856" s="5" t="s">
        <v>1295</v>
      </c>
      <c r="AM1856" s="17">
        <v>1</v>
      </c>
      <c r="AW1856" s="5" t="s">
        <v>1555</v>
      </c>
      <c r="AX1856" s="17">
        <v>150</v>
      </c>
      <c r="BC1856" s="5" t="s">
        <v>1420</v>
      </c>
      <c r="BD1856" s="17">
        <v>3</v>
      </c>
      <c r="BN1856" s="5" t="s">
        <v>1298</v>
      </c>
      <c r="BO1856" s="5" t="e">
        <f t="shared" si="109"/>
        <v>#N/A</v>
      </c>
      <c r="BP1856" s="5" t="e">
        <f t="shared" si="110"/>
        <v>#N/A</v>
      </c>
      <c r="BQ1856" s="5" t="e">
        <f>Table2[[#This Row],[Column1]]+Table2[[#This Row],[Column2]]</f>
        <v>#N/A</v>
      </c>
      <c r="BR1856" s="5"/>
      <c r="BS1856" s="5"/>
      <c r="BT1856" s="5"/>
      <c r="BU1856" s="5"/>
    </row>
    <row r="1857" spans="26:73" x14ac:dyDescent="0.25">
      <c r="Z1857" s="5" t="s">
        <v>1290</v>
      </c>
      <c r="AA1857" s="1">
        <v>0.3</v>
      </c>
      <c r="AI1857" s="5" t="s">
        <v>1295</v>
      </c>
      <c r="AJ1857" s="42">
        <v>1</v>
      </c>
      <c r="AL1857" s="5" t="s">
        <v>1296</v>
      </c>
      <c r="AM1857" s="17">
        <v>1</v>
      </c>
      <c r="AW1857" s="5" t="s">
        <v>1556</v>
      </c>
      <c r="AX1857" s="17">
        <v>160</v>
      </c>
      <c r="BC1857" s="5" t="s">
        <v>1421</v>
      </c>
      <c r="BD1857" s="17">
        <v>1090</v>
      </c>
      <c r="BN1857" s="5" t="s">
        <v>1299</v>
      </c>
      <c r="BO1857" s="5" t="e">
        <f t="shared" si="109"/>
        <v>#N/A</v>
      </c>
      <c r="BP1857" s="5" t="e">
        <f t="shared" si="110"/>
        <v>#N/A</v>
      </c>
      <c r="BQ1857" s="5" t="e">
        <f>Table2[[#This Row],[Column1]]+Table2[[#This Row],[Column2]]</f>
        <v>#N/A</v>
      </c>
      <c r="BR1857" s="5"/>
      <c r="BS1857" s="5"/>
      <c r="BT1857" s="5"/>
      <c r="BU1857" s="5"/>
    </row>
    <row r="1858" spans="26:73" x14ac:dyDescent="0.25">
      <c r="Z1858" s="5" t="s">
        <v>1291</v>
      </c>
      <c r="AA1858" s="1">
        <v>0.2</v>
      </c>
      <c r="AI1858" s="5" t="s">
        <v>1296</v>
      </c>
      <c r="AJ1858" s="42">
        <v>1</v>
      </c>
      <c r="AL1858" s="5" t="s">
        <v>1297</v>
      </c>
      <c r="AM1858" s="17">
        <v>1</v>
      </c>
      <c r="AW1858" s="5" t="s">
        <v>1557</v>
      </c>
      <c r="AX1858" s="17">
        <v>130</v>
      </c>
      <c r="BC1858" s="5" t="s">
        <v>1422</v>
      </c>
      <c r="BD1858" s="17">
        <v>347</v>
      </c>
      <c r="BN1858" s="5" t="s">
        <v>1300</v>
      </c>
      <c r="BO1858" s="5" t="e">
        <f t="shared" si="109"/>
        <v>#N/A</v>
      </c>
      <c r="BP1858" s="5" t="e">
        <f t="shared" si="110"/>
        <v>#N/A</v>
      </c>
      <c r="BQ1858" s="5" t="e">
        <f>Table2[[#This Row],[Column1]]+Table2[[#This Row],[Column2]]</f>
        <v>#N/A</v>
      </c>
      <c r="BR1858" s="5"/>
      <c r="BS1858" s="5"/>
      <c r="BT1858" s="5"/>
      <c r="BU1858" s="5"/>
    </row>
    <row r="1859" spans="26:73" x14ac:dyDescent="0.25">
      <c r="Z1859" s="5" t="s">
        <v>1292</v>
      </c>
      <c r="AA1859" s="1">
        <v>0</v>
      </c>
      <c r="AI1859" s="5" t="s">
        <v>1297</v>
      </c>
      <c r="AJ1859" s="42">
        <v>1</v>
      </c>
      <c r="AL1859" s="5" t="s">
        <v>1298</v>
      </c>
      <c r="AM1859" s="17">
        <v>1</v>
      </c>
      <c r="AW1859" s="5" t="s">
        <v>1558</v>
      </c>
      <c r="AX1859" s="17">
        <v>475</v>
      </c>
      <c r="BC1859" s="5" t="s">
        <v>1423</v>
      </c>
      <c r="BD1859" s="17">
        <v>4</v>
      </c>
      <c r="BN1859" s="5" t="s">
        <v>1301</v>
      </c>
      <c r="BO1859" s="5" t="e">
        <f t="shared" si="109"/>
        <v>#N/A</v>
      </c>
      <c r="BP1859" s="5" t="e">
        <f t="shared" si="110"/>
        <v>#N/A</v>
      </c>
      <c r="BQ1859" s="5" t="e">
        <f>Table2[[#This Row],[Column1]]+Table2[[#This Row],[Column2]]</f>
        <v>#N/A</v>
      </c>
      <c r="BR1859" s="5"/>
      <c r="BS1859" s="5"/>
      <c r="BT1859" s="5"/>
      <c r="BU1859" s="5"/>
    </row>
    <row r="1860" spans="26:73" x14ac:dyDescent="0.25">
      <c r="Z1860" s="5" t="s">
        <v>1293</v>
      </c>
      <c r="AA1860" s="1">
        <v>0.08</v>
      </c>
      <c r="AI1860" s="5" t="s">
        <v>1298</v>
      </c>
      <c r="AJ1860" s="42">
        <v>1</v>
      </c>
      <c r="AL1860" s="5" t="s">
        <v>1299</v>
      </c>
      <c r="AM1860" s="17">
        <v>1</v>
      </c>
      <c r="AW1860" s="5" t="s">
        <v>1559</v>
      </c>
      <c r="AX1860" s="17">
        <v>80</v>
      </c>
      <c r="BC1860" s="5" t="s">
        <v>1424</v>
      </c>
      <c r="BD1860" s="17">
        <v>658</v>
      </c>
      <c r="BN1860" s="5" t="s">
        <v>1302</v>
      </c>
      <c r="BO1860" s="5" t="e">
        <f t="shared" si="109"/>
        <v>#N/A</v>
      </c>
      <c r="BP1860" s="5" t="e">
        <f t="shared" si="110"/>
        <v>#N/A</v>
      </c>
      <c r="BQ1860" s="5" t="e">
        <f>Table2[[#This Row],[Column1]]+Table2[[#This Row],[Column2]]</f>
        <v>#N/A</v>
      </c>
      <c r="BR1860" s="5"/>
      <c r="BS1860" s="5"/>
      <c r="BT1860" s="5"/>
      <c r="BU1860" s="5"/>
    </row>
    <row r="1861" spans="26:73" x14ac:dyDescent="0.25">
      <c r="Z1861" s="5" t="s">
        <v>1294</v>
      </c>
      <c r="AA1861" s="1">
        <v>0</v>
      </c>
      <c r="AI1861" s="5" t="s">
        <v>1299</v>
      </c>
      <c r="AJ1861" s="42">
        <v>1</v>
      </c>
      <c r="AL1861" s="5" t="s">
        <v>1300</v>
      </c>
      <c r="AM1861" s="17">
        <v>1</v>
      </c>
      <c r="AW1861" s="5" t="s">
        <v>1560</v>
      </c>
      <c r="AX1861" s="17">
        <v>40</v>
      </c>
      <c r="BC1861" s="5" t="s">
        <v>1425</v>
      </c>
      <c r="BD1861" s="17">
        <v>12</v>
      </c>
      <c r="BN1861" s="5" t="s">
        <v>1303</v>
      </c>
      <c r="BO1861" s="5" t="e">
        <f t="shared" si="109"/>
        <v>#N/A</v>
      </c>
      <c r="BP1861" s="5" t="e">
        <f t="shared" si="110"/>
        <v>#N/A</v>
      </c>
      <c r="BQ1861" s="5" t="e">
        <f>Table2[[#This Row],[Column1]]+Table2[[#This Row],[Column2]]</f>
        <v>#N/A</v>
      </c>
      <c r="BR1861" s="5"/>
      <c r="BS1861" s="5"/>
      <c r="BT1861" s="5"/>
      <c r="BU1861" s="5"/>
    </row>
    <row r="1862" spans="26:73" x14ac:dyDescent="0.25">
      <c r="Z1862" s="5" t="s">
        <v>1295</v>
      </c>
      <c r="AA1862" s="1">
        <v>0.2</v>
      </c>
      <c r="AI1862" s="5" t="s">
        <v>1300</v>
      </c>
      <c r="AJ1862" s="42">
        <v>1</v>
      </c>
      <c r="AL1862" s="5" t="s">
        <v>1301</v>
      </c>
      <c r="AM1862" s="17">
        <v>1</v>
      </c>
      <c r="AW1862" s="5" t="s">
        <v>1561</v>
      </c>
      <c r="AX1862" s="17">
        <v>30</v>
      </c>
      <c r="BC1862" s="5" t="s">
        <v>1427</v>
      </c>
      <c r="BD1862" s="17">
        <v>40</v>
      </c>
      <c r="BN1862" s="5" t="s">
        <v>1304</v>
      </c>
      <c r="BO1862" s="5" t="e">
        <f t="shared" si="109"/>
        <v>#N/A</v>
      </c>
      <c r="BP1862" s="5" t="e">
        <f t="shared" si="110"/>
        <v>#N/A</v>
      </c>
      <c r="BQ1862" s="5" t="e">
        <f>Table2[[#This Row],[Column1]]+Table2[[#This Row],[Column2]]</f>
        <v>#N/A</v>
      </c>
      <c r="BR1862" s="5"/>
      <c r="BS1862" s="5"/>
      <c r="BT1862" s="5"/>
      <c r="BU1862" s="5"/>
    </row>
    <row r="1863" spans="26:73" x14ac:dyDescent="0.25">
      <c r="Z1863" s="5" t="s">
        <v>1296</v>
      </c>
      <c r="AA1863" s="1">
        <v>7.0000000000000007E-2</v>
      </c>
      <c r="AI1863" s="5" t="s">
        <v>1301</v>
      </c>
      <c r="AJ1863" s="42">
        <v>1</v>
      </c>
      <c r="AL1863" s="5" t="s">
        <v>1302</v>
      </c>
      <c r="AM1863" s="17">
        <v>1</v>
      </c>
      <c r="AW1863" s="5" t="s">
        <v>1562</v>
      </c>
      <c r="AX1863" s="17">
        <v>31</v>
      </c>
      <c r="BC1863" s="5" t="s">
        <v>1428</v>
      </c>
      <c r="BD1863" s="17">
        <v>30</v>
      </c>
      <c r="BN1863" s="5" t="s">
        <v>1306</v>
      </c>
      <c r="BO1863" s="5" t="e">
        <f t="shared" si="109"/>
        <v>#N/A</v>
      </c>
      <c r="BP1863" s="5" t="e">
        <f t="shared" si="110"/>
        <v>#N/A</v>
      </c>
      <c r="BQ1863" s="5" t="e">
        <f>Table2[[#This Row],[Column1]]+Table2[[#This Row],[Column2]]</f>
        <v>#N/A</v>
      </c>
      <c r="BR1863" s="5"/>
      <c r="BS1863" s="5"/>
      <c r="BT1863" s="5"/>
      <c r="BU1863" s="5"/>
    </row>
    <row r="1864" spans="26:73" x14ac:dyDescent="0.25">
      <c r="Z1864" s="5" t="s">
        <v>1297</v>
      </c>
      <c r="AA1864" s="1">
        <v>7.0000000000000007E-2</v>
      </c>
      <c r="AI1864" s="5" t="s">
        <v>1302</v>
      </c>
      <c r="AJ1864" s="42">
        <v>1</v>
      </c>
      <c r="AL1864" s="5" t="s">
        <v>1303</v>
      </c>
      <c r="AM1864" s="17">
        <v>1</v>
      </c>
      <c r="AW1864" s="5" t="s">
        <v>1563</v>
      </c>
      <c r="AX1864" s="17">
        <v>80</v>
      </c>
      <c r="BC1864" s="5" t="s">
        <v>1429</v>
      </c>
      <c r="BD1864" s="17">
        <v>117</v>
      </c>
      <c r="BN1864" s="5" t="s">
        <v>1307</v>
      </c>
      <c r="BO1864" s="5" t="e">
        <f t="shared" ref="BO1864:BO1927" si="111">RANK(BK1864:BK3490,BK1864:BK3490,0)</f>
        <v>#N/A</v>
      </c>
      <c r="BP1864" s="5" t="e">
        <f t="shared" ref="BP1864:BP1927" si="112">RANK(BL1864:BL3490,BL1864:BL3490,0)</f>
        <v>#N/A</v>
      </c>
      <c r="BQ1864" s="5" t="e">
        <f>Table2[[#This Row],[Column1]]+Table2[[#This Row],[Column2]]</f>
        <v>#N/A</v>
      </c>
      <c r="BR1864" s="5"/>
      <c r="BS1864" s="5"/>
      <c r="BT1864" s="5"/>
      <c r="BU1864" s="5"/>
    </row>
    <row r="1865" spans="26:73" x14ac:dyDescent="0.25">
      <c r="Z1865" s="5" t="s">
        <v>1298</v>
      </c>
      <c r="AA1865" s="1">
        <v>7.0000000000000007E-2</v>
      </c>
      <c r="AI1865" s="5" t="s">
        <v>1303</v>
      </c>
      <c r="AJ1865" s="42">
        <v>1</v>
      </c>
      <c r="AL1865" s="5" t="s">
        <v>1304</v>
      </c>
      <c r="AM1865" s="17">
        <v>1</v>
      </c>
      <c r="AW1865" s="5" t="s">
        <v>1565</v>
      </c>
      <c r="AX1865" s="17">
        <v>31</v>
      </c>
      <c r="BC1865" s="5" t="s">
        <v>1430</v>
      </c>
      <c r="BD1865" s="17">
        <v>84</v>
      </c>
      <c r="BN1865" s="5" t="s">
        <v>1308</v>
      </c>
      <c r="BO1865" s="5" t="e">
        <f t="shared" si="111"/>
        <v>#N/A</v>
      </c>
      <c r="BP1865" s="5" t="e">
        <f t="shared" si="112"/>
        <v>#N/A</v>
      </c>
      <c r="BQ1865" s="5" t="e">
        <f>Table2[[#This Row],[Column1]]+Table2[[#This Row],[Column2]]</f>
        <v>#N/A</v>
      </c>
      <c r="BR1865" s="5"/>
      <c r="BS1865" s="5"/>
      <c r="BT1865" s="5"/>
      <c r="BU1865" s="5"/>
    </row>
    <row r="1866" spans="26:73" x14ac:dyDescent="0.25">
      <c r="Z1866" s="5" t="s">
        <v>1299</v>
      </c>
      <c r="AA1866" s="1">
        <v>0.5</v>
      </c>
      <c r="AI1866" s="5" t="s">
        <v>1304</v>
      </c>
      <c r="AJ1866" s="42">
        <v>1</v>
      </c>
      <c r="AL1866" s="5" t="s">
        <v>1306</v>
      </c>
      <c r="AM1866" s="17">
        <v>1</v>
      </c>
      <c r="AW1866" s="5" t="s">
        <v>1566</v>
      </c>
      <c r="AX1866" s="17">
        <v>91</v>
      </c>
      <c r="BC1866" s="5" t="s">
        <v>1431</v>
      </c>
      <c r="BD1866" s="17">
        <v>548</v>
      </c>
      <c r="BN1866" s="5" t="s">
        <v>1309</v>
      </c>
      <c r="BO1866" s="5" t="e">
        <f t="shared" si="111"/>
        <v>#N/A</v>
      </c>
      <c r="BP1866" s="5" t="e">
        <f t="shared" si="112"/>
        <v>#N/A</v>
      </c>
      <c r="BQ1866" s="5" t="e">
        <f>Table2[[#This Row],[Column1]]+Table2[[#This Row],[Column2]]</f>
        <v>#N/A</v>
      </c>
      <c r="BR1866" s="5"/>
      <c r="BS1866" s="5"/>
      <c r="BT1866" s="5"/>
      <c r="BU1866" s="5"/>
    </row>
    <row r="1867" spans="26:73" x14ac:dyDescent="0.25">
      <c r="Z1867" s="5" t="s">
        <v>1300</v>
      </c>
      <c r="AA1867" s="1">
        <v>0.02</v>
      </c>
      <c r="AI1867" s="5" t="s">
        <v>1306</v>
      </c>
      <c r="AJ1867" s="42">
        <v>1</v>
      </c>
      <c r="AL1867" s="5" t="s">
        <v>1307</v>
      </c>
      <c r="AM1867" s="17">
        <v>1</v>
      </c>
      <c r="AW1867" s="5" t="s">
        <v>1567</v>
      </c>
      <c r="AX1867" s="17">
        <v>350</v>
      </c>
      <c r="BC1867" s="5" t="s">
        <v>1432</v>
      </c>
      <c r="BD1867" s="17">
        <v>277</v>
      </c>
      <c r="BN1867" s="5" t="s">
        <v>1310</v>
      </c>
      <c r="BO1867" s="5" t="e">
        <f t="shared" si="111"/>
        <v>#N/A</v>
      </c>
      <c r="BP1867" s="5" t="e">
        <f t="shared" si="112"/>
        <v>#N/A</v>
      </c>
      <c r="BQ1867" s="5" t="e">
        <f>Table2[[#This Row],[Column1]]+Table2[[#This Row],[Column2]]</f>
        <v>#N/A</v>
      </c>
      <c r="BR1867" s="5"/>
      <c r="BS1867" s="5"/>
      <c r="BT1867" s="5"/>
      <c r="BU1867" s="5"/>
    </row>
    <row r="1868" spans="26:73" x14ac:dyDescent="0.25">
      <c r="Z1868" s="5" t="s">
        <v>1301</v>
      </c>
      <c r="AA1868" s="1">
        <v>0</v>
      </c>
      <c r="AI1868" s="5" t="s">
        <v>1307</v>
      </c>
      <c r="AJ1868" s="42">
        <v>1</v>
      </c>
      <c r="AL1868" s="5" t="s">
        <v>1308</v>
      </c>
      <c r="AM1868" s="17">
        <v>1</v>
      </c>
      <c r="AW1868" s="5" t="s">
        <v>1569</v>
      </c>
      <c r="AX1868" s="17">
        <v>115</v>
      </c>
      <c r="BC1868" s="5" t="s">
        <v>1433</v>
      </c>
      <c r="BD1868" s="17">
        <v>55</v>
      </c>
      <c r="BN1868" s="5" t="s">
        <v>1311</v>
      </c>
      <c r="BO1868" s="5" t="e">
        <f t="shared" si="111"/>
        <v>#N/A</v>
      </c>
      <c r="BP1868" s="5" t="e">
        <f t="shared" si="112"/>
        <v>#N/A</v>
      </c>
      <c r="BQ1868" s="5" t="e">
        <f>Table2[[#This Row],[Column1]]+Table2[[#This Row],[Column2]]</f>
        <v>#N/A</v>
      </c>
      <c r="BR1868" s="5"/>
      <c r="BS1868" s="5"/>
      <c r="BT1868" s="5"/>
      <c r="BU1868" s="5"/>
    </row>
    <row r="1869" spans="26:73" x14ac:dyDescent="0.25">
      <c r="Z1869" s="5" t="s">
        <v>1302</v>
      </c>
      <c r="AA1869" s="1">
        <v>0.75</v>
      </c>
      <c r="AI1869" s="5" t="s">
        <v>1308</v>
      </c>
      <c r="AJ1869" s="42">
        <v>1</v>
      </c>
      <c r="AL1869" s="5" t="s">
        <v>1309</v>
      </c>
      <c r="AM1869" s="17">
        <v>1</v>
      </c>
      <c r="AW1869" s="5" t="s">
        <v>1570</v>
      </c>
      <c r="AX1869" s="17">
        <v>300</v>
      </c>
      <c r="BC1869" s="5" t="s">
        <v>1434</v>
      </c>
      <c r="BD1869" s="17">
        <v>55</v>
      </c>
      <c r="BN1869" s="5" t="s">
        <v>1312</v>
      </c>
      <c r="BO1869" s="5" t="e">
        <f t="shared" si="111"/>
        <v>#N/A</v>
      </c>
      <c r="BP1869" s="5" t="e">
        <f t="shared" si="112"/>
        <v>#N/A</v>
      </c>
      <c r="BQ1869" s="5" t="e">
        <f>Table2[[#This Row],[Column1]]+Table2[[#This Row],[Column2]]</f>
        <v>#N/A</v>
      </c>
      <c r="BR1869" s="5"/>
      <c r="BS1869" s="5"/>
      <c r="BT1869" s="5"/>
      <c r="BU1869" s="5"/>
    </row>
    <row r="1870" spans="26:73" x14ac:dyDescent="0.25">
      <c r="Z1870" s="5" t="s">
        <v>1303</v>
      </c>
      <c r="AA1870" s="1">
        <v>0.15</v>
      </c>
      <c r="AI1870" s="5" t="s">
        <v>1309</v>
      </c>
      <c r="AJ1870" s="42">
        <v>1</v>
      </c>
      <c r="AL1870" s="5" t="s">
        <v>1310</v>
      </c>
      <c r="AM1870" s="17">
        <v>1</v>
      </c>
      <c r="AW1870" s="5" t="s">
        <v>1572</v>
      </c>
      <c r="AX1870" s="17">
        <v>50</v>
      </c>
      <c r="BC1870" s="5" t="s">
        <v>1435</v>
      </c>
      <c r="BD1870" s="17">
        <v>134</v>
      </c>
      <c r="BN1870" s="5" t="s">
        <v>1313</v>
      </c>
      <c r="BO1870" s="5" t="e">
        <f t="shared" si="111"/>
        <v>#N/A</v>
      </c>
      <c r="BP1870" s="5" t="e">
        <f t="shared" si="112"/>
        <v>#N/A</v>
      </c>
      <c r="BQ1870" s="5" t="e">
        <f>Table2[[#This Row],[Column1]]+Table2[[#This Row],[Column2]]</f>
        <v>#N/A</v>
      </c>
      <c r="BR1870" s="5"/>
      <c r="BS1870" s="5"/>
      <c r="BT1870" s="5"/>
      <c r="BU1870" s="5"/>
    </row>
    <row r="1871" spans="26:73" x14ac:dyDescent="0.25">
      <c r="Z1871" s="5" t="s">
        <v>1304</v>
      </c>
      <c r="AA1871" s="1">
        <v>0</v>
      </c>
      <c r="AI1871" s="5" t="s">
        <v>1310</v>
      </c>
      <c r="AJ1871" s="42">
        <v>1</v>
      </c>
      <c r="AL1871" s="5" t="s">
        <v>1311</v>
      </c>
      <c r="AM1871" s="17">
        <v>1</v>
      </c>
      <c r="AW1871" s="5" t="s">
        <v>1573</v>
      </c>
      <c r="AX1871" s="17">
        <v>120</v>
      </c>
      <c r="BC1871" s="5" t="s">
        <v>1436</v>
      </c>
      <c r="BD1871" s="17">
        <v>315</v>
      </c>
      <c r="BN1871" s="5" t="s">
        <v>1314</v>
      </c>
      <c r="BO1871" s="5" t="e">
        <f t="shared" si="111"/>
        <v>#N/A</v>
      </c>
      <c r="BP1871" s="5" t="e">
        <f t="shared" si="112"/>
        <v>#N/A</v>
      </c>
      <c r="BQ1871" s="5" t="e">
        <f>Table2[[#This Row],[Column1]]+Table2[[#This Row],[Column2]]</f>
        <v>#N/A</v>
      </c>
      <c r="BR1871" s="5"/>
      <c r="BS1871" s="5"/>
      <c r="BT1871" s="5"/>
      <c r="BU1871" s="5"/>
    </row>
    <row r="1872" spans="26:73" x14ac:dyDescent="0.25">
      <c r="Z1872" s="5" t="s">
        <v>1306</v>
      </c>
      <c r="AA1872" s="1">
        <v>0.75</v>
      </c>
      <c r="AI1872" s="5" t="s">
        <v>1311</v>
      </c>
      <c r="AJ1872" s="42">
        <v>1</v>
      </c>
      <c r="AL1872" s="5" t="s">
        <v>1312</v>
      </c>
      <c r="AM1872" s="17">
        <v>4</v>
      </c>
      <c r="AW1872" s="5" t="s">
        <v>1574</v>
      </c>
      <c r="AX1872" s="17">
        <v>85</v>
      </c>
      <c r="BC1872" s="5" t="s">
        <v>1437</v>
      </c>
      <c r="BD1872" s="17">
        <v>958</v>
      </c>
      <c r="BN1872" s="5" t="s">
        <v>1315</v>
      </c>
      <c r="BO1872" s="5" t="e">
        <f t="shared" si="111"/>
        <v>#N/A</v>
      </c>
      <c r="BP1872" s="5" t="e">
        <f t="shared" si="112"/>
        <v>#N/A</v>
      </c>
      <c r="BQ1872" s="5" t="e">
        <f>Table2[[#This Row],[Column1]]+Table2[[#This Row],[Column2]]</f>
        <v>#N/A</v>
      </c>
      <c r="BR1872" s="5"/>
      <c r="BS1872" s="5"/>
      <c r="BT1872" s="5"/>
      <c r="BU1872" s="5"/>
    </row>
    <row r="1873" spans="26:73" x14ac:dyDescent="0.25">
      <c r="Z1873" s="5" t="s">
        <v>1307</v>
      </c>
      <c r="AA1873" s="1">
        <v>0.25</v>
      </c>
      <c r="AI1873" s="5" t="s">
        <v>1312</v>
      </c>
      <c r="AJ1873" s="42">
        <v>4</v>
      </c>
      <c r="AL1873" s="5" t="s">
        <v>1313</v>
      </c>
      <c r="AM1873" s="17">
        <v>1</v>
      </c>
      <c r="AW1873" s="5" t="s">
        <v>1575</v>
      </c>
      <c r="AX1873" s="17">
        <v>200</v>
      </c>
      <c r="BC1873" s="5" t="s">
        <v>1438</v>
      </c>
      <c r="BD1873" s="17">
        <v>50</v>
      </c>
      <c r="BN1873" s="5" t="s">
        <v>1316</v>
      </c>
      <c r="BO1873" s="5" t="e">
        <f t="shared" si="111"/>
        <v>#N/A</v>
      </c>
      <c r="BP1873" s="5" t="e">
        <f t="shared" si="112"/>
        <v>#N/A</v>
      </c>
      <c r="BQ1873" s="5" t="e">
        <f>Table2[[#This Row],[Column1]]+Table2[[#This Row],[Column2]]</f>
        <v>#N/A</v>
      </c>
      <c r="BR1873" s="5"/>
      <c r="BS1873" s="5"/>
      <c r="BT1873" s="5"/>
      <c r="BU1873" s="5"/>
    </row>
    <row r="1874" spans="26:73" x14ac:dyDescent="0.25">
      <c r="Z1874" s="5" t="s">
        <v>1308</v>
      </c>
      <c r="AA1874" s="1">
        <v>0.2</v>
      </c>
      <c r="AI1874" s="5" t="s">
        <v>1313</v>
      </c>
      <c r="AJ1874" s="42">
        <v>1</v>
      </c>
      <c r="AL1874" s="5" t="s">
        <v>1314</v>
      </c>
      <c r="AM1874" s="17">
        <v>1</v>
      </c>
      <c r="AW1874" s="5" t="s">
        <v>1576</v>
      </c>
      <c r="AX1874" s="17">
        <v>1280</v>
      </c>
      <c r="BC1874" s="5" t="s">
        <v>1440</v>
      </c>
      <c r="BD1874" s="17">
        <v>317</v>
      </c>
      <c r="BN1874" s="5" t="s">
        <v>1317</v>
      </c>
      <c r="BO1874" s="5" t="e">
        <f t="shared" si="111"/>
        <v>#N/A</v>
      </c>
      <c r="BP1874" s="5" t="e">
        <f t="shared" si="112"/>
        <v>#N/A</v>
      </c>
      <c r="BQ1874" s="5" t="e">
        <f>Table2[[#This Row],[Column1]]+Table2[[#This Row],[Column2]]</f>
        <v>#N/A</v>
      </c>
      <c r="BR1874" s="5"/>
      <c r="BS1874" s="5"/>
      <c r="BT1874" s="5"/>
      <c r="BU1874" s="5"/>
    </row>
    <row r="1875" spans="26:73" x14ac:dyDescent="0.25">
      <c r="Z1875" s="5" t="s">
        <v>1309</v>
      </c>
      <c r="AA1875" s="1">
        <v>0</v>
      </c>
      <c r="AI1875" s="5" t="s">
        <v>1314</v>
      </c>
      <c r="AJ1875" s="42">
        <v>1</v>
      </c>
      <c r="AL1875" s="5" t="s">
        <v>1315</v>
      </c>
      <c r="AM1875" s="17">
        <v>1</v>
      </c>
      <c r="AW1875" s="5" t="s">
        <v>1578</v>
      </c>
      <c r="AX1875" s="17">
        <v>100</v>
      </c>
      <c r="BC1875" s="5" t="s">
        <v>1441</v>
      </c>
      <c r="BD1875" s="17">
        <v>1500</v>
      </c>
      <c r="BN1875" s="5" t="s">
        <v>1318</v>
      </c>
      <c r="BO1875" s="5" t="e">
        <f t="shared" si="111"/>
        <v>#N/A</v>
      </c>
      <c r="BP1875" s="5" t="e">
        <f t="shared" si="112"/>
        <v>#N/A</v>
      </c>
      <c r="BQ1875" s="5" t="e">
        <f>Table2[[#This Row],[Column1]]+Table2[[#This Row],[Column2]]</f>
        <v>#N/A</v>
      </c>
      <c r="BR1875" s="5"/>
      <c r="BS1875" s="5"/>
      <c r="BT1875" s="5"/>
      <c r="BU1875" s="5"/>
    </row>
    <row r="1876" spans="26:73" x14ac:dyDescent="0.25">
      <c r="Z1876" s="5" t="s">
        <v>1310</v>
      </c>
      <c r="AA1876" s="1">
        <v>1</v>
      </c>
      <c r="AI1876" s="5" t="s">
        <v>1315</v>
      </c>
      <c r="AJ1876" s="42">
        <v>1</v>
      </c>
      <c r="AL1876" s="5" t="s">
        <v>1316</v>
      </c>
      <c r="AM1876" s="17">
        <v>1</v>
      </c>
      <c r="AW1876" s="5" t="s">
        <v>1579</v>
      </c>
      <c r="AX1876" s="17">
        <v>40</v>
      </c>
      <c r="BC1876" s="5" t="s">
        <v>1442</v>
      </c>
      <c r="BD1876" s="17">
        <v>125</v>
      </c>
      <c r="BN1876" s="5" t="s">
        <v>1319</v>
      </c>
      <c r="BO1876" s="5" t="e">
        <f t="shared" si="111"/>
        <v>#N/A</v>
      </c>
      <c r="BP1876" s="5" t="e">
        <f t="shared" si="112"/>
        <v>#N/A</v>
      </c>
      <c r="BQ1876" s="5" t="e">
        <f>Table2[[#This Row],[Column1]]+Table2[[#This Row],[Column2]]</f>
        <v>#N/A</v>
      </c>
      <c r="BR1876" s="5"/>
      <c r="BS1876" s="5"/>
      <c r="BT1876" s="5"/>
      <c r="BU1876" s="5"/>
    </row>
    <row r="1877" spans="26:73" x14ac:dyDescent="0.25">
      <c r="Z1877" s="5" t="s">
        <v>1311</v>
      </c>
      <c r="AA1877" s="1">
        <v>0.2</v>
      </c>
      <c r="AI1877" s="5" t="s">
        <v>1316</v>
      </c>
      <c r="AJ1877" s="42">
        <v>1</v>
      </c>
      <c r="AL1877" s="5" t="s">
        <v>1317</v>
      </c>
      <c r="AM1877" s="17">
        <v>2</v>
      </c>
      <c r="AW1877" s="5" t="s">
        <v>1580</v>
      </c>
      <c r="AX1877" s="17">
        <v>228</v>
      </c>
      <c r="BC1877" s="5" t="s">
        <v>1444</v>
      </c>
      <c r="BD1877" s="17">
        <v>13</v>
      </c>
      <c r="BN1877" s="5" t="s">
        <v>1320</v>
      </c>
      <c r="BO1877" s="5" t="e">
        <f t="shared" si="111"/>
        <v>#N/A</v>
      </c>
      <c r="BP1877" s="5" t="e">
        <f t="shared" si="112"/>
        <v>#N/A</v>
      </c>
      <c r="BQ1877" s="5" t="e">
        <f>Table2[[#This Row],[Column1]]+Table2[[#This Row],[Column2]]</f>
        <v>#N/A</v>
      </c>
      <c r="BR1877" s="5"/>
      <c r="BS1877" s="5"/>
      <c r="BT1877" s="5"/>
      <c r="BU1877" s="5"/>
    </row>
    <row r="1878" spans="26:73" x14ac:dyDescent="0.25">
      <c r="Z1878" s="5" t="s">
        <v>1312</v>
      </c>
      <c r="AA1878" s="1">
        <v>0.17</v>
      </c>
      <c r="AI1878" s="5" t="s">
        <v>1317</v>
      </c>
      <c r="AJ1878" s="42">
        <v>2</v>
      </c>
      <c r="AL1878" s="5" t="s">
        <v>1318</v>
      </c>
      <c r="AM1878" s="17">
        <v>1</v>
      </c>
      <c r="AW1878" s="5" t="s">
        <v>1581</v>
      </c>
      <c r="AX1878" s="17">
        <v>173</v>
      </c>
      <c r="BC1878" s="5" t="s">
        <v>1445</v>
      </c>
      <c r="BD1878" s="17">
        <v>496</v>
      </c>
      <c r="BN1878" s="5" t="s">
        <v>1321</v>
      </c>
      <c r="BO1878" s="5" t="e">
        <f t="shared" si="111"/>
        <v>#N/A</v>
      </c>
      <c r="BP1878" s="5" t="e">
        <f t="shared" si="112"/>
        <v>#N/A</v>
      </c>
      <c r="BQ1878" s="5" t="e">
        <f>Table2[[#This Row],[Column1]]+Table2[[#This Row],[Column2]]</f>
        <v>#N/A</v>
      </c>
      <c r="BR1878" s="5"/>
      <c r="BS1878" s="5"/>
      <c r="BT1878" s="5"/>
      <c r="BU1878" s="5"/>
    </row>
    <row r="1879" spans="26:73" x14ac:dyDescent="0.25">
      <c r="Z1879" s="5" t="s">
        <v>1313</v>
      </c>
      <c r="AA1879" s="1">
        <v>0.96</v>
      </c>
      <c r="AI1879" s="5" t="s">
        <v>1318</v>
      </c>
      <c r="AJ1879" s="42">
        <v>1</v>
      </c>
      <c r="AL1879" s="5" t="s">
        <v>1319</v>
      </c>
      <c r="AM1879" s="17">
        <v>1</v>
      </c>
      <c r="AW1879" s="5" t="s">
        <v>1582</v>
      </c>
      <c r="AX1879" s="17">
        <v>112</v>
      </c>
      <c r="BC1879" s="5" t="s">
        <v>1446</v>
      </c>
      <c r="BD1879" s="17">
        <v>17</v>
      </c>
      <c r="BN1879" s="5" t="s">
        <v>1322</v>
      </c>
      <c r="BO1879" s="5" t="e">
        <f t="shared" si="111"/>
        <v>#N/A</v>
      </c>
      <c r="BP1879" s="5" t="e">
        <f t="shared" si="112"/>
        <v>#N/A</v>
      </c>
      <c r="BQ1879" s="5" t="e">
        <f>Table2[[#This Row],[Column1]]+Table2[[#This Row],[Column2]]</f>
        <v>#N/A</v>
      </c>
      <c r="BR1879" s="5"/>
      <c r="BS1879" s="5"/>
      <c r="BT1879" s="5"/>
      <c r="BU1879" s="5"/>
    </row>
    <row r="1880" spans="26:73" x14ac:dyDescent="0.25">
      <c r="Z1880" s="5" t="s">
        <v>1314</v>
      </c>
      <c r="AA1880" s="1">
        <v>0</v>
      </c>
      <c r="AI1880" s="5" t="s">
        <v>1319</v>
      </c>
      <c r="AJ1880" s="42">
        <v>1</v>
      </c>
      <c r="AL1880" s="5" t="s">
        <v>1320</v>
      </c>
      <c r="AM1880" s="17">
        <v>1</v>
      </c>
      <c r="AW1880" s="5" t="s">
        <v>1583</v>
      </c>
      <c r="AX1880" s="17">
        <v>200</v>
      </c>
      <c r="BC1880" s="5" t="s">
        <v>1448</v>
      </c>
      <c r="BD1880" s="17">
        <v>326</v>
      </c>
      <c r="BN1880" s="5" t="s">
        <v>1323</v>
      </c>
      <c r="BO1880" s="5" t="e">
        <f t="shared" si="111"/>
        <v>#N/A</v>
      </c>
      <c r="BP1880" s="5" t="e">
        <f t="shared" si="112"/>
        <v>#N/A</v>
      </c>
      <c r="BQ1880" s="5" t="e">
        <f>Table2[[#This Row],[Column1]]+Table2[[#This Row],[Column2]]</f>
        <v>#N/A</v>
      </c>
      <c r="BR1880" s="5"/>
      <c r="BS1880" s="5"/>
      <c r="BT1880" s="5"/>
      <c r="BU1880" s="5"/>
    </row>
    <row r="1881" spans="26:73" x14ac:dyDescent="0.25">
      <c r="Z1881" s="5" t="s">
        <v>1315</v>
      </c>
      <c r="AA1881" s="1">
        <v>0.2</v>
      </c>
      <c r="AI1881" s="5" t="s">
        <v>1320</v>
      </c>
      <c r="AJ1881" s="42">
        <v>1</v>
      </c>
      <c r="AL1881" s="5" t="s">
        <v>1321</v>
      </c>
      <c r="AM1881" s="17">
        <v>3</v>
      </c>
      <c r="AW1881" s="5" t="s">
        <v>1585</v>
      </c>
      <c r="AX1881" s="17">
        <v>300</v>
      </c>
      <c r="BC1881" s="5" t="s">
        <v>1449</v>
      </c>
      <c r="BD1881" s="17">
        <v>526</v>
      </c>
      <c r="BN1881" s="5" t="s">
        <v>1324</v>
      </c>
      <c r="BO1881" s="5" t="e">
        <f t="shared" si="111"/>
        <v>#N/A</v>
      </c>
      <c r="BP1881" s="5" t="e">
        <f t="shared" si="112"/>
        <v>#N/A</v>
      </c>
      <c r="BQ1881" s="5" t="e">
        <f>Table2[[#This Row],[Column1]]+Table2[[#This Row],[Column2]]</f>
        <v>#N/A</v>
      </c>
      <c r="BR1881" s="5"/>
      <c r="BS1881" s="5"/>
      <c r="BT1881" s="5"/>
      <c r="BU1881" s="5"/>
    </row>
    <row r="1882" spans="26:73" x14ac:dyDescent="0.25">
      <c r="Z1882" s="5" t="s">
        <v>1316</v>
      </c>
      <c r="AA1882" s="1">
        <v>0.25</v>
      </c>
      <c r="AI1882" s="5" t="s">
        <v>1321</v>
      </c>
      <c r="AJ1882" s="42">
        <v>3</v>
      </c>
      <c r="AL1882" s="5" t="s">
        <v>1322</v>
      </c>
      <c r="AM1882" s="17">
        <v>1</v>
      </c>
      <c r="AW1882" s="5" t="s">
        <v>1587</v>
      </c>
      <c r="AX1882" s="17">
        <v>120</v>
      </c>
      <c r="BC1882" s="5" t="s">
        <v>1450</v>
      </c>
      <c r="BD1882" s="17">
        <v>257</v>
      </c>
      <c r="BN1882" s="5" t="s">
        <v>1325</v>
      </c>
      <c r="BO1882" s="5" t="e">
        <f t="shared" si="111"/>
        <v>#N/A</v>
      </c>
      <c r="BP1882" s="5" t="e">
        <f t="shared" si="112"/>
        <v>#N/A</v>
      </c>
      <c r="BQ1882" s="5" t="e">
        <f>Table2[[#This Row],[Column1]]+Table2[[#This Row],[Column2]]</f>
        <v>#N/A</v>
      </c>
      <c r="BR1882" s="5"/>
      <c r="BS1882" s="5"/>
      <c r="BT1882" s="5"/>
      <c r="BU1882" s="5"/>
    </row>
    <row r="1883" spans="26:73" x14ac:dyDescent="0.25">
      <c r="Z1883" s="5" t="s">
        <v>1317</v>
      </c>
      <c r="AA1883" s="1">
        <v>7.0000000000000007E-2</v>
      </c>
      <c r="AI1883" s="5" t="s">
        <v>1322</v>
      </c>
      <c r="AJ1883" s="42">
        <v>1</v>
      </c>
      <c r="AL1883" s="5" t="s">
        <v>1323</v>
      </c>
      <c r="AM1883" s="17">
        <v>1</v>
      </c>
      <c r="AW1883" s="5" t="s">
        <v>1588</v>
      </c>
      <c r="AX1883" s="17">
        <v>750</v>
      </c>
      <c r="BC1883" s="5" t="s">
        <v>1451</v>
      </c>
      <c r="BD1883" s="17">
        <v>85</v>
      </c>
      <c r="BN1883" s="5" t="s">
        <v>1327</v>
      </c>
      <c r="BO1883" s="5" t="e">
        <f t="shared" si="111"/>
        <v>#N/A</v>
      </c>
      <c r="BP1883" s="5" t="e">
        <f t="shared" si="112"/>
        <v>#N/A</v>
      </c>
      <c r="BQ1883" s="5" t="e">
        <f>Table2[[#This Row],[Column1]]+Table2[[#This Row],[Column2]]</f>
        <v>#N/A</v>
      </c>
      <c r="BR1883" s="5"/>
      <c r="BS1883" s="5"/>
      <c r="BT1883" s="5"/>
      <c r="BU1883" s="5"/>
    </row>
    <row r="1884" spans="26:73" x14ac:dyDescent="0.25">
      <c r="Z1884" s="5" t="s">
        <v>1318</v>
      </c>
      <c r="AA1884" s="1">
        <v>0</v>
      </c>
      <c r="AI1884" s="5" t="s">
        <v>1323</v>
      </c>
      <c r="AJ1884" s="42">
        <v>1</v>
      </c>
      <c r="AL1884" s="5" t="s">
        <v>1324</v>
      </c>
      <c r="AM1884" s="17">
        <v>1</v>
      </c>
      <c r="AW1884" s="5" t="s">
        <v>1590</v>
      </c>
      <c r="AX1884" s="17">
        <v>300</v>
      </c>
      <c r="BC1884" s="5" t="s">
        <v>1452</v>
      </c>
      <c r="BD1884" s="17">
        <v>87</v>
      </c>
      <c r="BN1884" s="5" t="s">
        <v>1328</v>
      </c>
      <c r="BO1884" s="5" t="e">
        <f t="shared" si="111"/>
        <v>#N/A</v>
      </c>
      <c r="BP1884" s="5" t="e">
        <f t="shared" si="112"/>
        <v>#N/A</v>
      </c>
      <c r="BQ1884" s="5" t="e">
        <f>Table2[[#This Row],[Column1]]+Table2[[#This Row],[Column2]]</f>
        <v>#N/A</v>
      </c>
      <c r="BR1884" s="5"/>
      <c r="BS1884" s="5"/>
      <c r="BT1884" s="5"/>
      <c r="BU1884" s="5"/>
    </row>
    <row r="1885" spans="26:73" x14ac:dyDescent="0.25">
      <c r="Z1885" s="5" t="s">
        <v>1319</v>
      </c>
      <c r="AA1885" s="1">
        <v>0</v>
      </c>
      <c r="AI1885" s="5" t="s">
        <v>1324</v>
      </c>
      <c r="AJ1885" s="42">
        <v>1</v>
      </c>
      <c r="AL1885" s="5" t="s">
        <v>1325</v>
      </c>
      <c r="AM1885" s="17">
        <v>1</v>
      </c>
      <c r="AW1885" s="5" t="s">
        <v>1591</v>
      </c>
      <c r="AX1885" s="17">
        <v>174</v>
      </c>
      <c r="BC1885" s="5" t="s">
        <v>1453</v>
      </c>
      <c r="BD1885" s="17">
        <v>127</v>
      </c>
      <c r="BN1885" s="5" t="s">
        <v>1329</v>
      </c>
      <c r="BO1885" s="5" t="e">
        <f t="shared" si="111"/>
        <v>#N/A</v>
      </c>
      <c r="BP1885" s="5" t="e">
        <f t="shared" si="112"/>
        <v>#N/A</v>
      </c>
      <c r="BQ1885" s="5" t="e">
        <f>Table2[[#This Row],[Column1]]+Table2[[#This Row],[Column2]]</f>
        <v>#N/A</v>
      </c>
      <c r="BR1885" s="5"/>
      <c r="BS1885" s="5"/>
      <c r="BT1885" s="5"/>
      <c r="BU1885" s="5"/>
    </row>
    <row r="1886" spans="26:73" x14ac:dyDescent="0.25">
      <c r="Z1886" s="5" t="s">
        <v>1320</v>
      </c>
      <c r="AA1886" s="1">
        <v>0.06</v>
      </c>
      <c r="AI1886" s="5" t="s">
        <v>1325</v>
      </c>
      <c r="AJ1886" s="42">
        <v>1</v>
      </c>
      <c r="AL1886" s="5" t="s">
        <v>1327</v>
      </c>
      <c r="AM1886" s="17">
        <v>1</v>
      </c>
      <c r="AW1886" s="5" t="s">
        <v>1592</v>
      </c>
      <c r="AX1886" s="17">
        <v>450</v>
      </c>
      <c r="BC1886" s="5" t="s">
        <v>1454</v>
      </c>
      <c r="BD1886" s="17">
        <v>30</v>
      </c>
      <c r="BN1886" s="5" t="s">
        <v>1330</v>
      </c>
      <c r="BO1886" s="5" t="e">
        <f t="shared" si="111"/>
        <v>#N/A</v>
      </c>
      <c r="BP1886" s="5" t="e">
        <f t="shared" si="112"/>
        <v>#N/A</v>
      </c>
      <c r="BQ1886" s="5" t="e">
        <f>Table2[[#This Row],[Column1]]+Table2[[#This Row],[Column2]]</f>
        <v>#N/A</v>
      </c>
      <c r="BR1886" s="5"/>
      <c r="BS1886" s="5"/>
      <c r="BT1886" s="5"/>
      <c r="BU1886" s="5"/>
    </row>
    <row r="1887" spans="26:73" x14ac:dyDescent="0.25">
      <c r="Z1887" s="5" t="s">
        <v>1321</v>
      </c>
      <c r="AA1887" s="1">
        <v>0.22</v>
      </c>
      <c r="AI1887" s="5" t="s">
        <v>1327</v>
      </c>
      <c r="AJ1887" s="42">
        <v>1</v>
      </c>
      <c r="AL1887" s="5" t="s">
        <v>1328</v>
      </c>
      <c r="AM1887" s="17">
        <v>2</v>
      </c>
      <c r="AW1887" s="5" t="s">
        <v>1596</v>
      </c>
      <c r="AX1887" s="17">
        <v>245</v>
      </c>
      <c r="BC1887" s="5" t="s">
        <v>1455</v>
      </c>
      <c r="BD1887" s="17">
        <v>26</v>
      </c>
      <c r="BN1887" s="5" t="s">
        <v>1331</v>
      </c>
      <c r="BO1887" s="5" t="e">
        <f t="shared" si="111"/>
        <v>#N/A</v>
      </c>
      <c r="BP1887" s="5" t="e">
        <f t="shared" si="112"/>
        <v>#N/A</v>
      </c>
      <c r="BQ1887" s="5" t="e">
        <f>Table2[[#This Row],[Column1]]+Table2[[#This Row],[Column2]]</f>
        <v>#N/A</v>
      </c>
      <c r="BR1887" s="5"/>
      <c r="BS1887" s="5"/>
      <c r="BT1887" s="5"/>
      <c r="BU1887" s="5"/>
    </row>
    <row r="1888" spans="26:73" x14ac:dyDescent="0.25">
      <c r="Z1888" s="5" t="s">
        <v>1322</v>
      </c>
      <c r="AA1888" s="1">
        <v>0.6</v>
      </c>
      <c r="AI1888" s="5" t="s">
        <v>1328</v>
      </c>
      <c r="AJ1888" s="42">
        <v>2</v>
      </c>
      <c r="AL1888" s="5" t="s">
        <v>1329</v>
      </c>
      <c r="AM1888" s="17">
        <v>1</v>
      </c>
      <c r="AW1888" s="5" t="s">
        <v>1597</v>
      </c>
      <c r="AX1888" s="17">
        <v>24</v>
      </c>
      <c r="BC1888" s="5" t="s">
        <v>1456</v>
      </c>
      <c r="BD1888" s="17">
        <v>837</v>
      </c>
      <c r="BN1888" s="5" t="s">
        <v>1332</v>
      </c>
      <c r="BO1888" s="5" t="e">
        <f t="shared" si="111"/>
        <v>#N/A</v>
      </c>
      <c r="BP1888" s="5" t="e">
        <f t="shared" si="112"/>
        <v>#N/A</v>
      </c>
      <c r="BQ1888" s="5" t="e">
        <f>Table2[[#This Row],[Column1]]+Table2[[#This Row],[Column2]]</f>
        <v>#N/A</v>
      </c>
      <c r="BR1888" s="5"/>
      <c r="BS1888" s="5"/>
      <c r="BT1888" s="5"/>
      <c r="BU1888" s="5"/>
    </row>
    <row r="1889" spans="26:73" x14ac:dyDescent="0.25">
      <c r="Z1889" s="5" t="s">
        <v>1323</v>
      </c>
      <c r="AA1889" s="1">
        <v>0.25</v>
      </c>
      <c r="AI1889" s="5" t="s">
        <v>1329</v>
      </c>
      <c r="AJ1889" s="42">
        <v>1</v>
      </c>
      <c r="AL1889" s="5" t="s">
        <v>1330</v>
      </c>
      <c r="AM1889" s="17">
        <v>3</v>
      </c>
      <c r="AW1889" s="5" t="s">
        <v>1598</v>
      </c>
      <c r="AX1889" s="17">
        <v>78</v>
      </c>
      <c r="BC1889" s="5" t="s">
        <v>1457</v>
      </c>
      <c r="BD1889" s="17">
        <v>133</v>
      </c>
      <c r="BN1889" s="5" t="s">
        <v>1333</v>
      </c>
      <c r="BO1889" s="5" t="e">
        <f t="shared" si="111"/>
        <v>#N/A</v>
      </c>
      <c r="BP1889" s="5" t="e">
        <f t="shared" si="112"/>
        <v>#N/A</v>
      </c>
      <c r="BQ1889" s="5" t="e">
        <f>Table2[[#This Row],[Column1]]+Table2[[#This Row],[Column2]]</f>
        <v>#N/A</v>
      </c>
      <c r="BR1889" s="5"/>
      <c r="BS1889" s="5"/>
      <c r="BT1889" s="5"/>
      <c r="BU1889" s="5"/>
    </row>
    <row r="1890" spans="26:73" x14ac:dyDescent="0.25">
      <c r="Z1890" s="5" t="s">
        <v>1324</v>
      </c>
      <c r="AA1890" s="1">
        <v>0</v>
      </c>
      <c r="AI1890" s="5" t="s">
        <v>1330</v>
      </c>
      <c r="AJ1890" s="42">
        <v>3</v>
      </c>
      <c r="AL1890" s="5" t="s">
        <v>1331</v>
      </c>
      <c r="AM1890" s="17">
        <v>1</v>
      </c>
      <c r="AW1890" s="5" t="s">
        <v>1599</v>
      </c>
      <c r="AX1890" s="17">
        <v>23</v>
      </c>
      <c r="BC1890" s="5" t="s">
        <v>1458</v>
      </c>
      <c r="BD1890" s="17">
        <v>35</v>
      </c>
      <c r="BN1890" s="5" t="s">
        <v>1334</v>
      </c>
      <c r="BO1890" s="5" t="e">
        <f t="shared" si="111"/>
        <v>#N/A</v>
      </c>
      <c r="BP1890" s="5" t="e">
        <f t="shared" si="112"/>
        <v>#N/A</v>
      </c>
      <c r="BQ1890" s="5" t="e">
        <f>Table2[[#This Row],[Column1]]+Table2[[#This Row],[Column2]]</f>
        <v>#N/A</v>
      </c>
      <c r="BR1890" s="5"/>
      <c r="BS1890" s="5"/>
      <c r="BT1890" s="5"/>
      <c r="BU1890" s="5"/>
    </row>
    <row r="1891" spans="26:73" x14ac:dyDescent="0.25">
      <c r="Z1891" s="5" t="s">
        <v>1325</v>
      </c>
      <c r="AA1891" s="1">
        <v>0.4</v>
      </c>
      <c r="AI1891" s="5" t="s">
        <v>1331</v>
      </c>
      <c r="AJ1891" s="42">
        <v>1</v>
      </c>
      <c r="AL1891" s="5" t="s">
        <v>1332</v>
      </c>
      <c r="AM1891" s="17">
        <v>1</v>
      </c>
      <c r="AW1891" s="5" t="s">
        <v>1600</v>
      </c>
      <c r="AX1891" s="17">
        <v>395</v>
      </c>
      <c r="BC1891" s="5" t="s">
        <v>1459</v>
      </c>
      <c r="BD1891" s="17">
        <v>810</v>
      </c>
      <c r="BN1891" s="5" t="s">
        <v>1335</v>
      </c>
      <c r="BO1891" s="5" t="e">
        <f t="shared" si="111"/>
        <v>#N/A</v>
      </c>
      <c r="BP1891" s="5" t="e">
        <f t="shared" si="112"/>
        <v>#N/A</v>
      </c>
      <c r="BQ1891" s="5" t="e">
        <f>Table2[[#This Row],[Column1]]+Table2[[#This Row],[Column2]]</f>
        <v>#N/A</v>
      </c>
      <c r="BR1891" s="5"/>
      <c r="BS1891" s="5"/>
      <c r="BT1891" s="5"/>
      <c r="BU1891" s="5"/>
    </row>
    <row r="1892" spans="26:73" x14ac:dyDescent="0.25">
      <c r="Z1892" s="5" t="s">
        <v>1327</v>
      </c>
      <c r="AA1892" s="1">
        <v>0.75</v>
      </c>
      <c r="AI1892" s="5" t="s">
        <v>1332</v>
      </c>
      <c r="AJ1892" s="42">
        <v>1</v>
      </c>
      <c r="AL1892" s="5" t="s">
        <v>1333</v>
      </c>
      <c r="AM1892" s="17">
        <v>1</v>
      </c>
      <c r="AW1892" s="5" t="s">
        <v>1601</v>
      </c>
      <c r="AX1892" s="17">
        <v>57</v>
      </c>
      <c r="BC1892" s="5" t="s">
        <v>1460</v>
      </c>
      <c r="BD1892" s="17">
        <v>73</v>
      </c>
      <c r="BN1892" s="5" t="s">
        <v>1336</v>
      </c>
      <c r="BO1892" s="5" t="e">
        <f t="shared" si="111"/>
        <v>#N/A</v>
      </c>
      <c r="BP1892" s="5" t="e">
        <f t="shared" si="112"/>
        <v>#N/A</v>
      </c>
      <c r="BQ1892" s="5" t="e">
        <f>Table2[[#This Row],[Column1]]+Table2[[#This Row],[Column2]]</f>
        <v>#N/A</v>
      </c>
      <c r="BR1892" s="5"/>
      <c r="BS1892" s="5"/>
      <c r="BT1892" s="5"/>
      <c r="BU1892" s="5"/>
    </row>
    <row r="1893" spans="26:73" x14ac:dyDescent="0.25">
      <c r="Z1893" s="5" t="s">
        <v>1328</v>
      </c>
      <c r="AA1893" s="1">
        <v>0.3</v>
      </c>
      <c r="AI1893" s="5" t="s">
        <v>1333</v>
      </c>
      <c r="AJ1893" s="42">
        <v>1</v>
      </c>
      <c r="AL1893" s="5" t="s">
        <v>1334</v>
      </c>
      <c r="AM1893" s="17">
        <v>1</v>
      </c>
      <c r="AW1893" s="5" t="s">
        <v>1602</v>
      </c>
      <c r="AX1893" s="17">
        <v>40</v>
      </c>
      <c r="BC1893" s="5" t="s">
        <v>1461</v>
      </c>
      <c r="BD1893" s="17">
        <v>298</v>
      </c>
      <c r="BN1893" s="5" t="s">
        <v>1337</v>
      </c>
      <c r="BO1893" s="5" t="e">
        <f t="shared" si="111"/>
        <v>#N/A</v>
      </c>
      <c r="BP1893" s="5" t="e">
        <f t="shared" si="112"/>
        <v>#N/A</v>
      </c>
      <c r="BQ1893" s="5" t="e">
        <f>Table2[[#This Row],[Column1]]+Table2[[#This Row],[Column2]]</f>
        <v>#N/A</v>
      </c>
      <c r="BR1893" s="5"/>
      <c r="BS1893" s="5"/>
      <c r="BT1893" s="5"/>
      <c r="BU1893" s="5"/>
    </row>
    <row r="1894" spans="26:73" x14ac:dyDescent="0.25">
      <c r="Z1894" s="5" t="s">
        <v>1329</v>
      </c>
      <c r="AA1894" s="1">
        <v>0.04</v>
      </c>
      <c r="AI1894" s="5" t="s">
        <v>1334</v>
      </c>
      <c r="AJ1894" s="42">
        <v>1</v>
      </c>
      <c r="AL1894" s="5" t="s">
        <v>1335</v>
      </c>
      <c r="AM1894" s="17">
        <v>1</v>
      </c>
      <c r="AW1894" s="5" t="s">
        <v>1603</v>
      </c>
      <c r="AX1894" s="17">
        <v>600</v>
      </c>
      <c r="BC1894" s="5" t="s">
        <v>1462</v>
      </c>
      <c r="BD1894" s="17">
        <v>423</v>
      </c>
      <c r="BN1894" s="5" t="s">
        <v>1338</v>
      </c>
      <c r="BO1894" s="5" t="e">
        <f t="shared" si="111"/>
        <v>#N/A</v>
      </c>
      <c r="BP1894" s="5" t="e">
        <f t="shared" si="112"/>
        <v>#N/A</v>
      </c>
      <c r="BQ1894" s="5" t="e">
        <f>Table2[[#This Row],[Column1]]+Table2[[#This Row],[Column2]]</f>
        <v>#N/A</v>
      </c>
      <c r="BR1894" s="5"/>
      <c r="BS1894" s="5"/>
      <c r="BT1894" s="5"/>
      <c r="BU1894" s="5"/>
    </row>
    <row r="1895" spans="26:73" x14ac:dyDescent="0.25">
      <c r="Z1895" s="5" t="s">
        <v>1330</v>
      </c>
      <c r="AA1895" s="1">
        <v>0.2</v>
      </c>
      <c r="AI1895" s="5" t="s">
        <v>1335</v>
      </c>
      <c r="AJ1895" s="42">
        <v>1</v>
      </c>
      <c r="AL1895" s="5" t="s">
        <v>1336</v>
      </c>
      <c r="AM1895" s="17">
        <v>1</v>
      </c>
      <c r="AW1895" s="5" t="s">
        <v>1604</v>
      </c>
      <c r="AX1895" s="17">
        <v>37</v>
      </c>
      <c r="BC1895" s="5" t="s">
        <v>1463</v>
      </c>
      <c r="BD1895" s="17">
        <v>132</v>
      </c>
      <c r="BN1895" s="5" t="s">
        <v>1339</v>
      </c>
      <c r="BO1895" s="5" t="e">
        <f t="shared" si="111"/>
        <v>#N/A</v>
      </c>
      <c r="BP1895" s="5" t="e">
        <f t="shared" si="112"/>
        <v>#N/A</v>
      </c>
      <c r="BQ1895" s="5" t="e">
        <f>Table2[[#This Row],[Column1]]+Table2[[#This Row],[Column2]]</f>
        <v>#N/A</v>
      </c>
      <c r="BR1895" s="5"/>
      <c r="BS1895" s="5"/>
      <c r="BT1895" s="5"/>
      <c r="BU1895" s="5"/>
    </row>
    <row r="1896" spans="26:73" x14ac:dyDescent="0.25">
      <c r="Z1896" s="5" t="s">
        <v>1331</v>
      </c>
      <c r="AA1896" s="1">
        <v>0.05</v>
      </c>
      <c r="AI1896" s="5" t="s">
        <v>1336</v>
      </c>
      <c r="AJ1896" s="42">
        <v>1</v>
      </c>
      <c r="AL1896" s="5" t="s">
        <v>1337</v>
      </c>
      <c r="AM1896" s="17">
        <v>1</v>
      </c>
      <c r="AW1896" s="5" t="s">
        <v>1607</v>
      </c>
      <c r="AX1896" s="17">
        <v>150</v>
      </c>
      <c r="BC1896" s="5" t="s">
        <v>1464</v>
      </c>
      <c r="BD1896" s="17">
        <v>21</v>
      </c>
      <c r="BN1896" s="5" t="s">
        <v>1340</v>
      </c>
      <c r="BO1896" s="5" t="e">
        <f t="shared" si="111"/>
        <v>#N/A</v>
      </c>
      <c r="BP1896" s="5" t="e">
        <f t="shared" si="112"/>
        <v>#N/A</v>
      </c>
      <c r="BQ1896" s="5" t="e">
        <f>Table2[[#This Row],[Column1]]+Table2[[#This Row],[Column2]]</f>
        <v>#N/A</v>
      </c>
      <c r="BR1896" s="5"/>
      <c r="BS1896" s="5"/>
      <c r="BT1896" s="5"/>
      <c r="BU1896" s="5"/>
    </row>
    <row r="1897" spans="26:73" x14ac:dyDescent="0.25">
      <c r="Z1897" s="5" t="s">
        <v>1332</v>
      </c>
      <c r="AA1897" s="1">
        <v>0.18</v>
      </c>
      <c r="AI1897" s="5" t="s">
        <v>1337</v>
      </c>
      <c r="AJ1897" s="42">
        <v>1</v>
      </c>
      <c r="AL1897" s="5" t="s">
        <v>1338</v>
      </c>
      <c r="AM1897" s="17">
        <v>1</v>
      </c>
      <c r="AW1897" s="5" t="s">
        <v>1608</v>
      </c>
      <c r="AX1897" s="17">
        <v>4</v>
      </c>
      <c r="BC1897" s="5" t="s">
        <v>1465</v>
      </c>
      <c r="BD1897" s="17">
        <v>246</v>
      </c>
      <c r="BN1897" s="5" t="s">
        <v>1341</v>
      </c>
      <c r="BO1897" s="5" t="e">
        <f t="shared" si="111"/>
        <v>#N/A</v>
      </c>
      <c r="BP1897" s="5" t="e">
        <f t="shared" si="112"/>
        <v>#N/A</v>
      </c>
      <c r="BQ1897" s="5" t="e">
        <f>Table2[[#This Row],[Column1]]+Table2[[#This Row],[Column2]]</f>
        <v>#N/A</v>
      </c>
      <c r="BR1897" s="5"/>
      <c r="BS1897" s="5"/>
      <c r="BT1897" s="5"/>
      <c r="BU1897" s="5"/>
    </row>
    <row r="1898" spans="26:73" x14ac:dyDescent="0.25">
      <c r="Z1898" s="5" t="s">
        <v>1333</v>
      </c>
      <c r="AA1898" s="1">
        <v>1</v>
      </c>
      <c r="AI1898" s="5" t="s">
        <v>1338</v>
      </c>
      <c r="AJ1898" s="42">
        <v>1</v>
      </c>
      <c r="AL1898" s="5" t="s">
        <v>1339</v>
      </c>
      <c r="AM1898" s="17">
        <v>1</v>
      </c>
      <c r="AW1898" s="5" t="s">
        <v>1609</v>
      </c>
      <c r="AX1898" s="17">
        <v>30</v>
      </c>
      <c r="BC1898" s="5" t="s">
        <v>1466</v>
      </c>
      <c r="BD1898" s="17">
        <v>24500</v>
      </c>
      <c r="BN1898" s="5" t="s">
        <v>1342</v>
      </c>
      <c r="BO1898" s="5" t="e">
        <f t="shared" si="111"/>
        <v>#N/A</v>
      </c>
      <c r="BP1898" s="5" t="e">
        <f t="shared" si="112"/>
        <v>#N/A</v>
      </c>
      <c r="BQ1898" s="5" t="e">
        <f>Table2[[#This Row],[Column1]]+Table2[[#This Row],[Column2]]</f>
        <v>#N/A</v>
      </c>
      <c r="BR1898" s="5"/>
      <c r="BS1898" s="5"/>
      <c r="BT1898" s="5"/>
      <c r="BU1898" s="5"/>
    </row>
    <row r="1899" spans="26:73" x14ac:dyDescent="0.25">
      <c r="Z1899" s="5" t="s">
        <v>1334</v>
      </c>
      <c r="AA1899" s="1">
        <v>0.08</v>
      </c>
      <c r="AI1899" s="5" t="s">
        <v>1339</v>
      </c>
      <c r="AJ1899" s="42">
        <v>1</v>
      </c>
      <c r="AL1899" s="5" t="s">
        <v>1340</v>
      </c>
      <c r="AM1899" s="17">
        <v>1</v>
      </c>
      <c r="AW1899" s="5" t="s">
        <v>1611</v>
      </c>
      <c r="AX1899" s="17">
        <v>138</v>
      </c>
      <c r="BC1899" s="5" t="s">
        <v>1468</v>
      </c>
      <c r="BD1899" s="17">
        <v>1000</v>
      </c>
      <c r="BN1899" s="5" t="s">
        <v>1343</v>
      </c>
      <c r="BO1899" s="5" t="e">
        <f t="shared" si="111"/>
        <v>#N/A</v>
      </c>
      <c r="BP1899" s="5" t="e">
        <f t="shared" si="112"/>
        <v>#N/A</v>
      </c>
      <c r="BQ1899" s="5" t="e">
        <f>Table2[[#This Row],[Column1]]+Table2[[#This Row],[Column2]]</f>
        <v>#N/A</v>
      </c>
      <c r="BR1899" s="5"/>
      <c r="BS1899" s="5"/>
      <c r="BT1899" s="5"/>
      <c r="BU1899" s="5"/>
    </row>
    <row r="1900" spans="26:73" x14ac:dyDescent="0.25">
      <c r="Z1900" s="5" t="s">
        <v>1335</v>
      </c>
      <c r="AA1900" s="1">
        <v>0.05</v>
      </c>
      <c r="AI1900" s="5" t="s">
        <v>1340</v>
      </c>
      <c r="AJ1900" s="42">
        <v>1</v>
      </c>
      <c r="AL1900" s="5" t="s">
        <v>1341</v>
      </c>
      <c r="AM1900" s="17">
        <v>1</v>
      </c>
      <c r="AW1900" s="5" t="s">
        <v>1612</v>
      </c>
      <c r="AX1900" s="17">
        <v>40</v>
      </c>
      <c r="BC1900" s="5" t="s">
        <v>1469</v>
      </c>
      <c r="BD1900" s="17">
        <v>11200</v>
      </c>
      <c r="BN1900" s="5" t="s">
        <v>1344</v>
      </c>
      <c r="BO1900" s="5" t="e">
        <f t="shared" si="111"/>
        <v>#N/A</v>
      </c>
      <c r="BP1900" s="5" t="e">
        <f t="shared" si="112"/>
        <v>#N/A</v>
      </c>
      <c r="BQ1900" s="5" t="e">
        <f>Table2[[#This Row],[Column1]]+Table2[[#This Row],[Column2]]</f>
        <v>#N/A</v>
      </c>
      <c r="BR1900" s="5"/>
      <c r="BS1900" s="5"/>
      <c r="BT1900" s="5"/>
      <c r="BU1900" s="5"/>
    </row>
    <row r="1901" spans="26:73" x14ac:dyDescent="0.25">
      <c r="Z1901" s="5" t="s">
        <v>1336</v>
      </c>
      <c r="AA1901" s="1">
        <v>0.1</v>
      </c>
      <c r="AI1901" s="5" t="s">
        <v>1341</v>
      </c>
      <c r="AJ1901" s="42">
        <v>1</v>
      </c>
      <c r="AL1901" s="5" t="s">
        <v>1342</v>
      </c>
      <c r="AM1901" s="17">
        <v>1</v>
      </c>
      <c r="AW1901" s="5" t="s">
        <v>1613</v>
      </c>
      <c r="AX1901" s="17">
        <v>100</v>
      </c>
      <c r="BC1901" s="5" t="s">
        <v>1470</v>
      </c>
      <c r="BD1901" s="17">
        <v>35</v>
      </c>
      <c r="BN1901" s="5" t="s">
        <v>1345</v>
      </c>
      <c r="BO1901" s="5" t="e">
        <f t="shared" si="111"/>
        <v>#N/A</v>
      </c>
      <c r="BP1901" s="5" t="e">
        <f t="shared" si="112"/>
        <v>#N/A</v>
      </c>
      <c r="BQ1901" s="5" t="e">
        <f>Table2[[#This Row],[Column1]]+Table2[[#This Row],[Column2]]</f>
        <v>#N/A</v>
      </c>
      <c r="BR1901" s="5"/>
      <c r="BS1901" s="5"/>
      <c r="BT1901" s="5"/>
      <c r="BU1901" s="5"/>
    </row>
    <row r="1902" spans="26:73" x14ac:dyDescent="0.25">
      <c r="Z1902" s="5" t="s">
        <v>1337</v>
      </c>
      <c r="AA1902" s="1">
        <v>0.12</v>
      </c>
      <c r="AI1902" s="5" t="s">
        <v>1342</v>
      </c>
      <c r="AJ1902" s="42">
        <v>1</v>
      </c>
      <c r="AL1902" s="5" t="s">
        <v>1343</v>
      </c>
      <c r="AM1902" s="17">
        <v>1</v>
      </c>
      <c r="AW1902" s="5" t="s">
        <v>1615</v>
      </c>
      <c r="AX1902" s="17">
        <v>30</v>
      </c>
      <c r="BC1902" s="5" t="s">
        <v>1471</v>
      </c>
      <c r="BD1902" s="17">
        <v>208</v>
      </c>
      <c r="BN1902" s="5" t="s">
        <v>1346</v>
      </c>
      <c r="BO1902" s="5" t="e">
        <f t="shared" si="111"/>
        <v>#N/A</v>
      </c>
      <c r="BP1902" s="5" t="e">
        <f t="shared" si="112"/>
        <v>#N/A</v>
      </c>
      <c r="BQ1902" s="5" t="e">
        <f>Table2[[#This Row],[Column1]]+Table2[[#This Row],[Column2]]</f>
        <v>#N/A</v>
      </c>
      <c r="BR1902" s="5"/>
      <c r="BS1902" s="5"/>
      <c r="BT1902" s="5"/>
      <c r="BU1902" s="5"/>
    </row>
    <row r="1903" spans="26:73" x14ac:dyDescent="0.25">
      <c r="Z1903" s="5" t="s">
        <v>1338</v>
      </c>
      <c r="AA1903" s="1">
        <v>0.3</v>
      </c>
      <c r="AI1903" s="5" t="s">
        <v>1343</v>
      </c>
      <c r="AJ1903" s="42">
        <v>1</v>
      </c>
      <c r="AL1903" s="5" t="s">
        <v>1344</v>
      </c>
      <c r="AM1903" s="17">
        <v>2</v>
      </c>
      <c r="AW1903" s="5" t="s">
        <v>1616</v>
      </c>
      <c r="AX1903" s="17">
        <v>32</v>
      </c>
      <c r="BC1903" s="5" t="s">
        <v>1472</v>
      </c>
      <c r="BD1903" s="17">
        <v>365</v>
      </c>
      <c r="BN1903" s="5" t="s">
        <v>1347</v>
      </c>
      <c r="BO1903" s="5" t="e">
        <f t="shared" si="111"/>
        <v>#N/A</v>
      </c>
      <c r="BP1903" s="5" t="e">
        <f t="shared" si="112"/>
        <v>#N/A</v>
      </c>
      <c r="BQ1903" s="5" t="e">
        <f>Table2[[#This Row],[Column1]]+Table2[[#This Row],[Column2]]</f>
        <v>#N/A</v>
      </c>
      <c r="BR1903" s="5"/>
      <c r="BS1903" s="5"/>
      <c r="BT1903" s="5"/>
      <c r="BU1903" s="5"/>
    </row>
    <row r="1904" spans="26:73" x14ac:dyDescent="0.25">
      <c r="Z1904" s="5" t="s">
        <v>1339</v>
      </c>
      <c r="AA1904" s="1">
        <v>0.08</v>
      </c>
      <c r="AI1904" s="5" t="s">
        <v>1344</v>
      </c>
      <c r="AJ1904" s="42">
        <v>2</v>
      </c>
      <c r="AL1904" s="5" t="s">
        <v>1345</v>
      </c>
      <c r="AM1904" s="17">
        <v>1</v>
      </c>
      <c r="AW1904" s="5" t="s">
        <v>1617</v>
      </c>
      <c r="AX1904" s="17">
        <v>40</v>
      </c>
      <c r="BC1904" s="5" t="s">
        <v>1473</v>
      </c>
      <c r="BD1904" s="17">
        <v>1054</v>
      </c>
      <c r="BN1904" s="5" t="s">
        <v>1348</v>
      </c>
      <c r="BO1904" s="5" t="e">
        <f t="shared" si="111"/>
        <v>#N/A</v>
      </c>
      <c r="BP1904" s="5" t="e">
        <f t="shared" si="112"/>
        <v>#N/A</v>
      </c>
      <c r="BQ1904" s="5" t="e">
        <f>Table2[[#This Row],[Column1]]+Table2[[#This Row],[Column2]]</f>
        <v>#N/A</v>
      </c>
      <c r="BR1904" s="5"/>
      <c r="BS1904" s="5"/>
      <c r="BT1904" s="5"/>
      <c r="BU1904" s="5"/>
    </row>
    <row r="1905" spans="26:73" x14ac:dyDescent="0.25">
      <c r="Z1905" s="5" t="s">
        <v>1340</v>
      </c>
      <c r="AA1905" s="1">
        <v>1</v>
      </c>
      <c r="AI1905" s="5" t="s">
        <v>1345</v>
      </c>
      <c r="AJ1905" s="42">
        <v>1</v>
      </c>
      <c r="AL1905" s="5" t="s">
        <v>1346</v>
      </c>
      <c r="AM1905" s="17">
        <v>1</v>
      </c>
      <c r="AW1905" s="5" t="s">
        <v>1618</v>
      </c>
      <c r="AX1905" s="17">
        <v>31</v>
      </c>
      <c r="BC1905" s="5" t="s">
        <v>1474</v>
      </c>
      <c r="BD1905" s="17">
        <v>310</v>
      </c>
      <c r="BN1905" s="5" t="s">
        <v>1349</v>
      </c>
      <c r="BO1905" s="5" t="e">
        <f t="shared" si="111"/>
        <v>#N/A</v>
      </c>
      <c r="BP1905" s="5" t="e">
        <f t="shared" si="112"/>
        <v>#N/A</v>
      </c>
      <c r="BQ1905" s="5" t="e">
        <f>Table2[[#This Row],[Column1]]+Table2[[#This Row],[Column2]]</f>
        <v>#N/A</v>
      </c>
      <c r="BR1905" s="5"/>
      <c r="BS1905" s="5"/>
      <c r="BT1905" s="5"/>
      <c r="BU1905" s="5"/>
    </row>
    <row r="1906" spans="26:73" x14ac:dyDescent="0.25">
      <c r="Z1906" s="5" t="s">
        <v>1341</v>
      </c>
      <c r="AA1906" s="1">
        <v>0</v>
      </c>
      <c r="AI1906" s="5" t="s">
        <v>1346</v>
      </c>
      <c r="AJ1906" s="42">
        <v>1</v>
      </c>
      <c r="AL1906" s="5" t="s">
        <v>1347</v>
      </c>
      <c r="AM1906" s="17">
        <v>1</v>
      </c>
      <c r="AW1906" s="5" t="s">
        <v>1619</v>
      </c>
      <c r="AX1906" s="17">
        <v>24</v>
      </c>
      <c r="BC1906" s="5" t="s">
        <v>1475</v>
      </c>
      <c r="BD1906" s="17">
        <v>25</v>
      </c>
      <c r="BN1906" s="5" t="s">
        <v>1350</v>
      </c>
      <c r="BO1906" s="5" t="e">
        <f t="shared" si="111"/>
        <v>#N/A</v>
      </c>
      <c r="BP1906" s="5" t="e">
        <f t="shared" si="112"/>
        <v>#N/A</v>
      </c>
      <c r="BQ1906" s="5" t="e">
        <f>Table2[[#This Row],[Column1]]+Table2[[#This Row],[Column2]]</f>
        <v>#N/A</v>
      </c>
      <c r="BR1906" s="5"/>
      <c r="BS1906" s="5"/>
      <c r="BT1906" s="5"/>
      <c r="BU1906" s="5"/>
    </row>
    <row r="1907" spans="26:73" x14ac:dyDescent="0.25">
      <c r="Z1907" s="5" t="s">
        <v>1342</v>
      </c>
      <c r="AA1907" s="1">
        <v>0.7</v>
      </c>
      <c r="AI1907" s="5" t="s">
        <v>1347</v>
      </c>
      <c r="AJ1907" s="42">
        <v>1</v>
      </c>
      <c r="AL1907" s="5" t="s">
        <v>1348</v>
      </c>
      <c r="AM1907" s="17">
        <v>1</v>
      </c>
      <c r="AW1907" s="5" t="s">
        <v>1621</v>
      </c>
      <c r="AX1907" s="17">
        <v>221</v>
      </c>
      <c r="BC1907" s="5" t="s">
        <v>1476</v>
      </c>
      <c r="BD1907" s="17">
        <v>14</v>
      </c>
      <c r="BN1907" s="5" t="s">
        <v>1351</v>
      </c>
      <c r="BO1907" s="5" t="e">
        <f t="shared" si="111"/>
        <v>#N/A</v>
      </c>
      <c r="BP1907" s="5" t="e">
        <f t="shared" si="112"/>
        <v>#N/A</v>
      </c>
      <c r="BQ1907" s="5" t="e">
        <f>Table2[[#This Row],[Column1]]+Table2[[#This Row],[Column2]]</f>
        <v>#N/A</v>
      </c>
      <c r="BR1907" s="5"/>
      <c r="BS1907" s="5"/>
      <c r="BT1907" s="5"/>
      <c r="BU1907" s="5"/>
    </row>
    <row r="1908" spans="26:73" x14ac:dyDescent="0.25">
      <c r="Z1908" s="5" t="s">
        <v>1343</v>
      </c>
      <c r="AA1908" s="1">
        <v>0</v>
      </c>
      <c r="AI1908" s="5" t="s">
        <v>1348</v>
      </c>
      <c r="AJ1908" s="42">
        <v>1</v>
      </c>
      <c r="AL1908" s="5" t="s">
        <v>1349</v>
      </c>
      <c r="AM1908" s="17">
        <v>1</v>
      </c>
      <c r="AW1908" s="5" t="s">
        <v>1622</v>
      </c>
      <c r="AX1908" s="17">
        <v>23</v>
      </c>
      <c r="BC1908" s="5" t="s">
        <v>1477</v>
      </c>
      <c r="BD1908" s="17">
        <v>60</v>
      </c>
      <c r="BN1908" s="5" t="s">
        <v>1354</v>
      </c>
      <c r="BO1908" s="5" t="e">
        <f t="shared" si="111"/>
        <v>#N/A</v>
      </c>
      <c r="BP1908" s="5" t="e">
        <f t="shared" si="112"/>
        <v>#N/A</v>
      </c>
      <c r="BQ1908" s="5" t="e">
        <f>Table2[[#This Row],[Column1]]+Table2[[#This Row],[Column2]]</f>
        <v>#N/A</v>
      </c>
      <c r="BR1908" s="5"/>
      <c r="BS1908" s="5"/>
      <c r="BT1908" s="5"/>
      <c r="BU1908" s="5"/>
    </row>
    <row r="1909" spans="26:73" x14ac:dyDescent="0.25">
      <c r="Z1909" s="5" t="s">
        <v>1344</v>
      </c>
      <c r="AA1909" s="1">
        <v>0.13</v>
      </c>
      <c r="AI1909" s="5" t="s">
        <v>1349</v>
      </c>
      <c r="AJ1909" s="42">
        <v>1</v>
      </c>
      <c r="AL1909" s="5" t="s">
        <v>1350</v>
      </c>
      <c r="AM1909" s="17">
        <v>1</v>
      </c>
      <c r="AW1909" s="5" t="s">
        <v>1623</v>
      </c>
      <c r="AX1909" s="17">
        <v>28</v>
      </c>
      <c r="BC1909" s="5" t="s">
        <v>1478</v>
      </c>
      <c r="BD1909" s="17">
        <v>382</v>
      </c>
      <c r="BN1909" s="5" t="s">
        <v>1356</v>
      </c>
      <c r="BO1909" s="5" t="e">
        <f t="shared" si="111"/>
        <v>#N/A</v>
      </c>
      <c r="BP1909" s="5" t="e">
        <f t="shared" si="112"/>
        <v>#N/A</v>
      </c>
      <c r="BQ1909" s="5" t="e">
        <f>Table2[[#This Row],[Column1]]+Table2[[#This Row],[Column2]]</f>
        <v>#N/A</v>
      </c>
      <c r="BR1909" s="5"/>
      <c r="BS1909" s="5"/>
      <c r="BT1909" s="5"/>
      <c r="BU1909" s="5"/>
    </row>
    <row r="1910" spans="26:73" x14ac:dyDescent="0.25">
      <c r="Z1910" s="5" t="s">
        <v>1345</v>
      </c>
      <c r="AA1910" s="1">
        <v>0.35</v>
      </c>
      <c r="AI1910" s="5" t="s">
        <v>1350</v>
      </c>
      <c r="AJ1910" s="42">
        <v>1</v>
      </c>
      <c r="AL1910" s="5" t="s">
        <v>1351</v>
      </c>
      <c r="AM1910" s="17">
        <v>2</v>
      </c>
      <c r="AW1910" s="5" t="s">
        <v>1624</v>
      </c>
      <c r="AX1910" s="17">
        <v>1730</v>
      </c>
      <c r="BC1910" s="5" t="s">
        <v>1480</v>
      </c>
      <c r="BD1910" s="17">
        <v>890</v>
      </c>
      <c r="BN1910" s="5" t="s">
        <v>1357</v>
      </c>
      <c r="BO1910" s="5" t="e">
        <f t="shared" si="111"/>
        <v>#N/A</v>
      </c>
      <c r="BP1910" s="5" t="e">
        <f t="shared" si="112"/>
        <v>#N/A</v>
      </c>
      <c r="BQ1910" s="5" t="e">
        <f>Table2[[#This Row],[Column1]]+Table2[[#This Row],[Column2]]</f>
        <v>#N/A</v>
      </c>
      <c r="BR1910" s="5"/>
      <c r="BS1910" s="5"/>
      <c r="BT1910" s="5"/>
      <c r="BU1910" s="5"/>
    </row>
    <row r="1911" spans="26:73" x14ac:dyDescent="0.25">
      <c r="Z1911" s="5" t="s">
        <v>1346</v>
      </c>
      <c r="AA1911" s="1">
        <v>0.2</v>
      </c>
      <c r="AI1911" s="5" t="s">
        <v>1351</v>
      </c>
      <c r="AJ1911" s="42">
        <v>2</v>
      </c>
      <c r="AL1911" s="5" t="s">
        <v>1354</v>
      </c>
      <c r="AM1911" s="17">
        <v>1</v>
      </c>
      <c r="AW1911" s="5" t="s">
        <v>1626</v>
      </c>
      <c r="AX1911" s="17">
        <v>300</v>
      </c>
      <c r="BC1911" s="5" t="s">
        <v>1481</v>
      </c>
      <c r="BD1911" s="17">
        <v>553</v>
      </c>
      <c r="BN1911" s="5" t="s">
        <v>1358</v>
      </c>
      <c r="BO1911" s="5" t="e">
        <f t="shared" si="111"/>
        <v>#N/A</v>
      </c>
      <c r="BP1911" s="5" t="e">
        <f t="shared" si="112"/>
        <v>#N/A</v>
      </c>
      <c r="BQ1911" s="5" t="e">
        <f>Table2[[#This Row],[Column1]]+Table2[[#This Row],[Column2]]</f>
        <v>#N/A</v>
      </c>
      <c r="BR1911" s="5"/>
      <c r="BS1911" s="5"/>
      <c r="BT1911" s="5"/>
      <c r="BU1911" s="5"/>
    </row>
    <row r="1912" spans="26:73" x14ac:dyDescent="0.25">
      <c r="Z1912" s="5" t="s">
        <v>1347</v>
      </c>
      <c r="AA1912" s="1">
        <v>1</v>
      </c>
      <c r="AI1912" s="5" t="s">
        <v>1354</v>
      </c>
      <c r="AJ1912" s="42">
        <v>1</v>
      </c>
      <c r="AL1912" s="5" t="s">
        <v>1356</v>
      </c>
      <c r="AM1912" s="17">
        <v>1</v>
      </c>
      <c r="AW1912" s="5" t="s">
        <v>1627</v>
      </c>
      <c r="AX1912" s="17">
        <v>1300</v>
      </c>
      <c r="BC1912" s="5" t="s">
        <v>1483</v>
      </c>
      <c r="BD1912" s="17">
        <v>344</v>
      </c>
      <c r="BN1912" s="5" t="s">
        <v>1359</v>
      </c>
      <c r="BO1912" s="5" t="e">
        <f t="shared" si="111"/>
        <v>#N/A</v>
      </c>
      <c r="BP1912" s="5" t="e">
        <f t="shared" si="112"/>
        <v>#N/A</v>
      </c>
      <c r="BQ1912" s="5" t="e">
        <f>Table2[[#This Row],[Column1]]+Table2[[#This Row],[Column2]]</f>
        <v>#N/A</v>
      </c>
      <c r="BR1912" s="5"/>
      <c r="BS1912" s="5"/>
      <c r="BT1912" s="5"/>
      <c r="BU1912" s="5"/>
    </row>
    <row r="1913" spans="26:73" x14ac:dyDescent="0.25">
      <c r="Z1913" s="5" t="s">
        <v>1348</v>
      </c>
      <c r="AA1913" s="1">
        <v>0.08</v>
      </c>
      <c r="AI1913" s="5" t="s">
        <v>1356</v>
      </c>
      <c r="AJ1913" s="42">
        <v>1</v>
      </c>
      <c r="AL1913" s="5" t="s">
        <v>1357</v>
      </c>
      <c r="AM1913" s="17">
        <v>1</v>
      </c>
      <c r="AW1913" s="5" t="s">
        <v>1628</v>
      </c>
      <c r="AX1913" s="17">
        <v>250</v>
      </c>
      <c r="BC1913" s="5" t="s">
        <v>1485</v>
      </c>
      <c r="BD1913" s="17">
        <v>61</v>
      </c>
      <c r="BN1913" s="5" t="s">
        <v>1360</v>
      </c>
      <c r="BO1913" s="5" t="e">
        <f t="shared" si="111"/>
        <v>#N/A</v>
      </c>
      <c r="BP1913" s="5" t="e">
        <f t="shared" si="112"/>
        <v>#N/A</v>
      </c>
      <c r="BQ1913" s="5" t="e">
        <f>Table2[[#This Row],[Column1]]+Table2[[#This Row],[Column2]]</f>
        <v>#N/A</v>
      </c>
      <c r="BR1913" s="5"/>
      <c r="BS1913" s="5"/>
      <c r="BT1913" s="5"/>
      <c r="BU1913" s="5"/>
    </row>
    <row r="1914" spans="26:73" x14ac:dyDescent="0.25">
      <c r="Z1914" s="5" t="s">
        <v>1349</v>
      </c>
      <c r="AA1914" s="1">
        <v>0.39</v>
      </c>
      <c r="AI1914" s="5" t="s">
        <v>1357</v>
      </c>
      <c r="AJ1914" s="42">
        <v>1</v>
      </c>
      <c r="AL1914" s="5" t="s">
        <v>1358</v>
      </c>
      <c r="AM1914" s="17">
        <v>1</v>
      </c>
      <c r="AW1914" s="5" t="s">
        <v>1629</v>
      </c>
      <c r="AX1914" s="17">
        <v>59</v>
      </c>
      <c r="BC1914" s="5" t="s">
        <v>1486</v>
      </c>
      <c r="BD1914" s="17">
        <v>438</v>
      </c>
      <c r="BN1914" s="5" t="s">
        <v>1361</v>
      </c>
      <c r="BO1914" s="5" t="e">
        <f t="shared" si="111"/>
        <v>#N/A</v>
      </c>
      <c r="BP1914" s="5" t="e">
        <f t="shared" si="112"/>
        <v>#N/A</v>
      </c>
      <c r="BQ1914" s="5" t="e">
        <f>Table2[[#This Row],[Column1]]+Table2[[#This Row],[Column2]]</f>
        <v>#N/A</v>
      </c>
      <c r="BR1914" s="5"/>
      <c r="BS1914" s="5"/>
      <c r="BT1914" s="5"/>
      <c r="BU1914" s="5"/>
    </row>
    <row r="1915" spans="26:73" x14ac:dyDescent="0.25">
      <c r="Z1915" s="5" t="s">
        <v>1350</v>
      </c>
      <c r="AA1915" s="1">
        <v>0</v>
      </c>
      <c r="AI1915" s="5" t="s">
        <v>1358</v>
      </c>
      <c r="AJ1915" s="42">
        <v>1</v>
      </c>
      <c r="AL1915" s="5" t="s">
        <v>1359</v>
      </c>
      <c r="AM1915" s="17">
        <v>1</v>
      </c>
      <c r="AW1915" s="5" t="s">
        <v>1631</v>
      </c>
      <c r="AX1915" s="17">
        <v>100</v>
      </c>
      <c r="BC1915" s="5" t="s">
        <v>1487</v>
      </c>
      <c r="BD1915" s="17">
        <v>965</v>
      </c>
      <c r="BN1915" s="5" t="s">
        <v>1362</v>
      </c>
      <c r="BO1915" s="5" t="e">
        <f t="shared" si="111"/>
        <v>#N/A</v>
      </c>
      <c r="BP1915" s="5" t="e">
        <f t="shared" si="112"/>
        <v>#N/A</v>
      </c>
      <c r="BQ1915" s="5" t="e">
        <f>Table2[[#This Row],[Column1]]+Table2[[#This Row],[Column2]]</f>
        <v>#N/A</v>
      </c>
      <c r="BR1915" s="5"/>
      <c r="BS1915" s="5"/>
      <c r="BT1915" s="5"/>
      <c r="BU1915" s="5"/>
    </row>
    <row r="1916" spans="26:73" x14ac:dyDescent="0.25">
      <c r="Z1916" s="5" t="s">
        <v>1351</v>
      </c>
      <c r="AA1916" s="1">
        <v>0.15</v>
      </c>
      <c r="AI1916" s="5" t="s">
        <v>1359</v>
      </c>
      <c r="AJ1916" s="42">
        <v>1</v>
      </c>
      <c r="AL1916" s="5" t="s">
        <v>1360</v>
      </c>
      <c r="AM1916" s="17">
        <v>1</v>
      </c>
      <c r="AW1916" s="5" t="s">
        <v>1633</v>
      </c>
      <c r="AX1916" s="17">
        <v>20</v>
      </c>
      <c r="BC1916" s="5" t="s">
        <v>1488</v>
      </c>
      <c r="BD1916" s="17">
        <v>5</v>
      </c>
      <c r="BN1916" s="5" t="s">
        <v>1363</v>
      </c>
      <c r="BO1916" s="5" t="e">
        <f t="shared" si="111"/>
        <v>#N/A</v>
      </c>
      <c r="BP1916" s="5" t="e">
        <f t="shared" si="112"/>
        <v>#N/A</v>
      </c>
      <c r="BQ1916" s="5" t="e">
        <f>Table2[[#This Row],[Column1]]+Table2[[#This Row],[Column2]]</f>
        <v>#N/A</v>
      </c>
      <c r="BR1916" s="5"/>
      <c r="BS1916" s="5"/>
      <c r="BT1916" s="5"/>
      <c r="BU1916" s="5"/>
    </row>
    <row r="1917" spans="26:73" x14ac:dyDescent="0.25">
      <c r="Z1917" s="5" t="s">
        <v>1354</v>
      </c>
      <c r="AA1917" s="1">
        <v>0.13</v>
      </c>
      <c r="AI1917" s="5" t="s">
        <v>1360</v>
      </c>
      <c r="AJ1917" s="42">
        <v>1</v>
      </c>
      <c r="AL1917" s="5" t="s">
        <v>1361</v>
      </c>
      <c r="AM1917" s="17">
        <v>2</v>
      </c>
      <c r="AW1917" s="5" t="s">
        <v>1634</v>
      </c>
      <c r="AX1917" s="17">
        <v>40</v>
      </c>
      <c r="BC1917" s="5" t="s">
        <v>1489</v>
      </c>
      <c r="BD1917" s="17">
        <v>260</v>
      </c>
      <c r="BN1917" s="5" t="s">
        <v>1364</v>
      </c>
      <c r="BO1917" s="5" t="e">
        <f t="shared" si="111"/>
        <v>#N/A</v>
      </c>
      <c r="BP1917" s="5" t="e">
        <f t="shared" si="112"/>
        <v>#N/A</v>
      </c>
      <c r="BQ1917" s="5" t="e">
        <f>Table2[[#This Row],[Column1]]+Table2[[#This Row],[Column2]]</f>
        <v>#N/A</v>
      </c>
      <c r="BR1917" s="5"/>
      <c r="BS1917" s="5"/>
      <c r="BT1917" s="5"/>
      <c r="BU1917" s="5"/>
    </row>
    <row r="1918" spans="26:73" x14ac:dyDescent="0.25">
      <c r="Z1918" s="5" t="s">
        <v>1356</v>
      </c>
      <c r="AA1918" s="1">
        <v>0.3</v>
      </c>
      <c r="AI1918" s="5" t="s">
        <v>1361</v>
      </c>
      <c r="AJ1918" s="42">
        <v>2</v>
      </c>
      <c r="AL1918" s="5" t="s">
        <v>1362</v>
      </c>
      <c r="AM1918" s="17">
        <v>1</v>
      </c>
      <c r="AW1918" s="5" t="s">
        <v>1635</v>
      </c>
      <c r="AX1918" s="17">
        <v>1050</v>
      </c>
      <c r="BC1918" s="5" t="s">
        <v>1490</v>
      </c>
      <c r="BD1918" s="17">
        <v>390</v>
      </c>
      <c r="BN1918" s="5" t="s">
        <v>1365</v>
      </c>
      <c r="BO1918" s="5" t="e">
        <f t="shared" si="111"/>
        <v>#N/A</v>
      </c>
      <c r="BP1918" s="5" t="e">
        <f t="shared" si="112"/>
        <v>#N/A</v>
      </c>
      <c r="BQ1918" s="5" t="e">
        <f>Table2[[#This Row],[Column1]]+Table2[[#This Row],[Column2]]</f>
        <v>#N/A</v>
      </c>
      <c r="BR1918" s="5"/>
      <c r="BS1918" s="5"/>
      <c r="BT1918" s="5"/>
      <c r="BU1918" s="5"/>
    </row>
    <row r="1919" spans="26:73" x14ac:dyDescent="0.25">
      <c r="Z1919" s="5" t="s">
        <v>1357</v>
      </c>
      <c r="AA1919" s="1">
        <v>0.2</v>
      </c>
      <c r="AI1919" s="5" t="s">
        <v>1362</v>
      </c>
      <c r="AJ1919" s="42">
        <v>1</v>
      </c>
      <c r="AL1919" s="5" t="s">
        <v>1363</v>
      </c>
      <c r="AM1919" s="17">
        <v>1</v>
      </c>
      <c r="AW1919" s="5" t="s">
        <v>1636</v>
      </c>
      <c r="AX1919" s="17">
        <v>40</v>
      </c>
      <c r="BC1919" s="5" t="s">
        <v>1492</v>
      </c>
      <c r="BD1919" s="17">
        <v>549</v>
      </c>
      <c r="BN1919" s="5" t="s">
        <v>1366</v>
      </c>
      <c r="BO1919" s="5" t="e">
        <f t="shared" si="111"/>
        <v>#N/A</v>
      </c>
      <c r="BP1919" s="5" t="e">
        <f t="shared" si="112"/>
        <v>#N/A</v>
      </c>
      <c r="BQ1919" s="5" t="e">
        <f>Table2[[#This Row],[Column1]]+Table2[[#This Row],[Column2]]</f>
        <v>#N/A</v>
      </c>
      <c r="BR1919" s="5"/>
      <c r="BS1919" s="5"/>
      <c r="BT1919" s="5"/>
      <c r="BU1919" s="5"/>
    </row>
    <row r="1920" spans="26:73" x14ac:dyDescent="0.25">
      <c r="Z1920" s="5" t="s">
        <v>1358</v>
      </c>
      <c r="AA1920" s="1">
        <v>1</v>
      </c>
      <c r="AI1920" s="5" t="s">
        <v>1363</v>
      </c>
      <c r="AJ1920" s="42">
        <v>1</v>
      </c>
      <c r="AL1920" s="5" t="s">
        <v>1364</v>
      </c>
      <c r="AM1920" s="17">
        <v>1</v>
      </c>
      <c r="AW1920" s="5" t="s">
        <v>1637</v>
      </c>
      <c r="AX1920" s="17">
        <v>200</v>
      </c>
      <c r="BC1920" s="5" t="s">
        <v>1493</v>
      </c>
      <c r="BD1920" s="17">
        <v>36</v>
      </c>
      <c r="BN1920" s="5" t="s">
        <v>1367</v>
      </c>
      <c r="BO1920" s="5" t="e">
        <f t="shared" si="111"/>
        <v>#N/A</v>
      </c>
      <c r="BP1920" s="5" t="e">
        <f t="shared" si="112"/>
        <v>#N/A</v>
      </c>
      <c r="BQ1920" s="5" t="e">
        <f>Table2[[#This Row],[Column1]]+Table2[[#This Row],[Column2]]</f>
        <v>#N/A</v>
      </c>
      <c r="BR1920" s="5"/>
      <c r="BS1920" s="5"/>
      <c r="BT1920" s="5"/>
      <c r="BU1920" s="5"/>
    </row>
    <row r="1921" spans="26:73" x14ac:dyDescent="0.25">
      <c r="Z1921" s="5" t="s">
        <v>1359</v>
      </c>
      <c r="AA1921" s="1">
        <v>0.5</v>
      </c>
      <c r="AI1921" s="5" t="s">
        <v>1364</v>
      </c>
      <c r="AJ1921" s="42">
        <v>1</v>
      </c>
      <c r="AL1921" s="5" t="s">
        <v>1365</v>
      </c>
      <c r="AM1921" s="17">
        <v>1</v>
      </c>
      <c r="AW1921" s="5" t="s">
        <v>1638</v>
      </c>
      <c r="AX1921" s="17">
        <v>33</v>
      </c>
      <c r="BC1921" s="5" t="s">
        <v>1494</v>
      </c>
      <c r="BD1921" s="17">
        <v>530</v>
      </c>
      <c r="BN1921" s="5" t="s">
        <v>1369</v>
      </c>
      <c r="BO1921" s="5" t="e">
        <f t="shared" si="111"/>
        <v>#N/A</v>
      </c>
      <c r="BP1921" s="5" t="e">
        <f t="shared" si="112"/>
        <v>#N/A</v>
      </c>
      <c r="BQ1921" s="5" t="e">
        <f>Table2[[#This Row],[Column1]]+Table2[[#This Row],[Column2]]</f>
        <v>#N/A</v>
      </c>
      <c r="BR1921" s="5"/>
      <c r="BS1921" s="5"/>
      <c r="BT1921" s="5"/>
      <c r="BU1921" s="5"/>
    </row>
    <row r="1922" spans="26:73" x14ac:dyDescent="0.25">
      <c r="Z1922" s="5" t="s">
        <v>1360</v>
      </c>
      <c r="AA1922" s="1">
        <v>1</v>
      </c>
      <c r="AI1922" s="5" t="s">
        <v>1365</v>
      </c>
      <c r="AJ1922" s="42">
        <v>1</v>
      </c>
      <c r="AL1922" s="5" t="s">
        <v>1366</v>
      </c>
      <c r="AM1922" s="17">
        <v>1</v>
      </c>
      <c r="AW1922" s="5" t="s">
        <v>1639</v>
      </c>
      <c r="AX1922" s="17">
        <v>70</v>
      </c>
      <c r="BC1922" s="5" t="s">
        <v>1495</v>
      </c>
      <c r="BD1922" s="17">
        <v>700</v>
      </c>
      <c r="BN1922" s="5" t="s">
        <v>1370</v>
      </c>
      <c r="BO1922" s="5" t="e">
        <f t="shared" si="111"/>
        <v>#N/A</v>
      </c>
      <c r="BP1922" s="5" t="e">
        <f t="shared" si="112"/>
        <v>#N/A</v>
      </c>
      <c r="BQ1922" s="5" t="e">
        <f>Table2[[#This Row],[Column1]]+Table2[[#This Row],[Column2]]</f>
        <v>#N/A</v>
      </c>
      <c r="BR1922" s="5"/>
      <c r="BS1922" s="5"/>
      <c r="BT1922" s="5"/>
      <c r="BU1922" s="5"/>
    </row>
    <row r="1923" spans="26:73" x14ac:dyDescent="0.25">
      <c r="Z1923" s="5" t="s">
        <v>1361</v>
      </c>
      <c r="AA1923" s="1">
        <v>0.15</v>
      </c>
      <c r="AI1923" s="5" t="s">
        <v>1366</v>
      </c>
      <c r="AJ1923" s="42">
        <v>1</v>
      </c>
      <c r="AL1923" s="5" t="s">
        <v>1367</v>
      </c>
      <c r="AM1923" s="17">
        <v>1</v>
      </c>
      <c r="AW1923" s="5" t="s">
        <v>1641</v>
      </c>
      <c r="AX1923" s="17">
        <v>19</v>
      </c>
      <c r="BC1923" s="5" t="s">
        <v>1496</v>
      </c>
      <c r="BD1923" s="17">
        <v>106</v>
      </c>
      <c r="BN1923" s="5" t="s">
        <v>1371</v>
      </c>
      <c r="BO1923" s="5" t="e">
        <f t="shared" si="111"/>
        <v>#N/A</v>
      </c>
      <c r="BP1923" s="5" t="e">
        <f t="shared" si="112"/>
        <v>#N/A</v>
      </c>
      <c r="BQ1923" s="5" t="e">
        <f>Table2[[#This Row],[Column1]]+Table2[[#This Row],[Column2]]</f>
        <v>#N/A</v>
      </c>
      <c r="BR1923" s="5"/>
      <c r="BS1923" s="5"/>
      <c r="BT1923" s="5"/>
      <c r="BU1923" s="5"/>
    </row>
    <row r="1924" spans="26:73" x14ac:dyDescent="0.25">
      <c r="Z1924" s="5" t="s">
        <v>1362</v>
      </c>
      <c r="AA1924" s="1">
        <v>0.15</v>
      </c>
      <c r="AI1924" s="5" t="s">
        <v>1367</v>
      </c>
      <c r="AJ1924" s="42">
        <v>1</v>
      </c>
      <c r="AL1924" s="5" t="s">
        <v>1369</v>
      </c>
      <c r="AM1924" s="17">
        <v>1</v>
      </c>
      <c r="AW1924" s="5" t="s">
        <v>1642</v>
      </c>
      <c r="AX1924" s="17">
        <v>30</v>
      </c>
      <c r="BC1924" s="5" t="s">
        <v>1497</v>
      </c>
      <c r="BD1924" s="17">
        <v>11</v>
      </c>
      <c r="BN1924" s="5" t="s">
        <v>1372</v>
      </c>
      <c r="BO1924" s="5" t="e">
        <f t="shared" si="111"/>
        <v>#N/A</v>
      </c>
      <c r="BP1924" s="5" t="e">
        <f t="shared" si="112"/>
        <v>#N/A</v>
      </c>
      <c r="BQ1924" s="5" t="e">
        <f>Table2[[#This Row],[Column1]]+Table2[[#This Row],[Column2]]</f>
        <v>#N/A</v>
      </c>
      <c r="BR1924" s="5"/>
      <c r="BS1924" s="5"/>
      <c r="BT1924" s="5"/>
      <c r="BU1924" s="5"/>
    </row>
    <row r="1925" spans="26:73" x14ac:dyDescent="0.25">
      <c r="Z1925" s="5" t="s">
        <v>1363</v>
      </c>
      <c r="AA1925" s="1">
        <v>0.4</v>
      </c>
      <c r="AI1925" s="5" t="s">
        <v>1369</v>
      </c>
      <c r="AJ1925" s="42">
        <v>1</v>
      </c>
      <c r="AL1925" s="5" t="s">
        <v>1370</v>
      </c>
      <c r="AM1925" s="17">
        <v>1</v>
      </c>
      <c r="AW1925" s="5" t="s">
        <v>1645</v>
      </c>
      <c r="AX1925" s="17">
        <v>13</v>
      </c>
      <c r="BC1925" s="5" t="s">
        <v>1498</v>
      </c>
      <c r="BD1925" s="17">
        <v>82</v>
      </c>
      <c r="BN1925" s="5" t="s">
        <v>1373</v>
      </c>
      <c r="BO1925" s="5" t="e">
        <f t="shared" si="111"/>
        <v>#N/A</v>
      </c>
      <c r="BP1925" s="5" t="e">
        <f t="shared" si="112"/>
        <v>#N/A</v>
      </c>
      <c r="BQ1925" s="5" t="e">
        <f>Table2[[#This Row],[Column1]]+Table2[[#This Row],[Column2]]</f>
        <v>#N/A</v>
      </c>
      <c r="BR1925" s="5"/>
      <c r="BS1925" s="5"/>
      <c r="BT1925" s="5"/>
      <c r="BU1925" s="5"/>
    </row>
    <row r="1926" spans="26:73" x14ac:dyDescent="0.25">
      <c r="Z1926" s="5" t="s">
        <v>1364</v>
      </c>
      <c r="AA1926" s="1">
        <v>0.09</v>
      </c>
      <c r="AI1926" s="5" t="s">
        <v>1370</v>
      </c>
      <c r="AJ1926" s="42">
        <v>1</v>
      </c>
      <c r="AL1926" s="5" t="s">
        <v>1371</v>
      </c>
      <c r="AM1926" s="17">
        <v>1</v>
      </c>
      <c r="AW1926" s="5" t="s">
        <v>1646</v>
      </c>
      <c r="AX1926" s="17">
        <v>101</v>
      </c>
      <c r="BC1926" s="5" t="s">
        <v>1499</v>
      </c>
      <c r="BD1926" s="17">
        <v>1300</v>
      </c>
      <c r="BN1926" s="5" t="s">
        <v>1374</v>
      </c>
      <c r="BO1926" s="5" t="e">
        <f t="shared" si="111"/>
        <v>#N/A</v>
      </c>
      <c r="BP1926" s="5" t="e">
        <f t="shared" si="112"/>
        <v>#N/A</v>
      </c>
      <c r="BQ1926" s="5" t="e">
        <f>Table2[[#This Row],[Column1]]+Table2[[#This Row],[Column2]]</f>
        <v>#N/A</v>
      </c>
      <c r="BR1926" s="5"/>
      <c r="BS1926" s="5"/>
      <c r="BT1926" s="5"/>
      <c r="BU1926" s="5"/>
    </row>
    <row r="1927" spans="26:73" x14ac:dyDescent="0.25">
      <c r="Z1927" s="5" t="s">
        <v>1365</v>
      </c>
      <c r="AA1927" s="1">
        <v>0.1</v>
      </c>
      <c r="AI1927" s="5" t="s">
        <v>1371</v>
      </c>
      <c r="AJ1927" s="42">
        <v>1</v>
      </c>
      <c r="AL1927" s="5" t="s">
        <v>1372</v>
      </c>
      <c r="AM1927" s="17">
        <v>1</v>
      </c>
      <c r="AW1927" s="5" t="s">
        <v>1647</v>
      </c>
      <c r="AX1927" s="17">
        <v>100</v>
      </c>
      <c r="BC1927" s="5" t="s">
        <v>1501</v>
      </c>
      <c r="BD1927" s="17">
        <v>1300</v>
      </c>
      <c r="BN1927" s="5" t="s">
        <v>1375</v>
      </c>
      <c r="BO1927" s="5" t="e">
        <f t="shared" si="111"/>
        <v>#N/A</v>
      </c>
      <c r="BP1927" s="5" t="e">
        <f t="shared" si="112"/>
        <v>#N/A</v>
      </c>
      <c r="BQ1927" s="5" t="e">
        <f>Table2[[#This Row],[Column1]]+Table2[[#This Row],[Column2]]</f>
        <v>#N/A</v>
      </c>
      <c r="BR1927" s="5"/>
      <c r="BS1927" s="5"/>
      <c r="BT1927" s="5"/>
      <c r="BU1927" s="5"/>
    </row>
    <row r="1928" spans="26:73" x14ac:dyDescent="0.25">
      <c r="Z1928" s="5" t="s">
        <v>1366</v>
      </c>
      <c r="AA1928" s="1">
        <v>0.2</v>
      </c>
      <c r="AI1928" s="5" t="s">
        <v>1372</v>
      </c>
      <c r="AJ1928" s="42">
        <v>1</v>
      </c>
      <c r="AL1928" s="5" t="s">
        <v>1373</v>
      </c>
      <c r="AM1928" s="17">
        <v>1</v>
      </c>
      <c r="AW1928" s="5" t="s">
        <v>1649</v>
      </c>
      <c r="AX1928" s="17">
        <v>90</v>
      </c>
      <c r="BC1928" s="5" t="s">
        <v>1502</v>
      </c>
      <c r="BD1928" s="17">
        <v>151</v>
      </c>
      <c r="BN1928" s="5" t="s">
        <v>1376</v>
      </c>
      <c r="BO1928" s="5" t="e">
        <f t="shared" ref="BO1928:BO1991" si="113">RANK(BK1928:BK3554,BK1928:BK3554,0)</f>
        <v>#N/A</v>
      </c>
      <c r="BP1928" s="5" t="e">
        <f t="shared" ref="BP1928:BP1991" si="114">RANK(BL1928:BL3554,BL1928:BL3554,0)</f>
        <v>#N/A</v>
      </c>
      <c r="BQ1928" s="5" t="e">
        <f>Table2[[#This Row],[Column1]]+Table2[[#This Row],[Column2]]</f>
        <v>#N/A</v>
      </c>
      <c r="BR1928" s="5"/>
      <c r="BS1928" s="5"/>
      <c r="BT1928" s="5"/>
      <c r="BU1928" s="5"/>
    </row>
    <row r="1929" spans="26:73" x14ac:dyDescent="0.25">
      <c r="Z1929" s="5" t="s">
        <v>1367</v>
      </c>
      <c r="AA1929" s="1">
        <v>0.1</v>
      </c>
      <c r="AI1929" s="5" t="s">
        <v>1373</v>
      </c>
      <c r="AJ1929" s="42">
        <v>1</v>
      </c>
      <c r="AL1929" s="5" t="s">
        <v>1374</v>
      </c>
      <c r="AM1929" s="17">
        <v>1</v>
      </c>
      <c r="AW1929" s="5" t="s">
        <v>1650</v>
      </c>
      <c r="AX1929" s="17">
        <v>24</v>
      </c>
      <c r="BC1929" s="5" t="s">
        <v>1503</v>
      </c>
      <c r="BD1929" s="17">
        <v>139</v>
      </c>
      <c r="BN1929" s="5" t="s">
        <v>1378</v>
      </c>
      <c r="BO1929" s="5" t="e">
        <f t="shared" si="113"/>
        <v>#N/A</v>
      </c>
      <c r="BP1929" s="5" t="e">
        <f t="shared" si="114"/>
        <v>#N/A</v>
      </c>
      <c r="BQ1929" s="5" t="e">
        <f>Table2[[#This Row],[Column1]]+Table2[[#This Row],[Column2]]</f>
        <v>#N/A</v>
      </c>
      <c r="BR1929" s="5"/>
      <c r="BS1929" s="5"/>
      <c r="BT1929" s="5"/>
      <c r="BU1929" s="5"/>
    </row>
    <row r="1930" spans="26:73" x14ac:dyDescent="0.25">
      <c r="Z1930" s="5" t="s">
        <v>1369</v>
      </c>
      <c r="AA1930" s="1">
        <v>0.25</v>
      </c>
      <c r="AI1930" s="5" t="s">
        <v>1374</v>
      </c>
      <c r="AJ1930" s="42">
        <v>1</v>
      </c>
      <c r="AL1930" s="5" t="s">
        <v>1375</v>
      </c>
      <c r="AM1930" s="17">
        <v>3</v>
      </c>
      <c r="AW1930" s="5" t="s">
        <v>1651</v>
      </c>
      <c r="AX1930" s="17">
        <v>23</v>
      </c>
      <c r="BC1930" s="5" t="s">
        <v>1504</v>
      </c>
      <c r="BD1930" s="17">
        <v>602</v>
      </c>
      <c r="BN1930" s="5" t="s">
        <v>1379</v>
      </c>
      <c r="BO1930" s="5" t="e">
        <f t="shared" si="113"/>
        <v>#N/A</v>
      </c>
      <c r="BP1930" s="5" t="e">
        <f t="shared" si="114"/>
        <v>#N/A</v>
      </c>
      <c r="BQ1930" s="5" t="e">
        <f>Table2[[#This Row],[Column1]]+Table2[[#This Row],[Column2]]</f>
        <v>#N/A</v>
      </c>
      <c r="BR1930" s="5"/>
      <c r="BS1930" s="5"/>
      <c r="BT1930" s="5"/>
      <c r="BU1930" s="5"/>
    </row>
    <row r="1931" spans="26:73" x14ac:dyDescent="0.25">
      <c r="Z1931" s="5" t="s">
        <v>1370</v>
      </c>
      <c r="AA1931" s="1">
        <v>1</v>
      </c>
      <c r="AI1931" s="5" t="s">
        <v>1375</v>
      </c>
      <c r="AJ1931" s="42">
        <v>3</v>
      </c>
      <c r="AL1931" s="5" t="s">
        <v>1376</v>
      </c>
      <c r="AM1931" s="17">
        <v>1</v>
      </c>
      <c r="AW1931" s="5" t="s">
        <v>1653</v>
      </c>
      <c r="AX1931" s="17">
        <v>30</v>
      </c>
      <c r="BC1931" s="5" t="s">
        <v>1505</v>
      </c>
      <c r="BD1931" s="17">
        <v>103</v>
      </c>
      <c r="BN1931" s="5" t="s">
        <v>1382</v>
      </c>
      <c r="BO1931" s="5" t="e">
        <f t="shared" si="113"/>
        <v>#N/A</v>
      </c>
      <c r="BP1931" s="5" t="e">
        <f t="shared" si="114"/>
        <v>#N/A</v>
      </c>
      <c r="BQ1931" s="5" t="e">
        <f>Table2[[#This Row],[Column1]]+Table2[[#This Row],[Column2]]</f>
        <v>#N/A</v>
      </c>
      <c r="BR1931" s="5"/>
      <c r="BS1931" s="5"/>
      <c r="BT1931" s="5"/>
      <c r="BU1931" s="5"/>
    </row>
    <row r="1932" spans="26:73" x14ac:dyDescent="0.25">
      <c r="Z1932" s="5" t="s">
        <v>1371</v>
      </c>
      <c r="AA1932" s="1">
        <v>0.12</v>
      </c>
      <c r="AI1932" s="5" t="s">
        <v>1376</v>
      </c>
      <c r="AJ1932" s="42">
        <v>1</v>
      </c>
      <c r="AL1932" s="5" t="s">
        <v>1378</v>
      </c>
      <c r="AM1932" s="17">
        <v>1</v>
      </c>
      <c r="AW1932" s="5" t="s">
        <v>1654</v>
      </c>
      <c r="AX1932" s="17">
        <v>35</v>
      </c>
      <c r="BC1932" s="5" t="s">
        <v>1509</v>
      </c>
      <c r="BD1932" s="17">
        <v>347</v>
      </c>
      <c r="BN1932" s="5" t="s">
        <v>1383</v>
      </c>
      <c r="BO1932" s="5" t="e">
        <f t="shared" si="113"/>
        <v>#N/A</v>
      </c>
      <c r="BP1932" s="5" t="e">
        <f t="shared" si="114"/>
        <v>#N/A</v>
      </c>
      <c r="BQ1932" s="5" t="e">
        <f>Table2[[#This Row],[Column1]]+Table2[[#This Row],[Column2]]</f>
        <v>#N/A</v>
      </c>
      <c r="BR1932" s="5"/>
      <c r="BS1932" s="5"/>
      <c r="BT1932" s="5"/>
      <c r="BU1932" s="5"/>
    </row>
    <row r="1933" spans="26:73" x14ac:dyDescent="0.25">
      <c r="Z1933" s="5" t="s">
        <v>1372</v>
      </c>
      <c r="AA1933" s="1">
        <v>0</v>
      </c>
      <c r="AI1933" s="5" t="s">
        <v>1378</v>
      </c>
      <c r="AJ1933" s="42">
        <v>1</v>
      </c>
      <c r="AL1933" s="5" t="s">
        <v>1379</v>
      </c>
      <c r="AM1933" s="17">
        <v>1</v>
      </c>
      <c r="AW1933" s="5" t="s">
        <v>1656</v>
      </c>
      <c r="AX1933" s="17">
        <v>250</v>
      </c>
      <c r="BC1933" s="5" t="s">
        <v>1510</v>
      </c>
      <c r="BD1933" s="17">
        <v>95</v>
      </c>
      <c r="BN1933" s="5" t="s">
        <v>1384</v>
      </c>
      <c r="BO1933" s="5" t="e">
        <f t="shared" si="113"/>
        <v>#N/A</v>
      </c>
      <c r="BP1933" s="5" t="e">
        <f t="shared" si="114"/>
        <v>#N/A</v>
      </c>
      <c r="BQ1933" s="5" t="e">
        <f>Table2[[#This Row],[Column1]]+Table2[[#This Row],[Column2]]</f>
        <v>#N/A</v>
      </c>
      <c r="BR1933" s="5"/>
      <c r="BS1933" s="5"/>
      <c r="BT1933" s="5"/>
      <c r="BU1933" s="5"/>
    </row>
    <row r="1934" spans="26:73" x14ac:dyDescent="0.25">
      <c r="Z1934" s="5" t="s">
        <v>1373</v>
      </c>
      <c r="AA1934" s="1">
        <v>0.25</v>
      </c>
      <c r="AI1934" s="5" t="s">
        <v>1379</v>
      </c>
      <c r="AJ1934" s="42">
        <v>1</v>
      </c>
      <c r="AL1934" s="5" t="s">
        <v>1382</v>
      </c>
      <c r="AM1934" s="17">
        <v>1</v>
      </c>
      <c r="AW1934" s="5" t="s">
        <v>1658</v>
      </c>
      <c r="AX1934" s="17">
        <v>35</v>
      </c>
      <c r="BC1934" s="5" t="s">
        <v>1511</v>
      </c>
      <c r="BD1934" s="17">
        <v>23</v>
      </c>
      <c r="BN1934" s="5" t="s">
        <v>1385</v>
      </c>
      <c r="BO1934" s="5" t="e">
        <f t="shared" si="113"/>
        <v>#N/A</v>
      </c>
      <c r="BP1934" s="5" t="e">
        <f t="shared" si="114"/>
        <v>#N/A</v>
      </c>
      <c r="BQ1934" s="5" t="e">
        <f>Table2[[#This Row],[Column1]]+Table2[[#This Row],[Column2]]</f>
        <v>#N/A</v>
      </c>
      <c r="BR1934" s="5"/>
      <c r="BS1934" s="5"/>
      <c r="BT1934" s="5"/>
      <c r="BU1934" s="5"/>
    </row>
    <row r="1935" spans="26:73" x14ac:dyDescent="0.25">
      <c r="Z1935" s="5" t="s">
        <v>1374</v>
      </c>
      <c r="AA1935" s="1">
        <v>0</v>
      </c>
      <c r="AI1935" s="5" t="s">
        <v>1382</v>
      </c>
      <c r="AJ1935" s="42">
        <v>1</v>
      </c>
      <c r="AL1935" s="5" t="s">
        <v>1383</v>
      </c>
      <c r="AM1935" s="17">
        <v>1</v>
      </c>
      <c r="AW1935" s="5" t="s">
        <v>1659</v>
      </c>
      <c r="AX1935" s="17">
        <v>2880</v>
      </c>
      <c r="BC1935" s="5" t="s">
        <v>1512</v>
      </c>
      <c r="BD1935" s="17">
        <v>8600</v>
      </c>
      <c r="BN1935" s="5" t="s">
        <v>1386</v>
      </c>
      <c r="BO1935" s="5" t="e">
        <f t="shared" si="113"/>
        <v>#N/A</v>
      </c>
      <c r="BP1935" s="5" t="e">
        <f t="shared" si="114"/>
        <v>#N/A</v>
      </c>
      <c r="BQ1935" s="5" t="e">
        <f>Table2[[#This Row],[Column1]]+Table2[[#This Row],[Column2]]</f>
        <v>#N/A</v>
      </c>
      <c r="BR1935" s="5"/>
      <c r="BS1935" s="5"/>
      <c r="BT1935" s="5"/>
      <c r="BU1935" s="5"/>
    </row>
    <row r="1936" spans="26:73" x14ac:dyDescent="0.25">
      <c r="Z1936" s="5" t="s">
        <v>1375</v>
      </c>
      <c r="AA1936" s="1">
        <v>1</v>
      </c>
      <c r="AI1936" s="5" t="s">
        <v>1383</v>
      </c>
      <c r="AJ1936" s="42">
        <v>1</v>
      </c>
      <c r="AL1936" s="5" t="s">
        <v>1384</v>
      </c>
      <c r="AM1936" s="17">
        <v>1</v>
      </c>
      <c r="AW1936" s="5" t="s">
        <v>1660</v>
      </c>
      <c r="AX1936" s="17">
        <v>400</v>
      </c>
      <c r="BC1936" s="5" t="s">
        <v>1513</v>
      </c>
      <c r="BD1936" s="17">
        <v>37</v>
      </c>
      <c r="BN1936" s="5" t="s">
        <v>1387</v>
      </c>
      <c r="BO1936" s="5" t="e">
        <f t="shared" si="113"/>
        <v>#N/A</v>
      </c>
      <c r="BP1936" s="5" t="e">
        <f t="shared" si="114"/>
        <v>#N/A</v>
      </c>
      <c r="BQ1936" s="5" t="e">
        <f>Table2[[#This Row],[Column1]]+Table2[[#This Row],[Column2]]</f>
        <v>#N/A</v>
      </c>
      <c r="BR1936" s="5"/>
      <c r="BS1936" s="5"/>
      <c r="BT1936" s="5"/>
      <c r="BU1936" s="5"/>
    </row>
    <row r="1937" spans="26:73" x14ac:dyDescent="0.25">
      <c r="Z1937" s="5" t="s">
        <v>1376</v>
      </c>
      <c r="AA1937" s="1">
        <v>0.15</v>
      </c>
      <c r="AI1937" s="5" t="s">
        <v>1384</v>
      </c>
      <c r="AJ1937" s="42">
        <v>1</v>
      </c>
      <c r="AL1937" s="5" t="s">
        <v>1385</v>
      </c>
      <c r="AM1937" s="17">
        <v>1</v>
      </c>
      <c r="AW1937" s="5" t="s">
        <v>1663</v>
      </c>
      <c r="AX1937" s="17">
        <v>10</v>
      </c>
      <c r="BC1937" s="5" t="s">
        <v>1514</v>
      </c>
      <c r="BD1937" s="17">
        <v>83</v>
      </c>
      <c r="BN1937" s="5" t="s">
        <v>1388</v>
      </c>
      <c r="BO1937" s="5" t="e">
        <f t="shared" si="113"/>
        <v>#N/A</v>
      </c>
      <c r="BP1937" s="5" t="e">
        <f t="shared" si="114"/>
        <v>#N/A</v>
      </c>
      <c r="BQ1937" s="5" t="e">
        <f>Table2[[#This Row],[Column1]]+Table2[[#This Row],[Column2]]</f>
        <v>#N/A</v>
      </c>
      <c r="BR1937" s="5"/>
      <c r="BS1937" s="5"/>
      <c r="BT1937" s="5"/>
      <c r="BU1937" s="5"/>
    </row>
    <row r="1938" spans="26:73" x14ac:dyDescent="0.25">
      <c r="Z1938" s="5" t="s">
        <v>1378</v>
      </c>
      <c r="AA1938" s="1">
        <v>0.2</v>
      </c>
      <c r="AI1938" s="5" t="s">
        <v>1385</v>
      </c>
      <c r="AJ1938" s="42">
        <v>1</v>
      </c>
      <c r="AL1938" s="5" t="s">
        <v>1386</v>
      </c>
      <c r="AM1938" s="17">
        <v>1</v>
      </c>
      <c r="AW1938" s="5" t="s">
        <v>1664</v>
      </c>
      <c r="AX1938" s="17">
        <v>164</v>
      </c>
      <c r="BC1938" s="5" t="s">
        <v>1515</v>
      </c>
      <c r="BD1938" s="17">
        <v>107</v>
      </c>
      <c r="BN1938" s="5" t="s">
        <v>1389</v>
      </c>
      <c r="BO1938" s="5" t="e">
        <f t="shared" si="113"/>
        <v>#N/A</v>
      </c>
      <c r="BP1938" s="5" t="e">
        <f t="shared" si="114"/>
        <v>#N/A</v>
      </c>
      <c r="BQ1938" s="5" t="e">
        <f>Table2[[#This Row],[Column1]]+Table2[[#This Row],[Column2]]</f>
        <v>#N/A</v>
      </c>
      <c r="BR1938" s="5"/>
      <c r="BS1938" s="5"/>
      <c r="BT1938" s="5"/>
      <c r="BU1938" s="5"/>
    </row>
    <row r="1939" spans="26:73" x14ac:dyDescent="0.25">
      <c r="Z1939" s="5" t="s">
        <v>1379</v>
      </c>
      <c r="AA1939" s="1">
        <v>0.08</v>
      </c>
      <c r="AI1939" s="5" t="s">
        <v>1386</v>
      </c>
      <c r="AJ1939" s="42">
        <v>1</v>
      </c>
      <c r="AL1939" s="5" t="s">
        <v>1387</v>
      </c>
      <c r="AM1939" s="17">
        <v>1</v>
      </c>
      <c r="AW1939" s="5" t="s">
        <v>1666</v>
      </c>
      <c r="AX1939" s="17">
        <v>200</v>
      </c>
      <c r="BC1939" s="5" t="s">
        <v>1516</v>
      </c>
      <c r="BD1939" s="17">
        <v>283</v>
      </c>
      <c r="BN1939" s="5" t="s">
        <v>1390</v>
      </c>
      <c r="BO1939" s="5" t="e">
        <f t="shared" si="113"/>
        <v>#N/A</v>
      </c>
      <c r="BP1939" s="5" t="e">
        <f t="shared" si="114"/>
        <v>#N/A</v>
      </c>
      <c r="BQ1939" s="5" t="e">
        <f>Table2[[#This Row],[Column1]]+Table2[[#This Row],[Column2]]</f>
        <v>#N/A</v>
      </c>
      <c r="BR1939" s="5"/>
      <c r="BS1939" s="5"/>
      <c r="BT1939" s="5"/>
      <c r="BU1939" s="5"/>
    </row>
    <row r="1940" spans="26:73" x14ac:dyDescent="0.25">
      <c r="Z1940" s="5" t="s">
        <v>1382</v>
      </c>
      <c r="AA1940" s="1">
        <v>1</v>
      </c>
      <c r="AI1940" s="5" t="s">
        <v>1387</v>
      </c>
      <c r="AJ1940" s="42">
        <v>1</v>
      </c>
      <c r="AL1940" s="5" t="s">
        <v>1388</v>
      </c>
      <c r="AM1940" s="17">
        <v>1</v>
      </c>
      <c r="AW1940" s="5" t="s">
        <v>1667</v>
      </c>
      <c r="AX1940" s="17">
        <v>63</v>
      </c>
      <c r="BC1940" s="5" t="s">
        <v>1517</v>
      </c>
      <c r="BD1940" s="17">
        <v>766</v>
      </c>
      <c r="BN1940" s="5" t="s">
        <v>1391</v>
      </c>
      <c r="BO1940" s="5" t="e">
        <f t="shared" si="113"/>
        <v>#N/A</v>
      </c>
      <c r="BP1940" s="5" t="e">
        <f t="shared" si="114"/>
        <v>#N/A</v>
      </c>
      <c r="BQ1940" s="5" t="e">
        <f>Table2[[#This Row],[Column1]]+Table2[[#This Row],[Column2]]</f>
        <v>#N/A</v>
      </c>
      <c r="BR1940" s="5"/>
      <c r="BS1940" s="5"/>
      <c r="BT1940" s="5"/>
      <c r="BU1940" s="5"/>
    </row>
    <row r="1941" spans="26:73" x14ac:dyDescent="0.25">
      <c r="Z1941" s="5" t="s">
        <v>1383</v>
      </c>
      <c r="AA1941" s="1">
        <v>0.02</v>
      </c>
      <c r="AI1941" s="5" t="s">
        <v>1388</v>
      </c>
      <c r="AJ1941" s="42">
        <v>1</v>
      </c>
      <c r="AL1941" s="5" t="s">
        <v>1389</v>
      </c>
      <c r="AM1941" s="17">
        <v>1</v>
      </c>
      <c r="AW1941" s="5" t="s">
        <v>1668</v>
      </c>
      <c r="AX1941" s="17">
        <v>30</v>
      </c>
      <c r="BC1941" s="5" t="s">
        <v>1518</v>
      </c>
      <c r="BD1941" s="17">
        <v>1582</v>
      </c>
      <c r="BN1941" s="5" t="s">
        <v>1392</v>
      </c>
      <c r="BO1941" s="5" t="e">
        <f t="shared" si="113"/>
        <v>#N/A</v>
      </c>
      <c r="BP1941" s="5" t="e">
        <f t="shared" si="114"/>
        <v>#N/A</v>
      </c>
      <c r="BQ1941" s="5" t="e">
        <f>Table2[[#This Row],[Column1]]+Table2[[#This Row],[Column2]]</f>
        <v>#N/A</v>
      </c>
      <c r="BR1941" s="5"/>
      <c r="BS1941" s="5"/>
      <c r="BT1941" s="5"/>
      <c r="BU1941" s="5"/>
    </row>
    <row r="1942" spans="26:73" x14ac:dyDescent="0.25">
      <c r="Z1942" s="5" t="s">
        <v>1384</v>
      </c>
      <c r="AA1942" s="1">
        <v>0.15</v>
      </c>
      <c r="AI1942" s="5" t="s">
        <v>1389</v>
      </c>
      <c r="AJ1942" s="42">
        <v>1</v>
      </c>
      <c r="AL1942" s="5" t="s">
        <v>1390</v>
      </c>
      <c r="AM1942" s="17">
        <v>1</v>
      </c>
      <c r="AW1942" s="5" t="s">
        <v>1669</v>
      </c>
      <c r="AX1942" s="17">
        <v>5</v>
      </c>
      <c r="BC1942" s="5" t="s">
        <v>1519</v>
      </c>
      <c r="BD1942" s="17">
        <v>3</v>
      </c>
      <c r="BN1942" s="5" t="s">
        <v>1393</v>
      </c>
      <c r="BO1942" s="5" t="e">
        <f t="shared" si="113"/>
        <v>#N/A</v>
      </c>
      <c r="BP1942" s="5" t="e">
        <f t="shared" si="114"/>
        <v>#N/A</v>
      </c>
      <c r="BQ1942" s="5" t="e">
        <f>Table2[[#This Row],[Column1]]+Table2[[#This Row],[Column2]]</f>
        <v>#N/A</v>
      </c>
      <c r="BR1942" s="5"/>
      <c r="BS1942" s="5"/>
      <c r="BT1942" s="5"/>
      <c r="BU1942" s="5"/>
    </row>
    <row r="1943" spans="26:73" x14ac:dyDescent="0.25">
      <c r="Z1943" s="5" t="s">
        <v>1385</v>
      </c>
      <c r="AA1943" s="1">
        <v>0</v>
      </c>
      <c r="AI1943" s="5" t="s">
        <v>1390</v>
      </c>
      <c r="AJ1943" s="42">
        <v>1</v>
      </c>
      <c r="AL1943" s="5" t="s">
        <v>1391</v>
      </c>
      <c r="AM1943" s="17">
        <v>1</v>
      </c>
      <c r="AW1943" s="5" t="s">
        <v>1671</v>
      </c>
      <c r="AX1943" s="17">
        <v>100</v>
      </c>
      <c r="BC1943" s="5" t="s">
        <v>1520</v>
      </c>
      <c r="BD1943" s="17">
        <v>200</v>
      </c>
      <c r="BN1943" s="5" t="s">
        <v>1394</v>
      </c>
      <c r="BO1943" s="5" t="e">
        <f t="shared" si="113"/>
        <v>#N/A</v>
      </c>
      <c r="BP1943" s="5" t="e">
        <f t="shared" si="114"/>
        <v>#N/A</v>
      </c>
      <c r="BQ1943" s="5" t="e">
        <f>Table2[[#This Row],[Column1]]+Table2[[#This Row],[Column2]]</f>
        <v>#N/A</v>
      </c>
      <c r="BR1943" s="5"/>
      <c r="BS1943" s="5"/>
      <c r="BT1943" s="5"/>
      <c r="BU1943" s="5"/>
    </row>
    <row r="1944" spans="26:73" x14ac:dyDescent="0.25">
      <c r="Z1944" s="5" t="s">
        <v>1386</v>
      </c>
      <c r="AA1944" s="1">
        <v>0.05</v>
      </c>
      <c r="AI1944" s="5" t="s">
        <v>1391</v>
      </c>
      <c r="AJ1944" s="42">
        <v>1</v>
      </c>
      <c r="AL1944" s="5" t="s">
        <v>1392</v>
      </c>
      <c r="AM1944" s="17">
        <v>1</v>
      </c>
      <c r="AW1944" s="5" t="s">
        <v>1672</v>
      </c>
      <c r="AX1944" s="17">
        <v>105</v>
      </c>
      <c r="BC1944" s="5" t="s">
        <v>1522</v>
      </c>
      <c r="BD1944" s="17">
        <v>69</v>
      </c>
      <c r="BN1944" s="5" t="s">
        <v>1395</v>
      </c>
      <c r="BO1944" s="5" t="e">
        <f t="shared" si="113"/>
        <v>#N/A</v>
      </c>
      <c r="BP1944" s="5" t="e">
        <f t="shared" si="114"/>
        <v>#N/A</v>
      </c>
      <c r="BQ1944" s="5" t="e">
        <f>Table2[[#This Row],[Column1]]+Table2[[#This Row],[Column2]]</f>
        <v>#N/A</v>
      </c>
      <c r="BR1944" s="5"/>
      <c r="BS1944" s="5"/>
      <c r="BT1944" s="5"/>
      <c r="BU1944" s="5"/>
    </row>
    <row r="1945" spans="26:73" x14ac:dyDescent="0.25">
      <c r="Z1945" s="5" t="s">
        <v>1387</v>
      </c>
      <c r="AA1945" s="1">
        <v>0.33</v>
      </c>
      <c r="AI1945" s="5" t="s">
        <v>1392</v>
      </c>
      <c r="AJ1945" s="42">
        <v>1</v>
      </c>
      <c r="AL1945" s="5" t="s">
        <v>1393</v>
      </c>
      <c r="AM1945" s="17">
        <v>1</v>
      </c>
      <c r="AW1945" s="5" t="s">
        <v>1673</v>
      </c>
      <c r="AX1945" s="17">
        <v>13</v>
      </c>
      <c r="BC1945" s="5" t="s">
        <v>1523</v>
      </c>
      <c r="BD1945" s="17">
        <v>152</v>
      </c>
      <c r="BN1945" s="5" t="s">
        <v>1398</v>
      </c>
      <c r="BO1945" s="5" t="e">
        <f t="shared" si="113"/>
        <v>#N/A</v>
      </c>
      <c r="BP1945" s="5" t="e">
        <f t="shared" si="114"/>
        <v>#N/A</v>
      </c>
      <c r="BQ1945" s="5" t="e">
        <f>Table2[[#This Row],[Column1]]+Table2[[#This Row],[Column2]]</f>
        <v>#N/A</v>
      </c>
      <c r="BR1945" s="5"/>
      <c r="BS1945" s="5"/>
      <c r="BT1945" s="5"/>
      <c r="BU1945" s="5"/>
    </row>
    <row r="1946" spans="26:73" x14ac:dyDescent="0.25">
      <c r="Z1946" s="5" t="s">
        <v>1388</v>
      </c>
      <c r="AA1946" s="1">
        <v>0.33</v>
      </c>
      <c r="AI1946" s="5" t="s">
        <v>1393</v>
      </c>
      <c r="AJ1946" s="42">
        <v>1</v>
      </c>
      <c r="AL1946" s="5" t="s">
        <v>1394</v>
      </c>
      <c r="AM1946" s="17">
        <v>1</v>
      </c>
      <c r="AW1946" s="5" t="s">
        <v>1674</v>
      </c>
      <c r="AX1946" s="17">
        <v>100</v>
      </c>
      <c r="BC1946" s="5" t="s">
        <v>1524</v>
      </c>
      <c r="BD1946" s="17">
        <v>52</v>
      </c>
      <c r="BN1946" s="5" t="s">
        <v>1399</v>
      </c>
      <c r="BO1946" s="5" t="e">
        <f t="shared" si="113"/>
        <v>#N/A</v>
      </c>
      <c r="BP1946" s="5" t="e">
        <f t="shared" si="114"/>
        <v>#N/A</v>
      </c>
      <c r="BQ1946" s="5" t="e">
        <f>Table2[[#This Row],[Column1]]+Table2[[#This Row],[Column2]]</f>
        <v>#N/A</v>
      </c>
      <c r="BR1946" s="5"/>
      <c r="BS1946" s="5"/>
      <c r="BT1946" s="5"/>
      <c r="BU1946" s="5"/>
    </row>
    <row r="1947" spans="26:73" x14ac:dyDescent="0.25">
      <c r="Z1947" s="5" t="s">
        <v>1389</v>
      </c>
      <c r="AA1947" s="1">
        <v>0.28000000000000003</v>
      </c>
      <c r="AI1947" s="5" t="s">
        <v>1394</v>
      </c>
      <c r="AJ1947" s="42">
        <v>1</v>
      </c>
      <c r="AL1947" s="5" t="s">
        <v>1395</v>
      </c>
      <c r="AM1947" s="17">
        <v>2</v>
      </c>
      <c r="AW1947" s="5" t="s">
        <v>1677</v>
      </c>
      <c r="AX1947" s="17">
        <v>130</v>
      </c>
      <c r="BC1947" s="5" t="s">
        <v>1525</v>
      </c>
      <c r="BD1947" s="17">
        <v>50</v>
      </c>
      <c r="BN1947" s="5" t="s">
        <v>1400</v>
      </c>
      <c r="BO1947" s="5" t="e">
        <f t="shared" si="113"/>
        <v>#N/A</v>
      </c>
      <c r="BP1947" s="5" t="e">
        <f t="shared" si="114"/>
        <v>#N/A</v>
      </c>
      <c r="BQ1947" s="5" t="e">
        <f>Table2[[#This Row],[Column1]]+Table2[[#This Row],[Column2]]</f>
        <v>#N/A</v>
      </c>
      <c r="BR1947" s="5"/>
      <c r="BS1947" s="5"/>
      <c r="BT1947" s="5"/>
      <c r="BU1947" s="5"/>
    </row>
    <row r="1948" spans="26:73" x14ac:dyDescent="0.25">
      <c r="Z1948" s="5" t="s">
        <v>1390</v>
      </c>
      <c r="AA1948" s="1">
        <v>0</v>
      </c>
      <c r="AI1948" s="5" t="s">
        <v>1395</v>
      </c>
      <c r="AJ1948" s="42">
        <v>2</v>
      </c>
      <c r="AL1948" s="5" t="s">
        <v>1398</v>
      </c>
      <c r="AM1948" s="17">
        <v>1</v>
      </c>
      <c r="AW1948" s="5" t="s">
        <v>1681</v>
      </c>
      <c r="AX1948" s="17">
        <v>28</v>
      </c>
      <c r="BC1948" s="5" t="s">
        <v>1526</v>
      </c>
      <c r="BD1948" s="17">
        <v>10</v>
      </c>
      <c r="BN1948" s="5" t="s">
        <v>1401</v>
      </c>
      <c r="BO1948" s="5" t="e">
        <f t="shared" si="113"/>
        <v>#N/A</v>
      </c>
      <c r="BP1948" s="5" t="e">
        <f t="shared" si="114"/>
        <v>#N/A</v>
      </c>
      <c r="BQ1948" s="5" t="e">
        <f>Table2[[#This Row],[Column1]]+Table2[[#This Row],[Column2]]</f>
        <v>#N/A</v>
      </c>
      <c r="BR1948" s="5"/>
      <c r="BS1948" s="5"/>
      <c r="BT1948" s="5"/>
      <c r="BU1948" s="5"/>
    </row>
    <row r="1949" spans="26:73" x14ac:dyDescent="0.25">
      <c r="Z1949" s="5" t="s">
        <v>1391</v>
      </c>
      <c r="AA1949" s="1">
        <v>0.09</v>
      </c>
      <c r="AI1949" s="5" t="s">
        <v>1398</v>
      </c>
      <c r="AJ1949" s="42">
        <v>1</v>
      </c>
      <c r="AL1949" s="5" t="s">
        <v>1399</v>
      </c>
      <c r="AM1949" s="17">
        <v>1</v>
      </c>
      <c r="AW1949" s="5" t="s">
        <v>1682</v>
      </c>
      <c r="AX1949" s="17">
        <v>20</v>
      </c>
      <c r="BC1949" s="5" t="s">
        <v>1527</v>
      </c>
      <c r="BD1949" s="17">
        <v>1100</v>
      </c>
      <c r="BN1949" s="5" t="s">
        <v>1402</v>
      </c>
      <c r="BO1949" s="5" t="e">
        <f t="shared" si="113"/>
        <v>#N/A</v>
      </c>
      <c r="BP1949" s="5" t="e">
        <f t="shared" si="114"/>
        <v>#N/A</v>
      </c>
      <c r="BQ1949" s="5" t="e">
        <f>Table2[[#This Row],[Column1]]+Table2[[#This Row],[Column2]]</f>
        <v>#N/A</v>
      </c>
      <c r="BR1949" s="5"/>
      <c r="BS1949" s="5"/>
      <c r="BT1949" s="5"/>
      <c r="BU1949" s="5"/>
    </row>
    <row r="1950" spans="26:73" x14ac:dyDescent="0.25">
      <c r="Z1950" s="5" t="s">
        <v>1392</v>
      </c>
      <c r="AA1950" s="1">
        <v>0.2</v>
      </c>
      <c r="AI1950" s="5" t="s">
        <v>1399</v>
      </c>
      <c r="AJ1950" s="42">
        <v>1</v>
      </c>
      <c r="AL1950" s="5" t="s">
        <v>1400</v>
      </c>
      <c r="AM1950" s="17">
        <v>1</v>
      </c>
      <c r="AW1950" s="5" t="s">
        <v>1683</v>
      </c>
      <c r="AX1950" s="17">
        <v>30</v>
      </c>
      <c r="BC1950" s="5" t="s">
        <v>1528</v>
      </c>
      <c r="BD1950" s="17">
        <v>301</v>
      </c>
      <c r="BN1950" s="5" t="s">
        <v>1403</v>
      </c>
      <c r="BO1950" s="5" t="e">
        <f t="shared" si="113"/>
        <v>#N/A</v>
      </c>
      <c r="BP1950" s="5" t="e">
        <f t="shared" si="114"/>
        <v>#N/A</v>
      </c>
      <c r="BQ1950" s="5" t="e">
        <f>Table2[[#This Row],[Column1]]+Table2[[#This Row],[Column2]]</f>
        <v>#N/A</v>
      </c>
      <c r="BR1950" s="5"/>
      <c r="BS1950" s="5"/>
      <c r="BT1950" s="5"/>
      <c r="BU1950" s="5"/>
    </row>
    <row r="1951" spans="26:73" x14ac:dyDescent="0.25">
      <c r="Z1951" s="5" t="s">
        <v>1393</v>
      </c>
      <c r="AA1951" s="1">
        <v>0.05</v>
      </c>
      <c r="AI1951" s="5" t="s">
        <v>1400</v>
      </c>
      <c r="AJ1951" s="42">
        <v>1</v>
      </c>
      <c r="AL1951" s="5" t="s">
        <v>1401</v>
      </c>
      <c r="AM1951" s="17">
        <v>1</v>
      </c>
      <c r="AW1951" s="5" t="s">
        <v>1684</v>
      </c>
      <c r="AX1951" s="17">
        <v>10</v>
      </c>
      <c r="BC1951" s="5" t="s">
        <v>1529</v>
      </c>
      <c r="BD1951" s="17">
        <v>45</v>
      </c>
      <c r="BN1951" s="5" t="s">
        <v>1404</v>
      </c>
      <c r="BO1951" s="5" t="e">
        <f t="shared" si="113"/>
        <v>#N/A</v>
      </c>
      <c r="BP1951" s="5" t="e">
        <f t="shared" si="114"/>
        <v>#N/A</v>
      </c>
      <c r="BQ1951" s="5" t="e">
        <f>Table2[[#This Row],[Column1]]+Table2[[#This Row],[Column2]]</f>
        <v>#N/A</v>
      </c>
      <c r="BR1951" s="5"/>
      <c r="BS1951" s="5"/>
      <c r="BT1951" s="5"/>
      <c r="BU1951" s="5"/>
    </row>
    <row r="1952" spans="26:73" x14ac:dyDescent="0.25">
      <c r="Z1952" s="5" t="s">
        <v>1394</v>
      </c>
      <c r="AA1952" s="1">
        <v>0</v>
      </c>
      <c r="AI1952" s="5" t="s">
        <v>1401</v>
      </c>
      <c r="AJ1952" s="42">
        <v>1</v>
      </c>
      <c r="AL1952" s="5" t="s">
        <v>1402</v>
      </c>
      <c r="AM1952" s="17">
        <v>1</v>
      </c>
      <c r="AW1952" s="5" t="s">
        <v>1685</v>
      </c>
      <c r="AX1952" s="17">
        <v>238</v>
      </c>
      <c r="BC1952" s="5" t="s">
        <v>1531</v>
      </c>
      <c r="BD1952" s="17">
        <v>3622</v>
      </c>
      <c r="BN1952" s="5" t="s">
        <v>1405</v>
      </c>
      <c r="BO1952" s="5" t="e">
        <f t="shared" si="113"/>
        <v>#N/A</v>
      </c>
      <c r="BP1952" s="5" t="e">
        <f t="shared" si="114"/>
        <v>#N/A</v>
      </c>
      <c r="BQ1952" s="5" t="e">
        <f>Table2[[#This Row],[Column1]]+Table2[[#This Row],[Column2]]</f>
        <v>#N/A</v>
      </c>
      <c r="BR1952" s="5"/>
      <c r="BS1952" s="5"/>
      <c r="BT1952" s="5"/>
      <c r="BU1952" s="5"/>
    </row>
    <row r="1953" spans="26:73" x14ac:dyDescent="0.25">
      <c r="Z1953" s="5" t="s">
        <v>1395</v>
      </c>
      <c r="AA1953" s="1">
        <v>1</v>
      </c>
      <c r="AI1953" s="5" t="s">
        <v>1402</v>
      </c>
      <c r="AJ1953" s="42">
        <v>1</v>
      </c>
      <c r="AL1953" s="5" t="s">
        <v>1403</v>
      </c>
      <c r="AM1953" s="17">
        <v>1</v>
      </c>
      <c r="AW1953" s="5" t="s">
        <v>1686</v>
      </c>
      <c r="AX1953" s="17">
        <v>30</v>
      </c>
      <c r="BC1953" s="5" t="s">
        <v>1532</v>
      </c>
      <c r="BD1953" s="17">
        <v>38</v>
      </c>
      <c r="BN1953" s="5" t="s">
        <v>1406</v>
      </c>
      <c r="BO1953" s="5" t="e">
        <f t="shared" si="113"/>
        <v>#N/A</v>
      </c>
      <c r="BP1953" s="5" t="e">
        <f t="shared" si="114"/>
        <v>#N/A</v>
      </c>
      <c r="BQ1953" s="5" t="e">
        <f>Table2[[#This Row],[Column1]]+Table2[[#This Row],[Column2]]</f>
        <v>#N/A</v>
      </c>
      <c r="BR1953" s="5"/>
      <c r="BS1953" s="5"/>
      <c r="BT1953" s="5"/>
      <c r="BU1953" s="5"/>
    </row>
    <row r="1954" spans="26:73" x14ac:dyDescent="0.25">
      <c r="Z1954" s="5" t="s">
        <v>1398</v>
      </c>
      <c r="AA1954" s="1">
        <v>0.3</v>
      </c>
      <c r="AI1954" s="5" t="s">
        <v>1403</v>
      </c>
      <c r="AJ1954" s="42">
        <v>1</v>
      </c>
      <c r="AL1954" s="5" t="s">
        <v>1404</v>
      </c>
      <c r="AM1954" s="17">
        <v>1</v>
      </c>
      <c r="AW1954" s="5" t="s">
        <v>1687</v>
      </c>
      <c r="AX1954" s="17">
        <v>45</v>
      </c>
      <c r="BC1954" s="5" t="s">
        <v>1533</v>
      </c>
      <c r="BD1954" s="17">
        <v>28</v>
      </c>
      <c r="BN1954" s="5" t="s">
        <v>1407</v>
      </c>
      <c r="BO1954" s="5" t="e">
        <f t="shared" si="113"/>
        <v>#N/A</v>
      </c>
      <c r="BP1954" s="5" t="e">
        <f t="shared" si="114"/>
        <v>#N/A</v>
      </c>
      <c r="BQ1954" s="5" t="e">
        <f>Table2[[#This Row],[Column1]]+Table2[[#This Row],[Column2]]</f>
        <v>#N/A</v>
      </c>
      <c r="BR1954" s="5"/>
      <c r="BS1954" s="5"/>
      <c r="BT1954" s="5"/>
      <c r="BU1954" s="5"/>
    </row>
    <row r="1955" spans="26:73" x14ac:dyDescent="0.25">
      <c r="Z1955" s="5" t="s">
        <v>1399</v>
      </c>
      <c r="AA1955" s="1">
        <v>0.5</v>
      </c>
      <c r="AI1955" s="5" t="s">
        <v>1404</v>
      </c>
      <c r="AJ1955" s="42">
        <v>1</v>
      </c>
      <c r="AL1955" s="5" t="s">
        <v>1405</v>
      </c>
      <c r="AM1955" s="17">
        <v>2</v>
      </c>
      <c r="AW1955" s="5" t="s">
        <v>1688</v>
      </c>
      <c r="AX1955" s="17">
        <v>34</v>
      </c>
      <c r="BC1955" s="5" t="s">
        <v>1534</v>
      </c>
      <c r="BD1955" s="17">
        <v>58</v>
      </c>
      <c r="BN1955" s="5" t="s">
        <v>1408</v>
      </c>
      <c r="BO1955" s="5" t="e">
        <f t="shared" si="113"/>
        <v>#N/A</v>
      </c>
      <c r="BP1955" s="5" t="e">
        <f t="shared" si="114"/>
        <v>#N/A</v>
      </c>
      <c r="BQ1955" s="5" t="e">
        <f>Table2[[#This Row],[Column1]]+Table2[[#This Row],[Column2]]</f>
        <v>#N/A</v>
      </c>
      <c r="BR1955" s="5"/>
      <c r="BS1955" s="5"/>
      <c r="BT1955" s="5"/>
      <c r="BU1955" s="5"/>
    </row>
    <row r="1956" spans="26:73" x14ac:dyDescent="0.25">
      <c r="Z1956" s="5" t="s">
        <v>1400</v>
      </c>
      <c r="AA1956" s="1">
        <v>0</v>
      </c>
      <c r="AI1956" s="5" t="s">
        <v>1405</v>
      </c>
      <c r="AJ1956" s="42">
        <v>2</v>
      </c>
      <c r="AL1956" s="5" t="s">
        <v>1406</v>
      </c>
      <c r="AM1956" s="17">
        <v>1</v>
      </c>
      <c r="AW1956" s="5" t="s">
        <v>1689</v>
      </c>
      <c r="AX1956" s="17">
        <v>21</v>
      </c>
      <c r="BC1956" s="5" t="s">
        <v>1535</v>
      </c>
      <c r="BD1956" s="17">
        <v>11</v>
      </c>
      <c r="BN1956" s="5" t="s">
        <v>1409</v>
      </c>
      <c r="BO1956" s="5" t="e">
        <f t="shared" si="113"/>
        <v>#N/A</v>
      </c>
      <c r="BP1956" s="5" t="e">
        <f t="shared" si="114"/>
        <v>#N/A</v>
      </c>
      <c r="BQ1956" s="5" t="e">
        <f>Table2[[#This Row],[Column1]]+Table2[[#This Row],[Column2]]</f>
        <v>#N/A</v>
      </c>
      <c r="BR1956" s="5"/>
      <c r="BS1956" s="5"/>
      <c r="BT1956" s="5"/>
      <c r="BU1956" s="5"/>
    </row>
    <row r="1957" spans="26:73" x14ac:dyDescent="0.25">
      <c r="Z1957" s="5" t="s">
        <v>1401</v>
      </c>
      <c r="AA1957" s="1">
        <v>1</v>
      </c>
      <c r="AI1957" s="5" t="s">
        <v>1406</v>
      </c>
      <c r="AJ1957" s="42">
        <v>1</v>
      </c>
      <c r="AL1957" s="5" t="s">
        <v>1407</v>
      </c>
      <c r="AM1957" s="17">
        <v>1</v>
      </c>
      <c r="AW1957" s="5" t="s">
        <v>1691</v>
      </c>
      <c r="AX1957" s="17">
        <v>60</v>
      </c>
      <c r="BC1957" s="5" t="s">
        <v>1536</v>
      </c>
      <c r="BD1957" s="17">
        <v>330</v>
      </c>
      <c r="BN1957" s="5" t="s">
        <v>1410</v>
      </c>
      <c r="BO1957" s="5" t="e">
        <f t="shared" si="113"/>
        <v>#N/A</v>
      </c>
      <c r="BP1957" s="5" t="e">
        <f t="shared" si="114"/>
        <v>#N/A</v>
      </c>
      <c r="BQ1957" s="5" t="e">
        <f>Table2[[#This Row],[Column1]]+Table2[[#This Row],[Column2]]</f>
        <v>#N/A</v>
      </c>
      <c r="BR1957" s="5"/>
      <c r="BS1957" s="5"/>
      <c r="BT1957" s="5"/>
      <c r="BU1957" s="5"/>
    </row>
    <row r="1958" spans="26:73" x14ac:dyDescent="0.25">
      <c r="Z1958" s="5" t="s">
        <v>1402</v>
      </c>
      <c r="AA1958" s="1">
        <v>0.2</v>
      </c>
      <c r="AI1958" s="5" t="s">
        <v>1407</v>
      </c>
      <c r="AJ1958" s="42">
        <v>1</v>
      </c>
      <c r="AL1958" s="5" t="s">
        <v>1408</v>
      </c>
      <c r="AM1958" s="17">
        <v>1</v>
      </c>
      <c r="AW1958" s="5" t="s">
        <v>1692</v>
      </c>
      <c r="AX1958" s="17">
        <v>300</v>
      </c>
      <c r="BC1958" s="5" t="s">
        <v>1537</v>
      </c>
      <c r="BD1958" s="17">
        <v>154</v>
      </c>
      <c r="BN1958" s="5" t="s">
        <v>1411</v>
      </c>
      <c r="BO1958" s="5" t="e">
        <f t="shared" si="113"/>
        <v>#N/A</v>
      </c>
      <c r="BP1958" s="5" t="e">
        <f t="shared" si="114"/>
        <v>#N/A</v>
      </c>
      <c r="BQ1958" s="5" t="e">
        <f>Table2[[#This Row],[Column1]]+Table2[[#This Row],[Column2]]</f>
        <v>#N/A</v>
      </c>
      <c r="BR1958" s="5"/>
      <c r="BS1958" s="5"/>
      <c r="BT1958" s="5"/>
      <c r="BU1958" s="5"/>
    </row>
    <row r="1959" spans="26:73" x14ac:dyDescent="0.25">
      <c r="Z1959" s="5" t="s">
        <v>1403</v>
      </c>
      <c r="AA1959" s="1">
        <v>0</v>
      </c>
      <c r="AI1959" s="5" t="s">
        <v>1408</v>
      </c>
      <c r="AJ1959" s="42">
        <v>1</v>
      </c>
      <c r="AL1959" s="5" t="s">
        <v>1409</v>
      </c>
      <c r="AM1959" s="17">
        <v>1</v>
      </c>
      <c r="AW1959" s="5" t="s">
        <v>1693</v>
      </c>
      <c r="AX1959" s="17">
        <v>15</v>
      </c>
      <c r="BC1959" s="5" t="s">
        <v>1538</v>
      </c>
      <c r="BD1959" s="17">
        <v>2</v>
      </c>
      <c r="BN1959" s="5" t="s">
        <v>1412</v>
      </c>
      <c r="BO1959" s="5" t="e">
        <f t="shared" si="113"/>
        <v>#N/A</v>
      </c>
      <c r="BP1959" s="5" t="e">
        <f t="shared" si="114"/>
        <v>#N/A</v>
      </c>
      <c r="BQ1959" s="5" t="e">
        <f>Table2[[#This Row],[Column1]]+Table2[[#This Row],[Column2]]</f>
        <v>#N/A</v>
      </c>
      <c r="BR1959" s="5"/>
      <c r="BS1959" s="5"/>
      <c r="BT1959" s="5"/>
      <c r="BU1959" s="5"/>
    </row>
    <row r="1960" spans="26:73" x14ac:dyDescent="0.25">
      <c r="Z1960" s="5" t="s">
        <v>1404</v>
      </c>
      <c r="AA1960" s="1">
        <v>0</v>
      </c>
      <c r="AI1960" s="5" t="s">
        <v>1409</v>
      </c>
      <c r="AJ1960" s="42">
        <v>1</v>
      </c>
      <c r="AL1960" s="5" t="s">
        <v>1410</v>
      </c>
      <c r="AM1960" s="17">
        <v>1</v>
      </c>
      <c r="AW1960" s="5" t="s">
        <v>1694</v>
      </c>
      <c r="AX1960" s="17">
        <v>54</v>
      </c>
      <c r="BC1960" s="5" t="s">
        <v>1539</v>
      </c>
      <c r="BD1960" s="17">
        <v>114</v>
      </c>
      <c r="BN1960" s="5" t="s">
        <v>1413</v>
      </c>
      <c r="BO1960" s="5" t="e">
        <f t="shared" si="113"/>
        <v>#N/A</v>
      </c>
      <c r="BP1960" s="5" t="e">
        <f t="shared" si="114"/>
        <v>#N/A</v>
      </c>
      <c r="BQ1960" s="5" t="e">
        <f>Table2[[#This Row],[Column1]]+Table2[[#This Row],[Column2]]</f>
        <v>#N/A</v>
      </c>
      <c r="BR1960" s="5"/>
      <c r="BS1960" s="5"/>
      <c r="BT1960" s="5"/>
      <c r="BU1960" s="5"/>
    </row>
    <row r="1961" spans="26:73" x14ac:dyDescent="0.25">
      <c r="Z1961" s="5" t="s">
        <v>1405</v>
      </c>
      <c r="AA1961" s="1">
        <v>0.15</v>
      </c>
      <c r="AI1961" s="5" t="s">
        <v>1410</v>
      </c>
      <c r="AJ1961" s="42">
        <v>1</v>
      </c>
      <c r="AL1961" s="5" t="s">
        <v>1411</v>
      </c>
      <c r="AM1961" s="17">
        <v>1</v>
      </c>
      <c r="AW1961" s="5" t="s">
        <v>1695</v>
      </c>
      <c r="AX1961" s="17">
        <v>300</v>
      </c>
      <c r="BC1961" s="5" t="s">
        <v>1540</v>
      </c>
      <c r="BD1961" s="17">
        <v>19</v>
      </c>
      <c r="BN1961" s="5" t="s">
        <v>1414</v>
      </c>
      <c r="BO1961" s="5" t="e">
        <f t="shared" si="113"/>
        <v>#N/A</v>
      </c>
      <c r="BP1961" s="5" t="e">
        <f t="shared" si="114"/>
        <v>#N/A</v>
      </c>
      <c r="BQ1961" s="5" t="e">
        <f>Table2[[#This Row],[Column1]]+Table2[[#This Row],[Column2]]</f>
        <v>#N/A</v>
      </c>
      <c r="BR1961" s="5"/>
      <c r="BS1961" s="5"/>
      <c r="BT1961" s="5"/>
      <c r="BU1961" s="5"/>
    </row>
    <row r="1962" spans="26:73" x14ac:dyDescent="0.25">
      <c r="Z1962" s="5" t="s">
        <v>1406</v>
      </c>
      <c r="AA1962" s="1">
        <v>1</v>
      </c>
      <c r="AI1962" s="5" t="s">
        <v>1411</v>
      </c>
      <c r="AJ1962" s="42">
        <v>1</v>
      </c>
      <c r="AL1962" s="5" t="s">
        <v>1412</v>
      </c>
      <c r="AM1962" s="17">
        <v>1</v>
      </c>
      <c r="AW1962" s="5" t="s">
        <v>1697</v>
      </c>
      <c r="AX1962" s="17">
        <v>30</v>
      </c>
      <c r="BC1962" s="5" t="s">
        <v>1541</v>
      </c>
      <c r="BD1962" s="17">
        <v>488</v>
      </c>
      <c r="BN1962" s="5" t="s">
        <v>1415</v>
      </c>
      <c r="BO1962" s="5" t="e">
        <f t="shared" si="113"/>
        <v>#N/A</v>
      </c>
      <c r="BP1962" s="5" t="e">
        <f t="shared" si="114"/>
        <v>#N/A</v>
      </c>
      <c r="BQ1962" s="5" t="e">
        <f>Table2[[#This Row],[Column1]]+Table2[[#This Row],[Column2]]</f>
        <v>#N/A</v>
      </c>
      <c r="BR1962" s="5"/>
      <c r="BS1962" s="5"/>
      <c r="BT1962" s="5"/>
      <c r="BU1962" s="5"/>
    </row>
    <row r="1963" spans="26:73" x14ac:dyDescent="0.25">
      <c r="Z1963" s="5" t="s">
        <v>1407</v>
      </c>
      <c r="AA1963" s="1">
        <v>0.08</v>
      </c>
      <c r="AI1963" s="5" t="s">
        <v>1412</v>
      </c>
      <c r="AJ1963" s="42">
        <v>1</v>
      </c>
      <c r="AL1963" s="5" t="s">
        <v>1413</v>
      </c>
      <c r="AM1963" s="17">
        <v>2</v>
      </c>
      <c r="AW1963" s="5" t="s">
        <v>1698</v>
      </c>
      <c r="AX1963" s="17">
        <v>22</v>
      </c>
      <c r="BC1963" s="5" t="s">
        <v>1543</v>
      </c>
      <c r="BD1963" s="17">
        <v>56</v>
      </c>
      <c r="BN1963" s="5" t="s">
        <v>1416</v>
      </c>
      <c r="BO1963" s="5" t="e">
        <f t="shared" si="113"/>
        <v>#N/A</v>
      </c>
      <c r="BP1963" s="5" t="e">
        <f t="shared" si="114"/>
        <v>#N/A</v>
      </c>
      <c r="BQ1963" s="5" t="e">
        <f>Table2[[#This Row],[Column1]]+Table2[[#This Row],[Column2]]</f>
        <v>#N/A</v>
      </c>
      <c r="BR1963" s="5"/>
      <c r="BS1963" s="5"/>
      <c r="BT1963" s="5"/>
      <c r="BU1963" s="5"/>
    </row>
    <row r="1964" spans="26:73" x14ac:dyDescent="0.25">
      <c r="Z1964" s="5" t="s">
        <v>1408</v>
      </c>
      <c r="AA1964" s="1">
        <v>1</v>
      </c>
      <c r="AI1964" s="5" t="s">
        <v>1413</v>
      </c>
      <c r="AJ1964" s="42">
        <v>2</v>
      </c>
      <c r="AL1964" s="5" t="s">
        <v>1414</v>
      </c>
      <c r="AM1964" s="17">
        <v>1</v>
      </c>
      <c r="AW1964" s="5" t="s">
        <v>1699</v>
      </c>
      <c r="AX1964" s="17">
        <v>46</v>
      </c>
      <c r="BC1964" s="5" t="s">
        <v>1544</v>
      </c>
      <c r="BD1964" s="17">
        <v>159</v>
      </c>
      <c r="BN1964" s="5" t="s">
        <v>1417</v>
      </c>
      <c r="BO1964" s="5" t="e">
        <f t="shared" si="113"/>
        <v>#N/A</v>
      </c>
      <c r="BP1964" s="5" t="e">
        <f t="shared" si="114"/>
        <v>#N/A</v>
      </c>
      <c r="BQ1964" s="5" t="e">
        <f>Table2[[#This Row],[Column1]]+Table2[[#This Row],[Column2]]</f>
        <v>#N/A</v>
      </c>
      <c r="BR1964" s="5"/>
      <c r="BS1964" s="5"/>
      <c r="BT1964" s="5"/>
      <c r="BU1964" s="5"/>
    </row>
    <row r="1965" spans="26:73" x14ac:dyDescent="0.25">
      <c r="Z1965" s="5" t="s">
        <v>1409</v>
      </c>
      <c r="AA1965" s="1">
        <v>0</v>
      </c>
      <c r="AI1965" s="5" t="s">
        <v>1414</v>
      </c>
      <c r="AJ1965" s="42">
        <v>1</v>
      </c>
      <c r="AL1965" s="5" t="s">
        <v>1415</v>
      </c>
      <c r="AM1965" s="17">
        <v>1</v>
      </c>
      <c r="AW1965" s="5" t="s">
        <v>1700</v>
      </c>
      <c r="AX1965" s="17">
        <v>40</v>
      </c>
      <c r="BC1965" s="5" t="s">
        <v>1545</v>
      </c>
      <c r="BD1965" s="17">
        <v>100</v>
      </c>
      <c r="BN1965" s="5" t="s">
        <v>1418</v>
      </c>
      <c r="BO1965" s="5" t="e">
        <f t="shared" si="113"/>
        <v>#N/A</v>
      </c>
      <c r="BP1965" s="5" t="e">
        <f t="shared" si="114"/>
        <v>#N/A</v>
      </c>
      <c r="BQ1965" s="5" t="e">
        <f>Table2[[#This Row],[Column1]]+Table2[[#This Row],[Column2]]</f>
        <v>#N/A</v>
      </c>
      <c r="BR1965" s="5"/>
      <c r="BS1965" s="5"/>
      <c r="BT1965" s="5"/>
      <c r="BU1965" s="5"/>
    </row>
    <row r="1966" spans="26:73" x14ac:dyDescent="0.25">
      <c r="Z1966" s="5" t="s">
        <v>1410</v>
      </c>
      <c r="AA1966" s="1">
        <v>0.05</v>
      </c>
      <c r="AI1966" s="5" t="s">
        <v>1415</v>
      </c>
      <c r="AJ1966" s="42">
        <v>1</v>
      </c>
      <c r="AL1966" s="5" t="s">
        <v>1416</v>
      </c>
      <c r="AM1966" s="17">
        <v>1</v>
      </c>
      <c r="AW1966" s="5" t="s">
        <v>1701</v>
      </c>
      <c r="AX1966" s="17">
        <v>38</v>
      </c>
      <c r="BC1966" s="5" t="s">
        <v>1546</v>
      </c>
      <c r="BD1966" s="17">
        <v>122</v>
      </c>
      <c r="BN1966" s="5" t="s">
        <v>1419</v>
      </c>
      <c r="BO1966" s="5" t="e">
        <f t="shared" si="113"/>
        <v>#N/A</v>
      </c>
      <c r="BP1966" s="5" t="e">
        <f t="shared" si="114"/>
        <v>#N/A</v>
      </c>
      <c r="BQ1966" s="5" t="e">
        <f>Table2[[#This Row],[Column1]]+Table2[[#This Row],[Column2]]</f>
        <v>#N/A</v>
      </c>
      <c r="BR1966" s="5"/>
      <c r="BS1966" s="5"/>
      <c r="BT1966" s="5"/>
      <c r="BU1966" s="5"/>
    </row>
    <row r="1967" spans="26:73" x14ac:dyDescent="0.25">
      <c r="Z1967" s="5" t="s">
        <v>1411</v>
      </c>
      <c r="AA1967" s="1">
        <v>0.2</v>
      </c>
      <c r="AI1967" s="5" t="s">
        <v>1416</v>
      </c>
      <c r="AJ1967" s="42">
        <v>1</v>
      </c>
      <c r="AL1967" s="5" t="s">
        <v>1417</v>
      </c>
      <c r="AM1967" s="17">
        <v>1</v>
      </c>
      <c r="AW1967" s="5" t="s">
        <v>1702</v>
      </c>
      <c r="AX1967" s="17">
        <v>69</v>
      </c>
      <c r="BC1967" s="5" t="s">
        <v>1547</v>
      </c>
      <c r="BD1967" s="17">
        <v>313</v>
      </c>
      <c r="BN1967" s="5" t="s">
        <v>1420</v>
      </c>
      <c r="BO1967" s="5" t="e">
        <f t="shared" si="113"/>
        <v>#N/A</v>
      </c>
      <c r="BP1967" s="5" t="e">
        <f t="shared" si="114"/>
        <v>#N/A</v>
      </c>
      <c r="BQ1967" s="5" t="e">
        <f>Table2[[#This Row],[Column1]]+Table2[[#This Row],[Column2]]</f>
        <v>#N/A</v>
      </c>
      <c r="BR1967" s="5"/>
      <c r="BS1967" s="5"/>
      <c r="BT1967" s="5"/>
      <c r="BU1967" s="5"/>
    </row>
    <row r="1968" spans="26:73" x14ac:dyDescent="0.25">
      <c r="Z1968" s="5" t="s">
        <v>1412</v>
      </c>
      <c r="AA1968" s="1">
        <v>0</v>
      </c>
      <c r="AI1968" s="5" t="s">
        <v>1417</v>
      </c>
      <c r="AJ1968" s="42">
        <v>1</v>
      </c>
      <c r="AL1968" s="5" t="s">
        <v>1418</v>
      </c>
      <c r="AM1968" s="17">
        <v>1</v>
      </c>
      <c r="AW1968" s="5" t="s">
        <v>1704</v>
      </c>
      <c r="AX1968" s="17">
        <v>54</v>
      </c>
      <c r="BC1968" s="5" t="s">
        <v>1548</v>
      </c>
      <c r="BD1968" s="17">
        <v>163</v>
      </c>
      <c r="BN1968" s="5" t="s">
        <v>1421</v>
      </c>
      <c r="BO1968" s="5" t="e">
        <f t="shared" si="113"/>
        <v>#N/A</v>
      </c>
      <c r="BP1968" s="5" t="e">
        <f t="shared" si="114"/>
        <v>#N/A</v>
      </c>
      <c r="BQ1968" s="5" t="e">
        <f>Table2[[#This Row],[Column1]]+Table2[[#This Row],[Column2]]</f>
        <v>#N/A</v>
      </c>
      <c r="BR1968" s="5"/>
      <c r="BS1968" s="5"/>
      <c r="BT1968" s="5"/>
      <c r="BU1968" s="5"/>
    </row>
    <row r="1969" spans="26:73" x14ac:dyDescent="0.25">
      <c r="Z1969" s="5" t="s">
        <v>1413</v>
      </c>
      <c r="AA1969" s="1">
        <v>0.06</v>
      </c>
      <c r="AI1969" s="5" t="s">
        <v>1418</v>
      </c>
      <c r="AJ1969" s="42">
        <v>1</v>
      </c>
      <c r="AL1969" s="5" t="s">
        <v>1419</v>
      </c>
      <c r="AM1969" s="17">
        <v>1</v>
      </c>
      <c r="AW1969" s="5" t="s">
        <v>1705</v>
      </c>
      <c r="AX1969" s="17">
        <v>13</v>
      </c>
      <c r="BC1969" s="5" t="s">
        <v>1549</v>
      </c>
      <c r="BD1969" s="17">
        <v>277</v>
      </c>
      <c r="BN1969" s="5" t="s">
        <v>1422</v>
      </c>
      <c r="BO1969" s="5" t="e">
        <f t="shared" si="113"/>
        <v>#N/A</v>
      </c>
      <c r="BP1969" s="5" t="e">
        <f t="shared" si="114"/>
        <v>#N/A</v>
      </c>
      <c r="BQ1969" s="5" t="e">
        <f>Table2[[#This Row],[Column1]]+Table2[[#This Row],[Column2]]</f>
        <v>#N/A</v>
      </c>
      <c r="BR1969" s="5"/>
      <c r="BS1969" s="5"/>
      <c r="BT1969" s="5"/>
      <c r="BU1969" s="5"/>
    </row>
    <row r="1970" spans="26:73" x14ac:dyDescent="0.25">
      <c r="Z1970" s="5" t="s">
        <v>1414</v>
      </c>
      <c r="AA1970" s="1">
        <v>0.25</v>
      </c>
      <c r="AI1970" s="5" t="s">
        <v>1419</v>
      </c>
      <c r="AJ1970" s="42">
        <v>1</v>
      </c>
      <c r="AL1970" s="5" t="s">
        <v>1420</v>
      </c>
      <c r="AM1970" s="17">
        <v>1</v>
      </c>
      <c r="AW1970" s="5" t="s">
        <v>1706</v>
      </c>
      <c r="AX1970" s="17">
        <v>99</v>
      </c>
      <c r="BC1970" s="5" t="s">
        <v>1551</v>
      </c>
      <c r="BD1970" s="17">
        <v>235</v>
      </c>
      <c r="BN1970" s="5" t="s">
        <v>1423</v>
      </c>
      <c r="BO1970" s="5" t="e">
        <f t="shared" si="113"/>
        <v>#N/A</v>
      </c>
      <c r="BP1970" s="5" t="e">
        <f t="shared" si="114"/>
        <v>#N/A</v>
      </c>
      <c r="BQ1970" s="5" t="e">
        <f>Table2[[#This Row],[Column1]]+Table2[[#This Row],[Column2]]</f>
        <v>#N/A</v>
      </c>
      <c r="BR1970" s="5"/>
      <c r="BS1970" s="5"/>
      <c r="BT1970" s="5"/>
      <c r="BU1970" s="5"/>
    </row>
    <row r="1971" spans="26:73" x14ac:dyDescent="0.25">
      <c r="Z1971" s="5" t="s">
        <v>1415</v>
      </c>
      <c r="AA1971" s="1">
        <v>0.22</v>
      </c>
      <c r="AI1971" s="5" t="s">
        <v>1420</v>
      </c>
      <c r="AJ1971" s="42">
        <v>1</v>
      </c>
      <c r="AL1971" s="5" t="s">
        <v>1421</v>
      </c>
      <c r="AM1971" s="17">
        <v>2</v>
      </c>
      <c r="AW1971" s="5" t="s">
        <v>1707</v>
      </c>
      <c r="AX1971" s="17">
        <v>465</v>
      </c>
      <c r="BC1971" s="5" t="s">
        <v>1552</v>
      </c>
      <c r="BD1971" s="17">
        <v>68</v>
      </c>
      <c r="BN1971" s="5" t="s">
        <v>1424</v>
      </c>
      <c r="BO1971" s="5" t="e">
        <f t="shared" si="113"/>
        <v>#N/A</v>
      </c>
      <c r="BP1971" s="5" t="e">
        <f t="shared" si="114"/>
        <v>#N/A</v>
      </c>
      <c r="BQ1971" s="5" t="e">
        <f>Table2[[#This Row],[Column1]]+Table2[[#This Row],[Column2]]</f>
        <v>#N/A</v>
      </c>
      <c r="BR1971" s="5"/>
      <c r="BS1971" s="5"/>
      <c r="BT1971" s="5"/>
      <c r="BU1971" s="5"/>
    </row>
    <row r="1972" spans="26:73" x14ac:dyDescent="0.25">
      <c r="Z1972" s="5" t="s">
        <v>1416</v>
      </c>
      <c r="AA1972" s="1">
        <v>0.12</v>
      </c>
      <c r="AI1972" s="5" t="s">
        <v>1421</v>
      </c>
      <c r="AJ1972" s="42">
        <v>2</v>
      </c>
      <c r="AL1972" s="5" t="s">
        <v>1422</v>
      </c>
      <c r="AM1972" s="17">
        <v>1</v>
      </c>
      <c r="AW1972" s="5" t="s">
        <v>1708</v>
      </c>
      <c r="AX1972" s="17">
        <v>20</v>
      </c>
      <c r="BC1972" s="5" t="s">
        <v>1553</v>
      </c>
      <c r="BD1972" s="17">
        <v>15</v>
      </c>
      <c r="BN1972" s="5" t="s">
        <v>1425</v>
      </c>
      <c r="BO1972" s="5" t="e">
        <f t="shared" si="113"/>
        <v>#N/A</v>
      </c>
      <c r="BP1972" s="5" t="e">
        <f t="shared" si="114"/>
        <v>#N/A</v>
      </c>
      <c r="BQ1972" s="5" t="e">
        <f>Table2[[#This Row],[Column1]]+Table2[[#This Row],[Column2]]</f>
        <v>#N/A</v>
      </c>
      <c r="BR1972" s="5"/>
      <c r="BS1972" s="5"/>
      <c r="BT1972" s="5"/>
      <c r="BU1972" s="5"/>
    </row>
    <row r="1973" spans="26:73" x14ac:dyDescent="0.25">
      <c r="Z1973" s="5" t="s">
        <v>1417</v>
      </c>
      <c r="AA1973" s="1">
        <v>0.4</v>
      </c>
      <c r="AI1973" s="5" t="s">
        <v>1422</v>
      </c>
      <c r="AJ1973" s="42">
        <v>1</v>
      </c>
      <c r="AL1973" s="5" t="s">
        <v>1423</v>
      </c>
      <c r="AM1973" s="17">
        <v>1</v>
      </c>
      <c r="AW1973" s="5" t="s">
        <v>1709</v>
      </c>
      <c r="AX1973" s="17">
        <v>56</v>
      </c>
      <c r="BC1973" s="5" t="s">
        <v>1554</v>
      </c>
      <c r="BD1973" s="17">
        <v>173</v>
      </c>
      <c r="BN1973" s="5" t="s">
        <v>1426</v>
      </c>
      <c r="BO1973" s="5" t="e">
        <f t="shared" si="113"/>
        <v>#N/A</v>
      </c>
      <c r="BP1973" s="5" t="e">
        <f t="shared" si="114"/>
        <v>#N/A</v>
      </c>
      <c r="BQ1973" s="5" t="e">
        <f>Table2[[#This Row],[Column1]]+Table2[[#This Row],[Column2]]</f>
        <v>#N/A</v>
      </c>
      <c r="BR1973" s="5"/>
      <c r="BS1973" s="5"/>
      <c r="BT1973" s="5"/>
      <c r="BU1973" s="5"/>
    </row>
    <row r="1974" spans="26:73" x14ac:dyDescent="0.25">
      <c r="Z1974" s="5" t="s">
        <v>1418</v>
      </c>
      <c r="AA1974" s="1">
        <v>1</v>
      </c>
      <c r="AI1974" s="5" t="s">
        <v>1423</v>
      </c>
      <c r="AJ1974" s="42">
        <v>1</v>
      </c>
      <c r="AL1974" s="5" t="s">
        <v>1424</v>
      </c>
      <c r="AM1974" s="17">
        <v>2</v>
      </c>
      <c r="AW1974" s="5" t="s">
        <v>1710</v>
      </c>
      <c r="AX1974" s="17">
        <v>90</v>
      </c>
      <c r="BC1974" s="5" t="s">
        <v>1555</v>
      </c>
      <c r="BD1974" s="17">
        <v>1500</v>
      </c>
      <c r="BN1974" s="5" t="s">
        <v>1427</v>
      </c>
      <c r="BO1974" s="5" t="e">
        <f t="shared" si="113"/>
        <v>#N/A</v>
      </c>
      <c r="BP1974" s="5" t="e">
        <f t="shared" si="114"/>
        <v>#N/A</v>
      </c>
      <c r="BQ1974" s="5" t="e">
        <f>Table2[[#This Row],[Column1]]+Table2[[#This Row],[Column2]]</f>
        <v>#N/A</v>
      </c>
      <c r="BR1974" s="5"/>
      <c r="BS1974" s="5"/>
      <c r="BT1974" s="5"/>
      <c r="BU1974" s="5"/>
    </row>
    <row r="1975" spans="26:73" x14ac:dyDescent="0.25">
      <c r="Z1975" s="5" t="s">
        <v>1419</v>
      </c>
      <c r="AA1975" s="1">
        <v>0</v>
      </c>
      <c r="AI1975" s="5" t="s">
        <v>1424</v>
      </c>
      <c r="AJ1975" s="42">
        <v>2</v>
      </c>
      <c r="AL1975" s="5" t="s">
        <v>1425</v>
      </c>
      <c r="AM1975" s="17">
        <v>1</v>
      </c>
      <c r="AW1975" s="5" t="s">
        <v>1711</v>
      </c>
      <c r="AX1975" s="17">
        <v>43</v>
      </c>
      <c r="BC1975" s="5" t="s">
        <v>1556</v>
      </c>
      <c r="BD1975" s="17">
        <v>92</v>
      </c>
      <c r="BN1975" s="5" t="s">
        <v>1428</v>
      </c>
      <c r="BO1975" s="5" t="e">
        <f t="shared" si="113"/>
        <v>#N/A</v>
      </c>
      <c r="BP1975" s="5" t="e">
        <f t="shared" si="114"/>
        <v>#N/A</v>
      </c>
      <c r="BQ1975" s="5" t="e">
        <f>Table2[[#This Row],[Column1]]+Table2[[#This Row],[Column2]]</f>
        <v>#N/A</v>
      </c>
      <c r="BR1975" s="5"/>
      <c r="BS1975" s="5"/>
      <c r="BT1975" s="5"/>
      <c r="BU1975" s="5"/>
    </row>
    <row r="1976" spans="26:73" x14ac:dyDescent="0.25">
      <c r="Z1976" s="5" t="s">
        <v>1420</v>
      </c>
      <c r="AA1976" s="1">
        <v>0.2</v>
      </c>
      <c r="AI1976" s="5" t="s">
        <v>1425</v>
      </c>
      <c r="AJ1976" s="42">
        <v>1</v>
      </c>
      <c r="AL1976" s="5" t="s">
        <v>1426</v>
      </c>
      <c r="AM1976" s="17">
        <v>1</v>
      </c>
      <c r="AW1976" s="5" t="s">
        <v>1712</v>
      </c>
      <c r="AX1976" s="17">
        <v>20</v>
      </c>
      <c r="BC1976" s="5" t="s">
        <v>1557</v>
      </c>
      <c r="BD1976" s="17">
        <v>171</v>
      </c>
      <c r="BN1976" s="5" t="s">
        <v>1429</v>
      </c>
      <c r="BO1976" s="5" t="e">
        <f t="shared" si="113"/>
        <v>#N/A</v>
      </c>
      <c r="BP1976" s="5" t="e">
        <f t="shared" si="114"/>
        <v>#N/A</v>
      </c>
      <c r="BQ1976" s="5" t="e">
        <f>Table2[[#This Row],[Column1]]+Table2[[#This Row],[Column2]]</f>
        <v>#N/A</v>
      </c>
      <c r="BR1976" s="5"/>
      <c r="BS1976" s="5"/>
      <c r="BT1976" s="5"/>
      <c r="BU1976" s="5"/>
    </row>
    <row r="1977" spans="26:73" x14ac:dyDescent="0.25">
      <c r="Z1977" s="5" t="s">
        <v>1421</v>
      </c>
      <c r="AA1977" s="1">
        <v>0.08</v>
      </c>
      <c r="AI1977" s="5" t="s">
        <v>1426</v>
      </c>
      <c r="AJ1977" s="42">
        <v>1</v>
      </c>
      <c r="AL1977" s="5" t="s">
        <v>1427</v>
      </c>
      <c r="AM1977" s="17">
        <v>1</v>
      </c>
      <c r="AW1977" s="5" t="s">
        <v>1713</v>
      </c>
      <c r="AX1977" s="17">
        <v>176</v>
      </c>
      <c r="BC1977" s="5" t="s">
        <v>1558</v>
      </c>
      <c r="BD1977" s="17">
        <v>525</v>
      </c>
      <c r="BN1977" s="5" t="s">
        <v>1430</v>
      </c>
      <c r="BO1977" s="5" t="e">
        <f t="shared" si="113"/>
        <v>#N/A</v>
      </c>
      <c r="BP1977" s="5" t="e">
        <f t="shared" si="114"/>
        <v>#N/A</v>
      </c>
      <c r="BQ1977" s="5" t="e">
        <f>Table2[[#This Row],[Column1]]+Table2[[#This Row],[Column2]]</f>
        <v>#N/A</v>
      </c>
      <c r="BR1977" s="5"/>
      <c r="BS1977" s="5"/>
      <c r="BT1977" s="5"/>
      <c r="BU1977" s="5"/>
    </row>
    <row r="1978" spans="26:73" x14ac:dyDescent="0.25">
      <c r="Z1978" s="5" t="s">
        <v>1422</v>
      </c>
      <c r="AA1978" s="1">
        <v>0.19</v>
      </c>
      <c r="AI1978" s="5" t="s">
        <v>1427</v>
      </c>
      <c r="AJ1978" s="42">
        <v>1</v>
      </c>
      <c r="AL1978" s="5" t="s">
        <v>1428</v>
      </c>
      <c r="AM1978" s="17">
        <v>1</v>
      </c>
      <c r="AW1978" s="5" t="s">
        <v>1714</v>
      </c>
      <c r="AX1978" s="17">
        <v>75</v>
      </c>
      <c r="BC1978" s="5" t="s">
        <v>1559</v>
      </c>
      <c r="BD1978" s="17">
        <v>274</v>
      </c>
      <c r="BN1978" s="5" t="s">
        <v>1431</v>
      </c>
      <c r="BO1978" s="5" t="e">
        <f t="shared" si="113"/>
        <v>#N/A</v>
      </c>
      <c r="BP1978" s="5" t="e">
        <f t="shared" si="114"/>
        <v>#N/A</v>
      </c>
      <c r="BQ1978" s="5" t="e">
        <f>Table2[[#This Row],[Column1]]+Table2[[#This Row],[Column2]]</f>
        <v>#N/A</v>
      </c>
      <c r="BR1978" s="5"/>
      <c r="BS1978" s="5"/>
      <c r="BT1978" s="5"/>
      <c r="BU1978" s="5"/>
    </row>
    <row r="1979" spans="26:73" x14ac:dyDescent="0.25">
      <c r="Z1979" s="5" t="s">
        <v>1423</v>
      </c>
      <c r="AA1979" s="1">
        <v>0.7</v>
      </c>
      <c r="AI1979" s="5" t="s">
        <v>1428</v>
      </c>
      <c r="AJ1979" s="42">
        <v>1</v>
      </c>
      <c r="AL1979" s="5" t="s">
        <v>1429</v>
      </c>
      <c r="AM1979" s="17">
        <v>1</v>
      </c>
      <c r="AW1979" s="5" t="s">
        <v>1715</v>
      </c>
      <c r="AX1979" s="17">
        <v>24</v>
      </c>
      <c r="BC1979" s="5" t="s">
        <v>1560</v>
      </c>
      <c r="BD1979" s="17">
        <v>55</v>
      </c>
      <c r="BN1979" s="5" t="s">
        <v>1432</v>
      </c>
      <c r="BO1979" s="5" t="e">
        <f t="shared" si="113"/>
        <v>#N/A</v>
      </c>
      <c r="BP1979" s="5" t="e">
        <f t="shared" si="114"/>
        <v>#N/A</v>
      </c>
      <c r="BQ1979" s="5" t="e">
        <f>Table2[[#This Row],[Column1]]+Table2[[#This Row],[Column2]]</f>
        <v>#N/A</v>
      </c>
      <c r="BR1979" s="5"/>
      <c r="BS1979" s="5"/>
      <c r="BT1979" s="5"/>
      <c r="BU1979" s="5"/>
    </row>
    <row r="1980" spans="26:73" x14ac:dyDescent="0.25">
      <c r="Z1980" s="5" t="s">
        <v>1424</v>
      </c>
      <c r="AA1980" s="1">
        <v>0.14000000000000001</v>
      </c>
      <c r="AI1980" s="5" t="s">
        <v>1429</v>
      </c>
      <c r="AJ1980" s="42">
        <v>1</v>
      </c>
      <c r="AL1980" s="5" t="s">
        <v>1430</v>
      </c>
      <c r="AM1980" s="17">
        <v>2</v>
      </c>
      <c r="AW1980" s="5" t="s">
        <v>1716</v>
      </c>
      <c r="AX1980" s="17">
        <v>500</v>
      </c>
      <c r="BC1980" s="5" t="s">
        <v>1561</v>
      </c>
      <c r="BD1980" s="17">
        <v>60</v>
      </c>
      <c r="BN1980" s="5" t="s">
        <v>1433</v>
      </c>
      <c r="BO1980" s="5" t="e">
        <f t="shared" si="113"/>
        <v>#N/A</v>
      </c>
      <c r="BP1980" s="5" t="e">
        <f t="shared" si="114"/>
        <v>#N/A</v>
      </c>
      <c r="BQ1980" s="5" t="e">
        <f>Table2[[#This Row],[Column1]]+Table2[[#This Row],[Column2]]</f>
        <v>#N/A</v>
      </c>
      <c r="BR1980" s="5"/>
      <c r="BS1980" s="5"/>
      <c r="BT1980" s="5"/>
      <c r="BU1980" s="5"/>
    </row>
    <row r="1981" spans="26:73" x14ac:dyDescent="0.25">
      <c r="Z1981" s="5" t="s">
        <v>1425</v>
      </c>
      <c r="AA1981" s="1">
        <v>0</v>
      </c>
      <c r="AI1981" s="5" t="s">
        <v>1430</v>
      </c>
      <c r="AJ1981" s="42">
        <v>2</v>
      </c>
      <c r="AL1981" s="5" t="s">
        <v>1431</v>
      </c>
      <c r="AM1981" s="17">
        <v>1</v>
      </c>
      <c r="AW1981" s="5" t="s">
        <v>1717</v>
      </c>
      <c r="AX1981" s="17">
        <v>30</v>
      </c>
      <c r="BC1981" s="5" t="s">
        <v>1562</v>
      </c>
      <c r="BD1981" s="17">
        <v>114</v>
      </c>
      <c r="BN1981" s="5" t="s">
        <v>1434</v>
      </c>
      <c r="BO1981" s="5" t="e">
        <f t="shared" si="113"/>
        <v>#N/A</v>
      </c>
      <c r="BP1981" s="5" t="e">
        <f t="shared" si="114"/>
        <v>#N/A</v>
      </c>
      <c r="BQ1981" s="5" t="e">
        <f>Table2[[#This Row],[Column1]]+Table2[[#This Row],[Column2]]</f>
        <v>#N/A</v>
      </c>
      <c r="BR1981" s="5"/>
      <c r="BS1981" s="5"/>
      <c r="BT1981" s="5"/>
      <c r="BU1981" s="5"/>
    </row>
    <row r="1982" spans="26:73" x14ac:dyDescent="0.25">
      <c r="Z1982" s="5" t="s">
        <v>1426</v>
      </c>
      <c r="AA1982" s="1">
        <v>0.3</v>
      </c>
      <c r="AI1982" s="5" t="s">
        <v>1431</v>
      </c>
      <c r="AJ1982" s="42">
        <v>1</v>
      </c>
      <c r="AL1982" s="5" t="s">
        <v>1432</v>
      </c>
      <c r="AM1982" s="17">
        <v>1</v>
      </c>
      <c r="AW1982" s="5" t="s">
        <v>1718</v>
      </c>
      <c r="AX1982" s="17">
        <v>243</v>
      </c>
      <c r="BC1982" s="5" t="s">
        <v>1563</v>
      </c>
      <c r="BD1982" s="17">
        <v>20</v>
      </c>
      <c r="BN1982" s="5" t="s">
        <v>1435</v>
      </c>
      <c r="BO1982" s="5" t="e">
        <f t="shared" si="113"/>
        <v>#N/A</v>
      </c>
      <c r="BP1982" s="5" t="e">
        <f t="shared" si="114"/>
        <v>#N/A</v>
      </c>
      <c r="BQ1982" s="5" t="e">
        <f>Table2[[#This Row],[Column1]]+Table2[[#This Row],[Column2]]</f>
        <v>#N/A</v>
      </c>
      <c r="BR1982" s="5"/>
      <c r="BS1982" s="5"/>
      <c r="BT1982" s="5"/>
      <c r="BU1982" s="5"/>
    </row>
    <row r="1983" spans="26:73" x14ac:dyDescent="0.25">
      <c r="Z1983" s="5" t="s">
        <v>1427</v>
      </c>
      <c r="AA1983" s="1">
        <v>0.4</v>
      </c>
      <c r="AI1983" s="5" t="s">
        <v>1432</v>
      </c>
      <c r="AJ1983" s="42">
        <v>1</v>
      </c>
      <c r="AL1983" s="5" t="s">
        <v>1433</v>
      </c>
      <c r="AM1983" s="17">
        <v>1</v>
      </c>
      <c r="AW1983" s="5" t="s">
        <v>1719</v>
      </c>
      <c r="AX1983" s="17">
        <v>75</v>
      </c>
      <c r="BC1983" s="5" t="s">
        <v>1565</v>
      </c>
      <c r="BD1983" s="17">
        <v>136</v>
      </c>
      <c r="BN1983" s="5" t="s">
        <v>1436</v>
      </c>
      <c r="BO1983" s="5" t="e">
        <f t="shared" si="113"/>
        <v>#N/A</v>
      </c>
      <c r="BP1983" s="5" t="e">
        <f t="shared" si="114"/>
        <v>#N/A</v>
      </c>
      <c r="BQ1983" s="5" t="e">
        <f>Table2[[#This Row],[Column1]]+Table2[[#This Row],[Column2]]</f>
        <v>#N/A</v>
      </c>
      <c r="BR1983" s="5"/>
      <c r="BS1983" s="5"/>
      <c r="BT1983" s="5"/>
      <c r="BU1983" s="5"/>
    </row>
    <row r="1984" spans="26:73" x14ac:dyDescent="0.25">
      <c r="Z1984" s="5" t="s">
        <v>1428</v>
      </c>
      <c r="AA1984" s="1">
        <v>0.12</v>
      </c>
      <c r="AI1984" s="5" t="s">
        <v>1433</v>
      </c>
      <c r="AJ1984" s="42">
        <v>1</v>
      </c>
      <c r="AL1984" s="5" t="s">
        <v>1434</v>
      </c>
      <c r="AM1984" s="17">
        <v>1</v>
      </c>
      <c r="AW1984" s="5" t="s">
        <v>1720</v>
      </c>
      <c r="AX1984" s="17">
        <v>410</v>
      </c>
      <c r="BC1984" s="5" t="s">
        <v>1566</v>
      </c>
      <c r="BD1984" s="17">
        <v>419</v>
      </c>
      <c r="BN1984" s="5" t="s">
        <v>1437</v>
      </c>
      <c r="BO1984" s="5" t="e">
        <f t="shared" si="113"/>
        <v>#N/A</v>
      </c>
      <c r="BP1984" s="5" t="e">
        <f t="shared" si="114"/>
        <v>#N/A</v>
      </c>
      <c r="BQ1984" s="5" t="e">
        <f>Table2[[#This Row],[Column1]]+Table2[[#This Row],[Column2]]</f>
        <v>#N/A</v>
      </c>
      <c r="BR1984" s="5"/>
      <c r="BS1984" s="5"/>
      <c r="BT1984" s="5"/>
      <c r="BU1984" s="5"/>
    </row>
    <row r="1985" spans="26:73" x14ac:dyDescent="0.25">
      <c r="Z1985" s="5" t="s">
        <v>1429</v>
      </c>
      <c r="AA1985" s="1">
        <v>1</v>
      </c>
      <c r="AI1985" s="5" t="s">
        <v>1434</v>
      </c>
      <c r="AJ1985" s="42">
        <v>1</v>
      </c>
      <c r="AL1985" s="5" t="s">
        <v>1435</v>
      </c>
      <c r="AM1985" s="17">
        <v>1</v>
      </c>
      <c r="AW1985" s="5" t="s">
        <v>1721</v>
      </c>
      <c r="AX1985" s="17">
        <v>18</v>
      </c>
      <c r="BC1985" s="5" t="s">
        <v>1567</v>
      </c>
      <c r="BD1985" s="17">
        <v>6</v>
      </c>
      <c r="BN1985" s="5" t="s">
        <v>1438</v>
      </c>
      <c r="BO1985" s="5" t="e">
        <f t="shared" si="113"/>
        <v>#N/A</v>
      </c>
      <c r="BP1985" s="5" t="e">
        <f t="shared" si="114"/>
        <v>#N/A</v>
      </c>
      <c r="BQ1985" s="5" t="e">
        <f>Table2[[#This Row],[Column1]]+Table2[[#This Row],[Column2]]</f>
        <v>#N/A</v>
      </c>
      <c r="BR1985" s="5"/>
      <c r="BS1985" s="5"/>
      <c r="BT1985" s="5"/>
      <c r="BU1985" s="5"/>
    </row>
    <row r="1986" spans="26:73" x14ac:dyDescent="0.25">
      <c r="Z1986" s="5" t="s">
        <v>1430</v>
      </c>
      <c r="AA1986" s="1">
        <v>0.13</v>
      </c>
      <c r="AI1986" s="5" t="s">
        <v>1435</v>
      </c>
      <c r="AJ1986" s="42">
        <v>1</v>
      </c>
      <c r="AL1986" s="5" t="s">
        <v>1436</v>
      </c>
      <c r="AM1986" s="17">
        <v>1</v>
      </c>
      <c r="AW1986" s="5" t="s">
        <v>1722</v>
      </c>
      <c r="AX1986" s="17">
        <v>50</v>
      </c>
      <c r="BC1986" s="5" t="s">
        <v>1569</v>
      </c>
      <c r="BD1986" s="17">
        <v>28</v>
      </c>
      <c r="BN1986" s="5" t="s">
        <v>1440</v>
      </c>
      <c r="BO1986" s="5" t="e">
        <f t="shared" si="113"/>
        <v>#N/A</v>
      </c>
      <c r="BP1986" s="5" t="e">
        <f t="shared" si="114"/>
        <v>#N/A</v>
      </c>
      <c r="BQ1986" s="5" t="e">
        <f>Table2[[#This Row],[Column1]]+Table2[[#This Row],[Column2]]</f>
        <v>#N/A</v>
      </c>
      <c r="BR1986" s="5"/>
      <c r="BS1986" s="5"/>
      <c r="BT1986" s="5"/>
      <c r="BU1986" s="5"/>
    </row>
    <row r="1987" spans="26:73" x14ac:dyDescent="0.25">
      <c r="Z1987" s="5" t="s">
        <v>1431</v>
      </c>
      <c r="AA1987" s="1">
        <v>0.02</v>
      </c>
      <c r="AI1987" s="5" t="s">
        <v>1436</v>
      </c>
      <c r="AJ1987" s="42">
        <v>1</v>
      </c>
      <c r="AL1987" s="5" t="s">
        <v>1437</v>
      </c>
      <c r="AM1987" s="17">
        <v>3</v>
      </c>
      <c r="AW1987" s="5" t="s">
        <v>1723</v>
      </c>
      <c r="AX1987" s="17">
        <v>260</v>
      </c>
      <c r="BC1987" s="5" t="s">
        <v>1570</v>
      </c>
      <c r="BD1987" s="17">
        <v>197</v>
      </c>
      <c r="BN1987" s="5" t="s">
        <v>1441</v>
      </c>
      <c r="BO1987" s="5" t="e">
        <f t="shared" si="113"/>
        <v>#N/A</v>
      </c>
      <c r="BP1987" s="5" t="e">
        <f t="shared" si="114"/>
        <v>#N/A</v>
      </c>
      <c r="BQ1987" s="5" t="e">
        <f>Table2[[#This Row],[Column1]]+Table2[[#This Row],[Column2]]</f>
        <v>#N/A</v>
      </c>
      <c r="BR1987" s="5"/>
      <c r="BS1987" s="5"/>
      <c r="BT1987" s="5"/>
      <c r="BU1987" s="5"/>
    </row>
    <row r="1988" spans="26:73" x14ac:dyDescent="0.25">
      <c r="Z1988" s="5" t="s">
        <v>1432</v>
      </c>
      <c r="AA1988" s="1">
        <v>0.17</v>
      </c>
      <c r="AI1988" s="5" t="s">
        <v>1437</v>
      </c>
      <c r="AJ1988" s="42">
        <v>3</v>
      </c>
      <c r="AL1988" s="5" t="s">
        <v>1438</v>
      </c>
      <c r="AM1988" s="17">
        <v>1</v>
      </c>
      <c r="AW1988" s="5" t="s">
        <v>1724</v>
      </c>
      <c r="AX1988" s="17">
        <v>24</v>
      </c>
      <c r="BC1988" s="5" t="s">
        <v>1573</v>
      </c>
      <c r="BD1988" s="17">
        <v>410</v>
      </c>
      <c r="BN1988" s="5" t="s">
        <v>1442</v>
      </c>
      <c r="BO1988" s="5" t="e">
        <f t="shared" si="113"/>
        <v>#N/A</v>
      </c>
      <c r="BP1988" s="5" t="e">
        <f t="shared" si="114"/>
        <v>#N/A</v>
      </c>
      <c r="BQ1988" s="5" t="e">
        <f>Table2[[#This Row],[Column1]]+Table2[[#This Row],[Column2]]</f>
        <v>#N/A</v>
      </c>
      <c r="BR1988" s="5"/>
      <c r="BS1988" s="5"/>
      <c r="BT1988" s="5"/>
      <c r="BU1988" s="5"/>
    </row>
    <row r="1989" spans="26:73" x14ac:dyDescent="0.25">
      <c r="Z1989" s="5" t="s">
        <v>1433</v>
      </c>
      <c r="AA1989" s="1">
        <v>0</v>
      </c>
      <c r="AI1989" s="5" t="s">
        <v>1438</v>
      </c>
      <c r="AJ1989" s="42">
        <v>1</v>
      </c>
      <c r="AL1989" s="5" t="s">
        <v>1440</v>
      </c>
      <c r="AM1989" s="17">
        <v>1</v>
      </c>
      <c r="AW1989" s="5" t="s">
        <v>1725</v>
      </c>
      <c r="AX1989" s="17">
        <v>40</v>
      </c>
      <c r="BC1989" s="5" t="s">
        <v>1574</v>
      </c>
      <c r="BD1989" s="17">
        <v>152</v>
      </c>
      <c r="BN1989" s="5" t="s">
        <v>1443</v>
      </c>
      <c r="BO1989" s="5" t="e">
        <f t="shared" si="113"/>
        <v>#N/A</v>
      </c>
      <c r="BP1989" s="5" t="e">
        <f t="shared" si="114"/>
        <v>#N/A</v>
      </c>
      <c r="BQ1989" s="5" t="e">
        <f>Table2[[#This Row],[Column1]]+Table2[[#This Row],[Column2]]</f>
        <v>#N/A</v>
      </c>
      <c r="BR1989" s="5"/>
      <c r="BS1989" s="5"/>
      <c r="BT1989" s="5"/>
      <c r="BU1989" s="5"/>
    </row>
    <row r="1990" spans="26:73" x14ac:dyDescent="0.25">
      <c r="Z1990" s="5" t="s">
        <v>1434</v>
      </c>
      <c r="AA1990" s="1">
        <v>0.14000000000000001</v>
      </c>
      <c r="AI1990" s="5" t="s">
        <v>1440</v>
      </c>
      <c r="AJ1990" s="42">
        <v>1</v>
      </c>
      <c r="AL1990" s="5" t="s">
        <v>1441</v>
      </c>
      <c r="AM1990" s="17">
        <v>1</v>
      </c>
      <c r="AW1990" s="5" t="s">
        <v>1726</v>
      </c>
      <c r="AX1990" s="17">
        <v>120</v>
      </c>
      <c r="BC1990" s="5" t="s">
        <v>1575</v>
      </c>
      <c r="BD1990" s="17">
        <v>376</v>
      </c>
      <c r="BN1990" s="5" t="s">
        <v>1444</v>
      </c>
      <c r="BO1990" s="5" t="e">
        <f t="shared" si="113"/>
        <v>#N/A</v>
      </c>
      <c r="BP1990" s="5" t="e">
        <f t="shared" si="114"/>
        <v>#N/A</v>
      </c>
      <c r="BQ1990" s="5" t="e">
        <f>Table2[[#This Row],[Column1]]+Table2[[#This Row],[Column2]]</f>
        <v>#N/A</v>
      </c>
      <c r="BR1990" s="5"/>
      <c r="BS1990" s="5"/>
      <c r="BT1990" s="5"/>
      <c r="BU1990" s="5"/>
    </row>
    <row r="1991" spans="26:73" x14ac:dyDescent="0.25">
      <c r="Z1991" s="5" t="s">
        <v>1435</v>
      </c>
      <c r="AA1991" s="1">
        <v>0.1</v>
      </c>
      <c r="AI1991" s="5" t="s">
        <v>1441</v>
      </c>
      <c r="AJ1991" s="42">
        <v>1</v>
      </c>
      <c r="AL1991" s="5" t="s">
        <v>1442</v>
      </c>
      <c r="AM1991" s="17">
        <v>1</v>
      </c>
      <c r="AW1991" s="5" t="s">
        <v>1727</v>
      </c>
      <c r="AX1991" s="17">
        <v>60</v>
      </c>
      <c r="BC1991" s="5" t="s">
        <v>1576</v>
      </c>
      <c r="BD1991" s="17">
        <v>4900</v>
      </c>
      <c r="BN1991" s="5" t="s">
        <v>1445</v>
      </c>
      <c r="BO1991" s="5" t="e">
        <f t="shared" si="113"/>
        <v>#N/A</v>
      </c>
      <c r="BP1991" s="5" t="e">
        <f t="shared" si="114"/>
        <v>#N/A</v>
      </c>
      <c r="BQ1991" s="5" t="e">
        <f>Table2[[#This Row],[Column1]]+Table2[[#This Row],[Column2]]</f>
        <v>#N/A</v>
      </c>
      <c r="BR1991" s="5"/>
      <c r="BS1991" s="5"/>
      <c r="BT1991" s="5"/>
      <c r="BU1991" s="5"/>
    </row>
    <row r="1992" spans="26:73" x14ac:dyDescent="0.25">
      <c r="Z1992" s="5" t="s">
        <v>1436</v>
      </c>
      <c r="AA1992" s="1">
        <v>0.2</v>
      </c>
      <c r="AI1992" s="5" t="s">
        <v>1442</v>
      </c>
      <c r="AJ1992" s="42">
        <v>1</v>
      </c>
      <c r="AL1992" s="5" t="s">
        <v>1443</v>
      </c>
      <c r="AM1992" s="17">
        <v>1</v>
      </c>
      <c r="AW1992" s="5" t="s">
        <v>1728</v>
      </c>
      <c r="AX1992" s="17">
        <v>123</v>
      </c>
      <c r="BC1992" s="5" t="s">
        <v>1577</v>
      </c>
      <c r="BD1992" s="17">
        <v>506</v>
      </c>
      <c r="BN1992" s="5" t="s">
        <v>1446</v>
      </c>
      <c r="BO1992" s="5" t="e">
        <f t="shared" ref="BO1992:BO2055" si="115">RANK(BK1992:BK3618,BK1992:BK3618,0)</f>
        <v>#N/A</v>
      </c>
      <c r="BP1992" s="5" t="e">
        <f t="shared" ref="BP1992:BP2055" si="116">RANK(BL1992:BL3618,BL1992:BL3618,0)</f>
        <v>#N/A</v>
      </c>
      <c r="BQ1992" s="5" t="e">
        <f>Table2[[#This Row],[Column1]]+Table2[[#This Row],[Column2]]</f>
        <v>#N/A</v>
      </c>
      <c r="BR1992" s="5"/>
      <c r="BS1992" s="5"/>
      <c r="BT1992" s="5"/>
      <c r="BU1992" s="5"/>
    </row>
    <row r="1993" spans="26:73" x14ac:dyDescent="0.25">
      <c r="Z1993" s="5" t="s">
        <v>1437</v>
      </c>
      <c r="AA1993" s="1">
        <v>0.13</v>
      </c>
      <c r="AI1993" s="5" t="s">
        <v>1443</v>
      </c>
      <c r="AJ1993" s="42">
        <v>1</v>
      </c>
      <c r="AL1993" s="5" t="s">
        <v>1444</v>
      </c>
      <c r="AM1993" s="17">
        <v>1</v>
      </c>
      <c r="AW1993" s="5" t="s">
        <v>1729</v>
      </c>
      <c r="AX1993" s="17">
        <v>1300</v>
      </c>
      <c r="BC1993" s="5" t="s">
        <v>1578</v>
      </c>
      <c r="BD1993" s="17">
        <v>104</v>
      </c>
      <c r="BN1993" s="5" t="s">
        <v>1447</v>
      </c>
      <c r="BO1993" s="5" t="e">
        <f t="shared" si="115"/>
        <v>#N/A</v>
      </c>
      <c r="BP1993" s="5" t="e">
        <f t="shared" si="116"/>
        <v>#N/A</v>
      </c>
      <c r="BQ1993" s="5" t="e">
        <f>Table2[[#This Row],[Column1]]+Table2[[#This Row],[Column2]]</f>
        <v>#N/A</v>
      </c>
      <c r="BR1993" s="5"/>
      <c r="BS1993" s="5"/>
      <c r="BT1993" s="5"/>
      <c r="BU1993" s="5"/>
    </row>
    <row r="1994" spans="26:73" x14ac:dyDescent="0.25">
      <c r="Z1994" s="5" t="s">
        <v>1438</v>
      </c>
      <c r="AA1994" s="1">
        <v>0.25</v>
      </c>
      <c r="AI1994" s="5" t="s">
        <v>1444</v>
      </c>
      <c r="AJ1994" s="42">
        <v>1</v>
      </c>
      <c r="AL1994" s="5" t="s">
        <v>1445</v>
      </c>
      <c r="AM1994" s="17">
        <v>1</v>
      </c>
      <c r="AW1994" s="5" t="s">
        <v>1730</v>
      </c>
      <c r="AX1994" s="17">
        <v>44</v>
      </c>
      <c r="BC1994" s="5" t="s">
        <v>1579</v>
      </c>
      <c r="BD1994" s="17">
        <v>55</v>
      </c>
      <c r="BN1994" s="5" t="s">
        <v>1448</v>
      </c>
      <c r="BO1994" s="5" t="e">
        <f t="shared" si="115"/>
        <v>#N/A</v>
      </c>
      <c r="BP1994" s="5" t="e">
        <f t="shared" si="116"/>
        <v>#N/A</v>
      </c>
      <c r="BQ1994" s="5" t="e">
        <f>Table2[[#This Row],[Column1]]+Table2[[#This Row],[Column2]]</f>
        <v>#N/A</v>
      </c>
      <c r="BR1994" s="5"/>
      <c r="BS1994" s="5"/>
      <c r="BT1994" s="5"/>
      <c r="BU1994" s="5"/>
    </row>
    <row r="1995" spans="26:73" x14ac:dyDescent="0.25">
      <c r="Z1995" s="5" t="s">
        <v>1440</v>
      </c>
      <c r="AA1995" s="1">
        <v>0.11</v>
      </c>
      <c r="AI1995" s="5" t="s">
        <v>1445</v>
      </c>
      <c r="AJ1995" s="42">
        <v>1</v>
      </c>
      <c r="AL1995" s="5" t="s">
        <v>1446</v>
      </c>
      <c r="AM1995" s="17">
        <v>1</v>
      </c>
      <c r="AW1995" s="5" t="s">
        <v>1731</v>
      </c>
      <c r="AX1995" s="17">
        <v>30</v>
      </c>
      <c r="BC1995" s="5" t="s">
        <v>1580</v>
      </c>
      <c r="BD1995" s="17">
        <v>1698</v>
      </c>
      <c r="BN1995" s="5" t="s">
        <v>1449</v>
      </c>
      <c r="BO1995" s="5" t="e">
        <f t="shared" si="115"/>
        <v>#N/A</v>
      </c>
      <c r="BP1995" s="5" t="e">
        <f t="shared" si="116"/>
        <v>#N/A</v>
      </c>
      <c r="BQ1995" s="5" t="e">
        <f>Table2[[#This Row],[Column1]]+Table2[[#This Row],[Column2]]</f>
        <v>#N/A</v>
      </c>
      <c r="BR1995" s="5"/>
      <c r="BS1995" s="5"/>
      <c r="BT1995" s="5"/>
      <c r="BU1995" s="5"/>
    </row>
    <row r="1996" spans="26:73" x14ac:dyDescent="0.25">
      <c r="Z1996" s="5" t="s">
        <v>1441</v>
      </c>
      <c r="AA1996" s="1">
        <v>0.05</v>
      </c>
      <c r="AI1996" s="5" t="s">
        <v>1446</v>
      </c>
      <c r="AJ1996" s="42">
        <v>1</v>
      </c>
      <c r="AL1996" s="5" t="s">
        <v>1447</v>
      </c>
      <c r="AM1996" s="17">
        <v>1</v>
      </c>
      <c r="AW1996" s="5" t="s">
        <v>1732</v>
      </c>
      <c r="AX1996" s="17">
        <v>500</v>
      </c>
      <c r="BC1996" s="5" t="s">
        <v>1581</v>
      </c>
      <c r="BD1996" s="17">
        <v>1292</v>
      </c>
      <c r="BN1996" s="5" t="s">
        <v>1450</v>
      </c>
      <c r="BO1996" s="5" t="e">
        <f t="shared" si="115"/>
        <v>#N/A</v>
      </c>
      <c r="BP1996" s="5" t="e">
        <f t="shared" si="116"/>
        <v>#N/A</v>
      </c>
      <c r="BQ1996" s="5" t="e">
        <f>Table2[[#This Row],[Column1]]+Table2[[#This Row],[Column2]]</f>
        <v>#N/A</v>
      </c>
      <c r="BR1996" s="5"/>
      <c r="BS1996" s="5"/>
      <c r="BT1996" s="5"/>
      <c r="BU1996" s="5"/>
    </row>
    <row r="1997" spans="26:73" x14ac:dyDescent="0.25">
      <c r="Z1997" s="5" t="s">
        <v>1442</v>
      </c>
      <c r="AA1997" s="1">
        <v>0.1</v>
      </c>
      <c r="AI1997" s="5" t="s">
        <v>1447</v>
      </c>
      <c r="AJ1997" s="42">
        <v>1</v>
      </c>
      <c r="AL1997" s="5" t="s">
        <v>1448</v>
      </c>
      <c r="AM1997" s="17">
        <v>2</v>
      </c>
      <c r="AW1997" s="5" t="s">
        <v>1733</v>
      </c>
      <c r="AX1997" s="17">
        <v>262</v>
      </c>
      <c r="BC1997" s="5" t="s">
        <v>1582</v>
      </c>
      <c r="BD1997" s="17">
        <v>2500</v>
      </c>
      <c r="BN1997" s="5" t="s">
        <v>1451</v>
      </c>
      <c r="BO1997" s="5" t="e">
        <f t="shared" si="115"/>
        <v>#N/A</v>
      </c>
      <c r="BP1997" s="5" t="e">
        <f t="shared" si="116"/>
        <v>#N/A</v>
      </c>
      <c r="BQ1997" s="5" t="e">
        <f>Table2[[#This Row],[Column1]]+Table2[[#This Row],[Column2]]</f>
        <v>#N/A</v>
      </c>
      <c r="BR1997" s="5"/>
      <c r="BS1997" s="5"/>
      <c r="BT1997" s="5"/>
      <c r="BU1997" s="5"/>
    </row>
    <row r="1998" spans="26:73" x14ac:dyDescent="0.25">
      <c r="Z1998" s="5" t="s">
        <v>1443</v>
      </c>
      <c r="AA1998" s="1">
        <v>0.2</v>
      </c>
      <c r="AI1998" s="5" t="s">
        <v>1448</v>
      </c>
      <c r="AJ1998" s="42">
        <v>2</v>
      </c>
      <c r="AL1998" s="5" t="s">
        <v>1449</v>
      </c>
      <c r="AM1998" s="17">
        <v>1</v>
      </c>
      <c r="AW1998" s="5" t="s">
        <v>1734</v>
      </c>
      <c r="AX1998" s="17">
        <v>23</v>
      </c>
      <c r="BC1998" s="5" t="s">
        <v>1583</v>
      </c>
      <c r="BD1998" s="17">
        <v>344</v>
      </c>
      <c r="BN1998" s="5" t="s">
        <v>1452</v>
      </c>
      <c r="BO1998" s="5" t="e">
        <f t="shared" si="115"/>
        <v>#N/A</v>
      </c>
      <c r="BP1998" s="5" t="e">
        <f t="shared" si="116"/>
        <v>#N/A</v>
      </c>
      <c r="BQ1998" s="5" t="e">
        <f>Table2[[#This Row],[Column1]]+Table2[[#This Row],[Column2]]</f>
        <v>#N/A</v>
      </c>
      <c r="BR1998" s="5"/>
      <c r="BS1998" s="5"/>
      <c r="BT1998" s="5"/>
      <c r="BU1998" s="5"/>
    </row>
    <row r="1999" spans="26:73" x14ac:dyDescent="0.25">
      <c r="Z1999" s="5" t="s">
        <v>1444</v>
      </c>
      <c r="AA1999" s="1">
        <v>0</v>
      </c>
      <c r="AI1999" s="5" t="s">
        <v>1449</v>
      </c>
      <c r="AJ1999" s="42">
        <v>1</v>
      </c>
      <c r="AL1999" s="5" t="s">
        <v>1450</v>
      </c>
      <c r="AM1999" s="17">
        <v>1</v>
      </c>
      <c r="AW1999" s="5" t="s">
        <v>1735</v>
      </c>
      <c r="AX1999" s="17">
        <v>16</v>
      </c>
      <c r="BC1999" s="5" t="s">
        <v>1585</v>
      </c>
      <c r="BD1999" s="17">
        <v>162</v>
      </c>
      <c r="BN1999" s="5" t="s">
        <v>1453</v>
      </c>
      <c r="BO1999" s="5" t="e">
        <f t="shared" si="115"/>
        <v>#N/A</v>
      </c>
      <c r="BP1999" s="5" t="e">
        <f t="shared" si="116"/>
        <v>#N/A</v>
      </c>
      <c r="BQ1999" s="5" t="e">
        <f>Table2[[#This Row],[Column1]]+Table2[[#This Row],[Column2]]</f>
        <v>#N/A</v>
      </c>
      <c r="BR1999" s="5"/>
      <c r="BS1999" s="5"/>
      <c r="BT1999" s="5"/>
      <c r="BU1999" s="5"/>
    </row>
    <row r="2000" spans="26:73" x14ac:dyDescent="0.25">
      <c r="Z2000" s="5" t="s">
        <v>1445</v>
      </c>
      <c r="AA2000" s="1">
        <v>0.09</v>
      </c>
      <c r="AI2000" s="5" t="s">
        <v>1450</v>
      </c>
      <c r="AJ2000" s="42">
        <v>1</v>
      </c>
      <c r="AL2000" s="5" t="s">
        <v>1451</v>
      </c>
      <c r="AM2000" s="17">
        <v>1</v>
      </c>
      <c r="AW2000" s="5" t="s">
        <v>1736</v>
      </c>
      <c r="AX2000" s="17">
        <v>350</v>
      </c>
      <c r="BC2000" s="5" t="s">
        <v>1586</v>
      </c>
      <c r="BD2000" s="17">
        <v>385</v>
      </c>
      <c r="BN2000" s="5" t="s">
        <v>1454</v>
      </c>
      <c r="BO2000" s="5" t="e">
        <f t="shared" si="115"/>
        <v>#N/A</v>
      </c>
      <c r="BP2000" s="5" t="e">
        <f t="shared" si="116"/>
        <v>#N/A</v>
      </c>
      <c r="BQ2000" s="5" t="e">
        <f>Table2[[#This Row],[Column1]]+Table2[[#This Row],[Column2]]</f>
        <v>#N/A</v>
      </c>
      <c r="BR2000" s="5"/>
      <c r="BS2000" s="5"/>
      <c r="BT2000" s="5"/>
      <c r="BU2000" s="5"/>
    </row>
    <row r="2001" spans="26:73" x14ac:dyDescent="0.25">
      <c r="Z2001" s="5" t="s">
        <v>1446</v>
      </c>
      <c r="AA2001" s="1">
        <v>0.5</v>
      </c>
      <c r="AI2001" s="5" t="s">
        <v>1451</v>
      </c>
      <c r="AJ2001" s="42">
        <v>1</v>
      </c>
      <c r="AL2001" s="5" t="s">
        <v>1452</v>
      </c>
      <c r="AM2001" s="17">
        <v>1</v>
      </c>
      <c r="AW2001" s="5" t="s">
        <v>1737</v>
      </c>
      <c r="AX2001" s="17">
        <v>13</v>
      </c>
      <c r="BC2001" s="5" t="s">
        <v>1587</v>
      </c>
      <c r="BD2001" s="17">
        <v>18</v>
      </c>
      <c r="BN2001" s="5" t="s">
        <v>1455</v>
      </c>
      <c r="BO2001" s="5" t="e">
        <f t="shared" si="115"/>
        <v>#N/A</v>
      </c>
      <c r="BP2001" s="5" t="e">
        <f t="shared" si="116"/>
        <v>#N/A</v>
      </c>
      <c r="BQ2001" s="5" t="e">
        <f>Table2[[#This Row],[Column1]]+Table2[[#This Row],[Column2]]</f>
        <v>#N/A</v>
      </c>
      <c r="BR2001" s="5"/>
      <c r="BS2001" s="5"/>
      <c r="BT2001" s="5"/>
      <c r="BU2001" s="5"/>
    </row>
    <row r="2002" spans="26:73" x14ac:dyDescent="0.25">
      <c r="Z2002" s="5" t="s">
        <v>1447</v>
      </c>
      <c r="AA2002" s="1">
        <v>0.5</v>
      </c>
      <c r="AI2002" s="5" t="s">
        <v>1452</v>
      </c>
      <c r="AJ2002" s="42">
        <v>1</v>
      </c>
      <c r="AL2002" s="5" t="s">
        <v>1453</v>
      </c>
      <c r="AM2002" s="17">
        <v>1</v>
      </c>
      <c r="AW2002" s="5" t="s">
        <v>1738</v>
      </c>
      <c r="AX2002" s="17">
        <v>131</v>
      </c>
      <c r="BC2002" s="5" t="s">
        <v>1588</v>
      </c>
      <c r="BD2002" s="17">
        <v>2037</v>
      </c>
      <c r="BN2002" s="5" t="s">
        <v>1456</v>
      </c>
      <c r="BO2002" s="5" t="e">
        <f t="shared" si="115"/>
        <v>#N/A</v>
      </c>
      <c r="BP2002" s="5" t="e">
        <f t="shared" si="116"/>
        <v>#N/A</v>
      </c>
      <c r="BQ2002" s="5" t="e">
        <f>Table2[[#This Row],[Column1]]+Table2[[#This Row],[Column2]]</f>
        <v>#N/A</v>
      </c>
      <c r="BR2002" s="5"/>
      <c r="BS2002" s="5"/>
      <c r="BT2002" s="5"/>
      <c r="BU2002" s="5"/>
    </row>
    <row r="2003" spans="26:73" x14ac:dyDescent="0.25">
      <c r="Z2003" s="5" t="s">
        <v>1448</v>
      </c>
      <c r="AA2003" s="1">
        <v>0.43</v>
      </c>
      <c r="AI2003" s="5" t="s">
        <v>1453</v>
      </c>
      <c r="AJ2003" s="42">
        <v>1</v>
      </c>
      <c r="AL2003" s="5" t="s">
        <v>1454</v>
      </c>
      <c r="AM2003" s="17">
        <v>1</v>
      </c>
      <c r="AW2003" s="5" t="s">
        <v>1739</v>
      </c>
      <c r="AX2003" s="17">
        <v>24</v>
      </c>
      <c r="BC2003" s="5" t="s">
        <v>1589</v>
      </c>
      <c r="BD2003" s="17">
        <v>183</v>
      </c>
      <c r="BN2003" s="5" t="s">
        <v>1457</v>
      </c>
      <c r="BO2003" s="5" t="e">
        <f t="shared" si="115"/>
        <v>#N/A</v>
      </c>
      <c r="BP2003" s="5" t="e">
        <f t="shared" si="116"/>
        <v>#N/A</v>
      </c>
      <c r="BQ2003" s="5" t="e">
        <f>Table2[[#This Row],[Column1]]+Table2[[#This Row],[Column2]]</f>
        <v>#N/A</v>
      </c>
      <c r="BR2003" s="5"/>
      <c r="BS2003" s="5"/>
      <c r="BT2003" s="5"/>
      <c r="BU2003" s="5"/>
    </row>
    <row r="2004" spans="26:73" x14ac:dyDescent="0.25">
      <c r="Z2004" s="5" t="s">
        <v>1449</v>
      </c>
      <c r="AA2004" s="1">
        <v>0.24</v>
      </c>
      <c r="AI2004" s="5" t="s">
        <v>1454</v>
      </c>
      <c r="AJ2004" s="42">
        <v>1</v>
      </c>
      <c r="AL2004" s="5" t="s">
        <v>1455</v>
      </c>
      <c r="AM2004" s="17">
        <v>1</v>
      </c>
      <c r="AW2004" s="5" t="s">
        <v>1740</v>
      </c>
      <c r="AX2004" s="17">
        <v>27</v>
      </c>
      <c r="BC2004" s="5" t="s">
        <v>1590</v>
      </c>
      <c r="BD2004" s="17">
        <v>126</v>
      </c>
      <c r="BN2004" s="5" t="s">
        <v>1458</v>
      </c>
      <c r="BO2004" s="5" t="e">
        <f t="shared" si="115"/>
        <v>#N/A</v>
      </c>
      <c r="BP2004" s="5" t="e">
        <f t="shared" si="116"/>
        <v>#N/A</v>
      </c>
      <c r="BQ2004" s="5" t="e">
        <f>Table2[[#This Row],[Column1]]+Table2[[#This Row],[Column2]]</f>
        <v>#N/A</v>
      </c>
      <c r="BR2004" s="5"/>
      <c r="BS2004" s="5"/>
      <c r="BT2004" s="5"/>
      <c r="BU2004" s="5"/>
    </row>
    <row r="2005" spans="26:73" x14ac:dyDescent="0.25">
      <c r="Z2005" s="5" t="s">
        <v>1450</v>
      </c>
      <c r="AA2005" s="1">
        <v>0.5</v>
      </c>
      <c r="AI2005" s="5" t="s">
        <v>1455</v>
      </c>
      <c r="AJ2005" s="42">
        <v>1</v>
      </c>
      <c r="AL2005" s="5" t="s">
        <v>1456</v>
      </c>
      <c r="AM2005" s="17">
        <v>1</v>
      </c>
      <c r="AW2005" s="5" t="s">
        <v>1741</v>
      </c>
      <c r="AX2005" s="17">
        <v>20</v>
      </c>
      <c r="BC2005" s="5" t="s">
        <v>1591</v>
      </c>
      <c r="BD2005" s="17">
        <v>455</v>
      </c>
      <c r="BN2005" s="5" t="s">
        <v>1459</v>
      </c>
      <c r="BO2005" s="5" t="e">
        <f t="shared" si="115"/>
        <v>#N/A</v>
      </c>
      <c r="BP2005" s="5" t="e">
        <f t="shared" si="116"/>
        <v>#N/A</v>
      </c>
      <c r="BQ2005" s="5" t="e">
        <f>Table2[[#This Row],[Column1]]+Table2[[#This Row],[Column2]]</f>
        <v>#N/A</v>
      </c>
      <c r="BR2005" s="5"/>
      <c r="BS2005" s="5"/>
      <c r="BT2005" s="5"/>
      <c r="BU2005" s="5"/>
    </row>
    <row r="2006" spans="26:73" x14ac:dyDescent="0.25">
      <c r="Z2006" s="5" t="s">
        <v>1451</v>
      </c>
      <c r="AA2006" s="1">
        <v>0</v>
      </c>
      <c r="AI2006" s="5" t="s">
        <v>1456</v>
      </c>
      <c r="AJ2006" s="42">
        <v>1</v>
      </c>
      <c r="AL2006" s="5" t="s">
        <v>1457</v>
      </c>
      <c r="AM2006" s="17">
        <v>1</v>
      </c>
      <c r="AW2006" s="5" t="s">
        <v>1742</v>
      </c>
      <c r="AX2006" s="17">
        <v>100</v>
      </c>
      <c r="BC2006" s="5" t="s">
        <v>1592</v>
      </c>
      <c r="BD2006" s="17">
        <v>125</v>
      </c>
      <c r="BN2006" s="5" t="s">
        <v>1460</v>
      </c>
      <c r="BO2006" s="5" t="e">
        <f t="shared" si="115"/>
        <v>#N/A</v>
      </c>
      <c r="BP2006" s="5" t="e">
        <f t="shared" si="116"/>
        <v>#N/A</v>
      </c>
      <c r="BQ2006" s="5" t="e">
        <f>Table2[[#This Row],[Column1]]+Table2[[#This Row],[Column2]]</f>
        <v>#N/A</v>
      </c>
      <c r="BR2006" s="5"/>
      <c r="BS2006" s="5"/>
      <c r="BT2006" s="5"/>
      <c r="BU2006" s="5"/>
    </row>
    <row r="2007" spans="26:73" x14ac:dyDescent="0.25">
      <c r="Z2007" s="5" t="s">
        <v>1452</v>
      </c>
      <c r="AA2007" s="1">
        <v>0.1</v>
      </c>
      <c r="AI2007" s="5" t="s">
        <v>1457</v>
      </c>
      <c r="AJ2007" s="42">
        <v>1</v>
      </c>
      <c r="AL2007" s="5" t="s">
        <v>1458</v>
      </c>
      <c r="AM2007" s="17">
        <v>1</v>
      </c>
      <c r="AW2007" s="5" t="s">
        <v>1743</v>
      </c>
      <c r="AX2007" s="17">
        <v>250</v>
      </c>
      <c r="BC2007" s="5" t="s">
        <v>1594</v>
      </c>
      <c r="BD2007" s="17">
        <v>27</v>
      </c>
      <c r="BN2007" s="5" t="s">
        <v>1461</v>
      </c>
      <c r="BO2007" s="5" t="e">
        <f t="shared" si="115"/>
        <v>#N/A</v>
      </c>
      <c r="BP2007" s="5" t="e">
        <f t="shared" si="116"/>
        <v>#N/A</v>
      </c>
      <c r="BQ2007" s="5" t="e">
        <f>Table2[[#This Row],[Column1]]+Table2[[#This Row],[Column2]]</f>
        <v>#N/A</v>
      </c>
      <c r="BR2007" s="5"/>
      <c r="BS2007" s="5"/>
      <c r="BT2007" s="5"/>
      <c r="BU2007" s="5"/>
    </row>
    <row r="2008" spans="26:73" x14ac:dyDescent="0.25">
      <c r="Z2008" s="5" t="s">
        <v>1453</v>
      </c>
      <c r="AA2008" s="1">
        <v>0</v>
      </c>
      <c r="AI2008" s="5" t="s">
        <v>1458</v>
      </c>
      <c r="AJ2008" s="42">
        <v>1</v>
      </c>
      <c r="AL2008" s="5" t="s">
        <v>1459</v>
      </c>
      <c r="AM2008" s="17">
        <v>2</v>
      </c>
      <c r="AW2008" s="5" t="s">
        <v>1744</v>
      </c>
      <c r="AX2008" s="17">
        <v>300</v>
      </c>
      <c r="BC2008" s="5" t="s">
        <v>1595</v>
      </c>
      <c r="BD2008" s="17">
        <v>542</v>
      </c>
      <c r="BN2008" s="5" t="s">
        <v>1462</v>
      </c>
      <c r="BO2008" s="5" t="e">
        <f t="shared" si="115"/>
        <v>#N/A</v>
      </c>
      <c r="BP2008" s="5" t="e">
        <f t="shared" si="116"/>
        <v>#N/A</v>
      </c>
      <c r="BQ2008" s="5" t="e">
        <f>Table2[[#This Row],[Column1]]+Table2[[#This Row],[Column2]]</f>
        <v>#N/A</v>
      </c>
      <c r="BR2008" s="5"/>
      <c r="BS2008" s="5"/>
      <c r="BT2008" s="5"/>
      <c r="BU2008" s="5"/>
    </row>
    <row r="2009" spans="26:73" x14ac:dyDescent="0.25">
      <c r="Z2009" s="5" t="s">
        <v>1454</v>
      </c>
      <c r="AA2009" s="1">
        <v>0</v>
      </c>
      <c r="AI2009" s="5" t="s">
        <v>1459</v>
      </c>
      <c r="AJ2009" s="42">
        <v>2</v>
      </c>
      <c r="AL2009" s="5" t="s">
        <v>1460</v>
      </c>
      <c r="AM2009" s="17">
        <v>1</v>
      </c>
      <c r="AW2009" s="5" t="s">
        <v>1746</v>
      </c>
      <c r="AX2009" s="17">
        <v>41</v>
      </c>
      <c r="BC2009" s="5" t="s">
        <v>1596</v>
      </c>
      <c r="BD2009" s="17">
        <v>652</v>
      </c>
      <c r="BN2009" s="5" t="s">
        <v>1463</v>
      </c>
      <c r="BO2009" s="5" t="e">
        <f t="shared" si="115"/>
        <v>#N/A</v>
      </c>
      <c r="BP2009" s="5" t="e">
        <f t="shared" si="116"/>
        <v>#N/A</v>
      </c>
      <c r="BQ2009" s="5" t="e">
        <f>Table2[[#This Row],[Column1]]+Table2[[#This Row],[Column2]]</f>
        <v>#N/A</v>
      </c>
      <c r="BR2009" s="5"/>
      <c r="BS2009" s="5"/>
      <c r="BT2009" s="5"/>
      <c r="BU2009" s="5"/>
    </row>
    <row r="2010" spans="26:73" x14ac:dyDescent="0.25">
      <c r="Z2010" s="5" t="s">
        <v>1455</v>
      </c>
      <c r="AA2010" s="1">
        <v>0.3</v>
      </c>
      <c r="AI2010" s="5" t="s">
        <v>1460</v>
      </c>
      <c r="AJ2010" s="42">
        <v>1</v>
      </c>
      <c r="AL2010" s="5" t="s">
        <v>1461</v>
      </c>
      <c r="AM2010" s="17">
        <v>1</v>
      </c>
      <c r="AW2010" s="5" t="s">
        <v>1747</v>
      </c>
      <c r="AX2010" s="17">
        <v>300</v>
      </c>
      <c r="BC2010" s="5" t="s">
        <v>1597</v>
      </c>
      <c r="BD2010" s="17">
        <v>248</v>
      </c>
      <c r="BN2010" s="5" t="s">
        <v>1464</v>
      </c>
      <c r="BO2010" s="5" t="e">
        <f t="shared" si="115"/>
        <v>#N/A</v>
      </c>
      <c r="BP2010" s="5" t="e">
        <f t="shared" si="116"/>
        <v>#N/A</v>
      </c>
      <c r="BQ2010" s="5" t="e">
        <f>Table2[[#This Row],[Column1]]+Table2[[#This Row],[Column2]]</f>
        <v>#N/A</v>
      </c>
      <c r="BR2010" s="5"/>
      <c r="BS2010" s="5"/>
      <c r="BT2010" s="5"/>
      <c r="BU2010" s="5"/>
    </row>
    <row r="2011" spans="26:73" x14ac:dyDescent="0.25">
      <c r="Z2011" s="5" t="s">
        <v>1456</v>
      </c>
      <c r="AA2011" s="1">
        <v>0.03</v>
      </c>
      <c r="AI2011" s="5" t="s">
        <v>1461</v>
      </c>
      <c r="AJ2011" s="42">
        <v>1</v>
      </c>
      <c r="AL2011" s="5" t="s">
        <v>1462</v>
      </c>
      <c r="AM2011" s="17">
        <v>1</v>
      </c>
      <c r="AW2011" s="5" t="s">
        <v>1749</v>
      </c>
      <c r="AX2011" s="17">
        <v>300</v>
      </c>
      <c r="BC2011" s="5" t="s">
        <v>1598</v>
      </c>
      <c r="BD2011" s="17">
        <v>16</v>
      </c>
      <c r="BN2011" s="5" t="s">
        <v>1465</v>
      </c>
      <c r="BO2011" s="5" t="e">
        <f t="shared" si="115"/>
        <v>#N/A</v>
      </c>
      <c r="BP2011" s="5" t="e">
        <f t="shared" si="116"/>
        <v>#N/A</v>
      </c>
      <c r="BQ2011" s="5" t="e">
        <f>Table2[[#This Row],[Column1]]+Table2[[#This Row],[Column2]]</f>
        <v>#N/A</v>
      </c>
      <c r="BR2011" s="5"/>
      <c r="BS2011" s="5"/>
      <c r="BT2011" s="5"/>
      <c r="BU2011" s="5"/>
    </row>
    <row r="2012" spans="26:73" x14ac:dyDescent="0.25">
      <c r="Z2012" s="5" t="s">
        <v>1457</v>
      </c>
      <c r="AA2012" s="1">
        <v>0.2</v>
      </c>
      <c r="AI2012" s="5" t="s">
        <v>1462</v>
      </c>
      <c r="AJ2012" s="42">
        <v>1</v>
      </c>
      <c r="AL2012" s="5" t="s">
        <v>1463</v>
      </c>
      <c r="AM2012" s="17">
        <v>3</v>
      </c>
      <c r="AW2012" s="5" t="s">
        <v>1750</v>
      </c>
      <c r="AX2012" s="17">
        <v>900</v>
      </c>
      <c r="BC2012" s="5" t="s">
        <v>1599</v>
      </c>
      <c r="BD2012" s="17">
        <v>159</v>
      </c>
      <c r="BN2012" s="5" t="s">
        <v>1466</v>
      </c>
      <c r="BO2012" s="5" t="e">
        <f t="shared" si="115"/>
        <v>#N/A</v>
      </c>
      <c r="BP2012" s="5" t="e">
        <f t="shared" si="116"/>
        <v>#N/A</v>
      </c>
      <c r="BQ2012" s="5" t="e">
        <f>Table2[[#This Row],[Column1]]+Table2[[#This Row],[Column2]]</f>
        <v>#N/A</v>
      </c>
      <c r="BR2012" s="5"/>
      <c r="BS2012" s="5"/>
      <c r="BT2012" s="5"/>
      <c r="BU2012" s="5"/>
    </row>
    <row r="2013" spans="26:73" x14ac:dyDescent="0.25">
      <c r="Z2013" s="5" t="s">
        <v>1458</v>
      </c>
      <c r="AA2013" s="1">
        <v>0.27</v>
      </c>
      <c r="AI2013" s="5" t="s">
        <v>1463</v>
      </c>
      <c r="AJ2013" s="42">
        <v>3</v>
      </c>
      <c r="AL2013" s="5" t="s">
        <v>1464</v>
      </c>
      <c r="AM2013" s="17">
        <v>1</v>
      </c>
      <c r="AW2013" s="5" t="s">
        <v>1751</v>
      </c>
      <c r="AX2013" s="17">
        <v>10</v>
      </c>
      <c r="BC2013" s="5" t="s">
        <v>1600</v>
      </c>
      <c r="BD2013" s="17">
        <v>2440</v>
      </c>
      <c r="BN2013" s="5" t="s">
        <v>1468</v>
      </c>
      <c r="BO2013" s="5" t="e">
        <f t="shared" si="115"/>
        <v>#N/A</v>
      </c>
      <c r="BP2013" s="5" t="e">
        <f t="shared" si="116"/>
        <v>#N/A</v>
      </c>
      <c r="BQ2013" s="5" t="e">
        <f>Table2[[#This Row],[Column1]]+Table2[[#This Row],[Column2]]</f>
        <v>#N/A</v>
      </c>
      <c r="BR2013" s="5"/>
      <c r="BS2013" s="5"/>
      <c r="BT2013" s="5"/>
      <c r="BU2013" s="5"/>
    </row>
    <row r="2014" spans="26:73" x14ac:dyDescent="0.25">
      <c r="Z2014" s="5" t="s">
        <v>1459</v>
      </c>
      <c r="AA2014" s="1">
        <v>0.85</v>
      </c>
      <c r="AI2014" s="5" t="s">
        <v>1464</v>
      </c>
      <c r="AJ2014" s="42">
        <v>1</v>
      </c>
      <c r="AL2014" s="5" t="s">
        <v>1465</v>
      </c>
      <c r="AM2014" s="17">
        <v>2</v>
      </c>
      <c r="AW2014" s="5" t="s">
        <v>1752</v>
      </c>
      <c r="AX2014" s="17">
        <v>15</v>
      </c>
      <c r="BC2014" s="5" t="s">
        <v>1601</v>
      </c>
      <c r="BD2014" s="17">
        <v>34</v>
      </c>
      <c r="BN2014" s="5" t="s">
        <v>1469</v>
      </c>
      <c r="BO2014" s="5" t="e">
        <f t="shared" si="115"/>
        <v>#N/A</v>
      </c>
      <c r="BP2014" s="5" t="e">
        <f t="shared" si="116"/>
        <v>#N/A</v>
      </c>
      <c r="BQ2014" s="5" t="e">
        <f>Table2[[#This Row],[Column1]]+Table2[[#This Row],[Column2]]</f>
        <v>#N/A</v>
      </c>
      <c r="BR2014" s="5"/>
      <c r="BS2014" s="5"/>
      <c r="BT2014" s="5"/>
      <c r="BU2014" s="5"/>
    </row>
    <row r="2015" spans="26:73" x14ac:dyDescent="0.25">
      <c r="Z2015" s="5" t="s">
        <v>1460</v>
      </c>
      <c r="AA2015" s="1">
        <v>0.15</v>
      </c>
      <c r="AI2015" s="5" t="s">
        <v>1465</v>
      </c>
      <c r="AJ2015" s="42">
        <v>2</v>
      </c>
      <c r="AL2015" s="5" t="s">
        <v>1466</v>
      </c>
      <c r="AM2015" s="17">
        <v>3</v>
      </c>
      <c r="AW2015" s="5" t="s">
        <v>1753</v>
      </c>
      <c r="AX2015" s="17">
        <v>123</v>
      </c>
      <c r="BC2015" s="5" t="s">
        <v>1602</v>
      </c>
      <c r="BD2015" s="17">
        <v>117</v>
      </c>
      <c r="BN2015" s="5" t="s">
        <v>1470</v>
      </c>
      <c r="BO2015" s="5" t="e">
        <f t="shared" si="115"/>
        <v>#N/A</v>
      </c>
      <c r="BP2015" s="5" t="e">
        <f t="shared" si="116"/>
        <v>#N/A</v>
      </c>
      <c r="BQ2015" s="5" t="e">
        <f>Table2[[#This Row],[Column1]]+Table2[[#This Row],[Column2]]</f>
        <v>#N/A</v>
      </c>
      <c r="BR2015" s="5"/>
      <c r="BS2015" s="5"/>
      <c r="BT2015" s="5"/>
      <c r="BU2015" s="5"/>
    </row>
    <row r="2016" spans="26:73" x14ac:dyDescent="0.25">
      <c r="Z2016" s="5" t="s">
        <v>1461</v>
      </c>
      <c r="AA2016" s="1">
        <v>0.28000000000000003</v>
      </c>
      <c r="AI2016" s="5" t="s">
        <v>1466</v>
      </c>
      <c r="AJ2016" s="42">
        <v>3</v>
      </c>
      <c r="AL2016" s="5" t="s">
        <v>1468</v>
      </c>
      <c r="AM2016" s="17">
        <v>1</v>
      </c>
      <c r="AW2016" s="5" t="s">
        <v>1754</v>
      </c>
      <c r="AX2016" s="17">
        <v>13</v>
      </c>
      <c r="BC2016" s="5" t="s">
        <v>1603</v>
      </c>
      <c r="BD2016" s="17">
        <v>2100</v>
      </c>
      <c r="BN2016" s="5" t="s">
        <v>1471</v>
      </c>
      <c r="BO2016" s="5" t="e">
        <f t="shared" si="115"/>
        <v>#N/A</v>
      </c>
      <c r="BP2016" s="5" t="e">
        <f t="shared" si="116"/>
        <v>#N/A</v>
      </c>
      <c r="BQ2016" s="5" t="e">
        <f>Table2[[#This Row],[Column1]]+Table2[[#This Row],[Column2]]</f>
        <v>#N/A</v>
      </c>
      <c r="BR2016" s="5"/>
      <c r="BS2016" s="5"/>
      <c r="BT2016" s="5"/>
      <c r="BU2016" s="5"/>
    </row>
    <row r="2017" spans="26:73" x14ac:dyDescent="0.25">
      <c r="Z2017" s="5" t="s">
        <v>1462</v>
      </c>
      <c r="AA2017" s="1">
        <v>0.25</v>
      </c>
      <c r="AI2017" s="5" t="s">
        <v>1468</v>
      </c>
      <c r="AJ2017" s="42">
        <v>1</v>
      </c>
      <c r="AL2017" s="5" t="s">
        <v>1469</v>
      </c>
      <c r="AM2017" s="17">
        <v>2</v>
      </c>
      <c r="AW2017" s="5" t="s">
        <v>1757</v>
      </c>
      <c r="AX2017" s="17">
        <v>219</v>
      </c>
      <c r="BC2017" s="5" t="s">
        <v>1604</v>
      </c>
      <c r="BD2017" s="17">
        <v>32</v>
      </c>
      <c r="BN2017" s="5" t="s">
        <v>1472</v>
      </c>
      <c r="BO2017" s="5" t="e">
        <f t="shared" si="115"/>
        <v>#N/A</v>
      </c>
      <c r="BP2017" s="5" t="e">
        <f t="shared" si="116"/>
        <v>#N/A</v>
      </c>
      <c r="BQ2017" s="5" t="e">
        <f>Table2[[#This Row],[Column1]]+Table2[[#This Row],[Column2]]</f>
        <v>#N/A</v>
      </c>
      <c r="BR2017" s="5"/>
      <c r="BS2017" s="5"/>
      <c r="BT2017" s="5"/>
      <c r="BU2017" s="5"/>
    </row>
    <row r="2018" spans="26:73" x14ac:dyDescent="0.25">
      <c r="Z2018" s="5" t="s">
        <v>1463</v>
      </c>
      <c r="AA2018" s="1">
        <v>0.1</v>
      </c>
      <c r="AI2018" s="5" t="s">
        <v>1469</v>
      </c>
      <c r="AJ2018" s="42">
        <v>2</v>
      </c>
      <c r="AL2018" s="5" t="s">
        <v>1470</v>
      </c>
      <c r="AM2018" s="17">
        <v>2</v>
      </c>
      <c r="AW2018" s="5" t="s">
        <v>1758</v>
      </c>
      <c r="AX2018" s="17">
        <v>40</v>
      </c>
      <c r="BC2018" s="5" t="s">
        <v>1605</v>
      </c>
      <c r="BD2018" s="17">
        <v>11</v>
      </c>
      <c r="BN2018" s="5" t="s">
        <v>1473</v>
      </c>
      <c r="BO2018" s="5" t="e">
        <f t="shared" si="115"/>
        <v>#N/A</v>
      </c>
      <c r="BP2018" s="5" t="e">
        <f t="shared" si="116"/>
        <v>#N/A</v>
      </c>
      <c r="BQ2018" s="5" t="e">
        <f>Table2[[#This Row],[Column1]]+Table2[[#This Row],[Column2]]</f>
        <v>#N/A</v>
      </c>
      <c r="BR2018" s="5"/>
      <c r="BS2018" s="5"/>
      <c r="BT2018" s="5"/>
      <c r="BU2018" s="5"/>
    </row>
    <row r="2019" spans="26:73" x14ac:dyDescent="0.25">
      <c r="Z2019" s="5" t="s">
        <v>1464</v>
      </c>
      <c r="AA2019" s="1">
        <v>0</v>
      </c>
      <c r="AI2019" s="5" t="s">
        <v>1470</v>
      </c>
      <c r="AJ2019" s="42">
        <v>2</v>
      </c>
      <c r="AL2019" s="5" t="s">
        <v>1471</v>
      </c>
      <c r="AM2019" s="17">
        <v>1</v>
      </c>
      <c r="AW2019" s="5" t="s">
        <v>1759</v>
      </c>
      <c r="AX2019" s="17">
        <v>325</v>
      </c>
      <c r="BC2019" s="5" t="s">
        <v>1607</v>
      </c>
      <c r="BD2019" s="17">
        <v>858</v>
      </c>
      <c r="BN2019" s="5" t="s">
        <v>1474</v>
      </c>
      <c r="BO2019" s="5" t="e">
        <f t="shared" si="115"/>
        <v>#N/A</v>
      </c>
      <c r="BP2019" s="5" t="e">
        <f t="shared" si="116"/>
        <v>#N/A</v>
      </c>
      <c r="BQ2019" s="5" t="e">
        <f>Table2[[#This Row],[Column1]]+Table2[[#This Row],[Column2]]</f>
        <v>#N/A</v>
      </c>
      <c r="BR2019" s="5"/>
      <c r="BS2019" s="5"/>
      <c r="BT2019" s="5"/>
      <c r="BU2019" s="5"/>
    </row>
    <row r="2020" spans="26:73" x14ac:dyDescent="0.25">
      <c r="Z2020" s="5" t="s">
        <v>1465</v>
      </c>
      <c r="AA2020" s="1">
        <v>0.54</v>
      </c>
      <c r="AI2020" s="5" t="s">
        <v>1471</v>
      </c>
      <c r="AJ2020" s="42">
        <v>1</v>
      </c>
      <c r="AL2020" s="5" t="s">
        <v>1472</v>
      </c>
      <c r="AM2020" s="17">
        <v>1</v>
      </c>
      <c r="AW2020" s="5" t="s">
        <v>1760</v>
      </c>
      <c r="AX2020" s="17">
        <v>24</v>
      </c>
      <c r="BC2020" s="5" t="s">
        <v>1608</v>
      </c>
      <c r="BD2020" s="17">
        <v>26</v>
      </c>
      <c r="BN2020" s="5" t="s">
        <v>1475</v>
      </c>
      <c r="BO2020" s="5" t="e">
        <f t="shared" si="115"/>
        <v>#N/A</v>
      </c>
      <c r="BP2020" s="5" t="e">
        <f t="shared" si="116"/>
        <v>#N/A</v>
      </c>
      <c r="BQ2020" s="5" t="e">
        <f>Table2[[#This Row],[Column1]]+Table2[[#This Row],[Column2]]</f>
        <v>#N/A</v>
      </c>
      <c r="BR2020" s="5"/>
      <c r="BS2020" s="5"/>
      <c r="BT2020" s="5"/>
      <c r="BU2020" s="5"/>
    </row>
    <row r="2021" spans="26:73" x14ac:dyDescent="0.25">
      <c r="Z2021" s="5" t="s">
        <v>1466</v>
      </c>
      <c r="AA2021" s="1">
        <v>0.06</v>
      </c>
      <c r="AI2021" s="5" t="s">
        <v>1472</v>
      </c>
      <c r="AJ2021" s="42">
        <v>1</v>
      </c>
      <c r="AL2021" s="5" t="s">
        <v>1473</v>
      </c>
      <c r="AM2021" s="17">
        <v>2</v>
      </c>
      <c r="AW2021" s="5" t="s">
        <v>1761</v>
      </c>
      <c r="AX2021" s="17">
        <v>120</v>
      </c>
      <c r="BC2021" s="5" t="s">
        <v>1609</v>
      </c>
      <c r="BD2021" s="17">
        <v>77</v>
      </c>
      <c r="BN2021" s="5" t="s">
        <v>1476</v>
      </c>
      <c r="BO2021" s="5" t="e">
        <f t="shared" si="115"/>
        <v>#N/A</v>
      </c>
      <c r="BP2021" s="5" t="e">
        <f t="shared" si="116"/>
        <v>#N/A</v>
      </c>
      <c r="BQ2021" s="5" t="e">
        <f>Table2[[#This Row],[Column1]]+Table2[[#This Row],[Column2]]</f>
        <v>#N/A</v>
      </c>
      <c r="BR2021" s="5"/>
      <c r="BS2021" s="5"/>
      <c r="BT2021" s="5"/>
      <c r="BU2021" s="5"/>
    </row>
    <row r="2022" spans="26:73" x14ac:dyDescent="0.25">
      <c r="Z2022" s="5" t="s">
        <v>1468</v>
      </c>
      <c r="AA2022" s="1">
        <v>0.18</v>
      </c>
      <c r="AI2022" s="5" t="s">
        <v>1473</v>
      </c>
      <c r="AJ2022" s="42">
        <v>2</v>
      </c>
      <c r="AL2022" s="5" t="s">
        <v>1474</v>
      </c>
      <c r="AM2022" s="17">
        <v>1</v>
      </c>
      <c r="AW2022" s="5" t="s">
        <v>1762</v>
      </c>
      <c r="AX2022" s="17">
        <v>47</v>
      </c>
      <c r="BC2022" s="5" t="s">
        <v>1610</v>
      </c>
      <c r="BD2022" s="17">
        <v>229</v>
      </c>
      <c r="BN2022" s="5" t="s">
        <v>1477</v>
      </c>
      <c r="BO2022" s="5" t="e">
        <f t="shared" si="115"/>
        <v>#N/A</v>
      </c>
      <c r="BP2022" s="5" t="e">
        <f t="shared" si="116"/>
        <v>#N/A</v>
      </c>
      <c r="BQ2022" s="5" t="e">
        <f>Table2[[#This Row],[Column1]]+Table2[[#This Row],[Column2]]</f>
        <v>#N/A</v>
      </c>
      <c r="BR2022" s="5"/>
      <c r="BS2022" s="5"/>
      <c r="BT2022" s="5"/>
      <c r="BU2022" s="5"/>
    </row>
    <row r="2023" spans="26:73" x14ac:dyDescent="0.25">
      <c r="Z2023" s="5" t="s">
        <v>1469</v>
      </c>
      <c r="AA2023" s="1">
        <v>0.23</v>
      </c>
      <c r="AI2023" s="5" t="s">
        <v>1474</v>
      </c>
      <c r="AJ2023" s="42">
        <v>1</v>
      </c>
      <c r="AL2023" s="5" t="s">
        <v>1475</v>
      </c>
      <c r="AM2023" s="17">
        <v>1</v>
      </c>
      <c r="AW2023" s="5" t="s">
        <v>1763</v>
      </c>
      <c r="AX2023" s="17">
        <v>55</v>
      </c>
      <c r="BC2023" s="5" t="s">
        <v>1612</v>
      </c>
      <c r="BD2023" s="17">
        <v>68</v>
      </c>
      <c r="BN2023" s="5" t="s">
        <v>1478</v>
      </c>
      <c r="BO2023" s="5" t="e">
        <f t="shared" si="115"/>
        <v>#N/A</v>
      </c>
      <c r="BP2023" s="5" t="e">
        <f t="shared" si="116"/>
        <v>#N/A</v>
      </c>
      <c r="BQ2023" s="5" t="e">
        <f>Table2[[#This Row],[Column1]]+Table2[[#This Row],[Column2]]</f>
        <v>#N/A</v>
      </c>
      <c r="BR2023" s="5"/>
      <c r="BS2023" s="5"/>
      <c r="BT2023" s="5"/>
      <c r="BU2023" s="5"/>
    </row>
    <row r="2024" spans="26:73" x14ac:dyDescent="0.25">
      <c r="Z2024" s="5" t="s">
        <v>1470</v>
      </c>
      <c r="AA2024" s="1">
        <v>0.2</v>
      </c>
      <c r="AI2024" s="5" t="s">
        <v>1475</v>
      </c>
      <c r="AJ2024" s="42">
        <v>1</v>
      </c>
      <c r="AL2024" s="5" t="s">
        <v>1476</v>
      </c>
      <c r="AM2024" s="17">
        <v>1</v>
      </c>
      <c r="AW2024" s="5" t="s">
        <v>1764</v>
      </c>
      <c r="AX2024" s="17">
        <v>100</v>
      </c>
      <c r="BC2024" s="5" t="s">
        <v>1613</v>
      </c>
      <c r="BD2024" s="17">
        <v>520</v>
      </c>
      <c r="BN2024" s="5" t="s">
        <v>1480</v>
      </c>
      <c r="BO2024" s="5" t="e">
        <f t="shared" si="115"/>
        <v>#N/A</v>
      </c>
      <c r="BP2024" s="5" t="e">
        <f t="shared" si="116"/>
        <v>#N/A</v>
      </c>
      <c r="BQ2024" s="5" t="e">
        <f>Table2[[#This Row],[Column1]]+Table2[[#This Row],[Column2]]</f>
        <v>#N/A</v>
      </c>
      <c r="BR2024" s="5"/>
      <c r="BS2024" s="5"/>
      <c r="BT2024" s="5"/>
      <c r="BU2024" s="5"/>
    </row>
    <row r="2025" spans="26:73" x14ac:dyDescent="0.25">
      <c r="Z2025" s="5" t="s">
        <v>1471</v>
      </c>
      <c r="AA2025" s="1">
        <v>7.0000000000000007E-2</v>
      </c>
      <c r="AI2025" s="5" t="s">
        <v>1476</v>
      </c>
      <c r="AJ2025" s="42">
        <v>1</v>
      </c>
      <c r="AL2025" s="5" t="s">
        <v>1477</v>
      </c>
      <c r="AM2025" s="17">
        <v>1</v>
      </c>
      <c r="AW2025" s="5" t="s">
        <v>1765</v>
      </c>
      <c r="AX2025" s="17">
        <v>14</v>
      </c>
      <c r="BC2025" s="5" t="s">
        <v>1614</v>
      </c>
      <c r="BD2025" s="17">
        <v>197</v>
      </c>
      <c r="BN2025" s="5" t="s">
        <v>1481</v>
      </c>
      <c r="BO2025" s="5" t="e">
        <f t="shared" si="115"/>
        <v>#N/A</v>
      </c>
      <c r="BP2025" s="5" t="e">
        <f t="shared" si="116"/>
        <v>#N/A</v>
      </c>
      <c r="BQ2025" s="5" t="e">
        <f>Table2[[#This Row],[Column1]]+Table2[[#This Row],[Column2]]</f>
        <v>#N/A</v>
      </c>
      <c r="BR2025" s="5"/>
      <c r="BS2025" s="5"/>
      <c r="BT2025" s="5"/>
      <c r="BU2025" s="5"/>
    </row>
    <row r="2026" spans="26:73" x14ac:dyDescent="0.25">
      <c r="Z2026" s="5" t="s">
        <v>1472</v>
      </c>
      <c r="AA2026" s="1">
        <v>0.2</v>
      </c>
      <c r="AI2026" s="5" t="s">
        <v>1477</v>
      </c>
      <c r="AJ2026" s="42">
        <v>1</v>
      </c>
      <c r="AL2026" s="5" t="s">
        <v>1478</v>
      </c>
      <c r="AM2026" s="17">
        <v>1</v>
      </c>
      <c r="AW2026" s="5" t="s">
        <v>1766</v>
      </c>
      <c r="AX2026" s="17">
        <v>51</v>
      </c>
      <c r="BC2026" s="5" t="s">
        <v>1615</v>
      </c>
      <c r="BD2026" s="17">
        <v>82</v>
      </c>
      <c r="BN2026" s="5" t="s">
        <v>1482</v>
      </c>
      <c r="BO2026" s="5" t="e">
        <f t="shared" si="115"/>
        <v>#N/A</v>
      </c>
      <c r="BP2026" s="5" t="e">
        <f t="shared" si="116"/>
        <v>#N/A</v>
      </c>
      <c r="BQ2026" s="5" t="e">
        <f>Table2[[#This Row],[Column1]]+Table2[[#This Row],[Column2]]</f>
        <v>#N/A</v>
      </c>
      <c r="BR2026" s="5"/>
      <c r="BS2026" s="5"/>
      <c r="BT2026" s="5"/>
      <c r="BU2026" s="5"/>
    </row>
    <row r="2027" spans="26:73" x14ac:dyDescent="0.25">
      <c r="Z2027" s="5" t="s">
        <v>1473</v>
      </c>
      <c r="AA2027" s="1">
        <v>0.2</v>
      </c>
      <c r="AI2027" s="5" t="s">
        <v>1478</v>
      </c>
      <c r="AJ2027" s="42">
        <v>1</v>
      </c>
      <c r="AL2027" s="5" t="s">
        <v>1480</v>
      </c>
      <c r="AM2027" s="17">
        <v>2</v>
      </c>
      <c r="AW2027" s="5" t="s">
        <v>1768</v>
      </c>
      <c r="AX2027" s="17">
        <v>108</v>
      </c>
      <c r="BC2027" s="5" t="s">
        <v>1616</v>
      </c>
      <c r="BD2027" s="17">
        <v>480</v>
      </c>
      <c r="BN2027" s="5" t="s">
        <v>1483</v>
      </c>
      <c r="BO2027" s="5" t="e">
        <f t="shared" si="115"/>
        <v>#N/A</v>
      </c>
      <c r="BP2027" s="5" t="e">
        <f t="shared" si="116"/>
        <v>#N/A</v>
      </c>
      <c r="BQ2027" s="5" t="e">
        <f>Table2[[#This Row],[Column1]]+Table2[[#This Row],[Column2]]</f>
        <v>#N/A</v>
      </c>
      <c r="BR2027" s="5"/>
      <c r="BS2027" s="5"/>
      <c r="BT2027" s="5"/>
      <c r="BU2027" s="5"/>
    </row>
    <row r="2028" spans="26:73" x14ac:dyDescent="0.25">
      <c r="Z2028" s="5" t="s">
        <v>1474</v>
      </c>
      <c r="AA2028" s="1">
        <v>0.41</v>
      </c>
      <c r="AI2028" s="5" t="s">
        <v>1480</v>
      </c>
      <c r="AJ2028" s="42">
        <v>2</v>
      </c>
      <c r="AL2028" s="5" t="s">
        <v>1481</v>
      </c>
      <c r="AM2028" s="17">
        <v>1</v>
      </c>
      <c r="AW2028" s="5" t="s">
        <v>1769</v>
      </c>
      <c r="AX2028" s="17">
        <v>350</v>
      </c>
      <c r="BC2028" s="5" t="s">
        <v>1617</v>
      </c>
      <c r="BD2028" s="17">
        <v>480</v>
      </c>
      <c r="BN2028" s="5" t="s">
        <v>1484</v>
      </c>
      <c r="BO2028" s="5" t="e">
        <f t="shared" si="115"/>
        <v>#N/A</v>
      </c>
      <c r="BP2028" s="5" t="e">
        <f t="shared" si="116"/>
        <v>#N/A</v>
      </c>
      <c r="BQ2028" s="5" t="e">
        <f>Table2[[#This Row],[Column1]]+Table2[[#This Row],[Column2]]</f>
        <v>#N/A</v>
      </c>
      <c r="BR2028" s="5"/>
      <c r="BS2028" s="5"/>
      <c r="BT2028" s="5"/>
      <c r="BU2028" s="5"/>
    </row>
    <row r="2029" spans="26:73" x14ac:dyDescent="0.25">
      <c r="Z2029" s="5" t="s">
        <v>1475</v>
      </c>
      <c r="AA2029" s="1">
        <v>0.3</v>
      </c>
      <c r="AI2029" s="5" t="s">
        <v>1481</v>
      </c>
      <c r="AJ2029" s="42">
        <v>1</v>
      </c>
      <c r="AL2029" s="5" t="s">
        <v>1482</v>
      </c>
      <c r="AM2029" s="17">
        <v>1</v>
      </c>
      <c r="AW2029" s="5" t="s">
        <v>1770</v>
      </c>
      <c r="AX2029" s="17">
        <v>4</v>
      </c>
      <c r="BC2029" s="5" t="s">
        <v>1618</v>
      </c>
      <c r="BD2029" s="17">
        <v>61</v>
      </c>
      <c r="BN2029" s="5" t="s">
        <v>1485</v>
      </c>
      <c r="BO2029" s="5" t="e">
        <f t="shared" si="115"/>
        <v>#N/A</v>
      </c>
      <c r="BP2029" s="5" t="e">
        <f t="shared" si="116"/>
        <v>#N/A</v>
      </c>
      <c r="BQ2029" s="5" t="e">
        <f>Table2[[#This Row],[Column1]]+Table2[[#This Row],[Column2]]</f>
        <v>#N/A</v>
      </c>
      <c r="BR2029" s="5"/>
      <c r="BS2029" s="5"/>
      <c r="BT2029" s="5"/>
      <c r="BU2029" s="5"/>
    </row>
    <row r="2030" spans="26:73" x14ac:dyDescent="0.25">
      <c r="Z2030" s="5" t="s">
        <v>1476</v>
      </c>
      <c r="AA2030" s="1">
        <v>1</v>
      </c>
      <c r="AI2030" s="5" t="s">
        <v>1482</v>
      </c>
      <c r="AJ2030" s="42">
        <v>1</v>
      </c>
      <c r="AL2030" s="5" t="s">
        <v>1483</v>
      </c>
      <c r="AM2030" s="17">
        <v>2</v>
      </c>
      <c r="AW2030" s="5" t="s">
        <v>1771</v>
      </c>
      <c r="AX2030" s="17">
        <v>211</v>
      </c>
      <c r="BC2030" s="5" t="s">
        <v>1619</v>
      </c>
      <c r="BD2030" s="17">
        <v>263</v>
      </c>
      <c r="BN2030" s="5" t="s">
        <v>1486</v>
      </c>
      <c r="BO2030" s="5" t="e">
        <f t="shared" si="115"/>
        <v>#N/A</v>
      </c>
      <c r="BP2030" s="5" t="e">
        <f t="shared" si="116"/>
        <v>#N/A</v>
      </c>
      <c r="BQ2030" s="5" t="e">
        <f>Table2[[#This Row],[Column1]]+Table2[[#This Row],[Column2]]</f>
        <v>#N/A</v>
      </c>
      <c r="BR2030" s="5"/>
      <c r="BS2030" s="5"/>
      <c r="BT2030" s="5"/>
      <c r="BU2030" s="5"/>
    </row>
    <row r="2031" spans="26:73" x14ac:dyDescent="0.25">
      <c r="Z2031" s="5" t="s">
        <v>1477</v>
      </c>
      <c r="AA2031" s="1">
        <v>0.08</v>
      </c>
      <c r="AI2031" s="5" t="s">
        <v>1483</v>
      </c>
      <c r="AJ2031" s="42">
        <v>2</v>
      </c>
      <c r="AL2031" s="5" t="s">
        <v>1484</v>
      </c>
      <c r="AM2031" s="17">
        <v>1</v>
      </c>
      <c r="AW2031" s="5" t="s">
        <v>1772</v>
      </c>
      <c r="AX2031" s="17">
        <v>2300</v>
      </c>
      <c r="BC2031" s="5" t="s">
        <v>1621</v>
      </c>
      <c r="BD2031" s="17">
        <v>62</v>
      </c>
      <c r="BN2031" s="5" t="s">
        <v>1487</v>
      </c>
      <c r="BO2031" s="5" t="e">
        <f t="shared" si="115"/>
        <v>#N/A</v>
      </c>
      <c r="BP2031" s="5" t="e">
        <f t="shared" si="116"/>
        <v>#N/A</v>
      </c>
      <c r="BQ2031" s="5" t="e">
        <f>Table2[[#This Row],[Column1]]+Table2[[#This Row],[Column2]]</f>
        <v>#N/A</v>
      </c>
      <c r="BR2031" s="5"/>
      <c r="BS2031" s="5"/>
      <c r="BT2031" s="5"/>
      <c r="BU2031" s="5"/>
    </row>
    <row r="2032" spans="26:73" x14ac:dyDescent="0.25">
      <c r="Z2032" s="5" t="s">
        <v>1478</v>
      </c>
      <c r="AA2032" s="1">
        <v>0.11</v>
      </c>
      <c r="AI2032" s="5" t="s">
        <v>1484</v>
      </c>
      <c r="AJ2032" s="42">
        <v>1</v>
      </c>
      <c r="AL2032" s="5" t="s">
        <v>1485</v>
      </c>
      <c r="AM2032" s="17">
        <v>1</v>
      </c>
      <c r="AW2032" s="5" t="s">
        <v>1773</v>
      </c>
      <c r="AX2032" s="17">
        <v>30</v>
      </c>
      <c r="BC2032" s="5" t="s">
        <v>1622</v>
      </c>
      <c r="BD2032" s="17">
        <v>75</v>
      </c>
      <c r="BN2032" s="5" t="s">
        <v>1488</v>
      </c>
      <c r="BO2032" s="5" t="e">
        <f t="shared" si="115"/>
        <v>#N/A</v>
      </c>
      <c r="BP2032" s="5" t="e">
        <f t="shared" si="116"/>
        <v>#N/A</v>
      </c>
      <c r="BQ2032" s="5" t="e">
        <f>Table2[[#This Row],[Column1]]+Table2[[#This Row],[Column2]]</f>
        <v>#N/A</v>
      </c>
      <c r="BR2032" s="5"/>
      <c r="BS2032" s="5"/>
      <c r="BT2032" s="5"/>
      <c r="BU2032" s="5"/>
    </row>
    <row r="2033" spans="26:73" x14ac:dyDescent="0.25">
      <c r="Z2033" s="5" t="s">
        <v>1480</v>
      </c>
      <c r="AA2033" s="1">
        <v>0.82</v>
      </c>
      <c r="AI2033" s="5" t="s">
        <v>1485</v>
      </c>
      <c r="AJ2033" s="42">
        <v>1</v>
      </c>
      <c r="AL2033" s="5" t="s">
        <v>1486</v>
      </c>
      <c r="AM2033" s="17">
        <v>1</v>
      </c>
      <c r="AW2033" s="5" t="s">
        <v>1775</v>
      </c>
      <c r="AX2033" s="17">
        <v>3940</v>
      </c>
      <c r="BC2033" s="5" t="s">
        <v>1624</v>
      </c>
      <c r="BD2033" s="17">
        <v>237</v>
      </c>
      <c r="BN2033" s="5" t="s">
        <v>1489</v>
      </c>
      <c r="BO2033" s="5" t="e">
        <f t="shared" si="115"/>
        <v>#N/A</v>
      </c>
      <c r="BP2033" s="5" t="e">
        <f t="shared" si="116"/>
        <v>#N/A</v>
      </c>
      <c r="BQ2033" s="5" t="e">
        <f>Table2[[#This Row],[Column1]]+Table2[[#This Row],[Column2]]</f>
        <v>#N/A</v>
      </c>
      <c r="BR2033" s="5"/>
      <c r="BS2033" s="5"/>
      <c r="BT2033" s="5"/>
      <c r="BU2033" s="5"/>
    </row>
    <row r="2034" spans="26:73" x14ac:dyDescent="0.25">
      <c r="Z2034" s="5" t="s">
        <v>1481</v>
      </c>
      <c r="AA2034" s="1">
        <v>0</v>
      </c>
      <c r="AI2034" s="5" t="s">
        <v>1486</v>
      </c>
      <c r="AJ2034" s="42">
        <v>1</v>
      </c>
      <c r="AL2034" s="5" t="s">
        <v>1487</v>
      </c>
      <c r="AM2034" s="17">
        <v>1</v>
      </c>
      <c r="AW2034" s="5" t="s">
        <v>1776</v>
      </c>
      <c r="AX2034" s="17">
        <v>53</v>
      </c>
      <c r="BC2034" s="5" t="s">
        <v>1625</v>
      </c>
      <c r="BD2034" s="17">
        <v>10</v>
      </c>
      <c r="BN2034" s="5" t="s">
        <v>1490</v>
      </c>
      <c r="BO2034" s="5" t="e">
        <f t="shared" si="115"/>
        <v>#N/A</v>
      </c>
      <c r="BP2034" s="5" t="e">
        <f t="shared" si="116"/>
        <v>#N/A</v>
      </c>
      <c r="BQ2034" s="5" t="e">
        <f>Table2[[#This Row],[Column1]]+Table2[[#This Row],[Column2]]</f>
        <v>#N/A</v>
      </c>
      <c r="BR2034" s="5"/>
      <c r="BS2034" s="5"/>
      <c r="BT2034" s="5"/>
      <c r="BU2034" s="5"/>
    </row>
    <row r="2035" spans="26:73" x14ac:dyDescent="0.25">
      <c r="Z2035" s="5" t="s">
        <v>1482</v>
      </c>
      <c r="AA2035" s="1">
        <v>0</v>
      </c>
      <c r="AI2035" s="5" t="s">
        <v>1487</v>
      </c>
      <c r="AJ2035" s="42">
        <v>1</v>
      </c>
      <c r="AL2035" s="5" t="s">
        <v>1488</v>
      </c>
      <c r="AM2035" s="17">
        <v>1</v>
      </c>
      <c r="AW2035" s="5" t="s">
        <v>1777</v>
      </c>
      <c r="AX2035" s="17">
        <v>7585</v>
      </c>
      <c r="BC2035" s="5" t="s">
        <v>1626</v>
      </c>
      <c r="BD2035" s="17">
        <v>1540</v>
      </c>
      <c r="BN2035" s="5" t="s">
        <v>1492</v>
      </c>
      <c r="BO2035" s="5" t="e">
        <f t="shared" si="115"/>
        <v>#N/A</v>
      </c>
      <c r="BP2035" s="5" t="e">
        <f t="shared" si="116"/>
        <v>#N/A</v>
      </c>
      <c r="BQ2035" s="5" t="e">
        <f>Table2[[#This Row],[Column1]]+Table2[[#This Row],[Column2]]</f>
        <v>#N/A</v>
      </c>
      <c r="BR2035" s="5"/>
      <c r="BS2035" s="5"/>
      <c r="BT2035" s="5"/>
      <c r="BU2035" s="5"/>
    </row>
    <row r="2036" spans="26:73" x14ac:dyDescent="0.25">
      <c r="Z2036" s="5" t="s">
        <v>1483</v>
      </c>
      <c r="AA2036" s="1">
        <v>0.15</v>
      </c>
      <c r="AI2036" s="5" t="s">
        <v>1488</v>
      </c>
      <c r="AJ2036" s="42">
        <v>1</v>
      </c>
      <c r="AL2036" s="5" t="s">
        <v>1489</v>
      </c>
      <c r="AM2036" s="17">
        <v>4</v>
      </c>
      <c r="AW2036" s="5" t="s">
        <v>1780</v>
      </c>
      <c r="AX2036" s="17">
        <v>150</v>
      </c>
      <c r="BC2036" s="5" t="s">
        <v>1629</v>
      </c>
      <c r="BD2036" s="17">
        <v>325</v>
      </c>
      <c r="BN2036" s="5" t="s">
        <v>1493</v>
      </c>
      <c r="BO2036" s="5" t="e">
        <f t="shared" si="115"/>
        <v>#N/A</v>
      </c>
      <c r="BP2036" s="5" t="e">
        <f t="shared" si="116"/>
        <v>#N/A</v>
      </c>
      <c r="BQ2036" s="5" t="e">
        <f>Table2[[#This Row],[Column1]]+Table2[[#This Row],[Column2]]</f>
        <v>#N/A</v>
      </c>
      <c r="BR2036" s="5"/>
      <c r="BS2036" s="5"/>
      <c r="BT2036" s="5"/>
      <c r="BU2036" s="5"/>
    </row>
    <row r="2037" spans="26:73" x14ac:dyDescent="0.25">
      <c r="Z2037" s="5" t="s">
        <v>1484</v>
      </c>
      <c r="AA2037" s="1">
        <v>0.11</v>
      </c>
      <c r="AI2037" s="5" t="s">
        <v>1489</v>
      </c>
      <c r="AJ2037" s="42">
        <v>4</v>
      </c>
      <c r="AL2037" s="5" t="s">
        <v>1490</v>
      </c>
      <c r="AM2037" s="17">
        <v>2</v>
      </c>
      <c r="AW2037" s="5" t="s">
        <v>1781</v>
      </c>
      <c r="AX2037" s="17">
        <v>31</v>
      </c>
      <c r="BC2037" s="5" t="s">
        <v>1630</v>
      </c>
      <c r="BD2037" s="17">
        <v>18</v>
      </c>
      <c r="BN2037" s="5" t="s">
        <v>1494</v>
      </c>
      <c r="BO2037" s="5" t="e">
        <f t="shared" si="115"/>
        <v>#N/A</v>
      </c>
      <c r="BP2037" s="5" t="e">
        <f t="shared" si="116"/>
        <v>#N/A</v>
      </c>
      <c r="BQ2037" s="5" t="e">
        <f>Table2[[#This Row],[Column1]]+Table2[[#This Row],[Column2]]</f>
        <v>#N/A</v>
      </c>
      <c r="BR2037" s="5"/>
      <c r="BS2037" s="5"/>
      <c r="BT2037" s="5"/>
      <c r="BU2037" s="5"/>
    </row>
    <row r="2038" spans="26:73" x14ac:dyDescent="0.25">
      <c r="Z2038" s="5" t="s">
        <v>1485</v>
      </c>
      <c r="AA2038" s="1">
        <v>0.25</v>
      </c>
      <c r="AI2038" s="5" t="s">
        <v>1490</v>
      </c>
      <c r="AJ2038" s="42">
        <v>2</v>
      </c>
      <c r="AL2038" s="5" t="s">
        <v>1492</v>
      </c>
      <c r="AM2038" s="17">
        <v>2</v>
      </c>
      <c r="AW2038" s="5" t="s">
        <v>1782</v>
      </c>
      <c r="AX2038" s="17">
        <v>530</v>
      </c>
      <c r="BC2038" s="5" t="s">
        <v>1631</v>
      </c>
      <c r="BD2038" s="17">
        <v>275</v>
      </c>
      <c r="BN2038" s="5" t="s">
        <v>1495</v>
      </c>
      <c r="BO2038" s="5" t="e">
        <f t="shared" si="115"/>
        <v>#N/A</v>
      </c>
      <c r="BP2038" s="5" t="e">
        <f t="shared" si="116"/>
        <v>#N/A</v>
      </c>
      <c r="BQ2038" s="5" t="e">
        <f>Table2[[#This Row],[Column1]]+Table2[[#This Row],[Column2]]</f>
        <v>#N/A</v>
      </c>
      <c r="BR2038" s="5"/>
      <c r="BS2038" s="5"/>
      <c r="BT2038" s="5"/>
      <c r="BU2038" s="5"/>
    </row>
    <row r="2039" spans="26:73" x14ac:dyDescent="0.25">
      <c r="Z2039" s="5" t="s">
        <v>1486</v>
      </c>
      <c r="AA2039" s="1">
        <v>0.53</v>
      </c>
      <c r="AI2039" s="5" t="s">
        <v>1492</v>
      </c>
      <c r="AJ2039" s="42">
        <v>2</v>
      </c>
      <c r="AL2039" s="5" t="s">
        <v>1493</v>
      </c>
      <c r="AM2039" s="17">
        <v>1</v>
      </c>
      <c r="AW2039" s="5" t="s">
        <v>1783</v>
      </c>
      <c r="AX2039" s="17">
        <v>55</v>
      </c>
      <c r="BC2039" s="5" t="s">
        <v>1632</v>
      </c>
      <c r="BD2039" s="17">
        <v>151</v>
      </c>
      <c r="BN2039" s="5" t="s">
        <v>1496</v>
      </c>
      <c r="BO2039" s="5" t="e">
        <f t="shared" si="115"/>
        <v>#N/A</v>
      </c>
      <c r="BP2039" s="5" t="e">
        <f t="shared" si="116"/>
        <v>#N/A</v>
      </c>
      <c r="BQ2039" s="5" t="e">
        <f>Table2[[#This Row],[Column1]]+Table2[[#This Row],[Column2]]</f>
        <v>#N/A</v>
      </c>
      <c r="BR2039" s="5"/>
      <c r="BS2039" s="5"/>
      <c r="BT2039" s="5"/>
      <c r="BU2039" s="5"/>
    </row>
    <row r="2040" spans="26:73" x14ac:dyDescent="0.25">
      <c r="Z2040" s="5" t="s">
        <v>1487</v>
      </c>
      <c r="AA2040" s="1">
        <v>0.05</v>
      </c>
      <c r="AI2040" s="5" t="s">
        <v>1493</v>
      </c>
      <c r="AJ2040" s="42">
        <v>1</v>
      </c>
      <c r="AL2040" s="5" t="s">
        <v>1494</v>
      </c>
      <c r="AM2040" s="17">
        <v>1</v>
      </c>
      <c r="AW2040" s="5" t="s">
        <v>1784</v>
      </c>
      <c r="AX2040" s="17">
        <v>100</v>
      </c>
      <c r="BC2040" s="5" t="s">
        <v>1633</v>
      </c>
      <c r="BD2040" s="17">
        <v>58</v>
      </c>
      <c r="BN2040" s="5" t="s">
        <v>1497</v>
      </c>
      <c r="BO2040" s="5" t="e">
        <f t="shared" si="115"/>
        <v>#N/A</v>
      </c>
      <c r="BP2040" s="5" t="e">
        <f t="shared" si="116"/>
        <v>#N/A</v>
      </c>
      <c r="BQ2040" s="5" t="e">
        <f>Table2[[#This Row],[Column1]]+Table2[[#This Row],[Column2]]</f>
        <v>#N/A</v>
      </c>
      <c r="BR2040" s="5"/>
      <c r="BS2040" s="5"/>
      <c r="BT2040" s="5"/>
      <c r="BU2040" s="5"/>
    </row>
    <row r="2041" spans="26:73" x14ac:dyDescent="0.25">
      <c r="Z2041" s="5" t="s">
        <v>1488</v>
      </c>
      <c r="AA2041" s="1">
        <v>0</v>
      </c>
      <c r="AI2041" s="5" t="s">
        <v>1494</v>
      </c>
      <c r="AJ2041" s="42">
        <v>1</v>
      </c>
      <c r="AL2041" s="5" t="s">
        <v>1495</v>
      </c>
      <c r="AM2041" s="17">
        <v>1</v>
      </c>
      <c r="AW2041" s="5" t="s">
        <v>1786</v>
      </c>
      <c r="AX2041" s="17">
        <v>451</v>
      </c>
      <c r="BC2041" s="5" t="s">
        <v>1634</v>
      </c>
      <c r="BD2041" s="17">
        <v>222</v>
      </c>
      <c r="BN2041" s="5" t="s">
        <v>1498</v>
      </c>
      <c r="BO2041" s="5" t="e">
        <f t="shared" si="115"/>
        <v>#N/A</v>
      </c>
      <c r="BP2041" s="5" t="e">
        <f t="shared" si="116"/>
        <v>#N/A</v>
      </c>
      <c r="BQ2041" s="5" t="e">
        <f>Table2[[#This Row],[Column1]]+Table2[[#This Row],[Column2]]</f>
        <v>#N/A</v>
      </c>
      <c r="BR2041" s="5"/>
      <c r="BS2041" s="5"/>
      <c r="BT2041" s="5"/>
      <c r="BU2041" s="5"/>
    </row>
    <row r="2042" spans="26:73" x14ac:dyDescent="0.25">
      <c r="Z2042" s="5" t="s">
        <v>1489</v>
      </c>
      <c r="AA2042" s="1">
        <v>0.1</v>
      </c>
      <c r="AI2042" s="5" t="s">
        <v>1495</v>
      </c>
      <c r="AJ2042" s="42">
        <v>1</v>
      </c>
      <c r="AL2042" s="5" t="s">
        <v>1496</v>
      </c>
      <c r="AM2042" s="17">
        <v>1</v>
      </c>
      <c r="AW2042" s="5" t="s">
        <v>1787</v>
      </c>
      <c r="AX2042" s="17">
        <v>134</v>
      </c>
      <c r="BC2042" s="5" t="s">
        <v>1635</v>
      </c>
      <c r="BD2042" s="17">
        <v>4600</v>
      </c>
      <c r="BN2042" s="5" t="s">
        <v>1499</v>
      </c>
      <c r="BO2042" s="5" t="e">
        <f t="shared" si="115"/>
        <v>#N/A</v>
      </c>
      <c r="BP2042" s="5" t="e">
        <f t="shared" si="116"/>
        <v>#N/A</v>
      </c>
      <c r="BQ2042" s="5" t="e">
        <f>Table2[[#This Row],[Column1]]+Table2[[#This Row],[Column2]]</f>
        <v>#N/A</v>
      </c>
      <c r="BR2042" s="5"/>
      <c r="BS2042" s="5"/>
      <c r="BT2042" s="5"/>
      <c r="BU2042" s="5"/>
    </row>
    <row r="2043" spans="26:73" x14ac:dyDescent="0.25">
      <c r="Z2043" s="5" t="s">
        <v>1490</v>
      </c>
      <c r="AA2043" s="1">
        <v>0.1</v>
      </c>
      <c r="AI2043" s="5" t="s">
        <v>1496</v>
      </c>
      <c r="AJ2043" s="42">
        <v>1</v>
      </c>
      <c r="AL2043" s="5" t="s">
        <v>1497</v>
      </c>
      <c r="AM2043" s="17">
        <v>1</v>
      </c>
      <c r="AW2043" s="5" t="s">
        <v>1789</v>
      </c>
      <c r="AX2043" s="17">
        <v>1500</v>
      </c>
      <c r="BC2043" s="5" t="s">
        <v>1636</v>
      </c>
      <c r="BD2043" s="17">
        <v>76</v>
      </c>
      <c r="BN2043" s="5" t="s">
        <v>1501</v>
      </c>
      <c r="BO2043" s="5" t="e">
        <f t="shared" si="115"/>
        <v>#N/A</v>
      </c>
      <c r="BP2043" s="5" t="e">
        <f t="shared" si="116"/>
        <v>#N/A</v>
      </c>
      <c r="BQ2043" s="5" t="e">
        <f>Table2[[#This Row],[Column1]]+Table2[[#This Row],[Column2]]</f>
        <v>#N/A</v>
      </c>
      <c r="BR2043" s="5"/>
      <c r="BS2043" s="5"/>
      <c r="BT2043" s="5"/>
      <c r="BU2043" s="5"/>
    </row>
    <row r="2044" spans="26:73" x14ac:dyDescent="0.25">
      <c r="Z2044" s="5" t="s">
        <v>1492</v>
      </c>
      <c r="AA2044" s="1">
        <v>0.13</v>
      </c>
      <c r="AI2044" s="5" t="s">
        <v>1497</v>
      </c>
      <c r="AJ2044" s="42">
        <v>1</v>
      </c>
      <c r="AL2044" s="5" t="s">
        <v>1498</v>
      </c>
      <c r="AM2044" s="17">
        <v>1</v>
      </c>
      <c r="AW2044" s="5" t="s">
        <v>1790</v>
      </c>
      <c r="AX2044" s="17">
        <v>80</v>
      </c>
      <c r="BC2044" s="5" t="s">
        <v>1637</v>
      </c>
      <c r="BD2044" s="17">
        <v>19</v>
      </c>
      <c r="BN2044" s="5" t="s">
        <v>1502</v>
      </c>
      <c r="BO2044" s="5" t="e">
        <f t="shared" si="115"/>
        <v>#N/A</v>
      </c>
      <c r="BP2044" s="5" t="e">
        <f t="shared" si="116"/>
        <v>#N/A</v>
      </c>
      <c r="BQ2044" s="5" t="e">
        <f>Table2[[#This Row],[Column1]]+Table2[[#This Row],[Column2]]</f>
        <v>#N/A</v>
      </c>
      <c r="BR2044" s="5"/>
      <c r="BS2044" s="5"/>
      <c r="BT2044" s="5"/>
      <c r="BU2044" s="5"/>
    </row>
    <row r="2045" spans="26:73" x14ac:dyDescent="0.25">
      <c r="Z2045" s="5" t="s">
        <v>1493</v>
      </c>
      <c r="AA2045" s="1">
        <v>0.15</v>
      </c>
      <c r="AI2045" s="5" t="s">
        <v>1498</v>
      </c>
      <c r="AJ2045" s="42">
        <v>1</v>
      </c>
      <c r="AL2045" s="5" t="s">
        <v>1499</v>
      </c>
      <c r="AM2045" s="17">
        <v>1</v>
      </c>
      <c r="AW2045" s="5" t="s">
        <v>1791</v>
      </c>
      <c r="AX2045" s="17">
        <v>47</v>
      </c>
      <c r="BC2045" s="5" t="s">
        <v>1638</v>
      </c>
      <c r="BD2045" s="17">
        <v>50</v>
      </c>
      <c r="BN2045" s="5" t="s">
        <v>1503</v>
      </c>
      <c r="BO2045" s="5" t="e">
        <f t="shared" si="115"/>
        <v>#N/A</v>
      </c>
      <c r="BP2045" s="5" t="e">
        <f t="shared" si="116"/>
        <v>#N/A</v>
      </c>
      <c r="BQ2045" s="5" t="e">
        <f>Table2[[#This Row],[Column1]]+Table2[[#This Row],[Column2]]</f>
        <v>#N/A</v>
      </c>
      <c r="BR2045" s="5"/>
      <c r="BS2045" s="5"/>
      <c r="BT2045" s="5"/>
      <c r="BU2045" s="5"/>
    </row>
    <row r="2046" spans="26:73" x14ac:dyDescent="0.25">
      <c r="Z2046" s="5" t="s">
        <v>1494</v>
      </c>
      <c r="AA2046" s="1">
        <v>0.18</v>
      </c>
      <c r="AI2046" s="5" t="s">
        <v>1499</v>
      </c>
      <c r="AJ2046" s="42">
        <v>1</v>
      </c>
      <c r="AL2046" s="5" t="s">
        <v>1501</v>
      </c>
      <c r="AM2046" s="17">
        <v>1</v>
      </c>
      <c r="AW2046" s="5" t="s">
        <v>1792</v>
      </c>
      <c r="AX2046" s="17">
        <v>29</v>
      </c>
      <c r="BC2046" s="5" t="s">
        <v>1639</v>
      </c>
      <c r="BD2046" s="17">
        <v>64</v>
      </c>
      <c r="BN2046" s="5" t="s">
        <v>1504</v>
      </c>
      <c r="BO2046" s="5" t="e">
        <f t="shared" si="115"/>
        <v>#N/A</v>
      </c>
      <c r="BP2046" s="5" t="e">
        <f t="shared" si="116"/>
        <v>#N/A</v>
      </c>
      <c r="BQ2046" s="5" t="e">
        <f>Table2[[#This Row],[Column1]]+Table2[[#This Row],[Column2]]</f>
        <v>#N/A</v>
      </c>
      <c r="BR2046" s="5"/>
      <c r="BS2046" s="5"/>
      <c r="BT2046" s="5"/>
      <c r="BU2046" s="5"/>
    </row>
    <row r="2047" spans="26:73" x14ac:dyDescent="0.25">
      <c r="Z2047" s="5" t="s">
        <v>1495</v>
      </c>
      <c r="AA2047" s="1">
        <v>0.15</v>
      </c>
      <c r="AI2047" s="5" t="s">
        <v>1501</v>
      </c>
      <c r="AJ2047" s="42">
        <v>1</v>
      </c>
      <c r="AL2047" s="5" t="s">
        <v>1502</v>
      </c>
      <c r="AM2047" s="17">
        <v>1</v>
      </c>
      <c r="AW2047" s="5" t="s">
        <v>1794</v>
      </c>
      <c r="AX2047" s="17">
        <v>160</v>
      </c>
      <c r="BC2047" s="5" t="s">
        <v>1640</v>
      </c>
      <c r="BD2047" s="17">
        <v>40</v>
      </c>
      <c r="BN2047" s="5" t="s">
        <v>1505</v>
      </c>
      <c r="BO2047" s="5" t="e">
        <f t="shared" si="115"/>
        <v>#N/A</v>
      </c>
      <c r="BP2047" s="5" t="e">
        <f t="shared" si="116"/>
        <v>#N/A</v>
      </c>
      <c r="BQ2047" s="5" t="e">
        <f>Table2[[#This Row],[Column1]]+Table2[[#This Row],[Column2]]</f>
        <v>#N/A</v>
      </c>
      <c r="BR2047" s="5"/>
      <c r="BS2047" s="5"/>
      <c r="BT2047" s="5"/>
      <c r="BU2047" s="5"/>
    </row>
    <row r="2048" spans="26:73" x14ac:dyDescent="0.25">
      <c r="Z2048" s="5" t="s">
        <v>1496</v>
      </c>
      <c r="AA2048" s="1">
        <v>0.19</v>
      </c>
      <c r="AI2048" s="5" t="s">
        <v>1502</v>
      </c>
      <c r="AJ2048" s="42">
        <v>1</v>
      </c>
      <c r="AL2048" s="5" t="s">
        <v>1503</v>
      </c>
      <c r="AM2048" s="17">
        <v>1</v>
      </c>
      <c r="AW2048" s="5" t="s">
        <v>1795</v>
      </c>
      <c r="AX2048" s="17">
        <v>76</v>
      </c>
      <c r="BC2048" s="5" t="s">
        <v>1641</v>
      </c>
      <c r="BD2048" s="17">
        <v>126</v>
      </c>
      <c r="BN2048" s="5" t="s">
        <v>1506</v>
      </c>
      <c r="BO2048" s="5" t="e">
        <f t="shared" si="115"/>
        <v>#N/A</v>
      </c>
      <c r="BP2048" s="5" t="e">
        <f t="shared" si="116"/>
        <v>#N/A</v>
      </c>
      <c r="BQ2048" s="5" t="e">
        <f>Table2[[#This Row],[Column1]]+Table2[[#This Row],[Column2]]</f>
        <v>#N/A</v>
      </c>
      <c r="BR2048" s="5"/>
      <c r="BS2048" s="5"/>
      <c r="BT2048" s="5"/>
      <c r="BU2048" s="5"/>
    </row>
    <row r="2049" spans="26:73" x14ac:dyDescent="0.25">
      <c r="Z2049" s="5" t="s">
        <v>1497</v>
      </c>
      <c r="AA2049" s="1">
        <v>0.2</v>
      </c>
      <c r="AI2049" s="5" t="s">
        <v>1503</v>
      </c>
      <c r="AJ2049" s="42">
        <v>1</v>
      </c>
      <c r="AL2049" s="5" t="s">
        <v>1504</v>
      </c>
      <c r="AM2049" s="17">
        <v>1</v>
      </c>
      <c r="AW2049" s="5" t="s">
        <v>1796</v>
      </c>
      <c r="AX2049" s="17">
        <v>89</v>
      </c>
      <c r="BC2049" s="5" t="s">
        <v>1642</v>
      </c>
      <c r="BD2049" s="17">
        <v>17</v>
      </c>
      <c r="BN2049" s="5" t="s">
        <v>1509</v>
      </c>
      <c r="BO2049" s="5" t="e">
        <f t="shared" si="115"/>
        <v>#N/A</v>
      </c>
      <c r="BP2049" s="5" t="e">
        <f t="shared" si="116"/>
        <v>#N/A</v>
      </c>
      <c r="BQ2049" s="5" t="e">
        <f>Table2[[#This Row],[Column1]]+Table2[[#This Row],[Column2]]</f>
        <v>#N/A</v>
      </c>
      <c r="BR2049" s="5"/>
      <c r="BS2049" s="5"/>
      <c r="BT2049" s="5"/>
      <c r="BU2049" s="5"/>
    </row>
    <row r="2050" spans="26:73" x14ac:dyDescent="0.25">
      <c r="Z2050" s="5" t="s">
        <v>1498</v>
      </c>
      <c r="AA2050" s="1">
        <v>0.8</v>
      </c>
      <c r="AI2050" s="5" t="s">
        <v>1504</v>
      </c>
      <c r="AJ2050" s="42">
        <v>1</v>
      </c>
      <c r="AL2050" s="5" t="s">
        <v>1505</v>
      </c>
      <c r="AM2050" s="17">
        <v>1</v>
      </c>
      <c r="AW2050" s="5" t="s">
        <v>1797</v>
      </c>
      <c r="AX2050" s="17">
        <v>484</v>
      </c>
      <c r="BC2050" s="5" t="s">
        <v>1645</v>
      </c>
      <c r="BD2050" s="17">
        <v>82</v>
      </c>
      <c r="BN2050" s="5" t="s">
        <v>1510</v>
      </c>
      <c r="BO2050" s="5" t="e">
        <f t="shared" si="115"/>
        <v>#N/A</v>
      </c>
      <c r="BP2050" s="5" t="e">
        <f t="shared" si="116"/>
        <v>#N/A</v>
      </c>
      <c r="BQ2050" s="5" t="e">
        <f>Table2[[#This Row],[Column1]]+Table2[[#This Row],[Column2]]</f>
        <v>#N/A</v>
      </c>
      <c r="BR2050" s="5"/>
      <c r="BS2050" s="5"/>
      <c r="BT2050" s="5"/>
      <c r="BU2050" s="5"/>
    </row>
    <row r="2051" spans="26:73" x14ac:dyDescent="0.25">
      <c r="Z2051" s="5" t="s">
        <v>1499</v>
      </c>
      <c r="AA2051" s="1">
        <v>0.03</v>
      </c>
      <c r="AI2051" s="5" t="s">
        <v>1505</v>
      </c>
      <c r="AJ2051" s="42">
        <v>1</v>
      </c>
      <c r="AL2051" s="5" t="s">
        <v>1506</v>
      </c>
      <c r="AM2051" s="17">
        <v>1</v>
      </c>
      <c r="AW2051" s="5" t="s">
        <v>1798</v>
      </c>
      <c r="AX2051" s="17">
        <v>42</v>
      </c>
      <c r="BC2051" s="5" t="s">
        <v>1646</v>
      </c>
      <c r="BD2051" s="17">
        <v>7</v>
      </c>
      <c r="BN2051" s="5" t="s">
        <v>1511</v>
      </c>
      <c r="BO2051" s="5" t="e">
        <f t="shared" si="115"/>
        <v>#N/A</v>
      </c>
      <c r="BP2051" s="5" t="e">
        <f t="shared" si="116"/>
        <v>#N/A</v>
      </c>
      <c r="BQ2051" s="5" t="e">
        <f>Table2[[#This Row],[Column1]]+Table2[[#This Row],[Column2]]</f>
        <v>#N/A</v>
      </c>
      <c r="BR2051" s="5"/>
      <c r="BS2051" s="5"/>
      <c r="BT2051" s="5"/>
      <c r="BU2051" s="5"/>
    </row>
    <row r="2052" spans="26:73" x14ac:dyDescent="0.25">
      <c r="Z2052" s="5" t="s">
        <v>1501</v>
      </c>
      <c r="AA2052" s="1">
        <v>0</v>
      </c>
      <c r="AI2052" s="5" t="s">
        <v>1506</v>
      </c>
      <c r="AJ2052" s="42">
        <v>1</v>
      </c>
      <c r="AL2052" s="5" t="s">
        <v>1509</v>
      </c>
      <c r="AM2052" s="17">
        <v>1</v>
      </c>
      <c r="AW2052" s="5" t="s">
        <v>1799</v>
      </c>
      <c r="AX2052" s="17">
        <v>120</v>
      </c>
      <c r="BC2052" s="5" t="s">
        <v>1647</v>
      </c>
      <c r="BD2052" s="17">
        <v>50</v>
      </c>
      <c r="BN2052" s="5" t="s">
        <v>1512</v>
      </c>
      <c r="BO2052" s="5" t="e">
        <f t="shared" si="115"/>
        <v>#N/A</v>
      </c>
      <c r="BP2052" s="5" t="e">
        <f t="shared" si="116"/>
        <v>#N/A</v>
      </c>
      <c r="BQ2052" s="5" t="e">
        <f>Table2[[#This Row],[Column1]]+Table2[[#This Row],[Column2]]</f>
        <v>#N/A</v>
      </c>
      <c r="BR2052" s="5"/>
      <c r="BS2052" s="5"/>
      <c r="BT2052" s="5"/>
      <c r="BU2052" s="5"/>
    </row>
    <row r="2053" spans="26:73" x14ac:dyDescent="0.25">
      <c r="Z2053" s="5" t="s">
        <v>1502</v>
      </c>
      <c r="AA2053" s="1">
        <v>0.15</v>
      </c>
      <c r="AI2053" s="5" t="s">
        <v>1509</v>
      </c>
      <c r="AJ2053" s="42">
        <v>1</v>
      </c>
      <c r="AL2053" s="5" t="s">
        <v>1510</v>
      </c>
      <c r="AM2053" s="17">
        <v>1</v>
      </c>
      <c r="AW2053" s="5" t="s">
        <v>1800</v>
      </c>
      <c r="AX2053" s="17">
        <v>25</v>
      </c>
      <c r="BC2053" s="5" t="s">
        <v>1648</v>
      </c>
      <c r="BD2053" s="17">
        <v>135</v>
      </c>
      <c r="BN2053" s="5" t="s">
        <v>1513</v>
      </c>
      <c r="BO2053" s="5" t="e">
        <f t="shared" si="115"/>
        <v>#N/A</v>
      </c>
      <c r="BP2053" s="5" t="e">
        <f t="shared" si="116"/>
        <v>#N/A</v>
      </c>
      <c r="BQ2053" s="5" t="e">
        <f>Table2[[#This Row],[Column1]]+Table2[[#This Row],[Column2]]</f>
        <v>#N/A</v>
      </c>
      <c r="BR2053" s="5"/>
      <c r="BS2053" s="5"/>
      <c r="BT2053" s="5"/>
      <c r="BU2053" s="5"/>
    </row>
    <row r="2054" spans="26:73" x14ac:dyDescent="0.25">
      <c r="Z2054" s="5" t="s">
        <v>1503</v>
      </c>
      <c r="AA2054" s="1">
        <v>0.05</v>
      </c>
      <c r="AI2054" s="5" t="s">
        <v>1510</v>
      </c>
      <c r="AJ2054" s="42">
        <v>1</v>
      </c>
      <c r="AL2054" s="5" t="s">
        <v>1511</v>
      </c>
      <c r="AM2054" s="17">
        <v>1</v>
      </c>
      <c r="AW2054" s="5" t="s">
        <v>1801</v>
      </c>
      <c r="AX2054" s="17">
        <v>19</v>
      </c>
      <c r="BC2054" s="5" t="s">
        <v>1649</v>
      </c>
      <c r="BD2054" s="17">
        <v>124</v>
      </c>
      <c r="BN2054" s="5" t="s">
        <v>1514</v>
      </c>
      <c r="BO2054" s="5" t="e">
        <f t="shared" si="115"/>
        <v>#N/A</v>
      </c>
      <c r="BP2054" s="5" t="e">
        <f t="shared" si="116"/>
        <v>#N/A</v>
      </c>
      <c r="BQ2054" s="5" t="e">
        <f>Table2[[#This Row],[Column1]]+Table2[[#This Row],[Column2]]</f>
        <v>#N/A</v>
      </c>
      <c r="BR2054" s="5"/>
      <c r="BS2054" s="5"/>
      <c r="BT2054" s="5"/>
      <c r="BU2054" s="5"/>
    </row>
    <row r="2055" spans="26:73" x14ac:dyDescent="0.25">
      <c r="Z2055" s="5" t="s">
        <v>1504</v>
      </c>
      <c r="AA2055" s="1">
        <v>0.2</v>
      </c>
      <c r="AI2055" s="5" t="s">
        <v>1511</v>
      </c>
      <c r="AJ2055" s="42">
        <v>1</v>
      </c>
      <c r="AL2055" s="5" t="s">
        <v>1512</v>
      </c>
      <c r="AM2055" s="17">
        <v>1</v>
      </c>
      <c r="AW2055" s="5" t="s">
        <v>1802</v>
      </c>
      <c r="AX2055" s="17">
        <v>505</v>
      </c>
      <c r="BC2055" s="5" t="s">
        <v>1650</v>
      </c>
      <c r="BD2055" s="17">
        <v>74</v>
      </c>
      <c r="BN2055" s="5" t="s">
        <v>1515</v>
      </c>
      <c r="BO2055" s="5" t="e">
        <f t="shared" si="115"/>
        <v>#N/A</v>
      </c>
      <c r="BP2055" s="5" t="e">
        <f t="shared" si="116"/>
        <v>#N/A</v>
      </c>
      <c r="BQ2055" s="5" t="e">
        <f>Table2[[#This Row],[Column1]]+Table2[[#This Row],[Column2]]</f>
        <v>#N/A</v>
      </c>
      <c r="BR2055" s="5"/>
      <c r="BS2055" s="5"/>
      <c r="BT2055" s="5"/>
      <c r="BU2055" s="5"/>
    </row>
    <row r="2056" spans="26:73" x14ac:dyDescent="0.25">
      <c r="Z2056" s="5" t="s">
        <v>1505</v>
      </c>
      <c r="AA2056" s="1">
        <v>0.9</v>
      </c>
      <c r="AI2056" s="5" t="s">
        <v>1512</v>
      </c>
      <c r="AJ2056" s="42">
        <v>1</v>
      </c>
      <c r="AL2056" s="5" t="s">
        <v>1513</v>
      </c>
      <c r="AM2056" s="17">
        <v>1</v>
      </c>
      <c r="AW2056" s="5" t="s">
        <v>1803</v>
      </c>
      <c r="AX2056" s="17">
        <v>55</v>
      </c>
      <c r="BC2056" s="5" t="s">
        <v>1651</v>
      </c>
      <c r="BD2056" s="17">
        <v>108</v>
      </c>
      <c r="BN2056" s="5" t="s">
        <v>1516</v>
      </c>
      <c r="BO2056" s="5" t="e">
        <f t="shared" ref="BO2056:BO2119" si="117">RANK(BK2056:BK3682,BK2056:BK3682,0)</f>
        <v>#N/A</v>
      </c>
      <c r="BP2056" s="5" t="e">
        <f t="shared" ref="BP2056:BP2119" si="118">RANK(BL2056:BL3682,BL2056:BL3682,0)</f>
        <v>#N/A</v>
      </c>
      <c r="BQ2056" s="5" t="e">
        <f>Table2[[#This Row],[Column1]]+Table2[[#This Row],[Column2]]</f>
        <v>#N/A</v>
      </c>
      <c r="BR2056" s="5"/>
      <c r="BS2056" s="5"/>
      <c r="BT2056" s="5"/>
      <c r="BU2056" s="5"/>
    </row>
    <row r="2057" spans="26:73" x14ac:dyDescent="0.25">
      <c r="Z2057" s="5" t="s">
        <v>1506</v>
      </c>
      <c r="AA2057" s="1">
        <v>0.1</v>
      </c>
      <c r="AI2057" s="5" t="s">
        <v>1513</v>
      </c>
      <c r="AJ2057" s="42">
        <v>1</v>
      </c>
      <c r="AL2057" s="5" t="s">
        <v>1514</v>
      </c>
      <c r="AM2057" s="17">
        <v>1</v>
      </c>
      <c r="AW2057" s="5" t="s">
        <v>1804</v>
      </c>
      <c r="AX2057" s="17">
        <v>15</v>
      </c>
      <c r="BC2057" s="5" t="s">
        <v>1653</v>
      </c>
      <c r="BD2057" s="17">
        <v>36</v>
      </c>
      <c r="BN2057" s="5" t="s">
        <v>1517</v>
      </c>
      <c r="BO2057" s="5" t="e">
        <f t="shared" si="117"/>
        <v>#N/A</v>
      </c>
      <c r="BP2057" s="5" t="e">
        <f t="shared" si="118"/>
        <v>#N/A</v>
      </c>
      <c r="BQ2057" s="5" t="e">
        <f>Table2[[#This Row],[Column1]]+Table2[[#This Row],[Column2]]</f>
        <v>#N/A</v>
      </c>
      <c r="BR2057" s="5"/>
      <c r="BS2057" s="5"/>
      <c r="BT2057" s="5"/>
      <c r="BU2057" s="5"/>
    </row>
    <row r="2058" spans="26:73" x14ac:dyDescent="0.25">
      <c r="Z2058" s="5" t="s">
        <v>1509</v>
      </c>
      <c r="AA2058" s="1">
        <v>0</v>
      </c>
      <c r="AI2058" s="5" t="s">
        <v>1514</v>
      </c>
      <c r="AJ2058" s="42">
        <v>1</v>
      </c>
      <c r="AL2058" s="5" t="s">
        <v>1515</v>
      </c>
      <c r="AM2058" s="17">
        <v>1</v>
      </c>
      <c r="AW2058" s="5" t="s">
        <v>1805</v>
      </c>
      <c r="AX2058" s="17">
        <v>63</v>
      </c>
      <c r="BC2058" s="5" t="s">
        <v>1654</v>
      </c>
      <c r="BD2058" s="17">
        <v>261</v>
      </c>
      <c r="BN2058" s="5" t="s">
        <v>1518</v>
      </c>
      <c r="BO2058" s="5" t="e">
        <f t="shared" si="117"/>
        <v>#N/A</v>
      </c>
      <c r="BP2058" s="5" t="e">
        <f t="shared" si="118"/>
        <v>#N/A</v>
      </c>
      <c r="BQ2058" s="5" t="e">
        <f>Table2[[#This Row],[Column1]]+Table2[[#This Row],[Column2]]</f>
        <v>#N/A</v>
      </c>
      <c r="BR2058" s="5"/>
      <c r="BS2058" s="5"/>
      <c r="BT2058" s="5"/>
      <c r="BU2058" s="5"/>
    </row>
    <row r="2059" spans="26:73" x14ac:dyDescent="0.25">
      <c r="Z2059" s="5" t="s">
        <v>1510</v>
      </c>
      <c r="AA2059" s="1">
        <v>0.33</v>
      </c>
      <c r="AI2059" s="5" t="s">
        <v>1515</v>
      </c>
      <c r="AJ2059" s="42">
        <v>1</v>
      </c>
      <c r="AL2059" s="5" t="s">
        <v>1516</v>
      </c>
      <c r="AM2059" s="17">
        <v>1</v>
      </c>
      <c r="AW2059" s="5" t="s">
        <v>1806</v>
      </c>
      <c r="AX2059" s="17">
        <v>65</v>
      </c>
      <c r="BC2059" s="5" t="s">
        <v>1655</v>
      </c>
      <c r="BD2059" s="17">
        <v>9</v>
      </c>
      <c r="BN2059" s="5" t="s">
        <v>1519</v>
      </c>
      <c r="BO2059" s="5" t="e">
        <f t="shared" si="117"/>
        <v>#N/A</v>
      </c>
      <c r="BP2059" s="5" t="e">
        <f t="shared" si="118"/>
        <v>#N/A</v>
      </c>
      <c r="BQ2059" s="5" t="e">
        <f>Table2[[#This Row],[Column1]]+Table2[[#This Row],[Column2]]</f>
        <v>#N/A</v>
      </c>
      <c r="BR2059" s="5"/>
      <c r="BS2059" s="5"/>
      <c r="BT2059" s="5"/>
      <c r="BU2059" s="5"/>
    </row>
    <row r="2060" spans="26:73" x14ac:dyDescent="0.25">
      <c r="Z2060" s="5" t="s">
        <v>1511</v>
      </c>
      <c r="AA2060" s="1">
        <v>0.09</v>
      </c>
      <c r="AI2060" s="5" t="s">
        <v>1516</v>
      </c>
      <c r="AJ2060" s="42">
        <v>1</v>
      </c>
      <c r="AL2060" s="5" t="s">
        <v>1517</v>
      </c>
      <c r="AM2060" s="17">
        <v>1</v>
      </c>
      <c r="AW2060" s="5" t="s">
        <v>1807</v>
      </c>
      <c r="AX2060" s="17">
        <v>1300</v>
      </c>
      <c r="BC2060" s="5" t="s">
        <v>1656</v>
      </c>
      <c r="BD2060" s="17">
        <v>169</v>
      </c>
      <c r="BN2060" s="5" t="s">
        <v>1520</v>
      </c>
      <c r="BO2060" s="5" t="e">
        <f t="shared" si="117"/>
        <v>#N/A</v>
      </c>
      <c r="BP2060" s="5" t="e">
        <f t="shared" si="118"/>
        <v>#N/A</v>
      </c>
      <c r="BQ2060" s="5" t="e">
        <f>Table2[[#This Row],[Column1]]+Table2[[#This Row],[Column2]]</f>
        <v>#N/A</v>
      </c>
      <c r="BR2060" s="5"/>
      <c r="BS2060" s="5"/>
      <c r="BT2060" s="5"/>
      <c r="BU2060" s="5"/>
    </row>
    <row r="2061" spans="26:73" x14ac:dyDescent="0.25">
      <c r="Z2061" s="5" t="s">
        <v>1512</v>
      </c>
      <c r="AA2061" s="1">
        <v>0</v>
      </c>
      <c r="AI2061" s="5" t="s">
        <v>1517</v>
      </c>
      <c r="AJ2061" s="42">
        <v>1</v>
      </c>
      <c r="AL2061" s="5" t="s">
        <v>1518</v>
      </c>
      <c r="AM2061" s="17">
        <v>2</v>
      </c>
      <c r="AW2061" s="5" t="s">
        <v>1808</v>
      </c>
      <c r="AX2061" s="17">
        <v>130</v>
      </c>
      <c r="BC2061" s="5" t="s">
        <v>1657</v>
      </c>
      <c r="BD2061" s="17">
        <v>7</v>
      </c>
      <c r="BN2061" s="5" t="s">
        <v>1522</v>
      </c>
      <c r="BO2061" s="5" t="e">
        <f t="shared" si="117"/>
        <v>#N/A</v>
      </c>
      <c r="BP2061" s="5" t="e">
        <f t="shared" si="118"/>
        <v>#N/A</v>
      </c>
      <c r="BQ2061" s="5" t="e">
        <f>Table2[[#This Row],[Column1]]+Table2[[#This Row],[Column2]]</f>
        <v>#N/A</v>
      </c>
      <c r="BR2061" s="5"/>
      <c r="BS2061" s="5"/>
      <c r="BT2061" s="5"/>
      <c r="BU2061" s="5"/>
    </row>
    <row r="2062" spans="26:73" x14ac:dyDescent="0.25">
      <c r="Z2062" s="5" t="s">
        <v>1513</v>
      </c>
      <c r="AA2062" s="1">
        <v>0</v>
      </c>
      <c r="AI2062" s="5" t="s">
        <v>1518</v>
      </c>
      <c r="AJ2062" s="42">
        <v>2</v>
      </c>
      <c r="AL2062" s="5" t="s">
        <v>1519</v>
      </c>
      <c r="AM2062" s="17">
        <v>1</v>
      </c>
      <c r="AW2062" s="5" t="s">
        <v>1810</v>
      </c>
      <c r="AX2062" s="17">
        <v>75</v>
      </c>
      <c r="BC2062" s="5" t="s">
        <v>1658</v>
      </c>
      <c r="BD2062" s="17">
        <v>478</v>
      </c>
      <c r="BN2062" s="5" t="s">
        <v>1523</v>
      </c>
      <c r="BO2062" s="5" t="e">
        <f t="shared" si="117"/>
        <v>#N/A</v>
      </c>
      <c r="BP2062" s="5" t="e">
        <f t="shared" si="118"/>
        <v>#N/A</v>
      </c>
      <c r="BQ2062" s="5" t="e">
        <f>Table2[[#This Row],[Column1]]+Table2[[#This Row],[Column2]]</f>
        <v>#N/A</v>
      </c>
      <c r="BR2062" s="5"/>
      <c r="BS2062" s="5"/>
      <c r="BT2062" s="5"/>
      <c r="BU2062" s="5"/>
    </row>
    <row r="2063" spans="26:73" x14ac:dyDescent="0.25">
      <c r="Z2063" s="5" t="s">
        <v>1514</v>
      </c>
      <c r="AA2063" s="1">
        <v>0.09</v>
      </c>
      <c r="AI2063" s="5" t="s">
        <v>1519</v>
      </c>
      <c r="AJ2063" s="42">
        <v>1</v>
      </c>
      <c r="AL2063" s="5" t="s">
        <v>1520</v>
      </c>
      <c r="AM2063" s="17">
        <v>1</v>
      </c>
      <c r="AW2063" s="5" t="s">
        <v>1811</v>
      </c>
      <c r="AX2063" s="17">
        <v>110</v>
      </c>
      <c r="BC2063" s="5" t="s">
        <v>1659</v>
      </c>
      <c r="BD2063" s="17">
        <v>12000</v>
      </c>
      <c r="BN2063" s="5" t="s">
        <v>1524</v>
      </c>
      <c r="BO2063" s="5" t="e">
        <f t="shared" si="117"/>
        <v>#N/A</v>
      </c>
      <c r="BP2063" s="5" t="e">
        <f t="shared" si="118"/>
        <v>#N/A</v>
      </c>
      <c r="BQ2063" s="5" t="e">
        <f>Table2[[#This Row],[Column1]]+Table2[[#This Row],[Column2]]</f>
        <v>#N/A</v>
      </c>
      <c r="BR2063" s="5"/>
      <c r="BS2063" s="5"/>
      <c r="BT2063" s="5"/>
      <c r="BU2063" s="5"/>
    </row>
    <row r="2064" spans="26:73" x14ac:dyDescent="0.25">
      <c r="Z2064" s="5" t="s">
        <v>1515</v>
      </c>
      <c r="AA2064" s="1">
        <v>0</v>
      </c>
      <c r="AI2064" s="5" t="s">
        <v>1520</v>
      </c>
      <c r="AJ2064" s="42">
        <v>1</v>
      </c>
      <c r="AL2064" s="5" t="s">
        <v>1522</v>
      </c>
      <c r="AM2064" s="17">
        <v>1</v>
      </c>
      <c r="AW2064" s="5" t="s">
        <v>1813</v>
      </c>
      <c r="AX2064" s="17">
        <v>1109</v>
      </c>
      <c r="BC2064" s="5" t="s">
        <v>1660</v>
      </c>
      <c r="BD2064" s="17">
        <v>396</v>
      </c>
      <c r="BN2064" s="5" t="s">
        <v>1525</v>
      </c>
      <c r="BO2064" s="5" t="e">
        <f t="shared" si="117"/>
        <v>#N/A</v>
      </c>
      <c r="BP2064" s="5" t="e">
        <f t="shared" si="118"/>
        <v>#N/A</v>
      </c>
      <c r="BQ2064" s="5" t="e">
        <f>Table2[[#This Row],[Column1]]+Table2[[#This Row],[Column2]]</f>
        <v>#N/A</v>
      </c>
      <c r="BR2064" s="5"/>
      <c r="BS2064" s="5"/>
      <c r="BT2064" s="5"/>
      <c r="BU2064" s="5"/>
    </row>
    <row r="2065" spans="26:73" x14ac:dyDescent="0.25">
      <c r="Z2065" s="5" t="s">
        <v>1516</v>
      </c>
      <c r="AA2065" s="1">
        <v>0.1</v>
      </c>
      <c r="AI2065" s="5" t="s">
        <v>1522</v>
      </c>
      <c r="AJ2065" s="42">
        <v>1</v>
      </c>
      <c r="AL2065" s="5" t="s">
        <v>1523</v>
      </c>
      <c r="AM2065" s="17">
        <v>1</v>
      </c>
      <c r="AW2065" s="5" t="s">
        <v>1814</v>
      </c>
      <c r="AX2065" s="17">
        <v>33</v>
      </c>
      <c r="BC2065" s="5" t="s">
        <v>1663</v>
      </c>
      <c r="BD2065" s="17">
        <v>20</v>
      </c>
      <c r="BN2065" s="5" t="s">
        <v>1526</v>
      </c>
      <c r="BO2065" s="5" t="e">
        <f t="shared" si="117"/>
        <v>#N/A</v>
      </c>
      <c r="BP2065" s="5" t="e">
        <f t="shared" si="118"/>
        <v>#N/A</v>
      </c>
      <c r="BQ2065" s="5" t="e">
        <f>Table2[[#This Row],[Column1]]+Table2[[#This Row],[Column2]]</f>
        <v>#N/A</v>
      </c>
      <c r="BR2065" s="5"/>
      <c r="BS2065" s="5"/>
      <c r="BT2065" s="5"/>
      <c r="BU2065" s="5"/>
    </row>
    <row r="2066" spans="26:73" x14ac:dyDescent="0.25">
      <c r="Z2066" s="5" t="s">
        <v>1517</v>
      </c>
      <c r="AA2066" s="1">
        <v>0</v>
      </c>
      <c r="AI2066" s="5" t="s">
        <v>1523</v>
      </c>
      <c r="AJ2066" s="42">
        <v>1</v>
      </c>
      <c r="AL2066" s="5" t="s">
        <v>1524</v>
      </c>
      <c r="AM2066" s="17">
        <v>2</v>
      </c>
      <c r="AW2066" s="5" t="s">
        <v>1815</v>
      </c>
      <c r="AX2066" s="17">
        <v>30</v>
      </c>
      <c r="BC2066" s="5" t="s">
        <v>1665</v>
      </c>
      <c r="BD2066" s="17">
        <v>148</v>
      </c>
      <c r="BN2066" s="5" t="s">
        <v>1527</v>
      </c>
      <c r="BO2066" s="5" t="e">
        <f t="shared" si="117"/>
        <v>#N/A</v>
      </c>
      <c r="BP2066" s="5" t="e">
        <f t="shared" si="118"/>
        <v>#N/A</v>
      </c>
      <c r="BQ2066" s="5" t="e">
        <f>Table2[[#This Row],[Column1]]+Table2[[#This Row],[Column2]]</f>
        <v>#N/A</v>
      </c>
      <c r="BR2066" s="5"/>
      <c r="BS2066" s="5"/>
      <c r="BT2066" s="5"/>
      <c r="BU2066" s="5"/>
    </row>
    <row r="2067" spans="26:73" x14ac:dyDescent="0.25">
      <c r="Z2067" s="5" t="s">
        <v>1518</v>
      </c>
      <c r="AA2067" s="1">
        <v>0.13</v>
      </c>
      <c r="AI2067" s="5" t="s">
        <v>1524</v>
      </c>
      <c r="AJ2067" s="42">
        <v>2</v>
      </c>
      <c r="AL2067" s="5" t="s">
        <v>1525</v>
      </c>
      <c r="AM2067" s="17">
        <v>1</v>
      </c>
      <c r="AW2067" s="5" t="s">
        <v>1816</v>
      </c>
      <c r="AX2067" s="17">
        <v>100</v>
      </c>
      <c r="BC2067" s="5" t="s">
        <v>1667</v>
      </c>
      <c r="BD2067" s="17">
        <v>50</v>
      </c>
      <c r="BN2067" s="5" t="s">
        <v>1528</v>
      </c>
      <c r="BO2067" s="5" t="e">
        <f t="shared" si="117"/>
        <v>#N/A</v>
      </c>
      <c r="BP2067" s="5" t="e">
        <f t="shared" si="118"/>
        <v>#N/A</v>
      </c>
      <c r="BQ2067" s="5" t="e">
        <f>Table2[[#This Row],[Column1]]+Table2[[#This Row],[Column2]]</f>
        <v>#N/A</v>
      </c>
      <c r="BR2067" s="5"/>
      <c r="BS2067" s="5"/>
      <c r="BT2067" s="5"/>
      <c r="BU2067" s="5"/>
    </row>
    <row r="2068" spans="26:73" x14ac:dyDescent="0.25">
      <c r="Z2068" s="5" t="s">
        <v>1519</v>
      </c>
      <c r="AA2068" s="1">
        <v>1</v>
      </c>
      <c r="AI2068" s="5" t="s">
        <v>1525</v>
      </c>
      <c r="AJ2068" s="42">
        <v>1</v>
      </c>
      <c r="AL2068" s="5" t="s">
        <v>1526</v>
      </c>
      <c r="AM2068" s="17">
        <v>2</v>
      </c>
      <c r="AW2068" s="5" t="s">
        <v>1817</v>
      </c>
      <c r="AX2068" s="17">
        <v>360</v>
      </c>
      <c r="BC2068" s="5" t="s">
        <v>1668</v>
      </c>
      <c r="BD2068" s="17">
        <v>4</v>
      </c>
      <c r="BN2068" s="5" t="s">
        <v>1529</v>
      </c>
      <c r="BO2068" s="5" t="e">
        <f t="shared" si="117"/>
        <v>#N/A</v>
      </c>
      <c r="BP2068" s="5" t="e">
        <f t="shared" si="118"/>
        <v>#N/A</v>
      </c>
      <c r="BQ2068" s="5" t="e">
        <f>Table2[[#This Row],[Column1]]+Table2[[#This Row],[Column2]]</f>
        <v>#N/A</v>
      </c>
      <c r="BR2068" s="5"/>
      <c r="BS2068" s="5"/>
      <c r="BT2068" s="5"/>
      <c r="BU2068" s="5"/>
    </row>
    <row r="2069" spans="26:73" x14ac:dyDescent="0.25">
      <c r="Z2069" s="5" t="s">
        <v>1520</v>
      </c>
      <c r="AA2069" s="1">
        <v>0.1</v>
      </c>
      <c r="AI2069" s="5" t="s">
        <v>1526</v>
      </c>
      <c r="AJ2069" s="42">
        <v>2</v>
      </c>
      <c r="AL2069" s="5" t="s">
        <v>1527</v>
      </c>
      <c r="AM2069" s="17">
        <v>1</v>
      </c>
      <c r="AW2069" s="5" t="s">
        <v>1820</v>
      </c>
      <c r="AX2069" s="17">
        <v>27</v>
      </c>
      <c r="BC2069" s="5" t="s">
        <v>1669</v>
      </c>
      <c r="BD2069" s="17">
        <v>6</v>
      </c>
      <c r="BN2069" s="5" t="s">
        <v>1530</v>
      </c>
      <c r="BO2069" s="5" t="e">
        <f t="shared" si="117"/>
        <v>#N/A</v>
      </c>
      <c r="BP2069" s="5" t="e">
        <f t="shared" si="118"/>
        <v>#N/A</v>
      </c>
      <c r="BQ2069" s="5" t="e">
        <f>Table2[[#This Row],[Column1]]+Table2[[#This Row],[Column2]]</f>
        <v>#N/A</v>
      </c>
      <c r="BR2069" s="5"/>
      <c r="BS2069" s="5"/>
      <c r="BT2069" s="5"/>
      <c r="BU2069" s="5"/>
    </row>
    <row r="2070" spans="26:73" x14ac:dyDescent="0.25">
      <c r="Z2070" s="5" t="s">
        <v>1522</v>
      </c>
      <c r="AA2070" s="1">
        <v>0.12</v>
      </c>
      <c r="AI2070" s="5" t="s">
        <v>1527</v>
      </c>
      <c r="AJ2070" s="42">
        <v>1</v>
      </c>
      <c r="AL2070" s="5" t="s">
        <v>1528</v>
      </c>
      <c r="AM2070" s="17">
        <v>1</v>
      </c>
      <c r="AW2070" s="5" t="s">
        <v>1821</v>
      </c>
      <c r="AX2070" s="17">
        <v>11</v>
      </c>
      <c r="BC2070" s="5" t="s">
        <v>1670</v>
      </c>
      <c r="BD2070" s="17">
        <v>321</v>
      </c>
      <c r="BN2070" s="5" t="s">
        <v>1531</v>
      </c>
      <c r="BO2070" s="5" t="e">
        <f t="shared" si="117"/>
        <v>#N/A</v>
      </c>
      <c r="BP2070" s="5" t="e">
        <f t="shared" si="118"/>
        <v>#N/A</v>
      </c>
      <c r="BQ2070" s="5" t="e">
        <f>Table2[[#This Row],[Column1]]+Table2[[#This Row],[Column2]]</f>
        <v>#N/A</v>
      </c>
      <c r="BR2070" s="5"/>
      <c r="BS2070" s="5"/>
      <c r="BT2070" s="5"/>
      <c r="BU2070" s="5"/>
    </row>
    <row r="2071" spans="26:73" x14ac:dyDescent="0.25">
      <c r="Z2071" s="5" t="s">
        <v>1523</v>
      </c>
      <c r="AA2071" s="1">
        <v>0.14000000000000001</v>
      </c>
      <c r="AI2071" s="5" t="s">
        <v>1528</v>
      </c>
      <c r="AJ2071" s="42">
        <v>1</v>
      </c>
      <c r="AL2071" s="5" t="s">
        <v>1529</v>
      </c>
      <c r="AM2071" s="17">
        <v>1</v>
      </c>
      <c r="AW2071" s="5" t="s">
        <v>1822</v>
      </c>
      <c r="AX2071" s="17">
        <v>80</v>
      </c>
      <c r="BC2071" s="5" t="s">
        <v>1672</v>
      </c>
      <c r="BD2071" s="17">
        <v>459</v>
      </c>
      <c r="BN2071" s="5" t="s">
        <v>1532</v>
      </c>
      <c r="BO2071" s="5" t="e">
        <f t="shared" si="117"/>
        <v>#N/A</v>
      </c>
      <c r="BP2071" s="5" t="e">
        <f t="shared" si="118"/>
        <v>#N/A</v>
      </c>
      <c r="BQ2071" s="5" t="e">
        <f>Table2[[#This Row],[Column1]]+Table2[[#This Row],[Column2]]</f>
        <v>#N/A</v>
      </c>
      <c r="BR2071" s="5"/>
      <c r="BS2071" s="5"/>
      <c r="BT2071" s="5"/>
      <c r="BU2071" s="5"/>
    </row>
    <row r="2072" spans="26:73" x14ac:dyDescent="0.25">
      <c r="Z2072" s="5" t="s">
        <v>1524</v>
      </c>
      <c r="AA2072" s="1">
        <v>0.2</v>
      </c>
      <c r="AI2072" s="5" t="s">
        <v>1529</v>
      </c>
      <c r="AJ2072" s="42">
        <v>1</v>
      </c>
      <c r="AL2072" s="5" t="s">
        <v>1530</v>
      </c>
      <c r="AM2072" s="17">
        <v>1</v>
      </c>
      <c r="AW2072" s="5" t="s">
        <v>1823</v>
      </c>
      <c r="AX2072" s="17">
        <v>129</v>
      </c>
      <c r="BC2072" s="5" t="s">
        <v>1673</v>
      </c>
      <c r="BD2072" s="17">
        <v>71</v>
      </c>
      <c r="BN2072" s="5" t="s">
        <v>1533</v>
      </c>
      <c r="BO2072" s="5" t="e">
        <f t="shared" si="117"/>
        <v>#N/A</v>
      </c>
      <c r="BP2072" s="5" t="e">
        <f t="shared" si="118"/>
        <v>#N/A</v>
      </c>
      <c r="BQ2072" s="5" t="e">
        <f>Table2[[#This Row],[Column1]]+Table2[[#This Row],[Column2]]</f>
        <v>#N/A</v>
      </c>
      <c r="BR2072" s="5"/>
      <c r="BS2072" s="5"/>
      <c r="BT2072" s="5"/>
      <c r="BU2072" s="5"/>
    </row>
    <row r="2073" spans="26:73" x14ac:dyDescent="0.25">
      <c r="Z2073" s="5" t="s">
        <v>1525</v>
      </c>
      <c r="AA2073" s="1">
        <v>0.2</v>
      </c>
      <c r="AI2073" s="5" t="s">
        <v>1530</v>
      </c>
      <c r="AJ2073" s="42">
        <v>1</v>
      </c>
      <c r="AL2073" s="5" t="s">
        <v>1531</v>
      </c>
      <c r="AM2073" s="17">
        <v>3</v>
      </c>
      <c r="AW2073" s="5" t="s">
        <v>1824</v>
      </c>
      <c r="AX2073" s="17">
        <v>250</v>
      </c>
      <c r="BC2073" s="5" t="s">
        <v>1674</v>
      </c>
      <c r="BD2073" s="17">
        <v>445</v>
      </c>
      <c r="BN2073" s="5" t="s">
        <v>1534</v>
      </c>
      <c r="BO2073" s="5" t="e">
        <f t="shared" si="117"/>
        <v>#N/A</v>
      </c>
      <c r="BP2073" s="5" t="e">
        <f t="shared" si="118"/>
        <v>#N/A</v>
      </c>
      <c r="BQ2073" s="5" t="e">
        <f>Table2[[#This Row],[Column1]]+Table2[[#This Row],[Column2]]</f>
        <v>#N/A</v>
      </c>
      <c r="BR2073" s="5"/>
      <c r="BS2073" s="5"/>
      <c r="BT2073" s="5"/>
      <c r="BU2073" s="5"/>
    </row>
    <row r="2074" spans="26:73" x14ac:dyDescent="0.25">
      <c r="Z2074" s="5" t="s">
        <v>1526</v>
      </c>
      <c r="AA2074" s="1">
        <v>1</v>
      </c>
      <c r="AI2074" s="5" t="s">
        <v>1531</v>
      </c>
      <c r="AJ2074" s="42">
        <v>3</v>
      </c>
      <c r="AL2074" s="5" t="s">
        <v>1532</v>
      </c>
      <c r="AM2074" s="17">
        <v>1</v>
      </c>
      <c r="AW2074" s="5" t="s">
        <v>1825</v>
      </c>
      <c r="AX2074" s="17">
        <v>150</v>
      </c>
      <c r="BC2074" s="5" t="s">
        <v>1675</v>
      </c>
      <c r="BD2074" s="17">
        <v>148</v>
      </c>
      <c r="BN2074" s="5" t="s">
        <v>1535</v>
      </c>
      <c r="BO2074" s="5" t="e">
        <f t="shared" si="117"/>
        <v>#N/A</v>
      </c>
      <c r="BP2074" s="5" t="e">
        <f t="shared" si="118"/>
        <v>#N/A</v>
      </c>
      <c r="BQ2074" s="5" t="e">
        <f>Table2[[#This Row],[Column1]]+Table2[[#This Row],[Column2]]</f>
        <v>#N/A</v>
      </c>
      <c r="BR2074" s="5"/>
      <c r="BS2074" s="5"/>
      <c r="BT2074" s="5"/>
      <c r="BU2074" s="5"/>
    </row>
    <row r="2075" spans="26:73" x14ac:dyDescent="0.25">
      <c r="Z2075" s="5" t="s">
        <v>1527</v>
      </c>
      <c r="AA2075" s="1">
        <v>0.08</v>
      </c>
      <c r="AI2075" s="5" t="s">
        <v>1532</v>
      </c>
      <c r="AJ2075" s="42">
        <v>1</v>
      </c>
      <c r="AL2075" s="5" t="s">
        <v>1533</v>
      </c>
      <c r="AM2075" s="17">
        <v>1</v>
      </c>
      <c r="AW2075" s="5" t="s">
        <v>1826</v>
      </c>
      <c r="AX2075" s="17">
        <v>60</v>
      </c>
      <c r="BC2075" s="5" t="s">
        <v>1678</v>
      </c>
      <c r="BD2075" s="17">
        <v>8</v>
      </c>
      <c r="BN2075" s="5" t="s">
        <v>1536</v>
      </c>
      <c r="BO2075" s="5" t="e">
        <f t="shared" si="117"/>
        <v>#N/A</v>
      </c>
      <c r="BP2075" s="5" t="e">
        <f t="shared" si="118"/>
        <v>#N/A</v>
      </c>
      <c r="BQ2075" s="5" t="e">
        <f>Table2[[#This Row],[Column1]]+Table2[[#This Row],[Column2]]</f>
        <v>#N/A</v>
      </c>
      <c r="BR2075" s="5"/>
      <c r="BS2075" s="5"/>
      <c r="BT2075" s="5"/>
      <c r="BU2075" s="5"/>
    </row>
    <row r="2076" spans="26:73" x14ac:dyDescent="0.25">
      <c r="Z2076" s="5" t="s">
        <v>1528</v>
      </c>
      <c r="AA2076" s="1">
        <v>0.2</v>
      </c>
      <c r="AI2076" s="5" t="s">
        <v>1533</v>
      </c>
      <c r="AJ2076" s="42">
        <v>1</v>
      </c>
      <c r="AL2076" s="5" t="s">
        <v>1534</v>
      </c>
      <c r="AM2076" s="17">
        <v>1</v>
      </c>
      <c r="AW2076" s="5" t="s">
        <v>1827</v>
      </c>
      <c r="AX2076" s="17">
        <v>29</v>
      </c>
      <c r="BC2076" s="5" t="s">
        <v>1679</v>
      </c>
      <c r="BD2076" s="17">
        <v>9</v>
      </c>
      <c r="BN2076" s="5" t="s">
        <v>1537</v>
      </c>
      <c r="BO2076" s="5" t="e">
        <f t="shared" si="117"/>
        <v>#N/A</v>
      </c>
      <c r="BP2076" s="5" t="e">
        <f t="shared" si="118"/>
        <v>#N/A</v>
      </c>
      <c r="BQ2076" s="5" t="e">
        <f>Table2[[#This Row],[Column1]]+Table2[[#This Row],[Column2]]</f>
        <v>#N/A</v>
      </c>
      <c r="BR2076" s="5"/>
      <c r="BS2076" s="5"/>
      <c r="BT2076" s="5"/>
      <c r="BU2076" s="5"/>
    </row>
    <row r="2077" spans="26:73" x14ac:dyDescent="0.25">
      <c r="Z2077" s="5" t="s">
        <v>1529</v>
      </c>
      <c r="AA2077" s="1">
        <v>0.25</v>
      </c>
      <c r="AI2077" s="5" t="s">
        <v>1534</v>
      </c>
      <c r="AJ2077" s="42">
        <v>1</v>
      </c>
      <c r="AL2077" s="5" t="s">
        <v>1535</v>
      </c>
      <c r="AM2077" s="17">
        <v>1</v>
      </c>
      <c r="AW2077" s="5" t="s">
        <v>1828</v>
      </c>
      <c r="AX2077" s="17">
        <v>56</v>
      </c>
      <c r="BC2077" s="5" t="s">
        <v>1681</v>
      </c>
      <c r="BD2077" s="17">
        <v>92</v>
      </c>
      <c r="BN2077" s="5" t="s">
        <v>1538</v>
      </c>
      <c r="BO2077" s="5" t="e">
        <f t="shared" si="117"/>
        <v>#N/A</v>
      </c>
      <c r="BP2077" s="5" t="e">
        <f t="shared" si="118"/>
        <v>#N/A</v>
      </c>
      <c r="BQ2077" s="5" t="e">
        <f>Table2[[#This Row],[Column1]]+Table2[[#This Row],[Column2]]</f>
        <v>#N/A</v>
      </c>
      <c r="BR2077" s="5"/>
      <c r="BS2077" s="5"/>
      <c r="BT2077" s="5"/>
      <c r="BU2077" s="5"/>
    </row>
    <row r="2078" spans="26:73" x14ac:dyDescent="0.25">
      <c r="Z2078" s="5" t="s">
        <v>1530</v>
      </c>
      <c r="AA2078" s="1">
        <v>0.36</v>
      </c>
      <c r="AI2078" s="5" t="s">
        <v>1535</v>
      </c>
      <c r="AJ2078" s="42">
        <v>1</v>
      </c>
      <c r="AL2078" s="5" t="s">
        <v>1536</v>
      </c>
      <c r="AM2078" s="17">
        <v>1</v>
      </c>
      <c r="AW2078" s="5" t="s">
        <v>1829</v>
      </c>
      <c r="AX2078" s="17">
        <v>50</v>
      </c>
      <c r="BC2078" s="5" t="s">
        <v>1682</v>
      </c>
      <c r="BD2078" s="17">
        <v>90</v>
      </c>
      <c r="BN2078" s="5" t="s">
        <v>1539</v>
      </c>
      <c r="BO2078" s="5" t="e">
        <f t="shared" si="117"/>
        <v>#N/A</v>
      </c>
      <c r="BP2078" s="5" t="e">
        <f t="shared" si="118"/>
        <v>#N/A</v>
      </c>
      <c r="BQ2078" s="5" t="e">
        <f>Table2[[#This Row],[Column1]]+Table2[[#This Row],[Column2]]</f>
        <v>#N/A</v>
      </c>
      <c r="BR2078" s="5"/>
      <c r="BS2078" s="5"/>
      <c r="BT2078" s="5"/>
      <c r="BU2078" s="5"/>
    </row>
    <row r="2079" spans="26:73" x14ac:dyDescent="0.25">
      <c r="Z2079" s="5" t="s">
        <v>1531</v>
      </c>
      <c r="AA2079" s="1">
        <v>0.25</v>
      </c>
      <c r="AI2079" s="5" t="s">
        <v>1536</v>
      </c>
      <c r="AJ2079" s="42">
        <v>1</v>
      </c>
      <c r="AL2079" s="5" t="s">
        <v>1537</v>
      </c>
      <c r="AM2079" s="17">
        <v>1</v>
      </c>
      <c r="AW2079" s="5" t="s">
        <v>1830</v>
      </c>
      <c r="AX2079" s="17">
        <v>40</v>
      </c>
      <c r="BC2079" s="5" t="s">
        <v>1683</v>
      </c>
      <c r="BD2079" s="17">
        <v>1000</v>
      </c>
      <c r="BN2079" s="5" t="s">
        <v>1540</v>
      </c>
      <c r="BO2079" s="5" t="e">
        <f t="shared" si="117"/>
        <v>#N/A</v>
      </c>
      <c r="BP2079" s="5" t="e">
        <f t="shared" si="118"/>
        <v>#N/A</v>
      </c>
      <c r="BQ2079" s="5" t="e">
        <f>Table2[[#This Row],[Column1]]+Table2[[#This Row],[Column2]]</f>
        <v>#N/A</v>
      </c>
      <c r="BR2079" s="5"/>
      <c r="BS2079" s="5"/>
      <c r="BT2079" s="5"/>
      <c r="BU2079" s="5"/>
    </row>
    <row r="2080" spans="26:73" x14ac:dyDescent="0.25">
      <c r="Z2080" s="5" t="s">
        <v>1532</v>
      </c>
      <c r="AA2080" s="1">
        <v>0</v>
      </c>
      <c r="AI2080" s="5" t="s">
        <v>1537</v>
      </c>
      <c r="AJ2080" s="42">
        <v>1</v>
      </c>
      <c r="AL2080" s="5" t="s">
        <v>1538</v>
      </c>
      <c r="AM2080" s="17">
        <v>1</v>
      </c>
      <c r="AW2080" s="5" t="s">
        <v>1831</v>
      </c>
      <c r="AX2080" s="17">
        <v>46</v>
      </c>
      <c r="BC2080" s="5" t="s">
        <v>1685</v>
      </c>
      <c r="BD2080" s="17">
        <v>558</v>
      </c>
      <c r="BN2080" s="5" t="s">
        <v>1541</v>
      </c>
      <c r="BO2080" s="5" t="e">
        <f t="shared" si="117"/>
        <v>#N/A</v>
      </c>
      <c r="BP2080" s="5" t="e">
        <f t="shared" si="118"/>
        <v>#N/A</v>
      </c>
      <c r="BQ2080" s="5" t="e">
        <f>Table2[[#This Row],[Column1]]+Table2[[#This Row],[Column2]]</f>
        <v>#N/A</v>
      </c>
      <c r="BR2080" s="5"/>
      <c r="BS2080" s="5"/>
      <c r="BT2080" s="5"/>
      <c r="BU2080" s="5"/>
    </row>
    <row r="2081" spans="26:73" x14ac:dyDescent="0.25">
      <c r="Z2081" s="5" t="s">
        <v>1533</v>
      </c>
      <c r="AA2081" s="1">
        <v>0</v>
      </c>
      <c r="AI2081" s="5" t="s">
        <v>1538</v>
      </c>
      <c r="AJ2081" s="42">
        <v>1</v>
      </c>
      <c r="AL2081" s="5" t="s">
        <v>1539</v>
      </c>
      <c r="AM2081" s="17">
        <v>1</v>
      </c>
      <c r="AW2081" s="5" t="s">
        <v>1832</v>
      </c>
      <c r="AX2081" s="17">
        <v>45</v>
      </c>
      <c r="BC2081" s="5" t="s">
        <v>1686</v>
      </c>
      <c r="BD2081" s="17">
        <v>346</v>
      </c>
      <c r="BN2081" s="5" t="s">
        <v>1543</v>
      </c>
      <c r="BO2081" s="5" t="e">
        <f t="shared" si="117"/>
        <v>#N/A</v>
      </c>
      <c r="BP2081" s="5" t="e">
        <f t="shared" si="118"/>
        <v>#N/A</v>
      </c>
      <c r="BQ2081" s="5" t="e">
        <f>Table2[[#This Row],[Column1]]+Table2[[#This Row],[Column2]]</f>
        <v>#N/A</v>
      </c>
      <c r="BR2081" s="5"/>
      <c r="BS2081" s="5"/>
      <c r="BT2081" s="5"/>
      <c r="BU2081" s="5"/>
    </row>
    <row r="2082" spans="26:73" x14ac:dyDescent="0.25">
      <c r="Z2082" s="5" t="s">
        <v>1534</v>
      </c>
      <c r="AA2082" s="1">
        <v>0</v>
      </c>
      <c r="AI2082" s="5" t="s">
        <v>1539</v>
      </c>
      <c r="AJ2082" s="42">
        <v>1</v>
      </c>
      <c r="AL2082" s="5" t="s">
        <v>1540</v>
      </c>
      <c r="AM2082" s="17">
        <v>1</v>
      </c>
      <c r="AW2082" s="5" t="s">
        <v>1835</v>
      </c>
      <c r="AX2082" s="17">
        <v>21</v>
      </c>
      <c r="BC2082" s="5" t="s">
        <v>1687</v>
      </c>
      <c r="BD2082" s="17">
        <v>118</v>
      </c>
      <c r="BN2082" s="5" t="s">
        <v>1544</v>
      </c>
      <c r="BO2082" s="5" t="e">
        <f t="shared" si="117"/>
        <v>#N/A</v>
      </c>
      <c r="BP2082" s="5" t="e">
        <f t="shared" si="118"/>
        <v>#N/A</v>
      </c>
      <c r="BQ2082" s="5" t="e">
        <f>Table2[[#This Row],[Column1]]+Table2[[#This Row],[Column2]]</f>
        <v>#N/A</v>
      </c>
      <c r="BR2082" s="5"/>
      <c r="BS2082" s="5"/>
      <c r="BT2082" s="5"/>
      <c r="BU2082" s="5"/>
    </row>
    <row r="2083" spans="26:73" x14ac:dyDescent="0.25">
      <c r="Z2083" s="5" t="s">
        <v>1535</v>
      </c>
      <c r="AA2083" s="1">
        <v>0</v>
      </c>
      <c r="AI2083" s="5" t="s">
        <v>1540</v>
      </c>
      <c r="AJ2083" s="42">
        <v>1</v>
      </c>
      <c r="AL2083" s="5" t="s">
        <v>1541</v>
      </c>
      <c r="AM2083" s="17">
        <v>4</v>
      </c>
      <c r="AW2083" s="5" t="s">
        <v>1837</v>
      </c>
      <c r="AX2083" s="17">
        <v>80</v>
      </c>
      <c r="BC2083" s="5" t="s">
        <v>1688</v>
      </c>
      <c r="BD2083" s="17">
        <v>73</v>
      </c>
      <c r="BN2083" s="5" t="s">
        <v>1545</v>
      </c>
      <c r="BO2083" s="5" t="e">
        <f t="shared" si="117"/>
        <v>#N/A</v>
      </c>
      <c r="BP2083" s="5" t="e">
        <f t="shared" si="118"/>
        <v>#N/A</v>
      </c>
      <c r="BQ2083" s="5" t="e">
        <f>Table2[[#This Row],[Column1]]+Table2[[#This Row],[Column2]]</f>
        <v>#N/A</v>
      </c>
      <c r="BR2083" s="5"/>
      <c r="BS2083" s="5"/>
      <c r="BT2083" s="5"/>
      <c r="BU2083" s="5"/>
    </row>
    <row r="2084" spans="26:73" x14ac:dyDescent="0.25">
      <c r="Z2084" s="5" t="s">
        <v>1536</v>
      </c>
      <c r="AA2084" s="1">
        <v>7.0000000000000007E-2</v>
      </c>
      <c r="AI2084" s="5" t="s">
        <v>1541</v>
      </c>
      <c r="AJ2084" s="42">
        <v>4</v>
      </c>
      <c r="AL2084" s="5" t="s">
        <v>1543</v>
      </c>
      <c r="AM2084" s="17">
        <v>1</v>
      </c>
      <c r="AW2084" s="5" t="s">
        <v>1838</v>
      </c>
      <c r="AX2084" s="17">
        <v>111</v>
      </c>
      <c r="BC2084" s="5" t="s">
        <v>1691</v>
      </c>
      <c r="BD2084" s="17">
        <v>115</v>
      </c>
      <c r="BN2084" s="5" t="s">
        <v>1546</v>
      </c>
      <c r="BO2084" s="5" t="e">
        <f t="shared" si="117"/>
        <v>#N/A</v>
      </c>
      <c r="BP2084" s="5" t="e">
        <f t="shared" si="118"/>
        <v>#N/A</v>
      </c>
      <c r="BQ2084" s="5" t="e">
        <f>Table2[[#This Row],[Column1]]+Table2[[#This Row],[Column2]]</f>
        <v>#N/A</v>
      </c>
      <c r="BR2084" s="5"/>
      <c r="BS2084" s="5"/>
      <c r="BT2084" s="5"/>
      <c r="BU2084" s="5"/>
    </row>
    <row r="2085" spans="26:73" x14ac:dyDescent="0.25">
      <c r="Z2085" s="5" t="s">
        <v>1537</v>
      </c>
      <c r="AA2085" s="1">
        <v>0.2</v>
      </c>
      <c r="AI2085" s="5" t="s">
        <v>1543</v>
      </c>
      <c r="AJ2085" s="42">
        <v>1</v>
      </c>
      <c r="AL2085" s="5" t="s">
        <v>1544</v>
      </c>
      <c r="AM2085" s="17">
        <v>1</v>
      </c>
      <c r="AW2085" s="5" t="s">
        <v>1839</v>
      </c>
      <c r="AX2085" s="17">
        <v>65</v>
      </c>
      <c r="BC2085" s="5" t="s">
        <v>1692</v>
      </c>
      <c r="BD2085" s="17">
        <v>172</v>
      </c>
      <c r="BN2085" s="5" t="s">
        <v>1547</v>
      </c>
      <c r="BO2085" s="5" t="e">
        <f t="shared" si="117"/>
        <v>#N/A</v>
      </c>
      <c r="BP2085" s="5" t="e">
        <f t="shared" si="118"/>
        <v>#N/A</v>
      </c>
      <c r="BQ2085" s="5" t="e">
        <f>Table2[[#This Row],[Column1]]+Table2[[#This Row],[Column2]]</f>
        <v>#N/A</v>
      </c>
      <c r="BR2085" s="5"/>
      <c r="BS2085" s="5"/>
      <c r="BT2085" s="5"/>
      <c r="BU2085" s="5"/>
    </row>
    <row r="2086" spans="26:73" x14ac:dyDescent="0.25">
      <c r="Z2086" s="5" t="s">
        <v>1538</v>
      </c>
      <c r="AA2086" s="1">
        <v>0.5</v>
      </c>
      <c r="AI2086" s="5" t="s">
        <v>1544</v>
      </c>
      <c r="AJ2086" s="42">
        <v>1</v>
      </c>
      <c r="AL2086" s="5" t="s">
        <v>1545</v>
      </c>
      <c r="AM2086" s="17">
        <v>2</v>
      </c>
      <c r="AW2086" s="5" t="s">
        <v>1840</v>
      </c>
      <c r="AX2086" s="17">
        <v>70</v>
      </c>
      <c r="BC2086" s="5" t="s">
        <v>1693</v>
      </c>
      <c r="BD2086" s="17">
        <v>169</v>
      </c>
      <c r="BN2086" s="5" t="s">
        <v>1548</v>
      </c>
      <c r="BO2086" s="5" t="e">
        <f t="shared" si="117"/>
        <v>#N/A</v>
      </c>
      <c r="BP2086" s="5" t="e">
        <f t="shared" si="118"/>
        <v>#N/A</v>
      </c>
      <c r="BQ2086" s="5" t="e">
        <f>Table2[[#This Row],[Column1]]+Table2[[#This Row],[Column2]]</f>
        <v>#N/A</v>
      </c>
      <c r="BR2086" s="5"/>
      <c r="BS2086" s="5"/>
      <c r="BT2086" s="5"/>
      <c r="BU2086" s="5"/>
    </row>
    <row r="2087" spans="26:73" x14ac:dyDescent="0.25">
      <c r="Z2087" s="5" t="s">
        <v>1539</v>
      </c>
      <c r="AA2087" s="1">
        <v>0.3</v>
      </c>
      <c r="AI2087" s="5" t="s">
        <v>1545</v>
      </c>
      <c r="AJ2087" s="42">
        <v>2</v>
      </c>
      <c r="AL2087" s="5" t="s">
        <v>1546</v>
      </c>
      <c r="AM2087" s="17">
        <v>1</v>
      </c>
      <c r="AW2087" s="5" t="s">
        <v>1841</v>
      </c>
      <c r="AX2087" s="17">
        <v>25</v>
      </c>
      <c r="BC2087" s="5" t="s">
        <v>1694</v>
      </c>
      <c r="BD2087" s="17">
        <v>74</v>
      </c>
      <c r="BN2087" s="5" t="s">
        <v>1549</v>
      </c>
      <c r="BO2087" s="5" t="e">
        <f t="shared" si="117"/>
        <v>#N/A</v>
      </c>
      <c r="BP2087" s="5" t="e">
        <f t="shared" si="118"/>
        <v>#N/A</v>
      </c>
      <c r="BQ2087" s="5" t="e">
        <f>Table2[[#This Row],[Column1]]+Table2[[#This Row],[Column2]]</f>
        <v>#N/A</v>
      </c>
      <c r="BR2087" s="5"/>
      <c r="BS2087" s="5"/>
      <c r="BT2087" s="5"/>
      <c r="BU2087" s="5"/>
    </row>
    <row r="2088" spans="26:73" x14ac:dyDescent="0.25">
      <c r="Z2088" s="5" t="s">
        <v>1540</v>
      </c>
      <c r="AA2088" s="1">
        <v>0.4</v>
      </c>
      <c r="AI2088" s="5" t="s">
        <v>1546</v>
      </c>
      <c r="AJ2088" s="42">
        <v>1</v>
      </c>
      <c r="AL2088" s="5" t="s">
        <v>1547</v>
      </c>
      <c r="AM2088" s="17">
        <v>1</v>
      </c>
      <c r="AW2088" s="5" t="s">
        <v>1842</v>
      </c>
      <c r="AX2088" s="17">
        <v>265</v>
      </c>
      <c r="BC2088" s="5" t="s">
        <v>1695</v>
      </c>
      <c r="BD2088" s="17">
        <v>12600</v>
      </c>
      <c r="BN2088" s="5" t="s">
        <v>1551</v>
      </c>
      <c r="BO2088" s="5" t="e">
        <f t="shared" si="117"/>
        <v>#N/A</v>
      </c>
      <c r="BP2088" s="5" t="e">
        <f t="shared" si="118"/>
        <v>#N/A</v>
      </c>
      <c r="BQ2088" s="5" t="e">
        <f>Table2[[#This Row],[Column1]]+Table2[[#This Row],[Column2]]</f>
        <v>#N/A</v>
      </c>
      <c r="BR2088" s="5"/>
      <c r="BS2088" s="5"/>
      <c r="BT2088" s="5"/>
      <c r="BU2088" s="5"/>
    </row>
    <row r="2089" spans="26:73" x14ac:dyDescent="0.25">
      <c r="Z2089" s="5" t="s">
        <v>1541</v>
      </c>
      <c r="AA2089" s="1">
        <v>0.1</v>
      </c>
      <c r="AI2089" s="5" t="s">
        <v>1547</v>
      </c>
      <c r="AJ2089" s="42">
        <v>1</v>
      </c>
      <c r="AL2089" s="5" t="s">
        <v>1548</v>
      </c>
      <c r="AM2089" s="17">
        <v>1</v>
      </c>
      <c r="AW2089" s="5" t="s">
        <v>1846</v>
      </c>
      <c r="AX2089" s="17">
        <v>15</v>
      </c>
      <c r="BC2089" s="5" t="s">
        <v>1696</v>
      </c>
      <c r="BD2089" s="17">
        <v>20200</v>
      </c>
      <c r="BN2089" s="5" t="s">
        <v>1552</v>
      </c>
      <c r="BO2089" s="5" t="e">
        <f t="shared" si="117"/>
        <v>#N/A</v>
      </c>
      <c r="BP2089" s="5" t="e">
        <f t="shared" si="118"/>
        <v>#N/A</v>
      </c>
      <c r="BQ2089" s="5" t="e">
        <f>Table2[[#This Row],[Column1]]+Table2[[#This Row],[Column2]]</f>
        <v>#N/A</v>
      </c>
      <c r="BR2089" s="5"/>
      <c r="BS2089" s="5"/>
      <c r="BT2089" s="5"/>
      <c r="BU2089" s="5"/>
    </row>
    <row r="2090" spans="26:73" x14ac:dyDescent="0.25">
      <c r="Z2090" s="5" t="s">
        <v>1543</v>
      </c>
      <c r="AA2090" s="1">
        <v>1</v>
      </c>
      <c r="AI2090" s="5" t="s">
        <v>1548</v>
      </c>
      <c r="AJ2090" s="42">
        <v>1</v>
      </c>
      <c r="AL2090" s="5" t="s">
        <v>1549</v>
      </c>
      <c r="AM2090" s="17">
        <v>1</v>
      </c>
      <c r="AW2090" s="5" t="s">
        <v>1847</v>
      </c>
      <c r="AX2090" s="17">
        <v>169</v>
      </c>
      <c r="BC2090" s="5" t="s">
        <v>1697</v>
      </c>
      <c r="BD2090" s="17">
        <v>41</v>
      </c>
      <c r="BN2090" s="5" t="s">
        <v>1553</v>
      </c>
      <c r="BO2090" s="5" t="e">
        <f t="shared" si="117"/>
        <v>#N/A</v>
      </c>
      <c r="BP2090" s="5" t="e">
        <f t="shared" si="118"/>
        <v>#N/A</v>
      </c>
      <c r="BQ2090" s="5" t="e">
        <f>Table2[[#This Row],[Column1]]+Table2[[#This Row],[Column2]]</f>
        <v>#N/A</v>
      </c>
      <c r="BR2090" s="5"/>
      <c r="BS2090" s="5"/>
      <c r="BT2090" s="5"/>
      <c r="BU2090" s="5"/>
    </row>
    <row r="2091" spans="26:73" x14ac:dyDescent="0.25">
      <c r="Z2091" s="5" t="s">
        <v>1544</v>
      </c>
      <c r="AA2091" s="1">
        <v>0.12</v>
      </c>
      <c r="AI2091" s="5" t="s">
        <v>1549</v>
      </c>
      <c r="AJ2091" s="42">
        <v>1</v>
      </c>
      <c r="AL2091" s="5" t="s">
        <v>1551</v>
      </c>
      <c r="AM2091" s="17">
        <v>1</v>
      </c>
      <c r="AW2091" s="5" t="s">
        <v>1848</v>
      </c>
      <c r="AX2091" s="17">
        <v>8</v>
      </c>
      <c r="BC2091" s="5" t="s">
        <v>1698</v>
      </c>
      <c r="BD2091" s="17">
        <v>1</v>
      </c>
      <c r="BN2091" s="5" t="s">
        <v>1554</v>
      </c>
      <c r="BO2091" s="5" t="e">
        <f t="shared" si="117"/>
        <v>#N/A</v>
      </c>
      <c r="BP2091" s="5" t="e">
        <f t="shared" si="118"/>
        <v>#N/A</v>
      </c>
      <c r="BQ2091" s="5" t="e">
        <f>Table2[[#This Row],[Column1]]+Table2[[#This Row],[Column2]]</f>
        <v>#N/A</v>
      </c>
      <c r="BR2091" s="5"/>
      <c r="BS2091" s="5"/>
      <c r="BT2091" s="5"/>
      <c r="BU2091" s="5"/>
    </row>
    <row r="2092" spans="26:73" x14ac:dyDescent="0.25">
      <c r="Z2092" s="5" t="s">
        <v>1545</v>
      </c>
      <c r="AA2092" s="1">
        <v>0</v>
      </c>
      <c r="AI2092" s="5" t="s">
        <v>1551</v>
      </c>
      <c r="AJ2092" s="42">
        <v>1</v>
      </c>
      <c r="AL2092" s="5" t="s">
        <v>1552</v>
      </c>
      <c r="AM2092" s="17">
        <v>1</v>
      </c>
      <c r="AW2092" s="5" t="s">
        <v>1849</v>
      </c>
      <c r="AX2092" s="17">
        <v>882</v>
      </c>
      <c r="BC2092" s="5" t="s">
        <v>1699</v>
      </c>
      <c r="BD2092" s="17">
        <v>139</v>
      </c>
      <c r="BN2092" s="5" t="s">
        <v>1555</v>
      </c>
      <c r="BO2092" s="5" t="e">
        <f t="shared" si="117"/>
        <v>#N/A</v>
      </c>
      <c r="BP2092" s="5" t="e">
        <f t="shared" si="118"/>
        <v>#N/A</v>
      </c>
      <c r="BQ2092" s="5" t="e">
        <f>Table2[[#This Row],[Column1]]+Table2[[#This Row],[Column2]]</f>
        <v>#N/A</v>
      </c>
      <c r="BR2092" s="5"/>
      <c r="BS2092" s="5"/>
      <c r="BT2092" s="5"/>
      <c r="BU2092" s="5"/>
    </row>
    <row r="2093" spans="26:73" x14ac:dyDescent="0.25">
      <c r="Z2093" s="5" t="s">
        <v>1546</v>
      </c>
      <c r="AA2093" s="1">
        <v>0</v>
      </c>
      <c r="AI2093" s="5" t="s">
        <v>1552</v>
      </c>
      <c r="AJ2093" s="42">
        <v>1</v>
      </c>
      <c r="AL2093" s="5" t="s">
        <v>1553</v>
      </c>
      <c r="AM2093" s="17">
        <v>1</v>
      </c>
      <c r="AW2093" s="5" t="s">
        <v>1850</v>
      </c>
      <c r="AX2093" s="17">
        <v>45</v>
      </c>
      <c r="BC2093" s="5" t="s">
        <v>1700</v>
      </c>
      <c r="BD2093" s="17">
        <v>5</v>
      </c>
      <c r="BN2093" s="5" t="s">
        <v>1556</v>
      </c>
      <c r="BO2093" s="5" t="e">
        <f t="shared" si="117"/>
        <v>#N/A</v>
      </c>
      <c r="BP2093" s="5" t="e">
        <f t="shared" si="118"/>
        <v>#N/A</v>
      </c>
      <c r="BQ2093" s="5" t="e">
        <f>Table2[[#This Row],[Column1]]+Table2[[#This Row],[Column2]]</f>
        <v>#N/A</v>
      </c>
      <c r="BR2093" s="5"/>
      <c r="BS2093" s="5"/>
      <c r="BT2093" s="5"/>
      <c r="BU2093" s="5"/>
    </row>
    <row r="2094" spans="26:73" x14ac:dyDescent="0.25">
      <c r="Z2094" s="5" t="s">
        <v>1547</v>
      </c>
      <c r="AA2094" s="1">
        <v>0.1</v>
      </c>
      <c r="AI2094" s="5" t="s">
        <v>1553</v>
      </c>
      <c r="AJ2094" s="42">
        <v>1</v>
      </c>
      <c r="AL2094" s="5" t="s">
        <v>1554</v>
      </c>
      <c r="AM2094" s="17">
        <v>1</v>
      </c>
      <c r="AW2094" s="5" t="s">
        <v>1851</v>
      </c>
      <c r="AX2094" s="17">
        <v>200</v>
      </c>
      <c r="BC2094" s="5" t="s">
        <v>1701</v>
      </c>
      <c r="BD2094" s="17">
        <v>36</v>
      </c>
      <c r="BN2094" s="5" t="s">
        <v>1557</v>
      </c>
      <c r="BO2094" s="5" t="e">
        <f t="shared" si="117"/>
        <v>#N/A</v>
      </c>
      <c r="BP2094" s="5" t="e">
        <f t="shared" si="118"/>
        <v>#N/A</v>
      </c>
      <c r="BQ2094" s="5" t="e">
        <f>Table2[[#This Row],[Column1]]+Table2[[#This Row],[Column2]]</f>
        <v>#N/A</v>
      </c>
      <c r="BR2094" s="5"/>
      <c r="BS2094" s="5"/>
      <c r="BT2094" s="5"/>
      <c r="BU2094" s="5"/>
    </row>
    <row r="2095" spans="26:73" x14ac:dyDescent="0.25">
      <c r="Z2095" s="5" t="s">
        <v>1548</v>
      </c>
      <c r="AA2095" s="1">
        <v>0.4</v>
      </c>
      <c r="AI2095" s="5" t="s">
        <v>1554</v>
      </c>
      <c r="AJ2095" s="42">
        <v>1</v>
      </c>
      <c r="AL2095" s="5" t="s">
        <v>1555</v>
      </c>
      <c r="AM2095" s="17">
        <v>1</v>
      </c>
      <c r="AW2095" s="5" t="s">
        <v>1852</v>
      </c>
      <c r="AX2095" s="17">
        <v>50</v>
      </c>
      <c r="BC2095" s="5" t="s">
        <v>1704</v>
      </c>
      <c r="BD2095" s="17">
        <v>115</v>
      </c>
      <c r="BN2095" s="5" t="s">
        <v>1558</v>
      </c>
      <c r="BO2095" s="5" t="e">
        <f t="shared" si="117"/>
        <v>#N/A</v>
      </c>
      <c r="BP2095" s="5" t="e">
        <f t="shared" si="118"/>
        <v>#N/A</v>
      </c>
      <c r="BQ2095" s="5" t="e">
        <f>Table2[[#This Row],[Column1]]+Table2[[#This Row],[Column2]]</f>
        <v>#N/A</v>
      </c>
      <c r="BR2095" s="5"/>
      <c r="BS2095" s="5"/>
      <c r="BT2095" s="5"/>
      <c r="BU2095" s="5"/>
    </row>
    <row r="2096" spans="26:73" x14ac:dyDescent="0.25">
      <c r="Z2096" s="5" t="s">
        <v>1549</v>
      </c>
      <c r="AA2096" s="1">
        <v>0</v>
      </c>
      <c r="AI2096" s="5" t="s">
        <v>1555</v>
      </c>
      <c r="AJ2096" s="42">
        <v>1</v>
      </c>
      <c r="AL2096" s="5" t="s">
        <v>1556</v>
      </c>
      <c r="AM2096" s="17">
        <v>1</v>
      </c>
      <c r="AW2096" s="5" t="s">
        <v>1853</v>
      </c>
      <c r="AX2096" s="17">
        <v>43</v>
      </c>
      <c r="BC2096" s="5" t="s">
        <v>1705</v>
      </c>
      <c r="BD2096" s="17">
        <v>39</v>
      </c>
      <c r="BN2096" s="5" t="s">
        <v>1559</v>
      </c>
      <c r="BO2096" s="5" t="e">
        <f t="shared" si="117"/>
        <v>#N/A</v>
      </c>
      <c r="BP2096" s="5" t="e">
        <f t="shared" si="118"/>
        <v>#N/A</v>
      </c>
      <c r="BQ2096" s="5" t="e">
        <f>Table2[[#This Row],[Column1]]+Table2[[#This Row],[Column2]]</f>
        <v>#N/A</v>
      </c>
      <c r="BR2096" s="5"/>
      <c r="BS2096" s="5"/>
      <c r="BT2096" s="5"/>
      <c r="BU2096" s="5"/>
    </row>
    <row r="2097" spans="26:73" x14ac:dyDescent="0.25">
      <c r="Z2097" s="5" t="s">
        <v>1551</v>
      </c>
      <c r="AA2097" s="1">
        <v>0.1</v>
      </c>
      <c r="AI2097" s="5" t="s">
        <v>1556</v>
      </c>
      <c r="AJ2097" s="42">
        <v>1</v>
      </c>
      <c r="AL2097" s="5" t="s">
        <v>1557</v>
      </c>
      <c r="AM2097" s="17">
        <v>1</v>
      </c>
      <c r="AW2097" s="5" t="s">
        <v>1855</v>
      </c>
      <c r="AX2097" s="17">
        <v>141</v>
      </c>
      <c r="BC2097" s="5" t="s">
        <v>1706</v>
      </c>
      <c r="BD2097" s="17">
        <v>136</v>
      </c>
      <c r="BN2097" s="5" t="s">
        <v>1560</v>
      </c>
      <c r="BO2097" s="5" t="e">
        <f t="shared" si="117"/>
        <v>#N/A</v>
      </c>
      <c r="BP2097" s="5" t="e">
        <f t="shared" si="118"/>
        <v>#N/A</v>
      </c>
      <c r="BQ2097" s="5" t="e">
        <f>Table2[[#This Row],[Column1]]+Table2[[#This Row],[Column2]]</f>
        <v>#N/A</v>
      </c>
      <c r="BR2097" s="5"/>
      <c r="BS2097" s="5"/>
      <c r="BT2097" s="5"/>
      <c r="BU2097" s="5"/>
    </row>
    <row r="2098" spans="26:73" x14ac:dyDescent="0.25">
      <c r="Z2098" s="5" t="s">
        <v>1552</v>
      </c>
      <c r="AA2098" s="1">
        <v>0</v>
      </c>
      <c r="AI2098" s="5" t="s">
        <v>1557</v>
      </c>
      <c r="AJ2098" s="42">
        <v>1</v>
      </c>
      <c r="AL2098" s="5" t="s">
        <v>1558</v>
      </c>
      <c r="AM2098" s="17">
        <v>1</v>
      </c>
      <c r="AW2098" s="5" t="s">
        <v>1856</v>
      </c>
      <c r="AX2098" s="17">
        <v>63</v>
      </c>
      <c r="BC2098" s="5" t="s">
        <v>1707</v>
      </c>
      <c r="BD2098" s="17">
        <v>714</v>
      </c>
      <c r="BN2098" s="5" t="s">
        <v>1561</v>
      </c>
      <c r="BO2098" s="5" t="e">
        <f t="shared" si="117"/>
        <v>#N/A</v>
      </c>
      <c r="BP2098" s="5" t="e">
        <f t="shared" si="118"/>
        <v>#N/A</v>
      </c>
      <c r="BQ2098" s="5" t="e">
        <f>Table2[[#This Row],[Column1]]+Table2[[#This Row],[Column2]]</f>
        <v>#N/A</v>
      </c>
      <c r="BR2098" s="5"/>
      <c r="BS2098" s="5"/>
      <c r="BT2098" s="5"/>
      <c r="BU2098" s="5"/>
    </row>
    <row r="2099" spans="26:73" x14ac:dyDescent="0.25">
      <c r="Z2099" s="5" t="s">
        <v>1553</v>
      </c>
      <c r="AA2099" s="1">
        <v>1</v>
      </c>
      <c r="AI2099" s="5" t="s">
        <v>1558</v>
      </c>
      <c r="AJ2099" s="42">
        <v>1</v>
      </c>
      <c r="AL2099" s="5" t="s">
        <v>1559</v>
      </c>
      <c r="AM2099" s="17">
        <v>1</v>
      </c>
      <c r="AW2099" s="5" t="s">
        <v>1857</v>
      </c>
      <c r="AX2099" s="17">
        <v>50</v>
      </c>
      <c r="BC2099" s="5" t="s">
        <v>1708</v>
      </c>
      <c r="BD2099" s="17">
        <v>7</v>
      </c>
      <c r="BN2099" s="5" t="s">
        <v>1562</v>
      </c>
      <c r="BO2099" s="5" t="e">
        <f t="shared" si="117"/>
        <v>#N/A</v>
      </c>
      <c r="BP2099" s="5" t="e">
        <f t="shared" si="118"/>
        <v>#N/A</v>
      </c>
      <c r="BQ2099" s="5" t="e">
        <f>Table2[[#This Row],[Column1]]+Table2[[#This Row],[Column2]]</f>
        <v>#N/A</v>
      </c>
      <c r="BR2099" s="5"/>
      <c r="BS2099" s="5"/>
      <c r="BT2099" s="5"/>
      <c r="BU2099" s="5"/>
    </row>
    <row r="2100" spans="26:73" x14ac:dyDescent="0.25">
      <c r="Z2100" s="5" t="s">
        <v>1554</v>
      </c>
      <c r="AA2100" s="1">
        <v>1</v>
      </c>
      <c r="AI2100" s="5" t="s">
        <v>1559</v>
      </c>
      <c r="AJ2100" s="42">
        <v>1</v>
      </c>
      <c r="AL2100" s="5" t="s">
        <v>1560</v>
      </c>
      <c r="AM2100" s="17">
        <v>1</v>
      </c>
      <c r="AW2100" s="5" t="s">
        <v>1859</v>
      </c>
      <c r="AX2100" s="17">
        <v>300</v>
      </c>
      <c r="BC2100" s="5" t="s">
        <v>1709</v>
      </c>
      <c r="BD2100" s="17">
        <v>351</v>
      </c>
      <c r="BN2100" s="5" t="s">
        <v>1563</v>
      </c>
      <c r="BO2100" s="5" t="e">
        <f t="shared" si="117"/>
        <v>#N/A</v>
      </c>
      <c r="BP2100" s="5" t="e">
        <f t="shared" si="118"/>
        <v>#N/A</v>
      </c>
      <c r="BQ2100" s="5" t="e">
        <f>Table2[[#This Row],[Column1]]+Table2[[#This Row],[Column2]]</f>
        <v>#N/A</v>
      </c>
      <c r="BR2100" s="5"/>
      <c r="BS2100" s="5"/>
      <c r="BT2100" s="5"/>
      <c r="BU2100" s="5"/>
    </row>
    <row r="2101" spans="26:73" x14ac:dyDescent="0.25">
      <c r="Z2101" s="5" t="s">
        <v>1555</v>
      </c>
      <c r="AA2101" s="1">
        <v>0</v>
      </c>
      <c r="AI2101" s="5" t="s">
        <v>1560</v>
      </c>
      <c r="AJ2101" s="42">
        <v>1</v>
      </c>
      <c r="AL2101" s="5" t="s">
        <v>1561</v>
      </c>
      <c r="AM2101" s="17">
        <v>1</v>
      </c>
      <c r="AW2101" s="5" t="s">
        <v>1862</v>
      </c>
      <c r="AX2101" s="17">
        <v>56</v>
      </c>
      <c r="BC2101" s="5" t="s">
        <v>1710</v>
      </c>
      <c r="BD2101" s="17">
        <v>512</v>
      </c>
      <c r="BN2101" s="5" t="s">
        <v>1565</v>
      </c>
      <c r="BO2101" s="5" t="e">
        <f t="shared" si="117"/>
        <v>#N/A</v>
      </c>
      <c r="BP2101" s="5" t="e">
        <f t="shared" si="118"/>
        <v>#N/A</v>
      </c>
      <c r="BQ2101" s="5" t="e">
        <f>Table2[[#This Row],[Column1]]+Table2[[#This Row],[Column2]]</f>
        <v>#N/A</v>
      </c>
      <c r="BR2101" s="5"/>
      <c r="BS2101" s="5"/>
      <c r="BT2101" s="5"/>
      <c r="BU2101" s="5"/>
    </row>
    <row r="2102" spans="26:73" x14ac:dyDescent="0.25">
      <c r="Z2102" s="5" t="s">
        <v>1556</v>
      </c>
      <c r="AA2102" s="1">
        <v>0.08</v>
      </c>
      <c r="AI2102" s="5" t="s">
        <v>1561</v>
      </c>
      <c r="AJ2102" s="42">
        <v>1</v>
      </c>
      <c r="AL2102" s="5" t="s">
        <v>1562</v>
      </c>
      <c r="AM2102" s="17">
        <v>1</v>
      </c>
      <c r="AW2102" s="5" t="s">
        <v>1864</v>
      </c>
      <c r="AX2102" s="17">
        <v>2620</v>
      </c>
      <c r="BC2102" s="5" t="s">
        <v>1711</v>
      </c>
      <c r="BD2102" s="17">
        <v>56</v>
      </c>
      <c r="BN2102" s="5" t="s">
        <v>1566</v>
      </c>
      <c r="BO2102" s="5" t="e">
        <f t="shared" si="117"/>
        <v>#N/A</v>
      </c>
      <c r="BP2102" s="5" t="e">
        <f t="shared" si="118"/>
        <v>#N/A</v>
      </c>
      <c r="BQ2102" s="5" t="e">
        <f>Table2[[#This Row],[Column1]]+Table2[[#This Row],[Column2]]</f>
        <v>#N/A</v>
      </c>
      <c r="BR2102" s="5"/>
      <c r="BS2102" s="5"/>
      <c r="BT2102" s="5"/>
      <c r="BU2102" s="5"/>
    </row>
    <row r="2103" spans="26:73" x14ac:dyDescent="0.25">
      <c r="Z2103" s="5" t="s">
        <v>1557</v>
      </c>
      <c r="AA2103" s="1">
        <v>0.15</v>
      </c>
      <c r="AI2103" s="5" t="s">
        <v>1562</v>
      </c>
      <c r="AJ2103" s="42">
        <v>1</v>
      </c>
      <c r="AL2103" s="5" t="s">
        <v>1563</v>
      </c>
      <c r="AM2103" s="17">
        <v>1</v>
      </c>
      <c r="AW2103" s="5" t="s">
        <v>1865</v>
      </c>
      <c r="AX2103" s="17">
        <v>200</v>
      </c>
      <c r="BC2103" s="5" t="s">
        <v>1712</v>
      </c>
      <c r="BD2103" s="17">
        <v>28</v>
      </c>
      <c r="BN2103" s="5" t="s">
        <v>1567</v>
      </c>
      <c r="BO2103" s="5" t="e">
        <f t="shared" si="117"/>
        <v>#N/A</v>
      </c>
      <c r="BP2103" s="5" t="e">
        <f t="shared" si="118"/>
        <v>#N/A</v>
      </c>
      <c r="BQ2103" s="5" t="e">
        <f>Table2[[#This Row],[Column1]]+Table2[[#This Row],[Column2]]</f>
        <v>#N/A</v>
      </c>
      <c r="BR2103" s="5"/>
      <c r="BS2103" s="5"/>
      <c r="BT2103" s="5"/>
      <c r="BU2103" s="5"/>
    </row>
    <row r="2104" spans="26:73" x14ac:dyDescent="0.25">
      <c r="Z2104" s="5" t="s">
        <v>1558</v>
      </c>
      <c r="AA2104" s="1">
        <v>0.08</v>
      </c>
      <c r="AI2104" s="5" t="s">
        <v>1563</v>
      </c>
      <c r="AJ2104" s="42">
        <v>1</v>
      </c>
      <c r="AL2104" s="5" t="s">
        <v>1565</v>
      </c>
      <c r="AM2104" s="17">
        <v>1</v>
      </c>
      <c r="AW2104" s="5" t="s">
        <v>1866</v>
      </c>
      <c r="AX2104" s="17">
        <v>209</v>
      </c>
      <c r="BC2104" s="5" t="s">
        <v>1713</v>
      </c>
      <c r="BD2104" s="17">
        <v>44</v>
      </c>
      <c r="BN2104" s="5" t="s">
        <v>1569</v>
      </c>
      <c r="BO2104" s="5" t="e">
        <f t="shared" si="117"/>
        <v>#N/A</v>
      </c>
      <c r="BP2104" s="5" t="e">
        <f t="shared" si="118"/>
        <v>#N/A</v>
      </c>
      <c r="BQ2104" s="5" t="e">
        <f>Table2[[#This Row],[Column1]]+Table2[[#This Row],[Column2]]</f>
        <v>#N/A</v>
      </c>
      <c r="BR2104" s="5"/>
      <c r="BS2104" s="5"/>
      <c r="BT2104" s="5"/>
      <c r="BU2104" s="5"/>
    </row>
    <row r="2105" spans="26:73" x14ac:dyDescent="0.25">
      <c r="Z2105" s="5" t="s">
        <v>1559</v>
      </c>
      <c r="AA2105" s="1">
        <v>0.09</v>
      </c>
      <c r="AI2105" s="5" t="s">
        <v>1565</v>
      </c>
      <c r="AJ2105" s="42">
        <v>1</v>
      </c>
      <c r="AL2105" s="5" t="s">
        <v>1566</v>
      </c>
      <c r="AM2105" s="17">
        <v>2</v>
      </c>
      <c r="AW2105" s="5" t="s">
        <v>1867</v>
      </c>
      <c r="AX2105" s="17">
        <v>30</v>
      </c>
      <c r="BC2105" s="5" t="s">
        <v>1714</v>
      </c>
      <c r="BD2105" s="17">
        <v>136</v>
      </c>
      <c r="BN2105" s="5" t="s">
        <v>1570</v>
      </c>
      <c r="BO2105" s="5" t="e">
        <f t="shared" si="117"/>
        <v>#N/A</v>
      </c>
      <c r="BP2105" s="5" t="e">
        <f t="shared" si="118"/>
        <v>#N/A</v>
      </c>
      <c r="BQ2105" s="5" t="e">
        <f>Table2[[#This Row],[Column1]]+Table2[[#This Row],[Column2]]</f>
        <v>#N/A</v>
      </c>
      <c r="BR2105" s="5"/>
      <c r="BS2105" s="5"/>
      <c r="BT2105" s="5"/>
      <c r="BU2105" s="5"/>
    </row>
    <row r="2106" spans="26:73" x14ac:dyDescent="0.25">
      <c r="Z2106" s="5" t="s">
        <v>1560</v>
      </c>
      <c r="AA2106" s="1">
        <v>0</v>
      </c>
      <c r="AI2106" s="5" t="s">
        <v>1566</v>
      </c>
      <c r="AJ2106" s="42">
        <v>2</v>
      </c>
      <c r="AL2106" s="5" t="s">
        <v>1567</v>
      </c>
      <c r="AM2106" s="17">
        <v>1</v>
      </c>
      <c r="AW2106" s="5" t="s">
        <v>1868</v>
      </c>
      <c r="AX2106" s="17">
        <v>60</v>
      </c>
      <c r="BC2106" s="5" t="s">
        <v>1715</v>
      </c>
      <c r="BD2106" s="17">
        <v>418</v>
      </c>
      <c r="BN2106" s="5" t="s">
        <v>1572</v>
      </c>
      <c r="BO2106" s="5" t="e">
        <f t="shared" si="117"/>
        <v>#N/A</v>
      </c>
      <c r="BP2106" s="5" t="e">
        <f t="shared" si="118"/>
        <v>#N/A</v>
      </c>
      <c r="BQ2106" s="5" t="e">
        <f>Table2[[#This Row],[Column1]]+Table2[[#This Row],[Column2]]</f>
        <v>#N/A</v>
      </c>
      <c r="BR2106" s="5"/>
      <c r="BS2106" s="5"/>
      <c r="BT2106" s="5"/>
      <c r="BU2106" s="5"/>
    </row>
    <row r="2107" spans="26:73" x14ac:dyDescent="0.25">
      <c r="Z2107" s="5" t="s">
        <v>1561</v>
      </c>
      <c r="AA2107" s="1">
        <v>0.04</v>
      </c>
      <c r="AI2107" s="5" t="s">
        <v>1567</v>
      </c>
      <c r="AJ2107" s="42">
        <v>1</v>
      </c>
      <c r="AL2107" s="5" t="s">
        <v>1569</v>
      </c>
      <c r="AM2107" s="17">
        <v>1</v>
      </c>
      <c r="AW2107" s="5" t="s">
        <v>1869</v>
      </c>
      <c r="AX2107" s="17">
        <v>159</v>
      </c>
      <c r="BC2107" s="5" t="s">
        <v>1716</v>
      </c>
      <c r="BD2107" s="17">
        <v>748</v>
      </c>
      <c r="BN2107" s="5" t="s">
        <v>1573</v>
      </c>
      <c r="BO2107" s="5" t="e">
        <f t="shared" si="117"/>
        <v>#N/A</v>
      </c>
      <c r="BP2107" s="5" t="e">
        <f t="shared" si="118"/>
        <v>#N/A</v>
      </c>
      <c r="BQ2107" s="5" t="e">
        <f>Table2[[#This Row],[Column1]]+Table2[[#This Row],[Column2]]</f>
        <v>#N/A</v>
      </c>
      <c r="BR2107" s="5"/>
      <c r="BS2107" s="5"/>
      <c r="BT2107" s="5"/>
      <c r="BU2107" s="5"/>
    </row>
    <row r="2108" spans="26:73" x14ac:dyDescent="0.25">
      <c r="Z2108" s="5" t="s">
        <v>1562</v>
      </c>
      <c r="AA2108" s="1">
        <v>0.08</v>
      </c>
      <c r="AI2108" s="5" t="s">
        <v>1569</v>
      </c>
      <c r="AJ2108" s="42">
        <v>1</v>
      </c>
      <c r="AL2108" s="5" t="s">
        <v>1570</v>
      </c>
      <c r="AM2108" s="17">
        <v>1</v>
      </c>
      <c r="AW2108" s="5" t="s">
        <v>1870</v>
      </c>
      <c r="AX2108" s="17">
        <v>500</v>
      </c>
      <c r="BC2108" s="5" t="s">
        <v>1717</v>
      </c>
      <c r="BD2108" s="17">
        <v>40</v>
      </c>
      <c r="BN2108" s="5" t="s">
        <v>1574</v>
      </c>
      <c r="BO2108" s="5" t="e">
        <f t="shared" si="117"/>
        <v>#N/A</v>
      </c>
      <c r="BP2108" s="5" t="e">
        <f t="shared" si="118"/>
        <v>#N/A</v>
      </c>
      <c r="BQ2108" s="5" t="e">
        <f>Table2[[#This Row],[Column1]]+Table2[[#This Row],[Column2]]</f>
        <v>#N/A</v>
      </c>
      <c r="BR2108" s="5"/>
      <c r="BS2108" s="5"/>
      <c r="BT2108" s="5"/>
      <c r="BU2108" s="5"/>
    </row>
    <row r="2109" spans="26:73" x14ac:dyDescent="0.25">
      <c r="Z2109" s="5" t="s">
        <v>1563</v>
      </c>
      <c r="AA2109" s="1">
        <v>0</v>
      </c>
      <c r="AI2109" s="5" t="s">
        <v>1570</v>
      </c>
      <c r="AJ2109" s="42">
        <v>1</v>
      </c>
      <c r="AL2109" s="5" t="s">
        <v>1572</v>
      </c>
      <c r="AM2109" s="17">
        <v>1</v>
      </c>
      <c r="AW2109" s="5" t="s">
        <v>1871</v>
      </c>
      <c r="AX2109" s="17">
        <v>175</v>
      </c>
      <c r="BC2109" s="5" t="s">
        <v>1718</v>
      </c>
      <c r="BD2109" s="17">
        <v>610</v>
      </c>
      <c r="BN2109" s="5" t="s">
        <v>1575</v>
      </c>
      <c r="BO2109" s="5" t="e">
        <f t="shared" si="117"/>
        <v>#N/A</v>
      </c>
      <c r="BP2109" s="5" t="e">
        <f t="shared" si="118"/>
        <v>#N/A</v>
      </c>
      <c r="BQ2109" s="5" t="e">
        <f>Table2[[#This Row],[Column1]]+Table2[[#This Row],[Column2]]</f>
        <v>#N/A</v>
      </c>
      <c r="BR2109" s="5"/>
      <c r="BS2109" s="5"/>
      <c r="BT2109" s="5"/>
      <c r="BU2109" s="5"/>
    </row>
    <row r="2110" spans="26:73" x14ac:dyDescent="0.25">
      <c r="Z2110" s="5" t="s">
        <v>1565</v>
      </c>
      <c r="AA2110" s="1">
        <v>0</v>
      </c>
      <c r="AI2110" s="5" t="s">
        <v>1572</v>
      </c>
      <c r="AJ2110" s="42">
        <v>1</v>
      </c>
      <c r="AL2110" s="5" t="s">
        <v>1573</v>
      </c>
      <c r="AM2110" s="17">
        <v>1</v>
      </c>
      <c r="AW2110" s="5" t="s">
        <v>1872</v>
      </c>
      <c r="AX2110" s="17">
        <v>150</v>
      </c>
      <c r="BC2110" s="5" t="s">
        <v>1719</v>
      </c>
      <c r="BD2110" s="17">
        <v>53</v>
      </c>
      <c r="BN2110" s="5" t="s">
        <v>1576</v>
      </c>
      <c r="BO2110" s="5" t="e">
        <f t="shared" si="117"/>
        <v>#N/A</v>
      </c>
      <c r="BP2110" s="5" t="e">
        <f t="shared" si="118"/>
        <v>#N/A</v>
      </c>
      <c r="BQ2110" s="5" t="e">
        <f>Table2[[#This Row],[Column1]]+Table2[[#This Row],[Column2]]</f>
        <v>#N/A</v>
      </c>
      <c r="BR2110" s="5"/>
      <c r="BS2110" s="5"/>
      <c r="BT2110" s="5"/>
      <c r="BU2110" s="5"/>
    </row>
    <row r="2111" spans="26:73" x14ac:dyDescent="0.25">
      <c r="Z2111" s="5" t="s">
        <v>1566</v>
      </c>
      <c r="AA2111" s="1">
        <v>0.1</v>
      </c>
      <c r="AI2111" s="5" t="s">
        <v>1573</v>
      </c>
      <c r="AJ2111" s="42">
        <v>1</v>
      </c>
      <c r="AL2111" s="5" t="s">
        <v>1574</v>
      </c>
      <c r="AM2111" s="17">
        <v>1</v>
      </c>
      <c r="AW2111" s="5" t="s">
        <v>1875</v>
      </c>
      <c r="AX2111" s="17">
        <v>100</v>
      </c>
      <c r="BC2111" s="5" t="s">
        <v>1720</v>
      </c>
      <c r="BD2111" s="17">
        <v>1121</v>
      </c>
      <c r="BN2111" s="5" t="s">
        <v>1577</v>
      </c>
      <c r="BO2111" s="5" t="e">
        <f t="shared" si="117"/>
        <v>#N/A</v>
      </c>
      <c r="BP2111" s="5" t="e">
        <f t="shared" si="118"/>
        <v>#N/A</v>
      </c>
      <c r="BQ2111" s="5" t="e">
        <f>Table2[[#This Row],[Column1]]+Table2[[#This Row],[Column2]]</f>
        <v>#N/A</v>
      </c>
      <c r="BR2111" s="5"/>
      <c r="BS2111" s="5"/>
      <c r="BT2111" s="5"/>
      <c r="BU2111" s="5"/>
    </row>
    <row r="2112" spans="26:73" x14ac:dyDescent="0.25">
      <c r="Z2112" s="5" t="s">
        <v>1567</v>
      </c>
      <c r="AA2112" s="1">
        <v>0</v>
      </c>
      <c r="AI2112" s="5" t="s">
        <v>1574</v>
      </c>
      <c r="AJ2112" s="42">
        <v>1</v>
      </c>
      <c r="AL2112" s="5" t="s">
        <v>1575</v>
      </c>
      <c r="AM2112" s="17">
        <v>2</v>
      </c>
      <c r="AW2112" s="5" t="s">
        <v>1876</v>
      </c>
      <c r="AX2112" s="17">
        <v>10</v>
      </c>
      <c r="BC2112" s="5" t="s">
        <v>1723</v>
      </c>
      <c r="BD2112" s="17">
        <v>1292</v>
      </c>
      <c r="BN2112" s="5" t="s">
        <v>1578</v>
      </c>
      <c r="BO2112" s="5" t="e">
        <f t="shared" si="117"/>
        <v>#N/A</v>
      </c>
      <c r="BP2112" s="5" t="e">
        <f t="shared" si="118"/>
        <v>#N/A</v>
      </c>
      <c r="BQ2112" s="5" t="e">
        <f>Table2[[#This Row],[Column1]]+Table2[[#This Row],[Column2]]</f>
        <v>#N/A</v>
      </c>
      <c r="BR2112" s="5"/>
      <c r="BS2112" s="5"/>
      <c r="BT2112" s="5"/>
      <c r="BU2112" s="5"/>
    </row>
    <row r="2113" spans="26:73" x14ac:dyDescent="0.25">
      <c r="Z2113" s="5" t="s">
        <v>1569</v>
      </c>
      <c r="AA2113" s="1">
        <v>0</v>
      </c>
      <c r="AI2113" s="5" t="s">
        <v>1575</v>
      </c>
      <c r="AJ2113" s="42">
        <v>2</v>
      </c>
      <c r="AL2113" s="5" t="s">
        <v>1576</v>
      </c>
      <c r="AM2113" s="17">
        <v>1</v>
      </c>
      <c r="AW2113" s="5" t="s">
        <v>1877</v>
      </c>
      <c r="AX2113" s="17">
        <v>251</v>
      </c>
      <c r="BC2113" s="5" t="s">
        <v>1724</v>
      </c>
      <c r="BD2113" s="17">
        <v>204</v>
      </c>
      <c r="BN2113" s="5" t="s">
        <v>1579</v>
      </c>
      <c r="BO2113" s="5" t="e">
        <f t="shared" si="117"/>
        <v>#N/A</v>
      </c>
      <c r="BP2113" s="5" t="e">
        <f t="shared" si="118"/>
        <v>#N/A</v>
      </c>
      <c r="BQ2113" s="5" t="e">
        <f>Table2[[#This Row],[Column1]]+Table2[[#This Row],[Column2]]</f>
        <v>#N/A</v>
      </c>
      <c r="BR2113" s="5"/>
      <c r="BS2113" s="5"/>
      <c r="BT2113" s="5"/>
      <c r="BU2113" s="5"/>
    </row>
    <row r="2114" spans="26:73" x14ac:dyDescent="0.25">
      <c r="Z2114" s="5" t="s">
        <v>1570</v>
      </c>
      <c r="AA2114" s="1">
        <v>0.2</v>
      </c>
      <c r="AI2114" s="5" t="s">
        <v>1576</v>
      </c>
      <c r="AJ2114" s="42">
        <v>1</v>
      </c>
      <c r="AL2114" s="5" t="s">
        <v>1577</v>
      </c>
      <c r="AM2114" s="17">
        <v>2</v>
      </c>
      <c r="AW2114" s="5" t="s">
        <v>1878</v>
      </c>
      <c r="AX2114" s="17">
        <v>125</v>
      </c>
      <c r="BC2114" s="5" t="s">
        <v>1725</v>
      </c>
      <c r="BD2114" s="17">
        <v>9400</v>
      </c>
      <c r="BN2114" s="5" t="s">
        <v>1580</v>
      </c>
      <c r="BO2114" s="5" t="e">
        <f t="shared" si="117"/>
        <v>#N/A</v>
      </c>
      <c r="BP2114" s="5" t="e">
        <f t="shared" si="118"/>
        <v>#N/A</v>
      </c>
      <c r="BQ2114" s="5" t="e">
        <f>Table2[[#This Row],[Column1]]+Table2[[#This Row],[Column2]]</f>
        <v>#N/A</v>
      </c>
      <c r="BR2114" s="5"/>
      <c r="BS2114" s="5"/>
      <c r="BT2114" s="5"/>
      <c r="BU2114" s="5"/>
    </row>
    <row r="2115" spans="26:73" x14ac:dyDescent="0.25">
      <c r="Z2115" s="5" t="s">
        <v>1572</v>
      </c>
      <c r="AA2115" s="1">
        <v>0.25</v>
      </c>
      <c r="AI2115" s="5" t="s">
        <v>1577</v>
      </c>
      <c r="AJ2115" s="42">
        <v>2</v>
      </c>
      <c r="AL2115" s="5" t="s">
        <v>1578</v>
      </c>
      <c r="AM2115" s="17">
        <v>1</v>
      </c>
      <c r="AW2115" s="5" t="s">
        <v>1880</v>
      </c>
      <c r="AX2115" s="17">
        <v>1150</v>
      </c>
      <c r="BC2115" s="5" t="s">
        <v>1726</v>
      </c>
      <c r="BD2115" s="17">
        <v>95</v>
      </c>
      <c r="BN2115" s="5" t="s">
        <v>1581</v>
      </c>
      <c r="BO2115" s="5" t="e">
        <f t="shared" si="117"/>
        <v>#N/A</v>
      </c>
      <c r="BP2115" s="5" t="e">
        <f t="shared" si="118"/>
        <v>#N/A</v>
      </c>
      <c r="BQ2115" s="5" t="e">
        <f>Table2[[#This Row],[Column1]]+Table2[[#This Row],[Column2]]</f>
        <v>#N/A</v>
      </c>
      <c r="BR2115" s="5"/>
      <c r="BS2115" s="5"/>
      <c r="BT2115" s="5"/>
      <c r="BU2115" s="5"/>
    </row>
    <row r="2116" spans="26:73" x14ac:dyDescent="0.25">
      <c r="Z2116" s="5" t="s">
        <v>1573</v>
      </c>
      <c r="AA2116" s="1">
        <v>0.4</v>
      </c>
      <c r="AI2116" s="5" t="s">
        <v>1578</v>
      </c>
      <c r="AJ2116" s="42">
        <v>1</v>
      </c>
      <c r="AL2116" s="5" t="s">
        <v>1579</v>
      </c>
      <c r="AM2116" s="17">
        <v>1</v>
      </c>
      <c r="AW2116" s="5" t="s">
        <v>1881</v>
      </c>
      <c r="AX2116" s="17">
        <v>91</v>
      </c>
      <c r="BC2116" s="5" t="s">
        <v>1727</v>
      </c>
      <c r="BD2116" s="17">
        <v>235</v>
      </c>
      <c r="BN2116" s="5" t="s">
        <v>1582</v>
      </c>
      <c r="BO2116" s="5" t="e">
        <f t="shared" si="117"/>
        <v>#N/A</v>
      </c>
      <c r="BP2116" s="5" t="e">
        <f t="shared" si="118"/>
        <v>#N/A</v>
      </c>
      <c r="BQ2116" s="5" t="e">
        <f>Table2[[#This Row],[Column1]]+Table2[[#This Row],[Column2]]</f>
        <v>#N/A</v>
      </c>
      <c r="BR2116" s="5"/>
      <c r="BS2116" s="5"/>
      <c r="BT2116" s="5"/>
      <c r="BU2116" s="5"/>
    </row>
    <row r="2117" spans="26:73" x14ac:dyDescent="0.25">
      <c r="Z2117" s="5" t="s">
        <v>1574</v>
      </c>
      <c r="AA2117" s="1">
        <v>0.03</v>
      </c>
      <c r="AI2117" s="5" t="s">
        <v>1579</v>
      </c>
      <c r="AJ2117" s="42">
        <v>1</v>
      </c>
      <c r="AL2117" s="5" t="s">
        <v>1580</v>
      </c>
      <c r="AM2117" s="17">
        <v>2</v>
      </c>
      <c r="AW2117" s="5" t="s">
        <v>1882</v>
      </c>
      <c r="AX2117" s="17">
        <v>55</v>
      </c>
      <c r="BC2117" s="5" t="s">
        <v>1728</v>
      </c>
      <c r="BD2117" s="17">
        <v>565</v>
      </c>
      <c r="BN2117" s="5" t="s">
        <v>1583</v>
      </c>
      <c r="BO2117" s="5" t="e">
        <f t="shared" si="117"/>
        <v>#N/A</v>
      </c>
      <c r="BP2117" s="5" t="e">
        <f t="shared" si="118"/>
        <v>#N/A</v>
      </c>
      <c r="BQ2117" s="5" t="e">
        <f>Table2[[#This Row],[Column1]]+Table2[[#This Row],[Column2]]</f>
        <v>#N/A</v>
      </c>
      <c r="BR2117" s="5"/>
      <c r="BS2117" s="5"/>
      <c r="BT2117" s="5"/>
      <c r="BU2117" s="5"/>
    </row>
    <row r="2118" spans="26:73" x14ac:dyDescent="0.25">
      <c r="Z2118" s="5" t="s">
        <v>1575</v>
      </c>
      <c r="AA2118" s="1">
        <v>0.15</v>
      </c>
      <c r="AI2118" s="5" t="s">
        <v>1580</v>
      </c>
      <c r="AJ2118" s="42">
        <v>2</v>
      </c>
      <c r="AL2118" s="5" t="s">
        <v>1581</v>
      </c>
      <c r="AM2118" s="17">
        <v>2</v>
      </c>
      <c r="AW2118" s="5" t="s">
        <v>1884</v>
      </c>
      <c r="AX2118" s="17">
        <v>2100</v>
      </c>
      <c r="BC2118" s="5" t="s">
        <v>1729</v>
      </c>
      <c r="BD2118" s="17">
        <v>902</v>
      </c>
      <c r="BN2118" s="5" t="s">
        <v>1585</v>
      </c>
      <c r="BO2118" s="5" t="e">
        <f t="shared" si="117"/>
        <v>#N/A</v>
      </c>
      <c r="BP2118" s="5" t="e">
        <f t="shared" si="118"/>
        <v>#N/A</v>
      </c>
      <c r="BQ2118" s="5" t="e">
        <f>Table2[[#This Row],[Column1]]+Table2[[#This Row],[Column2]]</f>
        <v>#N/A</v>
      </c>
      <c r="BR2118" s="5"/>
      <c r="BS2118" s="5"/>
      <c r="BT2118" s="5"/>
      <c r="BU2118" s="5"/>
    </row>
    <row r="2119" spans="26:73" x14ac:dyDescent="0.25">
      <c r="Z2119" s="5" t="s">
        <v>1576</v>
      </c>
      <c r="AA2119" s="1">
        <v>0.2</v>
      </c>
      <c r="AI2119" s="5" t="s">
        <v>1581</v>
      </c>
      <c r="AJ2119" s="42">
        <v>2</v>
      </c>
      <c r="AL2119" s="5" t="s">
        <v>1582</v>
      </c>
      <c r="AM2119" s="17">
        <v>1</v>
      </c>
      <c r="AW2119" s="5" t="s">
        <v>1885</v>
      </c>
      <c r="AX2119" s="17">
        <v>95</v>
      </c>
      <c r="BC2119" s="5" t="s">
        <v>1730</v>
      </c>
      <c r="BD2119" s="17">
        <v>110</v>
      </c>
      <c r="BN2119" s="5" t="s">
        <v>1586</v>
      </c>
      <c r="BO2119" s="5" t="e">
        <f t="shared" si="117"/>
        <v>#N/A</v>
      </c>
      <c r="BP2119" s="5" t="e">
        <f t="shared" si="118"/>
        <v>#N/A</v>
      </c>
      <c r="BQ2119" s="5" t="e">
        <f>Table2[[#This Row],[Column1]]+Table2[[#This Row],[Column2]]</f>
        <v>#N/A</v>
      </c>
      <c r="BR2119" s="5"/>
      <c r="BS2119" s="5"/>
      <c r="BT2119" s="5"/>
      <c r="BU2119" s="5"/>
    </row>
    <row r="2120" spans="26:73" x14ac:dyDescent="0.25">
      <c r="Z2120" s="5" t="s">
        <v>1577</v>
      </c>
      <c r="AA2120" s="1">
        <v>0.15</v>
      </c>
      <c r="AI2120" s="5" t="s">
        <v>1582</v>
      </c>
      <c r="AJ2120" s="42">
        <v>1</v>
      </c>
      <c r="AL2120" s="5" t="s">
        <v>1583</v>
      </c>
      <c r="AM2120" s="17">
        <v>1</v>
      </c>
      <c r="AW2120" s="5" t="s">
        <v>1887</v>
      </c>
      <c r="AX2120" s="17">
        <v>300</v>
      </c>
      <c r="BC2120" s="5" t="s">
        <v>1731</v>
      </c>
      <c r="BD2120" s="17">
        <v>29</v>
      </c>
      <c r="BN2120" s="5" t="s">
        <v>1587</v>
      </c>
      <c r="BO2120" s="5" t="e">
        <f t="shared" ref="BO2120:BO2183" si="119">RANK(BK2120:BK3746,BK2120:BK3746,0)</f>
        <v>#N/A</v>
      </c>
      <c r="BP2120" s="5" t="e">
        <f t="shared" ref="BP2120:BP2183" si="120">RANK(BL2120:BL3746,BL2120:BL3746,0)</f>
        <v>#N/A</v>
      </c>
      <c r="BQ2120" s="5" t="e">
        <f>Table2[[#This Row],[Column1]]+Table2[[#This Row],[Column2]]</f>
        <v>#N/A</v>
      </c>
      <c r="BR2120" s="5"/>
      <c r="BS2120" s="5"/>
      <c r="BT2120" s="5"/>
      <c r="BU2120" s="5"/>
    </row>
    <row r="2121" spans="26:73" x14ac:dyDescent="0.25">
      <c r="Z2121" s="5" t="s">
        <v>1578</v>
      </c>
      <c r="AA2121" s="1">
        <v>0.3</v>
      </c>
      <c r="AI2121" s="5" t="s">
        <v>1583</v>
      </c>
      <c r="AJ2121" s="42">
        <v>1</v>
      </c>
      <c r="AL2121" s="5" t="s">
        <v>1585</v>
      </c>
      <c r="AM2121" s="17">
        <v>1</v>
      </c>
      <c r="AW2121" s="5" t="s">
        <v>1888</v>
      </c>
      <c r="AX2121" s="17">
        <v>99</v>
      </c>
      <c r="BC2121" s="5" t="s">
        <v>1733</v>
      </c>
      <c r="BD2121" s="17">
        <v>450</v>
      </c>
      <c r="BN2121" s="5" t="s">
        <v>1588</v>
      </c>
      <c r="BO2121" s="5" t="e">
        <f t="shared" si="119"/>
        <v>#N/A</v>
      </c>
      <c r="BP2121" s="5" t="e">
        <f t="shared" si="120"/>
        <v>#N/A</v>
      </c>
      <c r="BQ2121" s="5" t="e">
        <f>Table2[[#This Row],[Column1]]+Table2[[#This Row],[Column2]]</f>
        <v>#N/A</v>
      </c>
      <c r="BR2121" s="5"/>
      <c r="BS2121" s="5"/>
      <c r="BT2121" s="5"/>
      <c r="BU2121" s="5"/>
    </row>
    <row r="2122" spans="26:73" x14ac:dyDescent="0.25">
      <c r="Z2122" s="5" t="s">
        <v>1579</v>
      </c>
      <c r="AA2122" s="1">
        <v>0</v>
      </c>
      <c r="AI2122" s="5" t="s">
        <v>1585</v>
      </c>
      <c r="AJ2122" s="42">
        <v>1</v>
      </c>
      <c r="AL2122" s="5" t="s">
        <v>1586</v>
      </c>
      <c r="AM2122" s="17">
        <v>1</v>
      </c>
      <c r="AW2122" s="5" t="s">
        <v>1889</v>
      </c>
      <c r="AX2122" s="17">
        <v>340</v>
      </c>
      <c r="BC2122" s="5" t="s">
        <v>1734</v>
      </c>
      <c r="BD2122" s="17">
        <v>83</v>
      </c>
      <c r="BN2122" s="5" t="s">
        <v>1589</v>
      </c>
      <c r="BO2122" s="5" t="e">
        <f t="shared" si="119"/>
        <v>#N/A</v>
      </c>
      <c r="BP2122" s="5" t="e">
        <f t="shared" si="120"/>
        <v>#N/A</v>
      </c>
      <c r="BQ2122" s="5" t="e">
        <f>Table2[[#This Row],[Column1]]+Table2[[#This Row],[Column2]]</f>
        <v>#N/A</v>
      </c>
      <c r="BR2122" s="5"/>
      <c r="BS2122" s="5"/>
      <c r="BT2122" s="5"/>
      <c r="BU2122" s="5"/>
    </row>
    <row r="2123" spans="26:73" x14ac:dyDescent="0.25">
      <c r="Z2123" s="5" t="s">
        <v>1580</v>
      </c>
      <c r="AA2123" s="1">
        <v>0.14000000000000001</v>
      </c>
      <c r="AI2123" s="5" t="s">
        <v>1586</v>
      </c>
      <c r="AJ2123" s="42">
        <v>1</v>
      </c>
      <c r="AL2123" s="5" t="s">
        <v>1587</v>
      </c>
      <c r="AM2123" s="17">
        <v>1</v>
      </c>
      <c r="AW2123" s="5" t="s">
        <v>1890</v>
      </c>
      <c r="AX2123" s="17">
        <v>40</v>
      </c>
      <c r="BC2123" s="5" t="s">
        <v>1735</v>
      </c>
      <c r="BD2123" s="17">
        <v>104</v>
      </c>
      <c r="BN2123" s="5" t="s">
        <v>1590</v>
      </c>
      <c r="BO2123" s="5" t="e">
        <f t="shared" si="119"/>
        <v>#N/A</v>
      </c>
      <c r="BP2123" s="5" t="e">
        <f t="shared" si="120"/>
        <v>#N/A</v>
      </c>
      <c r="BQ2123" s="5" t="e">
        <f>Table2[[#This Row],[Column1]]+Table2[[#This Row],[Column2]]</f>
        <v>#N/A</v>
      </c>
      <c r="BR2123" s="5"/>
      <c r="BS2123" s="5"/>
      <c r="BT2123" s="5"/>
      <c r="BU2123" s="5"/>
    </row>
    <row r="2124" spans="26:73" x14ac:dyDescent="0.25">
      <c r="Z2124" s="5" t="s">
        <v>1581</v>
      </c>
      <c r="AA2124" s="1">
        <v>0.19</v>
      </c>
      <c r="AI2124" s="5" t="s">
        <v>1587</v>
      </c>
      <c r="AJ2124" s="42">
        <v>1</v>
      </c>
      <c r="AL2124" s="5" t="s">
        <v>1588</v>
      </c>
      <c r="AM2124" s="17">
        <v>3</v>
      </c>
      <c r="AW2124" s="5" t="s">
        <v>1891</v>
      </c>
      <c r="AX2124" s="17">
        <v>470</v>
      </c>
      <c r="BC2124" s="5" t="s">
        <v>1736</v>
      </c>
      <c r="BD2124" s="17">
        <v>112</v>
      </c>
      <c r="BN2124" s="5" t="s">
        <v>1591</v>
      </c>
      <c r="BO2124" s="5" t="e">
        <f t="shared" si="119"/>
        <v>#N/A</v>
      </c>
      <c r="BP2124" s="5" t="e">
        <f t="shared" si="120"/>
        <v>#N/A</v>
      </c>
      <c r="BQ2124" s="5" t="e">
        <f>Table2[[#This Row],[Column1]]+Table2[[#This Row],[Column2]]</f>
        <v>#N/A</v>
      </c>
      <c r="BR2124" s="5"/>
      <c r="BS2124" s="5"/>
      <c r="BT2124" s="5"/>
      <c r="BU2124" s="5"/>
    </row>
    <row r="2125" spans="26:73" x14ac:dyDescent="0.25">
      <c r="Z2125" s="5" t="s">
        <v>1582</v>
      </c>
      <c r="AA2125" s="1">
        <v>7.0000000000000007E-2</v>
      </c>
      <c r="AI2125" s="5" t="s">
        <v>1588</v>
      </c>
      <c r="AJ2125" s="42">
        <v>3</v>
      </c>
      <c r="AL2125" s="5" t="s">
        <v>1589</v>
      </c>
      <c r="AM2125" s="17">
        <v>1</v>
      </c>
      <c r="AW2125" s="5" t="s">
        <v>1892</v>
      </c>
      <c r="AX2125" s="17">
        <v>130</v>
      </c>
      <c r="BC2125" s="5" t="s">
        <v>1737</v>
      </c>
      <c r="BD2125" s="17">
        <v>1</v>
      </c>
      <c r="BN2125" s="5" t="s">
        <v>1592</v>
      </c>
      <c r="BO2125" s="5" t="e">
        <f t="shared" si="119"/>
        <v>#N/A</v>
      </c>
      <c r="BP2125" s="5" t="e">
        <f t="shared" si="120"/>
        <v>#N/A</v>
      </c>
      <c r="BQ2125" s="5" t="e">
        <f>Table2[[#This Row],[Column1]]+Table2[[#This Row],[Column2]]</f>
        <v>#N/A</v>
      </c>
      <c r="BR2125" s="5"/>
      <c r="BS2125" s="5"/>
      <c r="BT2125" s="5"/>
      <c r="BU2125" s="5"/>
    </row>
    <row r="2126" spans="26:73" x14ac:dyDescent="0.25">
      <c r="Z2126" s="5" t="s">
        <v>1583</v>
      </c>
      <c r="AA2126" s="1">
        <v>0.04</v>
      </c>
      <c r="AI2126" s="5" t="s">
        <v>1589</v>
      </c>
      <c r="AJ2126" s="42">
        <v>1</v>
      </c>
      <c r="AL2126" s="5" t="s">
        <v>1590</v>
      </c>
      <c r="AM2126" s="17">
        <v>1</v>
      </c>
      <c r="AW2126" s="5" t="s">
        <v>1893</v>
      </c>
      <c r="AX2126" s="17">
        <v>50</v>
      </c>
      <c r="BC2126" s="5" t="s">
        <v>1738</v>
      </c>
      <c r="BD2126" s="17">
        <v>224</v>
      </c>
      <c r="BN2126" s="5" t="s">
        <v>1594</v>
      </c>
      <c r="BO2126" s="5" t="e">
        <f t="shared" si="119"/>
        <v>#N/A</v>
      </c>
      <c r="BP2126" s="5" t="e">
        <f t="shared" si="120"/>
        <v>#N/A</v>
      </c>
      <c r="BQ2126" s="5" t="e">
        <f>Table2[[#This Row],[Column1]]+Table2[[#This Row],[Column2]]</f>
        <v>#N/A</v>
      </c>
      <c r="BR2126" s="5"/>
      <c r="BS2126" s="5"/>
      <c r="BT2126" s="5"/>
      <c r="BU2126" s="5"/>
    </row>
    <row r="2127" spans="26:73" x14ac:dyDescent="0.25">
      <c r="Z2127" s="5" t="s">
        <v>1585</v>
      </c>
      <c r="AA2127" s="1">
        <v>0.5</v>
      </c>
      <c r="AI2127" s="5" t="s">
        <v>1590</v>
      </c>
      <c r="AJ2127" s="42">
        <v>1</v>
      </c>
      <c r="AL2127" s="5" t="s">
        <v>1591</v>
      </c>
      <c r="AM2127" s="17">
        <v>1</v>
      </c>
      <c r="AW2127" s="5" t="s">
        <v>1894</v>
      </c>
      <c r="AX2127" s="17">
        <v>46</v>
      </c>
      <c r="BC2127" s="5" t="s">
        <v>1739</v>
      </c>
      <c r="BD2127" s="17">
        <v>128</v>
      </c>
      <c r="BN2127" s="5" t="s">
        <v>1595</v>
      </c>
      <c r="BO2127" s="5" t="e">
        <f t="shared" si="119"/>
        <v>#N/A</v>
      </c>
      <c r="BP2127" s="5" t="e">
        <f t="shared" si="120"/>
        <v>#N/A</v>
      </c>
      <c r="BQ2127" s="5" t="e">
        <f>Table2[[#This Row],[Column1]]+Table2[[#This Row],[Column2]]</f>
        <v>#N/A</v>
      </c>
      <c r="BR2127" s="5"/>
      <c r="BS2127" s="5"/>
      <c r="BT2127" s="5"/>
      <c r="BU2127" s="5"/>
    </row>
    <row r="2128" spans="26:73" x14ac:dyDescent="0.25">
      <c r="Z2128" s="5" t="s">
        <v>1586</v>
      </c>
      <c r="AA2128" s="1">
        <v>0.1</v>
      </c>
      <c r="AI2128" s="5" t="s">
        <v>1591</v>
      </c>
      <c r="AJ2128" s="42">
        <v>1</v>
      </c>
      <c r="AL2128" s="5" t="s">
        <v>1592</v>
      </c>
      <c r="AM2128" s="17">
        <v>1</v>
      </c>
      <c r="AW2128" s="5" t="s">
        <v>1895</v>
      </c>
      <c r="AX2128" s="17">
        <v>26</v>
      </c>
      <c r="BC2128" s="5" t="s">
        <v>1740</v>
      </c>
      <c r="BD2128" s="17">
        <v>583</v>
      </c>
      <c r="BN2128" s="5" t="s">
        <v>1596</v>
      </c>
      <c r="BO2128" s="5" t="e">
        <f t="shared" si="119"/>
        <v>#N/A</v>
      </c>
      <c r="BP2128" s="5" t="e">
        <f t="shared" si="120"/>
        <v>#N/A</v>
      </c>
      <c r="BQ2128" s="5" t="e">
        <f>Table2[[#This Row],[Column1]]+Table2[[#This Row],[Column2]]</f>
        <v>#N/A</v>
      </c>
      <c r="BR2128" s="5"/>
      <c r="BS2128" s="5"/>
      <c r="BT2128" s="5"/>
      <c r="BU2128" s="5"/>
    </row>
    <row r="2129" spans="26:73" x14ac:dyDescent="0.25">
      <c r="Z2129" s="5" t="s">
        <v>1587</v>
      </c>
      <c r="AA2129" s="1">
        <v>1</v>
      </c>
      <c r="AI2129" s="5" t="s">
        <v>1592</v>
      </c>
      <c r="AJ2129" s="42">
        <v>1</v>
      </c>
      <c r="AL2129" s="5" t="s">
        <v>1594</v>
      </c>
      <c r="AM2129" s="17">
        <v>1</v>
      </c>
      <c r="AW2129" s="5" t="s">
        <v>1896</v>
      </c>
      <c r="AX2129" s="17">
        <v>25</v>
      </c>
      <c r="BC2129" s="5" t="s">
        <v>1741</v>
      </c>
      <c r="BD2129" s="17">
        <v>35</v>
      </c>
      <c r="BN2129" s="5" t="s">
        <v>1597</v>
      </c>
      <c r="BO2129" s="5" t="e">
        <f t="shared" si="119"/>
        <v>#N/A</v>
      </c>
      <c r="BP2129" s="5" t="e">
        <f t="shared" si="120"/>
        <v>#N/A</v>
      </c>
      <c r="BQ2129" s="5" t="e">
        <f>Table2[[#This Row],[Column1]]+Table2[[#This Row],[Column2]]</f>
        <v>#N/A</v>
      </c>
      <c r="BR2129" s="5"/>
      <c r="BS2129" s="5"/>
      <c r="BT2129" s="5"/>
      <c r="BU2129" s="5"/>
    </row>
    <row r="2130" spans="26:73" x14ac:dyDescent="0.25">
      <c r="Z2130" s="5" t="s">
        <v>1588</v>
      </c>
      <c r="AA2130" s="1">
        <v>0.33</v>
      </c>
      <c r="AI2130" s="5" t="s">
        <v>1594</v>
      </c>
      <c r="AJ2130" s="42">
        <v>1</v>
      </c>
      <c r="AL2130" s="5" t="s">
        <v>1595</v>
      </c>
      <c r="AM2130" s="17">
        <v>1</v>
      </c>
      <c r="AW2130" s="5" t="s">
        <v>1897</v>
      </c>
      <c r="AX2130" s="17">
        <v>90</v>
      </c>
      <c r="BC2130" s="5" t="s">
        <v>1743</v>
      </c>
      <c r="BD2130" s="17">
        <v>47</v>
      </c>
      <c r="BN2130" s="5" t="s">
        <v>1598</v>
      </c>
      <c r="BO2130" s="5" t="e">
        <f t="shared" si="119"/>
        <v>#N/A</v>
      </c>
      <c r="BP2130" s="5" t="e">
        <f t="shared" si="120"/>
        <v>#N/A</v>
      </c>
      <c r="BQ2130" s="5" t="e">
        <f>Table2[[#This Row],[Column1]]+Table2[[#This Row],[Column2]]</f>
        <v>#N/A</v>
      </c>
      <c r="BR2130" s="5"/>
      <c r="BS2130" s="5"/>
      <c r="BT2130" s="5"/>
      <c r="BU2130" s="5"/>
    </row>
    <row r="2131" spans="26:73" x14ac:dyDescent="0.25">
      <c r="Z2131" s="5" t="s">
        <v>1589</v>
      </c>
      <c r="AA2131" s="1">
        <v>0.15</v>
      </c>
      <c r="AI2131" s="5" t="s">
        <v>1595</v>
      </c>
      <c r="AJ2131" s="42">
        <v>1</v>
      </c>
      <c r="AL2131" s="5" t="s">
        <v>1596</v>
      </c>
      <c r="AM2131" s="17">
        <v>2</v>
      </c>
      <c r="AW2131" s="5" t="s">
        <v>1898</v>
      </c>
      <c r="AX2131" s="17">
        <v>525</v>
      </c>
      <c r="BC2131" s="5" t="s">
        <v>1744</v>
      </c>
      <c r="BD2131" s="17">
        <v>2386</v>
      </c>
      <c r="BN2131" s="5" t="s">
        <v>1599</v>
      </c>
      <c r="BO2131" s="5" t="e">
        <f t="shared" si="119"/>
        <v>#N/A</v>
      </c>
      <c r="BP2131" s="5" t="e">
        <f t="shared" si="120"/>
        <v>#N/A</v>
      </c>
      <c r="BQ2131" s="5" t="e">
        <f>Table2[[#This Row],[Column1]]+Table2[[#This Row],[Column2]]</f>
        <v>#N/A</v>
      </c>
      <c r="BR2131" s="5"/>
      <c r="BS2131" s="5"/>
      <c r="BT2131" s="5"/>
      <c r="BU2131" s="5"/>
    </row>
    <row r="2132" spans="26:73" x14ac:dyDescent="0.25">
      <c r="Z2132" s="5" t="s">
        <v>1590</v>
      </c>
      <c r="AA2132" s="1">
        <v>0</v>
      </c>
      <c r="AI2132" s="5" t="s">
        <v>1596</v>
      </c>
      <c r="AJ2132" s="42">
        <v>2</v>
      </c>
      <c r="AL2132" s="5" t="s">
        <v>1597</v>
      </c>
      <c r="AM2132" s="17">
        <v>1</v>
      </c>
      <c r="AW2132" s="5" t="s">
        <v>1899</v>
      </c>
      <c r="AX2132" s="17">
        <v>60</v>
      </c>
      <c r="BC2132" s="5" t="s">
        <v>1745</v>
      </c>
      <c r="BD2132" s="17">
        <v>109</v>
      </c>
      <c r="BN2132" s="5" t="s">
        <v>1600</v>
      </c>
      <c r="BO2132" s="5" t="e">
        <f t="shared" si="119"/>
        <v>#N/A</v>
      </c>
      <c r="BP2132" s="5" t="e">
        <f t="shared" si="120"/>
        <v>#N/A</v>
      </c>
      <c r="BQ2132" s="5" t="e">
        <f>Table2[[#This Row],[Column1]]+Table2[[#This Row],[Column2]]</f>
        <v>#N/A</v>
      </c>
      <c r="BR2132" s="5"/>
      <c r="BS2132" s="5"/>
      <c r="BT2132" s="5"/>
      <c r="BU2132" s="5"/>
    </row>
    <row r="2133" spans="26:73" x14ac:dyDescent="0.25">
      <c r="Z2133" s="5" t="s">
        <v>1591</v>
      </c>
      <c r="AA2133" s="1">
        <v>0.12</v>
      </c>
      <c r="AI2133" s="5" t="s">
        <v>1597</v>
      </c>
      <c r="AJ2133" s="42">
        <v>1</v>
      </c>
      <c r="AL2133" s="5" t="s">
        <v>1598</v>
      </c>
      <c r="AM2133" s="17">
        <v>2</v>
      </c>
      <c r="AW2133" s="5" t="s">
        <v>1900</v>
      </c>
      <c r="AX2133" s="17">
        <v>35</v>
      </c>
      <c r="BC2133" s="5" t="s">
        <v>1746</v>
      </c>
      <c r="BD2133" s="17">
        <v>12</v>
      </c>
      <c r="BN2133" s="5" t="s">
        <v>1601</v>
      </c>
      <c r="BO2133" s="5" t="e">
        <f t="shared" si="119"/>
        <v>#N/A</v>
      </c>
      <c r="BP2133" s="5" t="e">
        <f t="shared" si="120"/>
        <v>#N/A</v>
      </c>
      <c r="BQ2133" s="5" t="e">
        <f>Table2[[#This Row],[Column1]]+Table2[[#This Row],[Column2]]</f>
        <v>#N/A</v>
      </c>
      <c r="BR2133" s="5"/>
      <c r="BS2133" s="5"/>
      <c r="BT2133" s="5"/>
      <c r="BU2133" s="5"/>
    </row>
    <row r="2134" spans="26:73" x14ac:dyDescent="0.25">
      <c r="Z2134" s="5" t="s">
        <v>1592</v>
      </c>
      <c r="AA2134" s="1">
        <v>0.1</v>
      </c>
      <c r="AI2134" s="5" t="s">
        <v>1598</v>
      </c>
      <c r="AJ2134" s="42">
        <v>2</v>
      </c>
      <c r="AL2134" s="5" t="s">
        <v>1599</v>
      </c>
      <c r="AM2134" s="17">
        <v>1</v>
      </c>
      <c r="AW2134" s="5" t="s">
        <v>1901</v>
      </c>
      <c r="AX2134" s="17">
        <v>450</v>
      </c>
      <c r="BC2134" s="5" t="s">
        <v>1747</v>
      </c>
      <c r="BD2134" s="17">
        <v>62</v>
      </c>
      <c r="BN2134" s="5" t="s">
        <v>1602</v>
      </c>
      <c r="BO2134" s="5" t="e">
        <f t="shared" si="119"/>
        <v>#N/A</v>
      </c>
      <c r="BP2134" s="5" t="e">
        <f t="shared" si="120"/>
        <v>#N/A</v>
      </c>
      <c r="BQ2134" s="5" t="e">
        <f>Table2[[#This Row],[Column1]]+Table2[[#This Row],[Column2]]</f>
        <v>#N/A</v>
      </c>
      <c r="BR2134" s="5"/>
      <c r="BS2134" s="5"/>
      <c r="BT2134" s="5"/>
      <c r="BU2134" s="5"/>
    </row>
    <row r="2135" spans="26:73" x14ac:dyDescent="0.25">
      <c r="Z2135" s="5" t="s">
        <v>1594</v>
      </c>
      <c r="AA2135" s="1">
        <v>1</v>
      </c>
      <c r="AI2135" s="5" t="s">
        <v>1599</v>
      </c>
      <c r="AJ2135" s="42">
        <v>1</v>
      </c>
      <c r="AL2135" s="5" t="s">
        <v>1600</v>
      </c>
      <c r="AM2135" s="17">
        <v>2</v>
      </c>
      <c r="AW2135" s="5" t="s">
        <v>1902</v>
      </c>
      <c r="AX2135" s="17">
        <v>30</v>
      </c>
      <c r="BC2135" s="5" t="s">
        <v>1748</v>
      </c>
      <c r="BD2135" s="17">
        <v>624</v>
      </c>
      <c r="BN2135" s="5" t="s">
        <v>1603</v>
      </c>
      <c r="BO2135" s="5" t="e">
        <f t="shared" si="119"/>
        <v>#N/A</v>
      </c>
      <c r="BP2135" s="5" t="e">
        <f t="shared" si="120"/>
        <v>#N/A</v>
      </c>
      <c r="BQ2135" s="5" t="e">
        <f>Table2[[#This Row],[Column1]]+Table2[[#This Row],[Column2]]</f>
        <v>#N/A</v>
      </c>
      <c r="BR2135" s="5"/>
      <c r="BS2135" s="5"/>
      <c r="BT2135" s="5"/>
      <c r="BU2135" s="5"/>
    </row>
    <row r="2136" spans="26:73" x14ac:dyDescent="0.25">
      <c r="Z2136" s="5" t="s">
        <v>1595</v>
      </c>
      <c r="AA2136" s="1">
        <v>0.2</v>
      </c>
      <c r="AI2136" s="5" t="s">
        <v>1600</v>
      </c>
      <c r="AJ2136" s="42">
        <v>2</v>
      </c>
      <c r="AL2136" s="5" t="s">
        <v>1601</v>
      </c>
      <c r="AM2136" s="17">
        <v>1</v>
      </c>
      <c r="AW2136" s="5" t="s">
        <v>1903</v>
      </c>
      <c r="AX2136" s="17">
        <v>45</v>
      </c>
      <c r="BC2136" s="5" t="s">
        <v>1749</v>
      </c>
      <c r="BD2136" s="17">
        <v>981</v>
      </c>
      <c r="BN2136" s="5" t="s">
        <v>1604</v>
      </c>
      <c r="BO2136" s="5" t="e">
        <f t="shared" si="119"/>
        <v>#N/A</v>
      </c>
      <c r="BP2136" s="5" t="e">
        <f t="shared" si="120"/>
        <v>#N/A</v>
      </c>
      <c r="BQ2136" s="5" t="e">
        <f>Table2[[#This Row],[Column1]]+Table2[[#This Row],[Column2]]</f>
        <v>#N/A</v>
      </c>
      <c r="BR2136" s="5"/>
      <c r="BS2136" s="5"/>
      <c r="BT2136" s="5"/>
      <c r="BU2136" s="5"/>
    </row>
    <row r="2137" spans="26:73" x14ac:dyDescent="0.25">
      <c r="Z2137" s="5" t="s">
        <v>1596</v>
      </c>
      <c r="AA2137" s="1">
        <v>0.5</v>
      </c>
      <c r="AI2137" s="5" t="s">
        <v>1601</v>
      </c>
      <c r="AJ2137" s="42">
        <v>1</v>
      </c>
      <c r="AL2137" s="5" t="s">
        <v>1602</v>
      </c>
      <c r="AM2137" s="17">
        <v>1</v>
      </c>
      <c r="AW2137" s="5" t="s">
        <v>1904</v>
      </c>
      <c r="AX2137" s="17">
        <v>5</v>
      </c>
      <c r="BC2137" s="5" t="s">
        <v>1750</v>
      </c>
      <c r="BD2137" s="17">
        <v>3</v>
      </c>
      <c r="BN2137" s="5" t="s">
        <v>1605</v>
      </c>
      <c r="BO2137" s="5" t="e">
        <f t="shared" si="119"/>
        <v>#N/A</v>
      </c>
      <c r="BP2137" s="5" t="e">
        <f t="shared" si="120"/>
        <v>#N/A</v>
      </c>
      <c r="BQ2137" s="5" t="e">
        <f>Table2[[#This Row],[Column1]]+Table2[[#This Row],[Column2]]</f>
        <v>#N/A</v>
      </c>
      <c r="BR2137" s="5"/>
      <c r="BS2137" s="5"/>
      <c r="BT2137" s="5"/>
      <c r="BU2137" s="5"/>
    </row>
    <row r="2138" spans="26:73" x14ac:dyDescent="0.25">
      <c r="Z2138" s="5" t="s">
        <v>1597</v>
      </c>
      <c r="AA2138" s="1">
        <v>0.08</v>
      </c>
      <c r="AI2138" s="5" t="s">
        <v>1602</v>
      </c>
      <c r="AJ2138" s="42">
        <v>1</v>
      </c>
      <c r="AL2138" s="5" t="s">
        <v>1603</v>
      </c>
      <c r="AM2138" s="17">
        <v>1</v>
      </c>
      <c r="AW2138" s="5" t="s">
        <v>1908</v>
      </c>
      <c r="AX2138" s="17">
        <v>20</v>
      </c>
      <c r="BC2138" s="5" t="s">
        <v>1752</v>
      </c>
      <c r="BD2138" s="17">
        <v>48</v>
      </c>
      <c r="BN2138" s="5" t="s">
        <v>1607</v>
      </c>
      <c r="BO2138" s="5" t="e">
        <f t="shared" si="119"/>
        <v>#N/A</v>
      </c>
      <c r="BP2138" s="5" t="e">
        <f t="shared" si="120"/>
        <v>#N/A</v>
      </c>
      <c r="BQ2138" s="5" t="e">
        <f>Table2[[#This Row],[Column1]]+Table2[[#This Row],[Column2]]</f>
        <v>#N/A</v>
      </c>
      <c r="BR2138" s="5"/>
      <c r="BS2138" s="5"/>
      <c r="BT2138" s="5"/>
      <c r="BU2138" s="5"/>
    </row>
    <row r="2139" spans="26:73" x14ac:dyDescent="0.25">
      <c r="Z2139" s="5" t="s">
        <v>1598</v>
      </c>
      <c r="AA2139" s="1">
        <v>0.25</v>
      </c>
      <c r="AI2139" s="5" t="s">
        <v>1603</v>
      </c>
      <c r="AJ2139" s="42">
        <v>1</v>
      </c>
      <c r="AL2139" s="5" t="s">
        <v>1604</v>
      </c>
      <c r="AM2139" s="17">
        <v>1</v>
      </c>
      <c r="AW2139" s="5" t="s">
        <v>1909</v>
      </c>
      <c r="AX2139" s="17">
        <v>10</v>
      </c>
      <c r="BC2139" s="5" t="s">
        <v>1753</v>
      </c>
      <c r="BD2139" s="17">
        <v>32</v>
      </c>
      <c r="BN2139" s="5" t="s">
        <v>1608</v>
      </c>
      <c r="BO2139" s="5" t="e">
        <f t="shared" si="119"/>
        <v>#N/A</v>
      </c>
      <c r="BP2139" s="5" t="e">
        <f t="shared" si="120"/>
        <v>#N/A</v>
      </c>
      <c r="BQ2139" s="5" t="e">
        <f>Table2[[#This Row],[Column1]]+Table2[[#This Row],[Column2]]</f>
        <v>#N/A</v>
      </c>
      <c r="BR2139" s="5"/>
      <c r="BS2139" s="5"/>
      <c r="BT2139" s="5"/>
      <c r="BU2139" s="5"/>
    </row>
    <row r="2140" spans="26:73" x14ac:dyDescent="0.25">
      <c r="Z2140" s="5" t="s">
        <v>1599</v>
      </c>
      <c r="AA2140" s="1">
        <v>0</v>
      </c>
      <c r="AI2140" s="5" t="s">
        <v>1604</v>
      </c>
      <c r="AJ2140" s="42">
        <v>1</v>
      </c>
      <c r="AL2140" s="5" t="s">
        <v>1605</v>
      </c>
      <c r="AM2140" s="17">
        <v>1</v>
      </c>
      <c r="AW2140" s="5" t="s">
        <v>1910</v>
      </c>
      <c r="AX2140" s="17">
        <v>180</v>
      </c>
      <c r="BC2140" s="5" t="s">
        <v>1754</v>
      </c>
      <c r="BD2140" s="17">
        <v>34</v>
      </c>
      <c r="BN2140" s="5" t="s">
        <v>1609</v>
      </c>
      <c r="BO2140" s="5" t="e">
        <f t="shared" si="119"/>
        <v>#N/A</v>
      </c>
      <c r="BP2140" s="5" t="e">
        <f t="shared" si="120"/>
        <v>#N/A</v>
      </c>
      <c r="BQ2140" s="5" t="e">
        <f>Table2[[#This Row],[Column1]]+Table2[[#This Row],[Column2]]</f>
        <v>#N/A</v>
      </c>
      <c r="BR2140" s="5"/>
      <c r="BS2140" s="5"/>
      <c r="BT2140" s="5"/>
      <c r="BU2140" s="5"/>
    </row>
    <row r="2141" spans="26:73" x14ac:dyDescent="0.25">
      <c r="Z2141" s="5" t="s">
        <v>1600</v>
      </c>
      <c r="AA2141" s="1">
        <v>0.04</v>
      </c>
      <c r="AI2141" s="5" t="s">
        <v>1605</v>
      </c>
      <c r="AJ2141" s="42">
        <v>1</v>
      </c>
      <c r="AL2141" s="5" t="s">
        <v>1607</v>
      </c>
      <c r="AM2141" s="17">
        <v>2</v>
      </c>
      <c r="AW2141" s="5" t="s">
        <v>1912</v>
      </c>
      <c r="AX2141" s="17">
        <v>1600</v>
      </c>
      <c r="BC2141" s="5" t="s">
        <v>1755</v>
      </c>
      <c r="BD2141" s="17">
        <v>17</v>
      </c>
      <c r="BN2141" s="5" t="s">
        <v>1610</v>
      </c>
      <c r="BO2141" s="5" t="e">
        <f t="shared" si="119"/>
        <v>#N/A</v>
      </c>
      <c r="BP2141" s="5" t="e">
        <f t="shared" si="120"/>
        <v>#N/A</v>
      </c>
      <c r="BQ2141" s="5" t="e">
        <f>Table2[[#This Row],[Column1]]+Table2[[#This Row],[Column2]]</f>
        <v>#N/A</v>
      </c>
      <c r="BR2141" s="5"/>
      <c r="BS2141" s="5"/>
      <c r="BT2141" s="5"/>
      <c r="BU2141" s="5"/>
    </row>
    <row r="2142" spans="26:73" x14ac:dyDescent="0.25">
      <c r="Z2142" s="5" t="s">
        <v>1601</v>
      </c>
      <c r="AA2142" s="1">
        <v>0</v>
      </c>
      <c r="AI2142" s="5" t="s">
        <v>1607</v>
      </c>
      <c r="AJ2142" s="42">
        <v>2</v>
      </c>
      <c r="AL2142" s="5" t="s">
        <v>1608</v>
      </c>
      <c r="AM2142" s="17">
        <v>1</v>
      </c>
      <c r="AW2142" s="5" t="s">
        <v>1913</v>
      </c>
      <c r="AX2142" s="17">
        <v>200</v>
      </c>
      <c r="BC2142" s="5" t="s">
        <v>1757</v>
      </c>
      <c r="BD2142" s="17">
        <v>340</v>
      </c>
      <c r="BN2142" s="5" t="s">
        <v>1611</v>
      </c>
      <c r="BO2142" s="5" t="e">
        <f t="shared" si="119"/>
        <v>#N/A</v>
      </c>
      <c r="BP2142" s="5" t="e">
        <f t="shared" si="120"/>
        <v>#N/A</v>
      </c>
      <c r="BQ2142" s="5" t="e">
        <f>Table2[[#This Row],[Column1]]+Table2[[#This Row],[Column2]]</f>
        <v>#N/A</v>
      </c>
      <c r="BR2142" s="5"/>
      <c r="BS2142" s="5"/>
      <c r="BT2142" s="5"/>
      <c r="BU2142" s="5"/>
    </row>
    <row r="2143" spans="26:73" x14ac:dyDescent="0.25">
      <c r="Z2143" s="5" t="s">
        <v>1602</v>
      </c>
      <c r="AA2143" s="1">
        <v>0.21</v>
      </c>
      <c r="AI2143" s="5" t="s">
        <v>1608</v>
      </c>
      <c r="AJ2143" s="42">
        <v>1</v>
      </c>
      <c r="AL2143" s="5" t="s">
        <v>1609</v>
      </c>
      <c r="AM2143" s="17">
        <v>1</v>
      </c>
      <c r="AW2143" s="5" t="s">
        <v>1914</v>
      </c>
      <c r="AX2143" s="17">
        <v>1063</v>
      </c>
      <c r="BC2143" s="5" t="s">
        <v>1758</v>
      </c>
      <c r="BD2143" s="17">
        <v>271</v>
      </c>
      <c r="BN2143" s="5" t="s">
        <v>1612</v>
      </c>
      <c r="BO2143" s="5" t="e">
        <f t="shared" si="119"/>
        <v>#N/A</v>
      </c>
      <c r="BP2143" s="5" t="e">
        <f t="shared" si="120"/>
        <v>#N/A</v>
      </c>
      <c r="BQ2143" s="5" t="e">
        <f>Table2[[#This Row],[Column1]]+Table2[[#This Row],[Column2]]</f>
        <v>#N/A</v>
      </c>
      <c r="BR2143" s="5"/>
      <c r="BS2143" s="5"/>
      <c r="BT2143" s="5"/>
      <c r="BU2143" s="5"/>
    </row>
    <row r="2144" spans="26:73" x14ac:dyDescent="0.25">
      <c r="Z2144" s="5" t="s">
        <v>1603</v>
      </c>
      <c r="AA2144" s="1">
        <v>0.06</v>
      </c>
      <c r="AI2144" s="5" t="s">
        <v>1609</v>
      </c>
      <c r="AJ2144" s="42">
        <v>1</v>
      </c>
      <c r="AL2144" s="5" t="s">
        <v>1610</v>
      </c>
      <c r="AM2144" s="17">
        <v>1</v>
      </c>
      <c r="AW2144" s="5" t="s">
        <v>1916</v>
      </c>
      <c r="AX2144" s="17">
        <v>140</v>
      </c>
      <c r="BC2144" s="5" t="s">
        <v>1759</v>
      </c>
      <c r="BD2144" s="17">
        <v>510</v>
      </c>
      <c r="BN2144" s="5" t="s">
        <v>1613</v>
      </c>
      <c r="BO2144" s="5" t="e">
        <f t="shared" si="119"/>
        <v>#N/A</v>
      </c>
      <c r="BP2144" s="5" t="e">
        <f t="shared" si="120"/>
        <v>#N/A</v>
      </c>
      <c r="BQ2144" s="5" t="e">
        <f>Table2[[#This Row],[Column1]]+Table2[[#This Row],[Column2]]</f>
        <v>#N/A</v>
      </c>
      <c r="BR2144" s="5"/>
      <c r="BS2144" s="5"/>
      <c r="BT2144" s="5"/>
      <c r="BU2144" s="5"/>
    </row>
    <row r="2145" spans="26:73" x14ac:dyDescent="0.25">
      <c r="Z2145" s="5" t="s">
        <v>1604</v>
      </c>
      <c r="AA2145" s="1">
        <v>0.23</v>
      </c>
      <c r="AI2145" s="5" t="s">
        <v>1610</v>
      </c>
      <c r="AJ2145" s="42">
        <v>1</v>
      </c>
      <c r="AL2145" s="5" t="s">
        <v>1611</v>
      </c>
      <c r="AM2145" s="17">
        <v>1</v>
      </c>
      <c r="AW2145" s="5" t="s">
        <v>1917</v>
      </c>
      <c r="AX2145" s="17">
        <v>18</v>
      </c>
      <c r="BC2145" s="5" t="s">
        <v>1760</v>
      </c>
      <c r="BD2145" s="17">
        <v>474</v>
      </c>
      <c r="BN2145" s="5" t="s">
        <v>1614</v>
      </c>
      <c r="BO2145" s="5" t="e">
        <f t="shared" si="119"/>
        <v>#N/A</v>
      </c>
      <c r="BP2145" s="5" t="e">
        <f t="shared" si="120"/>
        <v>#N/A</v>
      </c>
      <c r="BQ2145" s="5" t="e">
        <f>Table2[[#This Row],[Column1]]+Table2[[#This Row],[Column2]]</f>
        <v>#N/A</v>
      </c>
      <c r="BR2145" s="5"/>
      <c r="BS2145" s="5"/>
      <c r="BT2145" s="5"/>
      <c r="BU2145" s="5"/>
    </row>
    <row r="2146" spans="26:73" x14ac:dyDescent="0.25">
      <c r="Z2146" s="5" t="s">
        <v>1605</v>
      </c>
      <c r="AA2146" s="1">
        <v>0.35</v>
      </c>
      <c r="AI2146" s="5" t="s">
        <v>1611</v>
      </c>
      <c r="AJ2146" s="42">
        <v>1</v>
      </c>
      <c r="AL2146" s="5" t="s">
        <v>1612</v>
      </c>
      <c r="AM2146" s="17">
        <v>1</v>
      </c>
      <c r="AW2146" s="5" t="s">
        <v>1918</v>
      </c>
      <c r="AX2146" s="17">
        <v>70</v>
      </c>
      <c r="BC2146" s="5" t="s">
        <v>1761</v>
      </c>
      <c r="BD2146" s="17">
        <v>28</v>
      </c>
      <c r="BN2146" s="5" t="s">
        <v>1615</v>
      </c>
      <c r="BO2146" s="5" t="e">
        <f t="shared" si="119"/>
        <v>#N/A</v>
      </c>
      <c r="BP2146" s="5" t="e">
        <f t="shared" si="120"/>
        <v>#N/A</v>
      </c>
      <c r="BQ2146" s="5" t="e">
        <f>Table2[[#This Row],[Column1]]+Table2[[#This Row],[Column2]]</f>
        <v>#N/A</v>
      </c>
      <c r="BR2146" s="5"/>
      <c r="BS2146" s="5"/>
      <c r="BT2146" s="5"/>
      <c r="BU2146" s="5"/>
    </row>
    <row r="2147" spans="26:73" x14ac:dyDescent="0.25">
      <c r="Z2147" s="5" t="s">
        <v>1607</v>
      </c>
      <c r="AA2147" s="1">
        <v>0.04</v>
      </c>
      <c r="AI2147" s="5" t="s">
        <v>1612</v>
      </c>
      <c r="AJ2147" s="42">
        <v>1</v>
      </c>
      <c r="AL2147" s="5" t="s">
        <v>1613</v>
      </c>
      <c r="AM2147" s="17">
        <v>2</v>
      </c>
      <c r="AW2147" s="5" t="s">
        <v>1920</v>
      </c>
      <c r="AX2147" s="17">
        <v>100</v>
      </c>
      <c r="BC2147" s="5" t="s">
        <v>1762</v>
      </c>
      <c r="BD2147" s="17">
        <v>40</v>
      </c>
      <c r="BN2147" s="5" t="s">
        <v>1616</v>
      </c>
      <c r="BO2147" s="5" t="e">
        <f t="shared" si="119"/>
        <v>#N/A</v>
      </c>
      <c r="BP2147" s="5" t="e">
        <f t="shared" si="120"/>
        <v>#N/A</v>
      </c>
      <c r="BQ2147" s="5" t="e">
        <f>Table2[[#This Row],[Column1]]+Table2[[#This Row],[Column2]]</f>
        <v>#N/A</v>
      </c>
      <c r="BR2147" s="5"/>
      <c r="BS2147" s="5"/>
      <c r="BT2147" s="5"/>
      <c r="BU2147" s="5"/>
    </row>
    <row r="2148" spans="26:73" x14ac:dyDescent="0.25">
      <c r="Z2148" s="5" t="s">
        <v>1608</v>
      </c>
      <c r="AA2148" s="1">
        <v>0.12</v>
      </c>
      <c r="AI2148" s="5" t="s">
        <v>1613</v>
      </c>
      <c r="AJ2148" s="42">
        <v>2</v>
      </c>
      <c r="AL2148" s="5" t="s">
        <v>1614</v>
      </c>
      <c r="AM2148" s="17">
        <v>1</v>
      </c>
      <c r="AW2148" s="5" t="s">
        <v>1923</v>
      </c>
      <c r="AX2148" s="17">
        <v>85</v>
      </c>
      <c r="BC2148" s="5" t="s">
        <v>1763</v>
      </c>
      <c r="BD2148" s="17">
        <v>21</v>
      </c>
      <c r="BN2148" s="5" t="s">
        <v>1617</v>
      </c>
      <c r="BO2148" s="5" t="e">
        <f t="shared" si="119"/>
        <v>#N/A</v>
      </c>
      <c r="BP2148" s="5" t="e">
        <f t="shared" si="120"/>
        <v>#N/A</v>
      </c>
      <c r="BQ2148" s="5" t="e">
        <f>Table2[[#This Row],[Column1]]+Table2[[#This Row],[Column2]]</f>
        <v>#N/A</v>
      </c>
      <c r="BR2148" s="5"/>
      <c r="BS2148" s="5"/>
      <c r="BT2148" s="5"/>
      <c r="BU2148" s="5"/>
    </row>
    <row r="2149" spans="26:73" x14ac:dyDescent="0.25">
      <c r="Z2149" s="5" t="s">
        <v>1609</v>
      </c>
      <c r="AA2149" s="1">
        <v>0.18</v>
      </c>
      <c r="AI2149" s="5" t="s">
        <v>1614</v>
      </c>
      <c r="AJ2149" s="42">
        <v>1</v>
      </c>
      <c r="AL2149" s="5" t="s">
        <v>1615</v>
      </c>
      <c r="AM2149" s="17">
        <v>1</v>
      </c>
      <c r="AW2149" s="5" t="s">
        <v>1924</v>
      </c>
      <c r="AX2149" s="17">
        <v>75</v>
      </c>
      <c r="BC2149" s="5" t="s">
        <v>1764</v>
      </c>
      <c r="BD2149" s="17">
        <v>218</v>
      </c>
      <c r="BN2149" s="5" t="s">
        <v>1618</v>
      </c>
      <c r="BO2149" s="5" t="e">
        <f t="shared" si="119"/>
        <v>#N/A</v>
      </c>
      <c r="BP2149" s="5" t="e">
        <f t="shared" si="120"/>
        <v>#N/A</v>
      </c>
      <c r="BQ2149" s="5" t="e">
        <f>Table2[[#This Row],[Column1]]+Table2[[#This Row],[Column2]]</f>
        <v>#N/A</v>
      </c>
      <c r="BR2149" s="5"/>
      <c r="BS2149" s="5"/>
      <c r="BT2149" s="5"/>
      <c r="BU2149" s="5"/>
    </row>
    <row r="2150" spans="26:73" x14ac:dyDescent="0.25">
      <c r="Z2150" s="5" t="s">
        <v>1610</v>
      </c>
      <c r="AA2150" s="1">
        <v>0.6</v>
      </c>
      <c r="AI2150" s="5" t="s">
        <v>1615</v>
      </c>
      <c r="AJ2150" s="42">
        <v>1</v>
      </c>
      <c r="AL2150" s="5" t="s">
        <v>1616</v>
      </c>
      <c r="AM2150" s="17">
        <v>1</v>
      </c>
      <c r="AW2150" s="5" t="s">
        <v>1925</v>
      </c>
      <c r="AX2150" s="17">
        <v>30</v>
      </c>
      <c r="BC2150" s="5" t="s">
        <v>1765</v>
      </c>
      <c r="BD2150" s="17">
        <v>51</v>
      </c>
      <c r="BN2150" s="5" t="s">
        <v>1619</v>
      </c>
      <c r="BO2150" s="5" t="e">
        <f t="shared" si="119"/>
        <v>#N/A</v>
      </c>
      <c r="BP2150" s="5" t="e">
        <f t="shared" si="120"/>
        <v>#N/A</v>
      </c>
      <c r="BQ2150" s="5" t="e">
        <f>Table2[[#This Row],[Column1]]+Table2[[#This Row],[Column2]]</f>
        <v>#N/A</v>
      </c>
      <c r="BR2150" s="5"/>
      <c r="BS2150" s="5"/>
      <c r="BT2150" s="5"/>
      <c r="BU2150" s="5"/>
    </row>
    <row r="2151" spans="26:73" x14ac:dyDescent="0.25">
      <c r="Z2151" s="5" t="s">
        <v>1611</v>
      </c>
      <c r="AA2151" s="1">
        <v>7.0000000000000007E-2</v>
      </c>
      <c r="AI2151" s="5" t="s">
        <v>1616</v>
      </c>
      <c r="AJ2151" s="42">
        <v>1</v>
      </c>
      <c r="AL2151" s="5" t="s">
        <v>1617</v>
      </c>
      <c r="AM2151" s="17">
        <v>1</v>
      </c>
      <c r="AW2151" s="5" t="s">
        <v>1926</v>
      </c>
      <c r="AX2151" s="17">
        <v>430</v>
      </c>
      <c r="BC2151" s="5" t="s">
        <v>1767</v>
      </c>
      <c r="BD2151" s="17">
        <v>491</v>
      </c>
      <c r="BN2151" s="5" t="s">
        <v>1621</v>
      </c>
      <c r="BO2151" s="5" t="e">
        <f t="shared" si="119"/>
        <v>#N/A</v>
      </c>
      <c r="BP2151" s="5" t="e">
        <f t="shared" si="120"/>
        <v>#N/A</v>
      </c>
      <c r="BQ2151" s="5" t="e">
        <f>Table2[[#This Row],[Column1]]+Table2[[#This Row],[Column2]]</f>
        <v>#N/A</v>
      </c>
      <c r="BR2151" s="5"/>
      <c r="BS2151" s="5"/>
      <c r="BT2151" s="5"/>
      <c r="BU2151" s="5"/>
    </row>
    <row r="2152" spans="26:73" x14ac:dyDescent="0.25">
      <c r="Z2152" s="5" t="s">
        <v>1612</v>
      </c>
      <c r="AA2152" s="1">
        <v>0.15</v>
      </c>
      <c r="AI2152" s="5" t="s">
        <v>1617</v>
      </c>
      <c r="AJ2152" s="42">
        <v>1</v>
      </c>
      <c r="AL2152" s="5" t="s">
        <v>1618</v>
      </c>
      <c r="AM2152" s="17">
        <v>1</v>
      </c>
      <c r="AW2152" s="5" t="s">
        <v>1927</v>
      </c>
      <c r="AX2152" s="17">
        <v>87</v>
      </c>
      <c r="BC2152" s="5" t="s">
        <v>1768</v>
      </c>
      <c r="BD2152" s="17">
        <v>467</v>
      </c>
      <c r="BN2152" s="5" t="s">
        <v>1622</v>
      </c>
      <c r="BO2152" s="5" t="e">
        <f t="shared" si="119"/>
        <v>#N/A</v>
      </c>
      <c r="BP2152" s="5" t="e">
        <f t="shared" si="120"/>
        <v>#N/A</v>
      </c>
      <c r="BQ2152" s="5" t="e">
        <f>Table2[[#This Row],[Column1]]+Table2[[#This Row],[Column2]]</f>
        <v>#N/A</v>
      </c>
      <c r="BR2152" s="5"/>
      <c r="BS2152" s="5"/>
      <c r="BT2152" s="5"/>
      <c r="BU2152" s="5"/>
    </row>
    <row r="2153" spans="26:73" x14ac:dyDescent="0.25">
      <c r="Z2153" s="5" t="s">
        <v>1613</v>
      </c>
      <c r="AA2153" s="1">
        <v>0.5</v>
      </c>
      <c r="AI2153" s="5" t="s">
        <v>1618</v>
      </c>
      <c r="AJ2153" s="42">
        <v>1</v>
      </c>
      <c r="AL2153" s="5" t="s">
        <v>1619</v>
      </c>
      <c r="AM2153" s="17">
        <v>1</v>
      </c>
      <c r="AW2153" s="5" t="s">
        <v>1928</v>
      </c>
      <c r="AX2153" s="17">
        <v>200</v>
      </c>
      <c r="BC2153" s="5" t="s">
        <v>1769</v>
      </c>
      <c r="BD2153" s="17">
        <v>648</v>
      </c>
      <c r="BN2153" s="5" t="s">
        <v>1623</v>
      </c>
      <c r="BO2153" s="5" t="e">
        <f t="shared" si="119"/>
        <v>#N/A</v>
      </c>
      <c r="BP2153" s="5" t="e">
        <f t="shared" si="120"/>
        <v>#N/A</v>
      </c>
      <c r="BQ2153" s="5" t="e">
        <f>Table2[[#This Row],[Column1]]+Table2[[#This Row],[Column2]]</f>
        <v>#N/A</v>
      </c>
      <c r="BR2153" s="5"/>
      <c r="BS2153" s="5"/>
      <c r="BT2153" s="5"/>
      <c r="BU2153" s="5"/>
    </row>
    <row r="2154" spans="26:73" x14ac:dyDescent="0.25">
      <c r="Z2154" s="5" t="s">
        <v>1614</v>
      </c>
      <c r="AA2154" s="1">
        <v>0.11</v>
      </c>
      <c r="AI2154" s="5" t="s">
        <v>1619</v>
      </c>
      <c r="AJ2154" s="42">
        <v>1</v>
      </c>
      <c r="AL2154" s="5" t="s">
        <v>1621</v>
      </c>
      <c r="AM2154" s="17">
        <v>1</v>
      </c>
      <c r="AW2154" s="5" t="s">
        <v>1930</v>
      </c>
      <c r="AX2154" s="17">
        <v>17</v>
      </c>
      <c r="BC2154" s="5" t="s">
        <v>1770</v>
      </c>
      <c r="BD2154" s="17">
        <v>2</v>
      </c>
      <c r="BN2154" s="5" t="s">
        <v>1624</v>
      </c>
      <c r="BO2154" s="5" t="e">
        <f t="shared" si="119"/>
        <v>#N/A</v>
      </c>
      <c r="BP2154" s="5" t="e">
        <f t="shared" si="120"/>
        <v>#N/A</v>
      </c>
      <c r="BQ2154" s="5" t="e">
        <f>Table2[[#This Row],[Column1]]+Table2[[#This Row],[Column2]]</f>
        <v>#N/A</v>
      </c>
      <c r="BR2154" s="5"/>
      <c r="BS2154" s="5"/>
      <c r="BT2154" s="5"/>
      <c r="BU2154" s="5"/>
    </row>
    <row r="2155" spans="26:73" x14ac:dyDescent="0.25">
      <c r="Z2155" s="5" t="s">
        <v>1615</v>
      </c>
      <c r="AA2155" s="1">
        <v>0</v>
      </c>
      <c r="AI2155" s="5" t="s">
        <v>1621</v>
      </c>
      <c r="AJ2155" s="42">
        <v>1</v>
      </c>
      <c r="AL2155" s="5" t="s">
        <v>1622</v>
      </c>
      <c r="AM2155" s="17">
        <v>1</v>
      </c>
      <c r="AW2155" s="5" t="s">
        <v>1932</v>
      </c>
      <c r="AX2155" s="17">
        <v>217</v>
      </c>
      <c r="BC2155" s="5" t="s">
        <v>1771</v>
      </c>
      <c r="BD2155" s="17">
        <v>157</v>
      </c>
      <c r="BN2155" s="5" t="s">
        <v>1625</v>
      </c>
      <c r="BO2155" s="5" t="e">
        <f t="shared" si="119"/>
        <v>#N/A</v>
      </c>
      <c r="BP2155" s="5" t="e">
        <f t="shared" si="120"/>
        <v>#N/A</v>
      </c>
      <c r="BQ2155" s="5" t="e">
        <f>Table2[[#This Row],[Column1]]+Table2[[#This Row],[Column2]]</f>
        <v>#N/A</v>
      </c>
      <c r="BR2155" s="5"/>
      <c r="BS2155" s="5"/>
      <c r="BT2155" s="5"/>
      <c r="BU2155" s="5"/>
    </row>
    <row r="2156" spans="26:73" x14ac:dyDescent="0.25">
      <c r="Z2156" s="5" t="s">
        <v>1616</v>
      </c>
      <c r="AA2156" s="1">
        <v>0.08</v>
      </c>
      <c r="AI2156" s="5" t="s">
        <v>1622</v>
      </c>
      <c r="AJ2156" s="42">
        <v>1</v>
      </c>
      <c r="AL2156" s="5" t="s">
        <v>1623</v>
      </c>
      <c r="AM2156" s="17">
        <v>1</v>
      </c>
      <c r="AW2156" s="5" t="s">
        <v>1934</v>
      </c>
      <c r="AX2156" s="17">
        <v>144</v>
      </c>
      <c r="BC2156" s="5" t="s">
        <v>1772</v>
      </c>
      <c r="BD2156" s="17">
        <v>1228</v>
      </c>
      <c r="BN2156" s="5" t="s">
        <v>1626</v>
      </c>
      <c r="BO2156" s="5" t="e">
        <f t="shared" si="119"/>
        <v>#N/A</v>
      </c>
      <c r="BP2156" s="5" t="e">
        <f t="shared" si="120"/>
        <v>#N/A</v>
      </c>
      <c r="BQ2156" s="5" t="e">
        <f>Table2[[#This Row],[Column1]]+Table2[[#This Row],[Column2]]</f>
        <v>#N/A</v>
      </c>
      <c r="BR2156" s="5"/>
      <c r="BS2156" s="5"/>
      <c r="BT2156" s="5"/>
      <c r="BU2156" s="5"/>
    </row>
    <row r="2157" spans="26:73" x14ac:dyDescent="0.25">
      <c r="Z2157" s="5" t="s">
        <v>1617</v>
      </c>
      <c r="AA2157" s="1">
        <v>0.08</v>
      </c>
      <c r="AI2157" s="5" t="s">
        <v>1623</v>
      </c>
      <c r="AJ2157" s="42">
        <v>1</v>
      </c>
      <c r="AL2157" s="5" t="s">
        <v>1624</v>
      </c>
      <c r="AM2157" s="17">
        <v>3</v>
      </c>
      <c r="AW2157" s="5" t="s">
        <v>1935</v>
      </c>
      <c r="AX2157" s="17">
        <v>2300</v>
      </c>
      <c r="BC2157" s="5" t="s">
        <v>1773</v>
      </c>
      <c r="BD2157" s="17">
        <v>50</v>
      </c>
      <c r="BN2157" s="5" t="s">
        <v>1627</v>
      </c>
      <c r="BO2157" s="5" t="e">
        <f t="shared" si="119"/>
        <v>#N/A</v>
      </c>
      <c r="BP2157" s="5" t="e">
        <f t="shared" si="120"/>
        <v>#N/A</v>
      </c>
      <c r="BQ2157" s="5" t="e">
        <f>Table2[[#This Row],[Column1]]+Table2[[#This Row],[Column2]]</f>
        <v>#N/A</v>
      </c>
      <c r="BR2157" s="5"/>
      <c r="BS2157" s="5"/>
      <c r="BT2157" s="5"/>
      <c r="BU2157" s="5"/>
    </row>
    <row r="2158" spans="26:73" x14ac:dyDescent="0.25">
      <c r="Z2158" s="5" t="s">
        <v>1618</v>
      </c>
      <c r="AA2158" s="1">
        <v>0.14000000000000001</v>
      </c>
      <c r="AI2158" s="5" t="s">
        <v>1624</v>
      </c>
      <c r="AJ2158" s="42">
        <v>3</v>
      </c>
      <c r="AL2158" s="5" t="s">
        <v>1625</v>
      </c>
      <c r="AM2158" s="17">
        <v>1</v>
      </c>
      <c r="AW2158" s="5" t="s">
        <v>1936</v>
      </c>
      <c r="AX2158" s="17">
        <v>100</v>
      </c>
      <c r="BC2158" s="5" t="s">
        <v>1774</v>
      </c>
      <c r="BD2158" s="17">
        <v>73</v>
      </c>
      <c r="BN2158" s="5" t="s">
        <v>1628</v>
      </c>
      <c r="BO2158" s="5" t="e">
        <f t="shared" si="119"/>
        <v>#N/A</v>
      </c>
      <c r="BP2158" s="5" t="e">
        <f t="shared" si="120"/>
        <v>#N/A</v>
      </c>
      <c r="BQ2158" s="5" t="e">
        <f>Table2[[#This Row],[Column1]]+Table2[[#This Row],[Column2]]</f>
        <v>#N/A</v>
      </c>
      <c r="BR2158" s="5"/>
      <c r="BS2158" s="5"/>
      <c r="BT2158" s="5"/>
      <c r="BU2158" s="5"/>
    </row>
    <row r="2159" spans="26:73" x14ac:dyDescent="0.25">
      <c r="Z2159" s="5" t="s">
        <v>1619</v>
      </c>
      <c r="AA2159" s="1">
        <v>0</v>
      </c>
      <c r="AI2159" s="5" t="s">
        <v>1625</v>
      </c>
      <c r="AJ2159" s="42">
        <v>1</v>
      </c>
      <c r="AL2159" s="5" t="s">
        <v>1626</v>
      </c>
      <c r="AM2159" s="17">
        <v>3</v>
      </c>
      <c r="AW2159" s="5" t="s">
        <v>1937</v>
      </c>
      <c r="AX2159" s="17">
        <v>400</v>
      </c>
      <c r="BC2159" s="5" t="s">
        <v>1775</v>
      </c>
      <c r="BD2159" s="17">
        <v>38700</v>
      </c>
      <c r="BN2159" s="5" t="s">
        <v>1629</v>
      </c>
      <c r="BO2159" s="5" t="e">
        <f t="shared" si="119"/>
        <v>#N/A</v>
      </c>
      <c r="BP2159" s="5" t="e">
        <f t="shared" si="120"/>
        <v>#N/A</v>
      </c>
      <c r="BQ2159" s="5" t="e">
        <f>Table2[[#This Row],[Column1]]+Table2[[#This Row],[Column2]]</f>
        <v>#N/A</v>
      </c>
      <c r="BR2159" s="5"/>
      <c r="BS2159" s="5"/>
      <c r="BT2159" s="5"/>
      <c r="BU2159" s="5"/>
    </row>
    <row r="2160" spans="26:73" x14ac:dyDescent="0.25">
      <c r="Z2160" s="5" t="s">
        <v>1621</v>
      </c>
      <c r="AA2160" s="1">
        <v>1</v>
      </c>
      <c r="AI2160" s="5" t="s">
        <v>1626</v>
      </c>
      <c r="AJ2160" s="42">
        <v>3</v>
      </c>
      <c r="AL2160" s="5" t="s">
        <v>1627</v>
      </c>
      <c r="AM2160" s="17">
        <v>1</v>
      </c>
      <c r="AW2160" s="5" t="s">
        <v>1940</v>
      </c>
      <c r="AX2160" s="17">
        <v>620</v>
      </c>
      <c r="BC2160" s="5" t="s">
        <v>1776</v>
      </c>
      <c r="BD2160" s="17">
        <v>544</v>
      </c>
      <c r="BN2160" s="5" t="s">
        <v>1630</v>
      </c>
      <c r="BO2160" s="5" t="e">
        <f t="shared" si="119"/>
        <v>#N/A</v>
      </c>
      <c r="BP2160" s="5" t="e">
        <f t="shared" si="120"/>
        <v>#N/A</v>
      </c>
      <c r="BQ2160" s="5" t="e">
        <f>Table2[[#This Row],[Column1]]+Table2[[#This Row],[Column2]]</f>
        <v>#N/A</v>
      </c>
      <c r="BR2160" s="5"/>
      <c r="BS2160" s="5"/>
      <c r="BT2160" s="5"/>
      <c r="BU2160" s="5"/>
    </row>
    <row r="2161" spans="26:73" x14ac:dyDescent="0.25">
      <c r="Z2161" s="5" t="s">
        <v>1622</v>
      </c>
      <c r="AA2161" s="1">
        <v>0.3</v>
      </c>
      <c r="AI2161" s="5" t="s">
        <v>1627</v>
      </c>
      <c r="AJ2161" s="42">
        <v>1</v>
      </c>
      <c r="AL2161" s="5" t="s">
        <v>1628</v>
      </c>
      <c r="AM2161" s="17">
        <v>1</v>
      </c>
      <c r="AW2161" s="5" t="s">
        <v>1941</v>
      </c>
      <c r="AX2161" s="17">
        <v>1300</v>
      </c>
      <c r="BC2161" s="5" t="s">
        <v>1777</v>
      </c>
      <c r="BD2161" s="17">
        <v>123500</v>
      </c>
      <c r="BN2161" s="5" t="s">
        <v>1631</v>
      </c>
      <c r="BO2161" s="5" t="e">
        <f t="shared" si="119"/>
        <v>#N/A</v>
      </c>
      <c r="BP2161" s="5" t="e">
        <f t="shared" si="120"/>
        <v>#N/A</v>
      </c>
      <c r="BQ2161" s="5" t="e">
        <f>Table2[[#This Row],[Column1]]+Table2[[#This Row],[Column2]]</f>
        <v>#N/A</v>
      </c>
      <c r="BR2161" s="5"/>
      <c r="BS2161" s="5"/>
      <c r="BT2161" s="5"/>
      <c r="BU2161" s="5"/>
    </row>
    <row r="2162" spans="26:73" x14ac:dyDescent="0.25">
      <c r="Z2162" s="5" t="s">
        <v>1623</v>
      </c>
      <c r="AA2162" s="1">
        <v>0.2</v>
      </c>
      <c r="AI2162" s="5" t="s">
        <v>1628</v>
      </c>
      <c r="AJ2162" s="42">
        <v>1</v>
      </c>
      <c r="AL2162" s="5" t="s">
        <v>1629</v>
      </c>
      <c r="AM2162" s="17">
        <v>1</v>
      </c>
      <c r="AW2162" s="5" t="s">
        <v>1943</v>
      </c>
      <c r="AX2162" s="17">
        <v>50</v>
      </c>
      <c r="BC2162" s="5" t="s">
        <v>1780</v>
      </c>
      <c r="BD2162" s="17">
        <v>2700</v>
      </c>
      <c r="BN2162" s="5" t="s">
        <v>1632</v>
      </c>
      <c r="BO2162" s="5" t="e">
        <f t="shared" si="119"/>
        <v>#N/A</v>
      </c>
      <c r="BP2162" s="5" t="e">
        <f t="shared" si="120"/>
        <v>#N/A</v>
      </c>
      <c r="BQ2162" s="5" t="e">
        <f>Table2[[#This Row],[Column1]]+Table2[[#This Row],[Column2]]</f>
        <v>#N/A</v>
      </c>
      <c r="BR2162" s="5"/>
      <c r="BS2162" s="5"/>
      <c r="BT2162" s="5"/>
      <c r="BU2162" s="5"/>
    </row>
    <row r="2163" spans="26:73" x14ac:dyDescent="0.25">
      <c r="Z2163" s="5" t="s">
        <v>1624</v>
      </c>
      <c r="AA2163" s="1">
        <v>0.2</v>
      </c>
      <c r="AI2163" s="5" t="s">
        <v>1629</v>
      </c>
      <c r="AJ2163" s="42">
        <v>1</v>
      </c>
      <c r="AL2163" s="5" t="s">
        <v>1630</v>
      </c>
      <c r="AM2163" s="17">
        <v>1</v>
      </c>
      <c r="AW2163" s="5" t="s">
        <v>1944</v>
      </c>
      <c r="AX2163" s="17">
        <v>220</v>
      </c>
      <c r="BC2163" s="5" t="s">
        <v>1781</v>
      </c>
      <c r="BD2163" s="17">
        <v>42</v>
      </c>
      <c r="BN2163" s="5" t="s">
        <v>1633</v>
      </c>
      <c r="BO2163" s="5" t="e">
        <f t="shared" si="119"/>
        <v>#N/A</v>
      </c>
      <c r="BP2163" s="5" t="e">
        <f t="shared" si="120"/>
        <v>#N/A</v>
      </c>
      <c r="BQ2163" s="5" t="e">
        <f>Table2[[#This Row],[Column1]]+Table2[[#This Row],[Column2]]</f>
        <v>#N/A</v>
      </c>
      <c r="BR2163" s="5"/>
      <c r="BS2163" s="5"/>
      <c r="BT2163" s="5"/>
      <c r="BU2163" s="5"/>
    </row>
    <row r="2164" spans="26:73" x14ac:dyDescent="0.25">
      <c r="Z2164" s="5" t="s">
        <v>1625</v>
      </c>
      <c r="AA2164" s="1">
        <v>1</v>
      </c>
      <c r="AI2164" s="5" t="s">
        <v>1630</v>
      </c>
      <c r="AJ2164" s="42">
        <v>1</v>
      </c>
      <c r="AL2164" s="5" t="s">
        <v>1631</v>
      </c>
      <c r="AM2164" s="17">
        <v>1</v>
      </c>
      <c r="AW2164" s="5" t="s">
        <v>1945</v>
      </c>
      <c r="AX2164" s="17">
        <v>177</v>
      </c>
      <c r="BC2164" s="5" t="s">
        <v>1782</v>
      </c>
      <c r="BD2164" s="17">
        <v>3000</v>
      </c>
      <c r="BN2164" s="5" t="s">
        <v>1634</v>
      </c>
      <c r="BO2164" s="5" t="e">
        <f t="shared" si="119"/>
        <v>#N/A</v>
      </c>
      <c r="BP2164" s="5" t="e">
        <f t="shared" si="120"/>
        <v>#N/A</v>
      </c>
      <c r="BQ2164" s="5" t="e">
        <f>Table2[[#This Row],[Column1]]+Table2[[#This Row],[Column2]]</f>
        <v>#N/A</v>
      </c>
      <c r="BR2164" s="5"/>
      <c r="BS2164" s="5"/>
      <c r="BT2164" s="5"/>
      <c r="BU2164" s="5"/>
    </row>
    <row r="2165" spans="26:73" x14ac:dyDescent="0.25">
      <c r="Z2165" s="5" t="s">
        <v>1626</v>
      </c>
      <c r="AA2165" s="1">
        <v>0.12</v>
      </c>
      <c r="AI2165" s="5" t="s">
        <v>1631</v>
      </c>
      <c r="AJ2165" s="42">
        <v>1</v>
      </c>
      <c r="AL2165" s="5" t="s">
        <v>1632</v>
      </c>
      <c r="AM2165" s="17">
        <v>1</v>
      </c>
      <c r="AW2165" s="5" t="s">
        <v>1946</v>
      </c>
      <c r="AX2165" s="17">
        <v>28</v>
      </c>
      <c r="BC2165" s="5" t="s">
        <v>1783</v>
      </c>
      <c r="BD2165" s="17">
        <v>235</v>
      </c>
      <c r="BN2165" s="5" t="s">
        <v>1635</v>
      </c>
      <c r="BO2165" s="5" t="e">
        <f t="shared" si="119"/>
        <v>#N/A</v>
      </c>
      <c r="BP2165" s="5" t="e">
        <f t="shared" si="120"/>
        <v>#N/A</v>
      </c>
      <c r="BQ2165" s="5" t="e">
        <f>Table2[[#This Row],[Column1]]+Table2[[#This Row],[Column2]]</f>
        <v>#N/A</v>
      </c>
      <c r="BR2165" s="5"/>
      <c r="BS2165" s="5"/>
      <c r="BT2165" s="5"/>
      <c r="BU2165" s="5"/>
    </row>
    <row r="2166" spans="26:73" x14ac:dyDescent="0.25">
      <c r="Z2166" s="5" t="s">
        <v>1627</v>
      </c>
      <c r="AA2166" s="1">
        <v>0.2</v>
      </c>
      <c r="AI2166" s="5" t="s">
        <v>1632</v>
      </c>
      <c r="AJ2166" s="42">
        <v>1</v>
      </c>
      <c r="AL2166" s="5" t="s">
        <v>1633</v>
      </c>
      <c r="AM2166" s="17">
        <v>1</v>
      </c>
      <c r="AW2166" s="5" t="s">
        <v>1947</v>
      </c>
      <c r="AX2166" s="17">
        <v>200</v>
      </c>
      <c r="BC2166" s="5" t="s">
        <v>1784</v>
      </c>
      <c r="BD2166" s="17">
        <v>2</v>
      </c>
      <c r="BN2166" s="5" t="s">
        <v>1636</v>
      </c>
      <c r="BO2166" s="5" t="e">
        <f t="shared" si="119"/>
        <v>#N/A</v>
      </c>
      <c r="BP2166" s="5" t="e">
        <f t="shared" si="120"/>
        <v>#N/A</v>
      </c>
      <c r="BQ2166" s="5" t="e">
        <f>Table2[[#This Row],[Column1]]+Table2[[#This Row],[Column2]]</f>
        <v>#N/A</v>
      </c>
      <c r="BR2166" s="5"/>
      <c r="BS2166" s="5"/>
      <c r="BT2166" s="5"/>
      <c r="BU2166" s="5"/>
    </row>
    <row r="2167" spans="26:73" x14ac:dyDescent="0.25">
      <c r="Z2167" s="5" t="s">
        <v>1628</v>
      </c>
      <c r="AA2167" s="1">
        <v>1</v>
      </c>
      <c r="AI2167" s="5" t="s">
        <v>1633</v>
      </c>
      <c r="AJ2167" s="42">
        <v>1</v>
      </c>
      <c r="AL2167" s="5" t="s">
        <v>1634</v>
      </c>
      <c r="AM2167" s="17">
        <v>2</v>
      </c>
      <c r="AW2167" s="5" t="s">
        <v>1948</v>
      </c>
      <c r="AX2167" s="17">
        <v>45</v>
      </c>
      <c r="BC2167" s="5" t="s">
        <v>1785</v>
      </c>
      <c r="BD2167" s="17">
        <v>311</v>
      </c>
      <c r="BN2167" s="5" t="s">
        <v>1637</v>
      </c>
      <c r="BO2167" s="5" t="e">
        <f t="shared" si="119"/>
        <v>#N/A</v>
      </c>
      <c r="BP2167" s="5" t="e">
        <f t="shared" si="120"/>
        <v>#N/A</v>
      </c>
      <c r="BQ2167" s="5" t="e">
        <f>Table2[[#This Row],[Column1]]+Table2[[#This Row],[Column2]]</f>
        <v>#N/A</v>
      </c>
      <c r="BR2167" s="5"/>
      <c r="BS2167" s="5"/>
      <c r="BT2167" s="5"/>
      <c r="BU2167" s="5"/>
    </row>
    <row r="2168" spans="26:73" x14ac:dyDescent="0.25">
      <c r="Z2168" s="5" t="s">
        <v>1629</v>
      </c>
      <c r="AA2168" s="1">
        <v>0.08</v>
      </c>
      <c r="AI2168" s="5" t="s">
        <v>1634</v>
      </c>
      <c r="AJ2168" s="42">
        <v>2</v>
      </c>
      <c r="AL2168" s="5" t="s">
        <v>1635</v>
      </c>
      <c r="AM2168" s="17">
        <v>2</v>
      </c>
      <c r="AW2168" s="5" t="s">
        <v>1950</v>
      </c>
      <c r="AX2168" s="17">
        <v>150</v>
      </c>
      <c r="BC2168" s="5" t="s">
        <v>1786</v>
      </c>
      <c r="BD2168" s="17">
        <v>4000</v>
      </c>
      <c r="BN2168" s="5" t="s">
        <v>1638</v>
      </c>
      <c r="BO2168" s="5" t="e">
        <f t="shared" si="119"/>
        <v>#N/A</v>
      </c>
      <c r="BP2168" s="5" t="e">
        <f t="shared" si="120"/>
        <v>#N/A</v>
      </c>
      <c r="BQ2168" s="5" t="e">
        <f>Table2[[#This Row],[Column1]]+Table2[[#This Row],[Column2]]</f>
        <v>#N/A</v>
      </c>
      <c r="BR2168" s="5"/>
      <c r="BS2168" s="5"/>
      <c r="BT2168" s="5"/>
      <c r="BU2168" s="5"/>
    </row>
    <row r="2169" spans="26:73" x14ac:dyDescent="0.25">
      <c r="Z2169" s="5" t="s">
        <v>1630</v>
      </c>
      <c r="AA2169" s="1">
        <v>0.25</v>
      </c>
      <c r="AI2169" s="5" t="s">
        <v>1635</v>
      </c>
      <c r="AJ2169" s="42">
        <v>2</v>
      </c>
      <c r="AL2169" s="5" t="s">
        <v>1636</v>
      </c>
      <c r="AM2169" s="17">
        <v>1</v>
      </c>
      <c r="AW2169" s="5" t="s">
        <v>1951</v>
      </c>
      <c r="AX2169" s="17">
        <v>280</v>
      </c>
      <c r="BC2169" s="5" t="s">
        <v>1787</v>
      </c>
      <c r="BD2169" s="17">
        <v>140</v>
      </c>
      <c r="BN2169" s="5" t="s">
        <v>1639</v>
      </c>
      <c r="BO2169" s="5" t="e">
        <f t="shared" si="119"/>
        <v>#N/A</v>
      </c>
      <c r="BP2169" s="5" t="e">
        <f t="shared" si="120"/>
        <v>#N/A</v>
      </c>
      <c r="BQ2169" s="5" t="e">
        <f>Table2[[#This Row],[Column1]]+Table2[[#This Row],[Column2]]</f>
        <v>#N/A</v>
      </c>
      <c r="BR2169" s="5"/>
      <c r="BS2169" s="5"/>
      <c r="BT2169" s="5"/>
      <c r="BU2169" s="5"/>
    </row>
    <row r="2170" spans="26:73" x14ac:dyDescent="0.25">
      <c r="Z2170" s="5" t="s">
        <v>1631</v>
      </c>
      <c r="AA2170" s="1">
        <v>0.1</v>
      </c>
      <c r="AI2170" s="5" t="s">
        <v>1636</v>
      </c>
      <c r="AJ2170" s="42">
        <v>1</v>
      </c>
      <c r="AL2170" s="5" t="s">
        <v>1637</v>
      </c>
      <c r="AM2170" s="17">
        <v>1</v>
      </c>
      <c r="BC2170" s="5" t="s">
        <v>1788</v>
      </c>
      <c r="BD2170" s="17">
        <v>55</v>
      </c>
      <c r="BN2170" s="5" t="s">
        <v>1640</v>
      </c>
      <c r="BO2170" s="5" t="e">
        <f t="shared" si="119"/>
        <v>#N/A</v>
      </c>
      <c r="BP2170" s="5" t="e">
        <f t="shared" si="120"/>
        <v>#N/A</v>
      </c>
      <c r="BQ2170" s="5" t="e">
        <f>Table2[[#This Row],[Column1]]+Table2[[#This Row],[Column2]]</f>
        <v>#N/A</v>
      </c>
      <c r="BR2170" s="5"/>
      <c r="BS2170" s="5"/>
      <c r="BT2170" s="5"/>
      <c r="BU2170" s="5"/>
    </row>
    <row r="2171" spans="26:73" x14ac:dyDescent="0.25">
      <c r="Z2171" s="5" t="s">
        <v>1632</v>
      </c>
      <c r="AA2171" s="1">
        <v>0.14000000000000001</v>
      </c>
      <c r="AI2171" s="5" t="s">
        <v>1637</v>
      </c>
      <c r="AJ2171" s="42">
        <v>1</v>
      </c>
      <c r="AL2171" s="5" t="s">
        <v>1638</v>
      </c>
      <c r="AM2171" s="17">
        <v>1</v>
      </c>
      <c r="BC2171" s="5" t="s">
        <v>1789</v>
      </c>
      <c r="BD2171" s="17">
        <v>2514</v>
      </c>
      <c r="BN2171" s="5" t="s">
        <v>1641</v>
      </c>
      <c r="BO2171" s="5" t="e">
        <f t="shared" si="119"/>
        <v>#N/A</v>
      </c>
      <c r="BP2171" s="5" t="e">
        <f t="shared" si="120"/>
        <v>#N/A</v>
      </c>
      <c r="BQ2171" s="5" t="e">
        <f>Table2[[#This Row],[Column1]]+Table2[[#This Row],[Column2]]</f>
        <v>#N/A</v>
      </c>
      <c r="BR2171" s="5"/>
      <c r="BS2171" s="5"/>
      <c r="BT2171" s="5"/>
      <c r="BU2171" s="5"/>
    </row>
    <row r="2172" spans="26:73" x14ac:dyDescent="0.25">
      <c r="Z2172" s="5" t="s">
        <v>1633</v>
      </c>
      <c r="AA2172" s="1">
        <v>0.12</v>
      </c>
      <c r="AI2172" s="5" t="s">
        <v>1638</v>
      </c>
      <c r="AJ2172" s="42">
        <v>1</v>
      </c>
      <c r="AL2172" s="5" t="s">
        <v>1639</v>
      </c>
      <c r="AM2172" s="17">
        <v>1</v>
      </c>
      <c r="BC2172" s="5" t="s">
        <v>1790</v>
      </c>
      <c r="BD2172" s="17">
        <v>91</v>
      </c>
      <c r="BN2172" s="5" t="s">
        <v>1642</v>
      </c>
      <c r="BO2172" s="5" t="e">
        <f t="shared" si="119"/>
        <v>#N/A</v>
      </c>
      <c r="BP2172" s="5" t="e">
        <f t="shared" si="120"/>
        <v>#N/A</v>
      </c>
      <c r="BQ2172" s="5" t="e">
        <f>Table2[[#This Row],[Column1]]+Table2[[#This Row],[Column2]]</f>
        <v>#N/A</v>
      </c>
      <c r="BR2172" s="5"/>
      <c r="BS2172" s="5"/>
      <c r="BT2172" s="5"/>
      <c r="BU2172" s="5"/>
    </row>
    <row r="2173" spans="26:73" x14ac:dyDescent="0.25">
      <c r="Z2173" s="5" t="s">
        <v>1634</v>
      </c>
      <c r="AA2173" s="1">
        <v>0.2</v>
      </c>
      <c r="AI2173" s="5" t="s">
        <v>1639</v>
      </c>
      <c r="AJ2173" s="42">
        <v>1</v>
      </c>
      <c r="AL2173" s="5" t="s">
        <v>1640</v>
      </c>
      <c r="AM2173" s="17">
        <v>1</v>
      </c>
      <c r="BC2173" s="5" t="s">
        <v>1791</v>
      </c>
      <c r="BD2173" s="17">
        <v>39</v>
      </c>
      <c r="BN2173" s="5" t="s">
        <v>1644</v>
      </c>
      <c r="BO2173" s="5" t="e">
        <f t="shared" si="119"/>
        <v>#N/A</v>
      </c>
      <c r="BP2173" s="5" t="e">
        <f t="shared" si="120"/>
        <v>#N/A</v>
      </c>
      <c r="BQ2173" s="5" t="e">
        <f>Table2[[#This Row],[Column1]]+Table2[[#This Row],[Column2]]</f>
        <v>#N/A</v>
      </c>
      <c r="BR2173" s="5"/>
      <c r="BS2173" s="5"/>
      <c r="BT2173" s="5"/>
      <c r="BU2173" s="5"/>
    </row>
    <row r="2174" spans="26:73" x14ac:dyDescent="0.25">
      <c r="Z2174" s="5" t="s">
        <v>1635</v>
      </c>
      <c r="AA2174" s="1">
        <v>0.14000000000000001</v>
      </c>
      <c r="AI2174" s="5" t="s">
        <v>1640</v>
      </c>
      <c r="AJ2174" s="42">
        <v>1</v>
      </c>
      <c r="AL2174" s="5" t="s">
        <v>1641</v>
      </c>
      <c r="AM2174" s="17">
        <v>1</v>
      </c>
      <c r="BC2174" s="5" t="s">
        <v>1792</v>
      </c>
      <c r="BD2174" s="17">
        <v>118</v>
      </c>
      <c r="BN2174" s="5" t="s">
        <v>1645</v>
      </c>
      <c r="BO2174" s="5" t="e">
        <f t="shared" si="119"/>
        <v>#N/A</v>
      </c>
      <c r="BP2174" s="5" t="e">
        <f t="shared" si="120"/>
        <v>#N/A</v>
      </c>
      <c r="BQ2174" s="5" t="e">
        <f>Table2[[#This Row],[Column1]]+Table2[[#This Row],[Column2]]</f>
        <v>#N/A</v>
      </c>
      <c r="BR2174" s="5"/>
      <c r="BS2174" s="5"/>
      <c r="BT2174" s="5"/>
      <c r="BU2174" s="5"/>
    </row>
    <row r="2175" spans="26:73" x14ac:dyDescent="0.25">
      <c r="Z2175" s="5" t="s">
        <v>1636</v>
      </c>
      <c r="AA2175" s="1">
        <v>0</v>
      </c>
      <c r="AI2175" s="5" t="s">
        <v>1641</v>
      </c>
      <c r="AJ2175" s="42">
        <v>1</v>
      </c>
      <c r="AL2175" s="5" t="s">
        <v>1642</v>
      </c>
      <c r="AM2175" s="17">
        <v>1</v>
      </c>
      <c r="BC2175" s="5" t="s">
        <v>1793</v>
      </c>
      <c r="BD2175" s="17">
        <v>33</v>
      </c>
      <c r="BN2175" s="5" t="s">
        <v>1646</v>
      </c>
      <c r="BO2175" s="5" t="e">
        <f t="shared" si="119"/>
        <v>#N/A</v>
      </c>
      <c r="BP2175" s="5" t="e">
        <f t="shared" si="120"/>
        <v>#N/A</v>
      </c>
      <c r="BQ2175" s="5" t="e">
        <f>Table2[[#This Row],[Column1]]+Table2[[#This Row],[Column2]]</f>
        <v>#N/A</v>
      </c>
      <c r="BR2175" s="5"/>
      <c r="BS2175" s="5"/>
      <c r="BT2175" s="5"/>
      <c r="BU2175" s="5"/>
    </row>
    <row r="2176" spans="26:73" x14ac:dyDescent="0.25">
      <c r="Z2176" s="5" t="s">
        <v>1637</v>
      </c>
      <c r="AA2176" s="1">
        <v>0</v>
      </c>
      <c r="AI2176" s="5" t="s">
        <v>1642</v>
      </c>
      <c r="AJ2176" s="42">
        <v>1</v>
      </c>
      <c r="AL2176" s="5" t="s">
        <v>1644</v>
      </c>
      <c r="AM2176" s="17">
        <v>1</v>
      </c>
      <c r="BC2176" s="5" t="s">
        <v>1794</v>
      </c>
      <c r="BD2176" s="17">
        <v>672</v>
      </c>
      <c r="BN2176" s="5" t="s">
        <v>1647</v>
      </c>
      <c r="BO2176" s="5" t="e">
        <f t="shared" si="119"/>
        <v>#N/A</v>
      </c>
      <c r="BP2176" s="5" t="e">
        <f t="shared" si="120"/>
        <v>#N/A</v>
      </c>
      <c r="BQ2176" s="5" t="e">
        <f>Table2[[#This Row],[Column1]]+Table2[[#This Row],[Column2]]</f>
        <v>#N/A</v>
      </c>
      <c r="BR2176" s="5"/>
      <c r="BS2176" s="5"/>
      <c r="BT2176" s="5"/>
      <c r="BU2176" s="5"/>
    </row>
    <row r="2177" spans="26:75" x14ac:dyDescent="0.25">
      <c r="Z2177" s="5" t="s">
        <v>1638</v>
      </c>
      <c r="AA2177" s="1">
        <v>0.4</v>
      </c>
      <c r="AI2177" s="5" t="s">
        <v>1644</v>
      </c>
      <c r="AJ2177" s="42">
        <v>1</v>
      </c>
      <c r="AL2177" s="5" t="s">
        <v>1645</v>
      </c>
      <c r="AM2177" s="17">
        <v>1</v>
      </c>
      <c r="BC2177" s="5" t="s">
        <v>1795</v>
      </c>
      <c r="BD2177" s="17">
        <v>620</v>
      </c>
      <c r="BN2177" s="5" t="s">
        <v>1648</v>
      </c>
      <c r="BO2177" s="5" t="e">
        <f t="shared" si="119"/>
        <v>#N/A</v>
      </c>
      <c r="BP2177" s="5" t="e">
        <f t="shared" si="120"/>
        <v>#N/A</v>
      </c>
      <c r="BQ2177" s="5" t="e">
        <f>Table2[[#This Row],[Column1]]+Table2[[#This Row],[Column2]]</f>
        <v>#N/A</v>
      </c>
      <c r="BR2177" s="5"/>
      <c r="BS2177" s="5"/>
      <c r="BT2177" s="5"/>
      <c r="BU2177" s="5"/>
    </row>
    <row r="2178" spans="26:75" x14ac:dyDescent="0.25">
      <c r="Z2178" s="5" t="s">
        <v>1639</v>
      </c>
      <c r="AA2178" s="1">
        <v>0</v>
      </c>
      <c r="AI2178" s="5" t="s">
        <v>1645</v>
      </c>
      <c r="AJ2178" s="42">
        <v>1</v>
      </c>
      <c r="AL2178" s="5" t="s">
        <v>1646</v>
      </c>
      <c r="AM2178" s="17">
        <v>1</v>
      </c>
      <c r="BC2178" s="5" t="s">
        <v>1796</v>
      </c>
      <c r="BD2178" s="17">
        <v>40</v>
      </c>
      <c r="BN2178" s="5" t="s">
        <v>1649</v>
      </c>
      <c r="BO2178" s="5" t="e">
        <f t="shared" si="119"/>
        <v>#N/A</v>
      </c>
      <c r="BP2178" s="5" t="e">
        <f t="shared" si="120"/>
        <v>#N/A</v>
      </c>
      <c r="BQ2178" s="5" t="e">
        <f>Table2[[#This Row],[Column1]]+Table2[[#This Row],[Column2]]</f>
        <v>#N/A</v>
      </c>
      <c r="BR2178" s="5"/>
      <c r="BS2178" s="5"/>
      <c r="BT2178" s="5"/>
      <c r="BU2178" s="5"/>
    </row>
    <row r="2179" spans="26:75" x14ac:dyDescent="0.25">
      <c r="Z2179" s="5" t="s">
        <v>1640</v>
      </c>
      <c r="AA2179" s="1">
        <v>0.17</v>
      </c>
      <c r="AI2179" s="5" t="s">
        <v>1646</v>
      </c>
      <c r="AJ2179" s="42">
        <v>1</v>
      </c>
      <c r="AL2179" s="5" t="s">
        <v>1647</v>
      </c>
      <c r="AM2179" s="17">
        <v>1</v>
      </c>
      <c r="BC2179" s="5" t="s">
        <v>1797</v>
      </c>
      <c r="BD2179" s="17">
        <v>2600</v>
      </c>
      <c r="BN2179" s="5" t="s">
        <v>1650</v>
      </c>
      <c r="BO2179" s="5" t="e">
        <f t="shared" si="119"/>
        <v>#N/A</v>
      </c>
      <c r="BP2179" s="5" t="e">
        <f t="shared" si="120"/>
        <v>#N/A</v>
      </c>
      <c r="BQ2179" s="5" t="e">
        <f>Table2[[#This Row],[Column1]]+Table2[[#This Row],[Column2]]</f>
        <v>#N/A</v>
      </c>
      <c r="BR2179" s="5"/>
      <c r="BS2179" s="5"/>
      <c r="BT2179" s="5"/>
      <c r="BU2179" s="5"/>
    </row>
    <row r="2180" spans="26:75" x14ac:dyDescent="0.25">
      <c r="Z2180" s="5" t="s">
        <v>1641</v>
      </c>
      <c r="AA2180" s="1">
        <v>0.25</v>
      </c>
      <c r="AI2180" s="5" t="s">
        <v>1647</v>
      </c>
      <c r="AJ2180" s="42">
        <v>1</v>
      </c>
      <c r="AL2180" s="5" t="s">
        <v>1648</v>
      </c>
      <c r="AM2180" s="17">
        <v>1</v>
      </c>
      <c r="BC2180" s="5" t="s">
        <v>1798</v>
      </c>
      <c r="BD2180" s="17">
        <v>7</v>
      </c>
      <c r="BN2180" s="5" t="s">
        <v>1651</v>
      </c>
      <c r="BO2180" s="5" t="e">
        <f t="shared" si="119"/>
        <v>#N/A</v>
      </c>
      <c r="BP2180" s="5" t="e">
        <f t="shared" si="120"/>
        <v>#N/A</v>
      </c>
      <c r="BQ2180" s="5" t="e">
        <f>Table2[[#This Row],[Column1]]+Table2[[#This Row],[Column2]]</f>
        <v>#N/A</v>
      </c>
      <c r="BR2180" s="5"/>
      <c r="BS2180" s="5"/>
      <c r="BT2180" s="5"/>
      <c r="BU2180" s="5"/>
    </row>
    <row r="2181" spans="26:75" x14ac:dyDescent="0.25">
      <c r="Z2181" s="5" t="s">
        <v>1642</v>
      </c>
      <c r="AA2181" s="1">
        <v>0.2</v>
      </c>
      <c r="AI2181" s="5" t="s">
        <v>1648</v>
      </c>
      <c r="AJ2181" s="42">
        <v>1</v>
      </c>
      <c r="AL2181" s="5" t="s">
        <v>1649</v>
      </c>
      <c r="AM2181" s="17">
        <v>1</v>
      </c>
      <c r="BC2181" s="5" t="s">
        <v>1799</v>
      </c>
      <c r="BD2181" s="17">
        <v>631</v>
      </c>
      <c r="BN2181" s="5" t="s">
        <v>1652</v>
      </c>
      <c r="BO2181" s="5" t="e">
        <f t="shared" si="119"/>
        <v>#N/A</v>
      </c>
      <c r="BP2181" s="5" t="e">
        <f t="shared" si="120"/>
        <v>#N/A</v>
      </c>
      <c r="BQ2181" s="5" t="e">
        <f>Table2[[#This Row],[Column1]]+Table2[[#This Row],[Column2]]</f>
        <v>#N/A</v>
      </c>
      <c r="BR2181" s="5"/>
      <c r="BS2181" s="5"/>
      <c r="BT2181" s="5"/>
      <c r="BU2181" s="5"/>
    </row>
    <row r="2182" spans="26:75" x14ac:dyDescent="0.25">
      <c r="Z2182" s="5" t="s">
        <v>1644</v>
      </c>
      <c r="AA2182" s="1">
        <v>1</v>
      </c>
      <c r="AI2182" s="5" t="s">
        <v>1649</v>
      </c>
      <c r="AJ2182" s="42">
        <v>1</v>
      </c>
      <c r="AL2182" s="5" t="s">
        <v>1650</v>
      </c>
      <c r="AM2182" s="17">
        <v>1</v>
      </c>
      <c r="BC2182" s="5" t="s">
        <v>1800</v>
      </c>
      <c r="BD2182" s="17">
        <v>62</v>
      </c>
      <c r="BN2182" s="5" t="s">
        <v>1653</v>
      </c>
      <c r="BO2182" s="5" t="e">
        <f t="shared" si="119"/>
        <v>#N/A</v>
      </c>
      <c r="BP2182" s="5" t="e">
        <f t="shared" si="120"/>
        <v>#N/A</v>
      </c>
      <c r="BQ2182" s="5" t="e">
        <f>Table2[[#This Row],[Column1]]+Table2[[#This Row],[Column2]]</f>
        <v>#N/A</v>
      </c>
      <c r="BR2182" s="5"/>
      <c r="BS2182" s="5"/>
      <c r="BT2182" s="5"/>
      <c r="BU2182" s="5"/>
    </row>
    <row r="2183" spans="26:75" x14ac:dyDescent="0.25">
      <c r="Z2183" s="5" t="s">
        <v>1645</v>
      </c>
      <c r="AA2183" s="1">
        <v>0.14000000000000001</v>
      </c>
      <c r="AI2183" s="5" t="s">
        <v>1650</v>
      </c>
      <c r="AJ2183" s="42">
        <v>1</v>
      </c>
      <c r="AL2183" s="5" t="s">
        <v>1651</v>
      </c>
      <c r="AM2183" s="17">
        <v>1</v>
      </c>
      <c r="BC2183" s="5" t="s">
        <v>1801</v>
      </c>
      <c r="BD2183" s="17">
        <v>7</v>
      </c>
      <c r="BN2183" s="5" t="s">
        <v>1654</v>
      </c>
      <c r="BO2183" s="5" t="e">
        <f t="shared" si="119"/>
        <v>#N/A</v>
      </c>
      <c r="BP2183" s="5" t="e">
        <f t="shared" si="120"/>
        <v>#N/A</v>
      </c>
      <c r="BQ2183" s="5" t="e">
        <f>Table2[[#This Row],[Column1]]+Table2[[#This Row],[Column2]]</f>
        <v>#N/A</v>
      </c>
      <c r="BR2183" s="5"/>
      <c r="BS2183" s="5"/>
      <c r="BT2183" s="5"/>
      <c r="BU2183" s="5"/>
    </row>
    <row r="2184" spans="26:75" x14ac:dyDescent="0.25">
      <c r="Z2184" s="5" t="s">
        <v>1646</v>
      </c>
      <c r="AA2184" s="1">
        <v>1</v>
      </c>
      <c r="AI2184" s="5" t="s">
        <v>1651</v>
      </c>
      <c r="AJ2184" s="42">
        <v>1</v>
      </c>
      <c r="AL2184" s="5" t="s">
        <v>1652</v>
      </c>
      <c r="AM2184" s="17">
        <v>1</v>
      </c>
      <c r="BC2184" s="5" t="s">
        <v>1802</v>
      </c>
      <c r="BD2184" s="17">
        <v>288</v>
      </c>
      <c r="BN2184" s="5" t="s">
        <v>1655</v>
      </c>
      <c r="BO2184" s="5" t="e">
        <f t="shared" ref="BO2184:BO2247" si="121">RANK(BK2184:BK3810,BK2184:BK3810,0)</f>
        <v>#N/A</v>
      </c>
      <c r="BP2184" s="5" t="e">
        <f t="shared" ref="BP2184:BP2247" si="122">RANK(BL2184:BL3810,BL2184:BL3810,0)</f>
        <v>#N/A</v>
      </c>
      <c r="BQ2184" s="5" t="e">
        <f>Table2[[#This Row],[Column1]]+Table2[[#This Row],[Column2]]</f>
        <v>#N/A</v>
      </c>
      <c r="BR2184" s="5"/>
      <c r="BS2184" s="5"/>
      <c r="BT2184" s="5"/>
      <c r="BU2184" s="5"/>
    </row>
    <row r="2185" spans="26:75" x14ac:dyDescent="0.25">
      <c r="Z2185" s="5" t="s">
        <v>1647</v>
      </c>
      <c r="AA2185" s="1">
        <v>0.03</v>
      </c>
      <c r="AI2185" s="5" t="s">
        <v>1652</v>
      </c>
      <c r="AJ2185" s="42">
        <v>1</v>
      </c>
      <c r="AL2185" s="5" t="s">
        <v>1653</v>
      </c>
      <c r="AM2185" s="17">
        <v>1</v>
      </c>
      <c r="BC2185" s="5" t="s">
        <v>1803</v>
      </c>
      <c r="BD2185" s="17">
        <v>95</v>
      </c>
      <c r="BN2185" s="5" t="s">
        <v>1656</v>
      </c>
      <c r="BO2185" s="5" t="e">
        <f t="shared" si="121"/>
        <v>#N/A</v>
      </c>
      <c r="BP2185" s="5" t="e">
        <f t="shared" si="122"/>
        <v>#N/A</v>
      </c>
      <c r="BQ2185" s="5" t="e">
        <f>Table2[[#This Row],[Column1]]+Table2[[#This Row],[Column2]]</f>
        <v>#N/A</v>
      </c>
      <c r="BR2185" s="5"/>
      <c r="BS2185" s="5"/>
      <c r="BT2185" s="5"/>
      <c r="BU2185" s="5"/>
    </row>
    <row r="2186" spans="26:75" x14ac:dyDescent="0.25">
      <c r="Z2186" s="5" t="s">
        <v>1648</v>
      </c>
      <c r="AA2186" s="1">
        <v>0.15</v>
      </c>
      <c r="AI2186" s="5" t="s">
        <v>1653</v>
      </c>
      <c r="AJ2186" s="42">
        <v>1</v>
      </c>
      <c r="AL2186" s="5" t="s">
        <v>1654</v>
      </c>
      <c r="AM2186" s="17">
        <v>1</v>
      </c>
      <c r="BC2186" s="5" t="s">
        <v>1804</v>
      </c>
      <c r="BD2186" s="17">
        <v>46</v>
      </c>
      <c r="BN2186" s="5" t="s">
        <v>1657</v>
      </c>
      <c r="BO2186" s="5" t="e">
        <f t="shared" si="121"/>
        <v>#N/A</v>
      </c>
      <c r="BP2186" s="5" t="e">
        <f t="shared" si="122"/>
        <v>#N/A</v>
      </c>
      <c r="BQ2186" s="5" t="e">
        <f>Table2[[#This Row],[Column1]]+Table2[[#This Row],[Column2]]</f>
        <v>#N/A</v>
      </c>
      <c r="BR2186" s="5"/>
      <c r="BS2186" s="5"/>
      <c r="BT2186" s="5"/>
      <c r="BU2186" s="5"/>
    </row>
    <row r="2187" spans="26:75" x14ac:dyDescent="0.25">
      <c r="Z2187" s="5" t="s">
        <v>1649</v>
      </c>
      <c r="AA2187" s="1">
        <v>0.23</v>
      </c>
      <c r="AI2187" s="5" t="s">
        <v>1654</v>
      </c>
      <c r="AJ2187" s="42">
        <v>1</v>
      </c>
      <c r="AL2187" s="5" t="s">
        <v>1655</v>
      </c>
      <c r="AM2187" s="17">
        <v>1</v>
      </c>
      <c r="BC2187" s="5" t="s">
        <v>1805</v>
      </c>
      <c r="BD2187" s="17">
        <v>152</v>
      </c>
      <c r="BN2187" s="5" t="s">
        <v>1658</v>
      </c>
      <c r="BO2187" s="5" t="e">
        <f t="shared" si="121"/>
        <v>#N/A</v>
      </c>
      <c r="BP2187" s="5" t="e">
        <f t="shared" si="122"/>
        <v>#N/A</v>
      </c>
      <c r="BQ2187" s="5" t="e">
        <f>Table2[[#This Row],[Column1]]+Table2[[#This Row],[Column2]]</f>
        <v>#N/A</v>
      </c>
      <c r="BR2187" s="5"/>
      <c r="BS2187" s="5"/>
      <c r="BT2187" s="5"/>
      <c r="BU2187" s="5"/>
    </row>
    <row r="2188" spans="26:75" x14ac:dyDescent="0.25">
      <c r="Z2188" s="5" t="s">
        <v>1650</v>
      </c>
      <c r="AA2188" s="1">
        <v>0.13</v>
      </c>
      <c r="AI2188" s="5" t="s">
        <v>1655</v>
      </c>
      <c r="AJ2188" s="42">
        <v>1</v>
      </c>
      <c r="AL2188" s="5" t="s">
        <v>1656</v>
      </c>
      <c r="AM2188" s="17">
        <v>1</v>
      </c>
      <c r="BC2188" s="5" t="s">
        <v>1806</v>
      </c>
      <c r="BD2188" s="17">
        <v>69</v>
      </c>
      <c r="BN2188" s="5" t="s">
        <v>1659</v>
      </c>
      <c r="BO2188" s="5" t="e">
        <f t="shared" si="121"/>
        <v>#N/A</v>
      </c>
      <c r="BP2188" s="5" t="e">
        <f t="shared" si="122"/>
        <v>#N/A</v>
      </c>
      <c r="BQ2188" s="5" t="e">
        <f>Table2[[#This Row],[Column1]]+Table2[[#This Row],[Column2]]</f>
        <v>#N/A</v>
      </c>
      <c r="BR2188" s="5"/>
      <c r="BS2188" s="5"/>
      <c r="BT2188" s="5"/>
      <c r="BU2188" s="5"/>
      <c r="BW2188" s="5"/>
    </row>
    <row r="2189" spans="26:75" x14ac:dyDescent="0.25">
      <c r="Z2189" s="5" t="s">
        <v>1651</v>
      </c>
      <c r="AA2189" s="1">
        <v>0.22</v>
      </c>
      <c r="AI2189" s="5" t="s">
        <v>1656</v>
      </c>
      <c r="AJ2189" s="42">
        <v>1</v>
      </c>
      <c r="AL2189" s="5" t="s">
        <v>1657</v>
      </c>
      <c r="AM2189" s="17">
        <v>1</v>
      </c>
      <c r="BC2189" s="5" t="s">
        <v>1807</v>
      </c>
      <c r="BD2189" s="17">
        <v>834</v>
      </c>
      <c r="BN2189" s="5" t="s">
        <v>1660</v>
      </c>
      <c r="BO2189" s="5" t="e">
        <f t="shared" si="121"/>
        <v>#N/A</v>
      </c>
      <c r="BP2189" s="5" t="e">
        <f t="shared" si="122"/>
        <v>#N/A</v>
      </c>
      <c r="BQ2189" s="5" t="e">
        <f>Table2[[#This Row],[Column1]]+Table2[[#This Row],[Column2]]</f>
        <v>#N/A</v>
      </c>
      <c r="BR2189" s="5"/>
      <c r="BS2189" s="5"/>
      <c r="BT2189" s="5"/>
      <c r="BU2189" s="5"/>
    </row>
    <row r="2190" spans="26:75" x14ac:dyDescent="0.25">
      <c r="Z2190" s="5" t="s">
        <v>1652</v>
      </c>
      <c r="AA2190" s="1">
        <v>1</v>
      </c>
      <c r="AI2190" s="5" t="s">
        <v>1657</v>
      </c>
      <c r="AJ2190" s="42">
        <v>1</v>
      </c>
      <c r="AL2190" s="5" t="s">
        <v>1658</v>
      </c>
      <c r="AM2190" s="17">
        <v>1</v>
      </c>
      <c r="BC2190" s="5" t="s">
        <v>1809</v>
      </c>
      <c r="BD2190" s="17">
        <v>203</v>
      </c>
      <c r="BN2190" s="5" t="s">
        <v>1663</v>
      </c>
      <c r="BO2190" s="5" t="e">
        <f t="shared" si="121"/>
        <v>#N/A</v>
      </c>
      <c r="BP2190" s="5" t="e">
        <f t="shared" si="122"/>
        <v>#N/A</v>
      </c>
      <c r="BQ2190" s="5" t="e">
        <f>Table2[[#This Row],[Column1]]+Table2[[#This Row],[Column2]]</f>
        <v>#N/A</v>
      </c>
      <c r="BR2190" s="5"/>
      <c r="BS2190" s="5"/>
      <c r="BT2190" s="5"/>
      <c r="BU2190" s="5"/>
    </row>
    <row r="2191" spans="26:75" x14ac:dyDescent="0.25">
      <c r="Z2191" s="5" t="s">
        <v>1653</v>
      </c>
      <c r="AA2191" s="1">
        <v>0</v>
      </c>
      <c r="AI2191" s="5" t="s">
        <v>1658</v>
      </c>
      <c r="AJ2191" s="42">
        <v>1</v>
      </c>
      <c r="AL2191" s="5" t="s">
        <v>1659</v>
      </c>
      <c r="AM2191" s="17">
        <v>5</v>
      </c>
      <c r="BC2191" s="5" t="s">
        <v>1810</v>
      </c>
      <c r="BD2191" s="17">
        <v>992</v>
      </c>
      <c r="BN2191" s="5" t="s">
        <v>1664</v>
      </c>
      <c r="BO2191" s="5" t="e">
        <f t="shared" si="121"/>
        <v>#N/A</v>
      </c>
      <c r="BP2191" s="5" t="e">
        <f t="shared" si="122"/>
        <v>#N/A</v>
      </c>
      <c r="BQ2191" s="5" t="e">
        <f>Table2[[#This Row],[Column1]]+Table2[[#This Row],[Column2]]</f>
        <v>#N/A</v>
      </c>
      <c r="BR2191" s="5"/>
      <c r="BS2191" s="5"/>
      <c r="BT2191" s="5"/>
      <c r="BU2191" s="5"/>
    </row>
    <row r="2192" spans="26:75" x14ac:dyDescent="0.25">
      <c r="Z2192" s="5" t="s">
        <v>1654</v>
      </c>
      <c r="AA2192" s="1">
        <v>7.0000000000000007E-2</v>
      </c>
      <c r="AI2192" s="5" t="s">
        <v>1659</v>
      </c>
      <c r="AJ2192" s="42">
        <v>5</v>
      </c>
      <c r="AL2192" s="5" t="s">
        <v>1660</v>
      </c>
      <c r="AM2192" s="17">
        <v>2</v>
      </c>
      <c r="BC2192" s="5" t="s">
        <v>1811</v>
      </c>
      <c r="BD2192" s="17">
        <v>30</v>
      </c>
      <c r="BN2192" s="5" t="s">
        <v>1665</v>
      </c>
      <c r="BO2192" s="5" t="e">
        <f t="shared" si="121"/>
        <v>#N/A</v>
      </c>
      <c r="BP2192" s="5" t="e">
        <f t="shared" si="122"/>
        <v>#N/A</v>
      </c>
      <c r="BQ2192" s="5" t="e">
        <f>Table2[[#This Row],[Column1]]+Table2[[#This Row],[Column2]]</f>
        <v>#N/A</v>
      </c>
      <c r="BR2192" s="5"/>
      <c r="BS2192" s="5"/>
      <c r="BT2192" s="5"/>
      <c r="BU2192" s="5"/>
    </row>
    <row r="2193" spans="26:73" x14ac:dyDescent="0.25">
      <c r="Z2193" s="5" t="s">
        <v>1655</v>
      </c>
      <c r="AA2193" s="1">
        <v>0.3</v>
      </c>
      <c r="AI2193" s="5" t="s">
        <v>1660</v>
      </c>
      <c r="AJ2193" s="42">
        <v>2</v>
      </c>
      <c r="AL2193" s="5" t="s">
        <v>1663</v>
      </c>
      <c r="AM2193" s="17">
        <v>1</v>
      </c>
      <c r="BC2193" s="5" t="s">
        <v>1812</v>
      </c>
      <c r="BD2193" s="17">
        <v>301</v>
      </c>
      <c r="BN2193" s="5" t="s">
        <v>1666</v>
      </c>
      <c r="BO2193" s="5" t="e">
        <f t="shared" si="121"/>
        <v>#N/A</v>
      </c>
      <c r="BP2193" s="5" t="e">
        <f t="shared" si="122"/>
        <v>#N/A</v>
      </c>
      <c r="BQ2193" s="5" t="e">
        <f>Table2[[#This Row],[Column1]]+Table2[[#This Row],[Column2]]</f>
        <v>#N/A</v>
      </c>
      <c r="BR2193" s="5"/>
      <c r="BS2193" s="5"/>
      <c r="BT2193" s="5"/>
      <c r="BU2193" s="5"/>
    </row>
    <row r="2194" spans="26:73" x14ac:dyDescent="0.25">
      <c r="Z2194" s="5" t="s">
        <v>1656</v>
      </c>
      <c r="AA2194" s="1">
        <v>0.17</v>
      </c>
      <c r="AI2194" s="5" t="s">
        <v>1663</v>
      </c>
      <c r="AJ2194" s="42">
        <v>1</v>
      </c>
      <c r="AL2194" s="5" t="s">
        <v>1664</v>
      </c>
      <c r="AM2194" s="17">
        <v>2</v>
      </c>
      <c r="BC2194" s="5" t="s">
        <v>1813</v>
      </c>
      <c r="BD2194" s="17">
        <v>1168</v>
      </c>
      <c r="BN2194" s="5" t="s">
        <v>1667</v>
      </c>
      <c r="BO2194" s="5" t="e">
        <f t="shared" si="121"/>
        <v>#N/A</v>
      </c>
      <c r="BP2194" s="5" t="e">
        <f t="shared" si="122"/>
        <v>#N/A</v>
      </c>
      <c r="BQ2194" s="5" t="e">
        <f>Table2[[#This Row],[Column1]]+Table2[[#This Row],[Column2]]</f>
        <v>#N/A</v>
      </c>
      <c r="BR2194" s="5"/>
      <c r="BS2194" s="5"/>
      <c r="BT2194" s="5"/>
      <c r="BU2194" s="5"/>
    </row>
    <row r="2195" spans="26:73" x14ac:dyDescent="0.25">
      <c r="Z2195" s="5" t="s">
        <v>1657</v>
      </c>
      <c r="AA2195" s="1">
        <v>0.3</v>
      </c>
      <c r="AI2195" s="5" t="s">
        <v>1664</v>
      </c>
      <c r="AJ2195" s="42">
        <v>2</v>
      </c>
      <c r="AL2195" s="5" t="s">
        <v>1665</v>
      </c>
      <c r="AM2195" s="17">
        <v>1</v>
      </c>
      <c r="BC2195" s="5" t="s">
        <v>1814</v>
      </c>
      <c r="BD2195" s="17">
        <v>30</v>
      </c>
      <c r="BN2195" s="5" t="s">
        <v>1668</v>
      </c>
      <c r="BO2195" s="5" t="e">
        <f t="shared" si="121"/>
        <v>#N/A</v>
      </c>
      <c r="BP2195" s="5" t="e">
        <f t="shared" si="122"/>
        <v>#N/A</v>
      </c>
      <c r="BQ2195" s="5" t="e">
        <f>Table2[[#This Row],[Column1]]+Table2[[#This Row],[Column2]]</f>
        <v>#N/A</v>
      </c>
      <c r="BR2195" s="5"/>
      <c r="BS2195" s="5"/>
      <c r="BT2195" s="5"/>
      <c r="BU2195" s="5"/>
    </row>
    <row r="2196" spans="26:73" x14ac:dyDescent="0.25">
      <c r="Z2196" s="5" t="s">
        <v>1658</v>
      </c>
      <c r="AA2196" s="1">
        <v>0.1</v>
      </c>
      <c r="AI2196" s="5" t="s">
        <v>1665</v>
      </c>
      <c r="AJ2196" s="42">
        <v>1</v>
      </c>
      <c r="AL2196" s="5" t="s">
        <v>1666</v>
      </c>
      <c r="AM2196" s="17">
        <v>1</v>
      </c>
      <c r="BC2196" s="5" t="s">
        <v>1815</v>
      </c>
      <c r="BD2196" s="17">
        <v>69</v>
      </c>
      <c r="BN2196" s="5" t="s">
        <v>1669</v>
      </c>
      <c r="BO2196" s="5" t="e">
        <f t="shared" si="121"/>
        <v>#N/A</v>
      </c>
      <c r="BP2196" s="5" t="e">
        <f t="shared" si="122"/>
        <v>#N/A</v>
      </c>
      <c r="BQ2196" s="5" t="e">
        <f>Table2[[#This Row],[Column1]]+Table2[[#This Row],[Column2]]</f>
        <v>#N/A</v>
      </c>
      <c r="BR2196" s="5"/>
      <c r="BS2196" s="5"/>
      <c r="BT2196" s="5"/>
      <c r="BU2196" s="5"/>
    </row>
    <row r="2197" spans="26:73" x14ac:dyDescent="0.25">
      <c r="Z2197" s="5" t="s">
        <v>1659</v>
      </c>
      <c r="AA2197" s="1">
        <v>0.14000000000000001</v>
      </c>
      <c r="AI2197" s="5" t="s">
        <v>1666</v>
      </c>
      <c r="AJ2197" s="42">
        <v>1</v>
      </c>
      <c r="AL2197" s="5" t="s">
        <v>1667</v>
      </c>
      <c r="AM2197" s="17">
        <v>1</v>
      </c>
      <c r="BC2197" s="5" t="s">
        <v>1816</v>
      </c>
      <c r="BD2197" s="17">
        <v>597</v>
      </c>
      <c r="BN2197" s="5" t="s">
        <v>1670</v>
      </c>
      <c r="BO2197" s="5" t="e">
        <f t="shared" si="121"/>
        <v>#N/A</v>
      </c>
      <c r="BP2197" s="5" t="e">
        <f t="shared" si="122"/>
        <v>#N/A</v>
      </c>
      <c r="BQ2197" s="5" t="e">
        <f>Table2[[#This Row],[Column1]]+Table2[[#This Row],[Column2]]</f>
        <v>#N/A</v>
      </c>
      <c r="BR2197" s="5"/>
      <c r="BS2197" s="5"/>
      <c r="BT2197" s="5"/>
      <c r="BU2197" s="5"/>
    </row>
    <row r="2198" spans="26:73" x14ac:dyDescent="0.25">
      <c r="Z2198" s="5" t="s">
        <v>1660</v>
      </c>
      <c r="AA2198" s="1">
        <v>0.5</v>
      </c>
      <c r="AI2198" s="5" t="s">
        <v>1667</v>
      </c>
      <c r="AJ2198" s="42">
        <v>1</v>
      </c>
      <c r="AL2198" s="5" t="s">
        <v>1668</v>
      </c>
      <c r="AM2198" s="17">
        <v>1</v>
      </c>
      <c r="BC2198" s="5" t="s">
        <v>1817</v>
      </c>
      <c r="BD2198" s="17">
        <v>800</v>
      </c>
      <c r="BN2198" s="5" t="s">
        <v>1671</v>
      </c>
      <c r="BO2198" s="5" t="e">
        <f t="shared" si="121"/>
        <v>#N/A</v>
      </c>
      <c r="BP2198" s="5" t="e">
        <f t="shared" si="122"/>
        <v>#N/A</v>
      </c>
      <c r="BQ2198" s="5" t="e">
        <f>Table2[[#This Row],[Column1]]+Table2[[#This Row],[Column2]]</f>
        <v>#N/A</v>
      </c>
      <c r="BR2198" s="5"/>
      <c r="BS2198" s="5"/>
      <c r="BT2198" s="5"/>
      <c r="BU2198" s="5"/>
    </row>
    <row r="2199" spans="26:73" x14ac:dyDescent="0.25">
      <c r="Z2199" s="5" t="s">
        <v>1663</v>
      </c>
      <c r="AA2199" s="1">
        <v>0.3</v>
      </c>
      <c r="AI2199" s="5" t="s">
        <v>1668</v>
      </c>
      <c r="AJ2199" s="42">
        <v>1</v>
      </c>
      <c r="AL2199" s="5" t="s">
        <v>1669</v>
      </c>
      <c r="AM2199" s="17">
        <v>1</v>
      </c>
      <c r="BC2199" s="5" t="s">
        <v>1818</v>
      </c>
      <c r="BD2199" s="17">
        <v>178</v>
      </c>
      <c r="BN2199" s="5" t="s">
        <v>1672</v>
      </c>
      <c r="BO2199" s="5" t="e">
        <f t="shared" si="121"/>
        <v>#N/A</v>
      </c>
      <c r="BP2199" s="5" t="e">
        <f t="shared" si="122"/>
        <v>#N/A</v>
      </c>
      <c r="BQ2199" s="5" t="e">
        <f>Table2[[#This Row],[Column1]]+Table2[[#This Row],[Column2]]</f>
        <v>#N/A</v>
      </c>
      <c r="BR2199" s="5"/>
      <c r="BS2199" s="5"/>
      <c r="BT2199" s="5"/>
      <c r="BU2199" s="5"/>
    </row>
    <row r="2200" spans="26:73" x14ac:dyDescent="0.25">
      <c r="Z2200" s="5" t="s">
        <v>1664</v>
      </c>
      <c r="AA2200" s="1">
        <v>0.4</v>
      </c>
      <c r="AI2200" s="5" t="s">
        <v>1669</v>
      </c>
      <c r="AJ2200" s="42">
        <v>1</v>
      </c>
      <c r="AL2200" s="5" t="s">
        <v>1670</v>
      </c>
      <c r="AM2200" s="17">
        <v>1</v>
      </c>
      <c r="BC2200" s="5" t="s">
        <v>1820</v>
      </c>
      <c r="BD2200" s="17">
        <v>43</v>
      </c>
      <c r="BN2200" s="5" t="s">
        <v>1673</v>
      </c>
      <c r="BO2200" s="5" t="e">
        <f t="shared" si="121"/>
        <v>#N/A</v>
      </c>
      <c r="BP2200" s="5" t="e">
        <f t="shared" si="122"/>
        <v>#N/A</v>
      </c>
      <c r="BQ2200" s="5" t="e">
        <f>Table2[[#This Row],[Column1]]+Table2[[#This Row],[Column2]]</f>
        <v>#N/A</v>
      </c>
      <c r="BR2200" s="5"/>
      <c r="BS2200" s="5"/>
      <c r="BT2200" s="5"/>
      <c r="BU2200" s="5"/>
    </row>
    <row r="2201" spans="26:73" x14ac:dyDescent="0.25">
      <c r="Z2201" s="5" t="s">
        <v>1665</v>
      </c>
      <c r="AA2201" s="1">
        <v>0.13</v>
      </c>
      <c r="AI2201" s="5" t="s">
        <v>1670</v>
      </c>
      <c r="AJ2201" s="42">
        <v>1</v>
      </c>
      <c r="AL2201" s="5" t="s">
        <v>1671</v>
      </c>
      <c r="AM2201" s="17">
        <v>1</v>
      </c>
      <c r="BC2201" s="5" t="s">
        <v>1822</v>
      </c>
      <c r="BD2201" s="17">
        <v>569</v>
      </c>
      <c r="BN2201" s="5" t="s">
        <v>1674</v>
      </c>
      <c r="BO2201" s="5" t="e">
        <f t="shared" si="121"/>
        <v>#N/A</v>
      </c>
      <c r="BP2201" s="5" t="e">
        <f t="shared" si="122"/>
        <v>#N/A</v>
      </c>
      <c r="BQ2201" s="5" t="e">
        <f>Table2[[#This Row],[Column1]]+Table2[[#This Row],[Column2]]</f>
        <v>#N/A</v>
      </c>
      <c r="BR2201" s="5"/>
      <c r="BS2201" s="5"/>
      <c r="BT2201" s="5"/>
      <c r="BU2201" s="5"/>
    </row>
    <row r="2202" spans="26:73" x14ac:dyDescent="0.25">
      <c r="Z2202" s="5" t="s">
        <v>1666</v>
      </c>
      <c r="AA2202" s="1">
        <v>0.12</v>
      </c>
      <c r="AI2202" s="5" t="s">
        <v>1671</v>
      </c>
      <c r="AJ2202" s="42">
        <v>1</v>
      </c>
      <c r="AL2202" s="5" t="s">
        <v>1672</v>
      </c>
      <c r="AM2202" s="17">
        <v>1</v>
      </c>
      <c r="BC2202" s="5" t="s">
        <v>1823</v>
      </c>
      <c r="BD2202" s="17">
        <v>199</v>
      </c>
      <c r="BN2202" s="5" t="s">
        <v>1675</v>
      </c>
      <c r="BO2202" s="5" t="e">
        <f t="shared" si="121"/>
        <v>#N/A</v>
      </c>
      <c r="BP2202" s="5" t="e">
        <f t="shared" si="122"/>
        <v>#N/A</v>
      </c>
      <c r="BQ2202" s="5" t="e">
        <f>Table2[[#This Row],[Column1]]+Table2[[#This Row],[Column2]]</f>
        <v>#N/A</v>
      </c>
      <c r="BR2202" s="5"/>
      <c r="BS2202" s="5"/>
      <c r="BT2202" s="5"/>
      <c r="BU2202" s="5"/>
    </row>
    <row r="2203" spans="26:73" x14ac:dyDescent="0.25">
      <c r="Z2203" s="5" t="s">
        <v>1667</v>
      </c>
      <c r="AA2203" s="1">
        <v>0.48</v>
      </c>
      <c r="AI2203" s="5" t="s">
        <v>1672</v>
      </c>
      <c r="AJ2203" s="42">
        <v>1</v>
      </c>
      <c r="AL2203" s="5" t="s">
        <v>1673</v>
      </c>
      <c r="AM2203" s="17">
        <v>1</v>
      </c>
      <c r="BC2203" s="5" t="s">
        <v>1824</v>
      </c>
      <c r="BD2203" s="17">
        <v>3500</v>
      </c>
      <c r="BN2203" s="5" t="s">
        <v>1677</v>
      </c>
      <c r="BO2203" s="5" t="e">
        <f t="shared" si="121"/>
        <v>#N/A</v>
      </c>
      <c r="BP2203" s="5" t="e">
        <f t="shared" si="122"/>
        <v>#N/A</v>
      </c>
      <c r="BQ2203" s="5" t="e">
        <f>Table2[[#This Row],[Column1]]+Table2[[#This Row],[Column2]]</f>
        <v>#N/A</v>
      </c>
      <c r="BR2203" s="5"/>
      <c r="BS2203" s="5"/>
      <c r="BT2203" s="5"/>
      <c r="BU2203" s="5"/>
    </row>
    <row r="2204" spans="26:73" x14ac:dyDescent="0.25">
      <c r="Z2204" s="5" t="s">
        <v>1668</v>
      </c>
      <c r="AA2204" s="1">
        <v>0.3</v>
      </c>
      <c r="AI2204" s="5" t="s">
        <v>1673</v>
      </c>
      <c r="AJ2204" s="42">
        <v>1</v>
      </c>
      <c r="AL2204" s="5" t="s">
        <v>1674</v>
      </c>
      <c r="AM2204" s="17">
        <v>1</v>
      </c>
      <c r="BC2204" s="5" t="s">
        <v>1825</v>
      </c>
      <c r="BD2204" s="17">
        <v>1700</v>
      </c>
      <c r="BN2204" s="5" t="s">
        <v>1678</v>
      </c>
      <c r="BO2204" s="5" t="e">
        <f t="shared" si="121"/>
        <v>#N/A</v>
      </c>
      <c r="BP2204" s="5" t="e">
        <f t="shared" si="122"/>
        <v>#N/A</v>
      </c>
      <c r="BQ2204" s="5" t="e">
        <f>Table2[[#This Row],[Column1]]+Table2[[#This Row],[Column2]]</f>
        <v>#N/A</v>
      </c>
      <c r="BR2204" s="5"/>
      <c r="BS2204" s="5"/>
      <c r="BT2204" s="5"/>
      <c r="BU2204" s="5"/>
    </row>
    <row r="2205" spans="26:73" x14ac:dyDescent="0.25">
      <c r="Z2205" s="5" t="s">
        <v>1669</v>
      </c>
      <c r="AA2205" s="1">
        <v>7.0000000000000007E-2</v>
      </c>
      <c r="AI2205" s="5" t="s">
        <v>1674</v>
      </c>
      <c r="AJ2205" s="42">
        <v>1</v>
      </c>
      <c r="AL2205" s="5" t="s">
        <v>1675</v>
      </c>
      <c r="AM2205" s="17">
        <v>1</v>
      </c>
      <c r="BC2205" s="5" t="s">
        <v>1827</v>
      </c>
      <c r="BD2205" s="17">
        <v>75</v>
      </c>
      <c r="BN2205" s="5" t="s">
        <v>1679</v>
      </c>
      <c r="BO2205" s="5" t="e">
        <f t="shared" si="121"/>
        <v>#N/A</v>
      </c>
      <c r="BP2205" s="5" t="e">
        <f t="shared" si="122"/>
        <v>#N/A</v>
      </c>
      <c r="BQ2205" s="5" t="e">
        <f>Table2[[#This Row],[Column1]]+Table2[[#This Row],[Column2]]</f>
        <v>#N/A</v>
      </c>
      <c r="BR2205" s="5"/>
      <c r="BS2205" s="5"/>
      <c r="BT2205" s="5"/>
      <c r="BU2205" s="5"/>
    </row>
    <row r="2206" spans="26:73" x14ac:dyDescent="0.25">
      <c r="Z2206" s="5" t="s">
        <v>1670</v>
      </c>
      <c r="AA2206" s="1">
        <v>0.25</v>
      </c>
      <c r="AI2206" s="5" t="s">
        <v>1675</v>
      </c>
      <c r="AJ2206" s="42">
        <v>1</v>
      </c>
      <c r="AL2206" s="5" t="s">
        <v>1677</v>
      </c>
      <c r="AM2206" s="17">
        <v>1</v>
      </c>
      <c r="BC2206" s="5" t="s">
        <v>1828</v>
      </c>
      <c r="BD2206" s="17">
        <v>20</v>
      </c>
      <c r="BN2206" s="5" t="s">
        <v>1681</v>
      </c>
      <c r="BO2206" s="5" t="e">
        <f t="shared" si="121"/>
        <v>#N/A</v>
      </c>
      <c r="BP2206" s="5" t="e">
        <f t="shared" si="122"/>
        <v>#N/A</v>
      </c>
      <c r="BQ2206" s="5" t="e">
        <f>Table2[[#This Row],[Column1]]+Table2[[#This Row],[Column2]]</f>
        <v>#N/A</v>
      </c>
      <c r="BR2206" s="5"/>
      <c r="BS2206" s="5"/>
      <c r="BT2206" s="5"/>
      <c r="BU2206" s="5"/>
    </row>
    <row r="2207" spans="26:73" x14ac:dyDescent="0.25">
      <c r="Z2207" s="5" t="s">
        <v>1671</v>
      </c>
      <c r="AA2207" s="1">
        <v>0</v>
      </c>
      <c r="AI2207" s="5" t="s">
        <v>1677</v>
      </c>
      <c r="AJ2207" s="42">
        <v>1</v>
      </c>
      <c r="AL2207" s="5" t="s">
        <v>1678</v>
      </c>
      <c r="AM2207" s="17">
        <v>1</v>
      </c>
      <c r="BC2207" s="5" t="s">
        <v>1829</v>
      </c>
      <c r="BD2207" s="17">
        <v>71</v>
      </c>
      <c r="BN2207" s="5" t="s">
        <v>1682</v>
      </c>
      <c r="BO2207" s="5" t="e">
        <f t="shared" si="121"/>
        <v>#N/A</v>
      </c>
      <c r="BP2207" s="5" t="e">
        <f t="shared" si="122"/>
        <v>#N/A</v>
      </c>
      <c r="BQ2207" s="5" t="e">
        <f>Table2[[#This Row],[Column1]]+Table2[[#This Row],[Column2]]</f>
        <v>#N/A</v>
      </c>
      <c r="BR2207" s="5"/>
      <c r="BS2207" s="5"/>
      <c r="BT2207" s="5"/>
      <c r="BU2207" s="5"/>
    </row>
    <row r="2208" spans="26:73" x14ac:dyDescent="0.25">
      <c r="Z2208" s="5" t="s">
        <v>1672</v>
      </c>
      <c r="AA2208" s="1">
        <v>0.2</v>
      </c>
      <c r="AI2208" s="5" t="s">
        <v>1678</v>
      </c>
      <c r="AJ2208" s="42">
        <v>1</v>
      </c>
      <c r="AL2208" s="5" t="s">
        <v>1679</v>
      </c>
      <c r="AM2208" s="17">
        <v>1</v>
      </c>
      <c r="BC2208" s="5" t="s">
        <v>1830</v>
      </c>
      <c r="BD2208" s="17">
        <v>101</v>
      </c>
      <c r="BN2208" s="5" t="s">
        <v>1683</v>
      </c>
      <c r="BO2208" s="5" t="e">
        <f t="shared" si="121"/>
        <v>#N/A</v>
      </c>
      <c r="BP2208" s="5" t="e">
        <f t="shared" si="122"/>
        <v>#N/A</v>
      </c>
      <c r="BQ2208" s="5" t="e">
        <f>Table2[[#This Row],[Column1]]+Table2[[#This Row],[Column2]]</f>
        <v>#N/A</v>
      </c>
      <c r="BR2208" s="5"/>
      <c r="BS2208" s="5"/>
      <c r="BT2208" s="5"/>
      <c r="BU2208" s="5"/>
    </row>
    <row r="2209" spans="26:73" x14ac:dyDescent="0.25">
      <c r="Z2209" s="5" t="s">
        <v>1673</v>
      </c>
      <c r="AA2209" s="1">
        <v>0.08</v>
      </c>
      <c r="AI2209" s="5" t="s">
        <v>1679</v>
      </c>
      <c r="AJ2209" s="42">
        <v>1</v>
      </c>
      <c r="AL2209" s="5" t="s">
        <v>1681</v>
      </c>
      <c r="AM2209" s="17">
        <v>1</v>
      </c>
      <c r="BC2209" s="5" t="s">
        <v>1834</v>
      </c>
      <c r="BD2209" s="17">
        <v>185</v>
      </c>
      <c r="BN2209" s="5" t="s">
        <v>1684</v>
      </c>
      <c r="BO2209" s="5" t="e">
        <f t="shared" si="121"/>
        <v>#N/A</v>
      </c>
      <c r="BP2209" s="5" t="e">
        <f t="shared" si="122"/>
        <v>#N/A</v>
      </c>
      <c r="BQ2209" s="5" t="e">
        <f>Table2[[#This Row],[Column1]]+Table2[[#This Row],[Column2]]</f>
        <v>#N/A</v>
      </c>
      <c r="BR2209" s="5"/>
      <c r="BS2209" s="5"/>
      <c r="BT2209" s="5"/>
      <c r="BU2209" s="5"/>
    </row>
    <row r="2210" spans="26:73" x14ac:dyDescent="0.25">
      <c r="Z2210" s="5" t="s">
        <v>1674</v>
      </c>
      <c r="AA2210" s="1">
        <v>0.06</v>
      </c>
      <c r="AI2210" s="5" t="s">
        <v>1681</v>
      </c>
      <c r="AJ2210" s="42">
        <v>1</v>
      </c>
      <c r="AL2210" s="5" t="s">
        <v>1682</v>
      </c>
      <c r="AM2210" s="17">
        <v>1</v>
      </c>
      <c r="BC2210" s="5" t="s">
        <v>1835</v>
      </c>
      <c r="BD2210" s="17">
        <v>562</v>
      </c>
      <c r="BN2210" s="5" t="s">
        <v>1685</v>
      </c>
      <c r="BO2210" s="5" t="e">
        <f t="shared" si="121"/>
        <v>#N/A</v>
      </c>
      <c r="BP2210" s="5" t="e">
        <f t="shared" si="122"/>
        <v>#N/A</v>
      </c>
      <c r="BQ2210" s="5" t="e">
        <f>Table2[[#This Row],[Column1]]+Table2[[#This Row],[Column2]]</f>
        <v>#N/A</v>
      </c>
      <c r="BR2210" s="5"/>
      <c r="BS2210" s="5"/>
      <c r="BT2210" s="5"/>
      <c r="BU2210" s="5"/>
    </row>
    <row r="2211" spans="26:73" x14ac:dyDescent="0.25">
      <c r="Z2211" s="5" t="s">
        <v>1675</v>
      </c>
      <c r="AA2211" s="1">
        <v>0.15</v>
      </c>
      <c r="AI2211" s="5" t="s">
        <v>1682</v>
      </c>
      <c r="AJ2211" s="42">
        <v>1</v>
      </c>
      <c r="AL2211" s="5" t="s">
        <v>1683</v>
      </c>
      <c r="AM2211" s="17">
        <v>1</v>
      </c>
      <c r="BC2211" s="5" t="s">
        <v>1836</v>
      </c>
      <c r="BD2211" s="17">
        <v>900</v>
      </c>
      <c r="BN2211" s="5" t="s">
        <v>1686</v>
      </c>
      <c r="BO2211" s="5" t="e">
        <f t="shared" si="121"/>
        <v>#N/A</v>
      </c>
      <c r="BP2211" s="5" t="e">
        <f t="shared" si="122"/>
        <v>#N/A</v>
      </c>
      <c r="BQ2211" s="5" t="e">
        <f>Table2[[#This Row],[Column1]]+Table2[[#This Row],[Column2]]</f>
        <v>#N/A</v>
      </c>
      <c r="BR2211" s="5"/>
      <c r="BS2211" s="5"/>
      <c r="BT2211" s="5"/>
      <c r="BU2211" s="5"/>
    </row>
    <row r="2212" spans="26:73" x14ac:dyDescent="0.25">
      <c r="Z2212" s="5" t="s">
        <v>1677</v>
      </c>
      <c r="AA2212" s="1">
        <v>0</v>
      </c>
      <c r="AI2212" s="5" t="s">
        <v>1683</v>
      </c>
      <c r="AJ2212" s="42">
        <v>1</v>
      </c>
      <c r="AL2212" s="5" t="s">
        <v>1684</v>
      </c>
      <c r="AM2212" s="17">
        <v>1</v>
      </c>
      <c r="BC2212" s="5" t="s">
        <v>1838</v>
      </c>
      <c r="BD2212" s="17">
        <v>368</v>
      </c>
      <c r="BN2212" s="5" t="s">
        <v>1687</v>
      </c>
      <c r="BO2212" s="5" t="e">
        <f t="shared" si="121"/>
        <v>#N/A</v>
      </c>
      <c r="BP2212" s="5" t="e">
        <f t="shared" si="122"/>
        <v>#N/A</v>
      </c>
      <c r="BQ2212" s="5" t="e">
        <f>Table2[[#This Row],[Column1]]+Table2[[#This Row],[Column2]]</f>
        <v>#N/A</v>
      </c>
      <c r="BR2212" s="5"/>
      <c r="BS2212" s="5"/>
      <c r="BT2212" s="5"/>
      <c r="BU2212" s="5"/>
    </row>
    <row r="2213" spans="26:73" x14ac:dyDescent="0.25">
      <c r="Z2213" s="5" t="s">
        <v>1678</v>
      </c>
      <c r="AA2213" s="1">
        <v>0.25</v>
      </c>
      <c r="AI2213" s="5" t="s">
        <v>1684</v>
      </c>
      <c r="AJ2213" s="42">
        <v>1</v>
      </c>
      <c r="AL2213" s="5" t="s">
        <v>1685</v>
      </c>
      <c r="AM2213" s="17">
        <v>2</v>
      </c>
      <c r="BC2213" s="5" t="s">
        <v>1839</v>
      </c>
      <c r="BD2213" s="17">
        <v>175</v>
      </c>
      <c r="BN2213" s="5" t="s">
        <v>1688</v>
      </c>
      <c r="BO2213" s="5" t="e">
        <f t="shared" si="121"/>
        <v>#N/A</v>
      </c>
      <c r="BP2213" s="5" t="e">
        <f t="shared" si="122"/>
        <v>#N/A</v>
      </c>
      <c r="BQ2213" s="5" t="e">
        <f>Table2[[#This Row],[Column1]]+Table2[[#This Row],[Column2]]</f>
        <v>#N/A</v>
      </c>
      <c r="BR2213" s="5"/>
      <c r="BS2213" s="5"/>
      <c r="BT2213" s="5"/>
      <c r="BU2213" s="5"/>
    </row>
    <row r="2214" spans="26:73" x14ac:dyDescent="0.25">
      <c r="Z2214" s="5" t="s">
        <v>1679</v>
      </c>
      <c r="AA2214" s="1">
        <v>0.15</v>
      </c>
      <c r="AI2214" s="5" t="s">
        <v>1685</v>
      </c>
      <c r="AJ2214" s="42">
        <v>2</v>
      </c>
      <c r="AL2214" s="5" t="s">
        <v>1686</v>
      </c>
      <c r="AM2214" s="17">
        <v>2</v>
      </c>
      <c r="BC2214" s="5" t="s">
        <v>1840</v>
      </c>
      <c r="BD2214" s="17">
        <v>10</v>
      </c>
      <c r="BN2214" s="5" t="s">
        <v>1689</v>
      </c>
      <c r="BO2214" s="5" t="e">
        <f t="shared" si="121"/>
        <v>#N/A</v>
      </c>
      <c r="BP2214" s="5" t="e">
        <f t="shared" si="122"/>
        <v>#N/A</v>
      </c>
      <c r="BQ2214" s="5" t="e">
        <f>Table2[[#This Row],[Column1]]+Table2[[#This Row],[Column2]]</f>
        <v>#N/A</v>
      </c>
      <c r="BR2214" s="5"/>
      <c r="BS2214" s="5"/>
      <c r="BT2214" s="5"/>
      <c r="BU2214" s="5"/>
    </row>
    <row r="2215" spans="26:73" x14ac:dyDescent="0.25">
      <c r="Z2215" s="5" t="s">
        <v>1681</v>
      </c>
      <c r="AA2215" s="1">
        <v>0.23</v>
      </c>
      <c r="AI2215" s="5" t="s">
        <v>1686</v>
      </c>
      <c r="AJ2215" s="42">
        <v>2</v>
      </c>
      <c r="AL2215" s="5" t="s">
        <v>1687</v>
      </c>
      <c r="AM2215" s="17">
        <v>1</v>
      </c>
      <c r="BC2215" s="5" t="s">
        <v>1841</v>
      </c>
      <c r="BD2215" s="17">
        <v>128</v>
      </c>
      <c r="BN2215" s="5" t="s">
        <v>1691</v>
      </c>
      <c r="BO2215" s="5" t="e">
        <f t="shared" si="121"/>
        <v>#N/A</v>
      </c>
      <c r="BP2215" s="5" t="e">
        <f t="shared" si="122"/>
        <v>#N/A</v>
      </c>
      <c r="BQ2215" s="5" t="e">
        <f>Table2[[#This Row],[Column1]]+Table2[[#This Row],[Column2]]</f>
        <v>#N/A</v>
      </c>
      <c r="BR2215" s="5"/>
      <c r="BS2215" s="5"/>
      <c r="BT2215" s="5"/>
      <c r="BU2215" s="5"/>
    </row>
    <row r="2216" spans="26:73" x14ac:dyDescent="0.25">
      <c r="Z2216" s="5" t="s">
        <v>1682</v>
      </c>
      <c r="AA2216" s="1">
        <v>0.4</v>
      </c>
      <c r="AI2216" s="5" t="s">
        <v>1687</v>
      </c>
      <c r="AJ2216" s="42">
        <v>1</v>
      </c>
      <c r="AL2216" s="5" t="s">
        <v>1688</v>
      </c>
      <c r="AM2216" s="17">
        <v>1</v>
      </c>
      <c r="BC2216" s="5" t="s">
        <v>1842</v>
      </c>
      <c r="BD2216" s="17">
        <v>1197</v>
      </c>
      <c r="BN2216" s="5" t="s">
        <v>1692</v>
      </c>
      <c r="BO2216" s="5" t="e">
        <f t="shared" si="121"/>
        <v>#N/A</v>
      </c>
      <c r="BP2216" s="5" t="e">
        <f t="shared" si="122"/>
        <v>#N/A</v>
      </c>
      <c r="BQ2216" s="5" t="e">
        <f>Table2[[#This Row],[Column1]]+Table2[[#This Row],[Column2]]</f>
        <v>#N/A</v>
      </c>
      <c r="BR2216" s="5"/>
      <c r="BS2216" s="5"/>
      <c r="BT2216" s="5"/>
      <c r="BU2216" s="5"/>
    </row>
    <row r="2217" spans="26:73" x14ac:dyDescent="0.25">
      <c r="Z2217" s="5" t="s">
        <v>1683</v>
      </c>
      <c r="AA2217" s="1">
        <v>0</v>
      </c>
      <c r="AI2217" s="5" t="s">
        <v>1688</v>
      </c>
      <c r="AJ2217" s="42">
        <v>1</v>
      </c>
      <c r="AL2217" s="5" t="s">
        <v>1689</v>
      </c>
      <c r="AM2217" s="17">
        <v>1</v>
      </c>
      <c r="BC2217" s="5" t="s">
        <v>1843</v>
      </c>
      <c r="BD2217" s="17">
        <v>90</v>
      </c>
      <c r="BN2217" s="5" t="s">
        <v>1693</v>
      </c>
      <c r="BO2217" s="5" t="e">
        <f t="shared" si="121"/>
        <v>#N/A</v>
      </c>
      <c r="BP2217" s="5" t="e">
        <f t="shared" si="122"/>
        <v>#N/A</v>
      </c>
      <c r="BQ2217" s="5" t="e">
        <f>Table2[[#This Row],[Column1]]+Table2[[#This Row],[Column2]]</f>
        <v>#N/A</v>
      </c>
      <c r="BR2217" s="5"/>
      <c r="BS2217" s="5"/>
      <c r="BT2217" s="5"/>
      <c r="BU2217" s="5"/>
    </row>
    <row r="2218" spans="26:73" x14ac:dyDescent="0.25">
      <c r="Z2218" s="5" t="s">
        <v>1684</v>
      </c>
      <c r="AA2218" s="1">
        <v>0</v>
      </c>
      <c r="AI2218" s="5" t="s">
        <v>1689</v>
      </c>
      <c r="AJ2218" s="42">
        <v>1</v>
      </c>
      <c r="AL2218" s="5" t="s">
        <v>1691</v>
      </c>
      <c r="AM2218" s="17">
        <v>1</v>
      </c>
      <c r="BC2218" s="5" t="s">
        <v>1844</v>
      </c>
      <c r="BD2218" s="17">
        <v>1150</v>
      </c>
      <c r="BN2218" s="5" t="s">
        <v>1694</v>
      </c>
      <c r="BO2218" s="5" t="e">
        <f t="shared" si="121"/>
        <v>#N/A</v>
      </c>
      <c r="BP2218" s="5" t="e">
        <f t="shared" si="122"/>
        <v>#N/A</v>
      </c>
      <c r="BQ2218" s="5" t="e">
        <f>Table2[[#This Row],[Column1]]+Table2[[#This Row],[Column2]]</f>
        <v>#N/A</v>
      </c>
      <c r="BR2218" s="5"/>
      <c r="BS2218" s="5"/>
      <c r="BT2218" s="5"/>
      <c r="BU2218" s="5"/>
    </row>
    <row r="2219" spans="26:73" x14ac:dyDescent="0.25">
      <c r="Z2219" s="5" t="s">
        <v>1685</v>
      </c>
      <c r="AA2219" s="1">
        <v>0</v>
      </c>
      <c r="AI2219" s="5" t="s">
        <v>1691</v>
      </c>
      <c r="AJ2219" s="42">
        <v>1</v>
      </c>
      <c r="AL2219" s="5" t="s">
        <v>1692</v>
      </c>
      <c r="AM2219" s="17">
        <v>1</v>
      </c>
      <c r="BC2219" s="5" t="s">
        <v>1845</v>
      </c>
      <c r="BD2219" s="17">
        <v>13</v>
      </c>
      <c r="BN2219" s="5" t="s">
        <v>1695</v>
      </c>
      <c r="BO2219" s="5" t="e">
        <f t="shared" si="121"/>
        <v>#N/A</v>
      </c>
      <c r="BP2219" s="5" t="e">
        <f t="shared" si="122"/>
        <v>#N/A</v>
      </c>
      <c r="BQ2219" s="5" t="e">
        <f>Table2[[#This Row],[Column1]]+Table2[[#This Row],[Column2]]</f>
        <v>#N/A</v>
      </c>
      <c r="BR2219" s="5"/>
      <c r="BS2219" s="5"/>
      <c r="BT2219" s="5"/>
      <c r="BU2219" s="5"/>
    </row>
    <row r="2220" spans="26:73" x14ac:dyDescent="0.25">
      <c r="Z2220" s="5" t="s">
        <v>1686</v>
      </c>
      <c r="AA2220" s="1">
        <v>0.4</v>
      </c>
      <c r="AI2220" s="5" t="s">
        <v>1692</v>
      </c>
      <c r="AJ2220" s="42">
        <v>1</v>
      </c>
      <c r="AL2220" s="5" t="s">
        <v>1693</v>
      </c>
      <c r="AM2220" s="17">
        <v>1</v>
      </c>
      <c r="BC2220" s="5" t="s">
        <v>1846</v>
      </c>
      <c r="BD2220" s="17">
        <v>159</v>
      </c>
      <c r="BN2220" s="5" t="s">
        <v>1696</v>
      </c>
      <c r="BO2220" s="5" t="e">
        <f t="shared" si="121"/>
        <v>#N/A</v>
      </c>
      <c r="BP2220" s="5" t="e">
        <f t="shared" si="122"/>
        <v>#N/A</v>
      </c>
      <c r="BQ2220" s="5" t="e">
        <f>Table2[[#This Row],[Column1]]+Table2[[#This Row],[Column2]]</f>
        <v>#N/A</v>
      </c>
      <c r="BR2220" s="5"/>
      <c r="BS2220" s="5"/>
      <c r="BT2220" s="5"/>
      <c r="BU2220" s="5"/>
    </row>
    <row r="2221" spans="26:73" x14ac:dyDescent="0.25">
      <c r="Z2221" s="5" t="s">
        <v>1687</v>
      </c>
      <c r="AA2221" s="1">
        <v>0.05</v>
      </c>
      <c r="AI2221" s="5" t="s">
        <v>1693</v>
      </c>
      <c r="AJ2221" s="42">
        <v>1</v>
      </c>
      <c r="AL2221" s="5" t="s">
        <v>1694</v>
      </c>
      <c r="AM2221" s="17">
        <v>1</v>
      </c>
      <c r="BC2221" s="5" t="s">
        <v>1847</v>
      </c>
      <c r="BD2221" s="17">
        <v>614</v>
      </c>
      <c r="BN2221" s="5" t="s">
        <v>1697</v>
      </c>
      <c r="BO2221" s="5" t="e">
        <f t="shared" si="121"/>
        <v>#N/A</v>
      </c>
      <c r="BP2221" s="5" t="e">
        <f t="shared" si="122"/>
        <v>#N/A</v>
      </c>
      <c r="BQ2221" s="5" t="e">
        <f>Table2[[#This Row],[Column1]]+Table2[[#This Row],[Column2]]</f>
        <v>#N/A</v>
      </c>
      <c r="BR2221" s="5"/>
      <c r="BS2221" s="5"/>
      <c r="BT2221" s="5"/>
      <c r="BU2221" s="5"/>
    </row>
    <row r="2222" spans="26:73" x14ac:dyDescent="0.25">
      <c r="Z2222" s="5" t="s">
        <v>1688</v>
      </c>
      <c r="AA2222" s="1">
        <v>0.19</v>
      </c>
      <c r="AI2222" s="5" t="s">
        <v>1694</v>
      </c>
      <c r="AJ2222" s="42">
        <v>1</v>
      </c>
      <c r="AL2222" s="5" t="s">
        <v>1695</v>
      </c>
      <c r="AM2222" s="17">
        <v>1</v>
      </c>
      <c r="BC2222" s="5" t="s">
        <v>1848</v>
      </c>
      <c r="BD2222" s="17">
        <v>10</v>
      </c>
      <c r="BN2222" s="5" t="s">
        <v>1698</v>
      </c>
      <c r="BO2222" s="5" t="e">
        <f t="shared" si="121"/>
        <v>#N/A</v>
      </c>
      <c r="BP2222" s="5" t="e">
        <f t="shared" si="122"/>
        <v>#N/A</v>
      </c>
      <c r="BQ2222" s="5" t="e">
        <f>Table2[[#This Row],[Column1]]+Table2[[#This Row],[Column2]]</f>
        <v>#N/A</v>
      </c>
      <c r="BR2222" s="5"/>
      <c r="BS2222" s="5"/>
      <c r="BT2222" s="5"/>
      <c r="BU2222" s="5"/>
    </row>
    <row r="2223" spans="26:73" x14ac:dyDescent="0.25">
      <c r="Z2223" s="5" t="s">
        <v>1689</v>
      </c>
      <c r="AA2223" s="1">
        <v>0</v>
      </c>
      <c r="AI2223" s="5" t="s">
        <v>1695</v>
      </c>
      <c r="AJ2223" s="42">
        <v>1</v>
      </c>
      <c r="AL2223" s="5" t="s">
        <v>1696</v>
      </c>
      <c r="AM2223" s="17">
        <v>1</v>
      </c>
      <c r="BC2223" s="5" t="s">
        <v>1849</v>
      </c>
      <c r="BD2223" s="17">
        <v>3900</v>
      </c>
      <c r="BN2223" s="5" t="s">
        <v>1699</v>
      </c>
      <c r="BO2223" s="5" t="e">
        <f t="shared" si="121"/>
        <v>#N/A</v>
      </c>
      <c r="BP2223" s="5" t="e">
        <f t="shared" si="122"/>
        <v>#N/A</v>
      </c>
      <c r="BQ2223" s="5" t="e">
        <f>Table2[[#This Row],[Column1]]+Table2[[#This Row],[Column2]]</f>
        <v>#N/A</v>
      </c>
      <c r="BR2223" s="5"/>
      <c r="BS2223" s="5"/>
      <c r="BT2223" s="5"/>
      <c r="BU2223" s="5"/>
    </row>
    <row r="2224" spans="26:73" x14ac:dyDescent="0.25">
      <c r="Z2224" s="5" t="s">
        <v>1691</v>
      </c>
      <c r="AA2224" s="1">
        <v>0.05</v>
      </c>
      <c r="AI2224" s="5" t="s">
        <v>1696</v>
      </c>
      <c r="AJ2224" s="42">
        <v>1</v>
      </c>
      <c r="AL2224" s="5" t="s">
        <v>1697</v>
      </c>
      <c r="AM2224" s="17">
        <v>1</v>
      </c>
      <c r="BC2224" s="5" t="s">
        <v>1850</v>
      </c>
      <c r="BD2224" s="17">
        <v>90</v>
      </c>
      <c r="BN2224" s="5" t="s">
        <v>1700</v>
      </c>
      <c r="BO2224" s="5" t="e">
        <f t="shared" si="121"/>
        <v>#N/A</v>
      </c>
      <c r="BP2224" s="5" t="e">
        <f t="shared" si="122"/>
        <v>#N/A</v>
      </c>
      <c r="BQ2224" s="5" t="e">
        <f>Table2[[#This Row],[Column1]]+Table2[[#This Row],[Column2]]</f>
        <v>#N/A</v>
      </c>
      <c r="BR2224" s="5"/>
      <c r="BS2224" s="5"/>
      <c r="BT2224" s="5"/>
      <c r="BU2224" s="5"/>
    </row>
    <row r="2225" spans="26:73" x14ac:dyDescent="0.25">
      <c r="Z2225" s="5" t="s">
        <v>1692</v>
      </c>
      <c r="AA2225" s="1">
        <v>0.06</v>
      </c>
      <c r="AI2225" s="5" t="s">
        <v>1697</v>
      </c>
      <c r="AJ2225" s="42">
        <v>1</v>
      </c>
      <c r="AL2225" s="5" t="s">
        <v>1698</v>
      </c>
      <c r="AM2225" s="17">
        <v>1</v>
      </c>
      <c r="BC2225" s="5" t="s">
        <v>1851</v>
      </c>
      <c r="BD2225" s="17">
        <v>365</v>
      </c>
      <c r="BN2225" s="5" t="s">
        <v>1701</v>
      </c>
      <c r="BO2225" s="5" t="e">
        <f t="shared" si="121"/>
        <v>#N/A</v>
      </c>
      <c r="BP2225" s="5" t="e">
        <f t="shared" si="122"/>
        <v>#N/A</v>
      </c>
      <c r="BQ2225" s="5" t="e">
        <f>Table2[[#This Row],[Column1]]+Table2[[#This Row],[Column2]]</f>
        <v>#N/A</v>
      </c>
      <c r="BR2225" s="5"/>
      <c r="BS2225" s="5"/>
      <c r="BT2225" s="5"/>
      <c r="BU2225" s="5"/>
    </row>
    <row r="2226" spans="26:73" x14ac:dyDescent="0.25">
      <c r="Z2226" s="5" t="s">
        <v>1693</v>
      </c>
      <c r="AA2226" s="1">
        <v>0.06</v>
      </c>
      <c r="AI2226" s="5" t="s">
        <v>1698</v>
      </c>
      <c r="AJ2226" s="42">
        <v>1</v>
      </c>
      <c r="AL2226" s="5" t="s">
        <v>1699</v>
      </c>
      <c r="AM2226" s="17">
        <v>1</v>
      </c>
      <c r="BC2226" s="5" t="s">
        <v>1853</v>
      </c>
      <c r="BD2226" s="17">
        <v>307</v>
      </c>
      <c r="BN2226" s="5" t="s">
        <v>1702</v>
      </c>
      <c r="BO2226" s="5" t="e">
        <f t="shared" si="121"/>
        <v>#N/A</v>
      </c>
      <c r="BP2226" s="5" t="e">
        <f t="shared" si="122"/>
        <v>#N/A</v>
      </c>
      <c r="BQ2226" s="5" t="e">
        <f>Table2[[#This Row],[Column1]]+Table2[[#This Row],[Column2]]</f>
        <v>#N/A</v>
      </c>
      <c r="BR2226" s="5"/>
      <c r="BS2226" s="5"/>
      <c r="BT2226" s="5"/>
      <c r="BU2226" s="5"/>
    </row>
    <row r="2227" spans="26:73" x14ac:dyDescent="0.25">
      <c r="Z2227" s="5" t="s">
        <v>1694</v>
      </c>
      <c r="AA2227" s="1">
        <v>0</v>
      </c>
      <c r="AI2227" s="5" t="s">
        <v>1699</v>
      </c>
      <c r="AJ2227" s="42">
        <v>1</v>
      </c>
      <c r="AL2227" s="5" t="s">
        <v>1700</v>
      </c>
      <c r="AM2227" s="17">
        <v>1</v>
      </c>
      <c r="BC2227" s="5" t="s">
        <v>1854</v>
      </c>
      <c r="BD2227" s="17">
        <v>167</v>
      </c>
      <c r="BN2227" s="5" t="s">
        <v>1703</v>
      </c>
      <c r="BO2227" s="5" t="e">
        <f t="shared" si="121"/>
        <v>#N/A</v>
      </c>
      <c r="BP2227" s="5" t="e">
        <f t="shared" si="122"/>
        <v>#N/A</v>
      </c>
      <c r="BQ2227" s="5" t="e">
        <f>Table2[[#This Row],[Column1]]+Table2[[#This Row],[Column2]]</f>
        <v>#N/A</v>
      </c>
      <c r="BR2227" s="5"/>
      <c r="BS2227" s="5"/>
      <c r="BT2227" s="5"/>
      <c r="BU2227" s="5"/>
    </row>
    <row r="2228" spans="26:73" x14ac:dyDescent="0.25">
      <c r="Z2228" s="5" t="s">
        <v>1695</v>
      </c>
      <c r="AA2228" s="1">
        <v>0</v>
      </c>
      <c r="AI2228" s="5" t="s">
        <v>1700</v>
      </c>
      <c r="AJ2228" s="42">
        <v>1</v>
      </c>
      <c r="AL2228" s="5" t="s">
        <v>1701</v>
      </c>
      <c r="AM2228" s="17">
        <v>1</v>
      </c>
      <c r="BC2228" s="5" t="s">
        <v>1855</v>
      </c>
      <c r="BD2228" s="17">
        <v>52</v>
      </c>
      <c r="BN2228" s="5" t="s">
        <v>1704</v>
      </c>
      <c r="BO2228" s="5" t="e">
        <f t="shared" si="121"/>
        <v>#N/A</v>
      </c>
      <c r="BP2228" s="5" t="e">
        <f t="shared" si="122"/>
        <v>#N/A</v>
      </c>
      <c r="BQ2228" s="5" t="e">
        <f>Table2[[#This Row],[Column1]]+Table2[[#This Row],[Column2]]</f>
        <v>#N/A</v>
      </c>
      <c r="BR2228" s="5"/>
      <c r="BS2228" s="5"/>
      <c r="BT2228" s="5"/>
      <c r="BU2228" s="5"/>
    </row>
    <row r="2229" spans="26:73" x14ac:dyDescent="0.25">
      <c r="Z2229" s="5" t="s">
        <v>1696</v>
      </c>
      <c r="AA2229" s="1">
        <v>0.1</v>
      </c>
      <c r="AI2229" s="5" t="s">
        <v>1701</v>
      </c>
      <c r="AJ2229" s="42">
        <v>1</v>
      </c>
      <c r="AL2229" s="5" t="s">
        <v>1702</v>
      </c>
      <c r="AM2229" s="17">
        <v>1</v>
      </c>
      <c r="BC2229" s="5" t="s">
        <v>1856</v>
      </c>
      <c r="BD2229" s="17">
        <v>535</v>
      </c>
      <c r="BN2229" s="5" t="s">
        <v>1705</v>
      </c>
      <c r="BO2229" s="5" t="e">
        <f t="shared" si="121"/>
        <v>#N/A</v>
      </c>
      <c r="BP2229" s="5" t="e">
        <f t="shared" si="122"/>
        <v>#N/A</v>
      </c>
      <c r="BQ2229" s="5" t="e">
        <f>Table2[[#This Row],[Column1]]+Table2[[#This Row],[Column2]]</f>
        <v>#N/A</v>
      </c>
      <c r="BR2229" s="5"/>
      <c r="BS2229" s="5"/>
      <c r="BT2229" s="5"/>
      <c r="BU2229" s="5"/>
    </row>
    <row r="2230" spans="26:73" x14ac:dyDescent="0.25">
      <c r="Z2230" s="5" t="s">
        <v>1697</v>
      </c>
      <c r="AA2230" s="1">
        <v>0.2</v>
      </c>
      <c r="AI2230" s="5" t="s">
        <v>1702</v>
      </c>
      <c r="AJ2230" s="42">
        <v>1</v>
      </c>
      <c r="AL2230" s="5" t="s">
        <v>1703</v>
      </c>
      <c r="AM2230" s="17">
        <v>1</v>
      </c>
      <c r="BC2230" s="5" t="s">
        <v>1857</v>
      </c>
      <c r="BD2230" s="17">
        <v>104</v>
      </c>
      <c r="BN2230" s="5" t="s">
        <v>1706</v>
      </c>
      <c r="BO2230" s="5" t="e">
        <f t="shared" si="121"/>
        <v>#N/A</v>
      </c>
      <c r="BP2230" s="5" t="e">
        <f t="shared" si="122"/>
        <v>#N/A</v>
      </c>
      <c r="BQ2230" s="5" t="e">
        <f>Table2[[#This Row],[Column1]]+Table2[[#This Row],[Column2]]</f>
        <v>#N/A</v>
      </c>
      <c r="BR2230" s="5"/>
      <c r="BS2230" s="5"/>
      <c r="BT2230" s="5"/>
      <c r="BU2230" s="5"/>
    </row>
    <row r="2231" spans="26:73" x14ac:dyDescent="0.25">
      <c r="Z2231" s="5" t="s">
        <v>1698</v>
      </c>
      <c r="AA2231" s="1">
        <v>0</v>
      </c>
      <c r="AI2231" s="5" t="s">
        <v>1703</v>
      </c>
      <c r="AJ2231" s="42">
        <v>1</v>
      </c>
      <c r="AL2231" s="5" t="s">
        <v>1704</v>
      </c>
      <c r="AM2231" s="17">
        <v>1</v>
      </c>
      <c r="BC2231" s="5" t="s">
        <v>1859</v>
      </c>
      <c r="BD2231" s="17">
        <v>292</v>
      </c>
      <c r="BN2231" s="5" t="s">
        <v>1707</v>
      </c>
      <c r="BO2231" s="5" t="e">
        <f t="shared" si="121"/>
        <v>#N/A</v>
      </c>
      <c r="BP2231" s="5" t="e">
        <f t="shared" si="122"/>
        <v>#N/A</v>
      </c>
      <c r="BQ2231" s="5" t="e">
        <f>Table2[[#This Row],[Column1]]+Table2[[#This Row],[Column2]]</f>
        <v>#N/A</v>
      </c>
      <c r="BR2231" s="5"/>
      <c r="BS2231" s="5"/>
      <c r="BT2231" s="5"/>
      <c r="BU2231" s="5"/>
    </row>
    <row r="2232" spans="26:73" x14ac:dyDescent="0.25">
      <c r="Z2232" s="5" t="s">
        <v>1699</v>
      </c>
      <c r="AA2232" s="1">
        <v>0.08</v>
      </c>
      <c r="AI2232" s="5" t="s">
        <v>1704</v>
      </c>
      <c r="AJ2232" s="42">
        <v>1</v>
      </c>
      <c r="AL2232" s="5" t="s">
        <v>1705</v>
      </c>
      <c r="AM2232" s="17">
        <v>1</v>
      </c>
      <c r="BC2232" s="5" t="s">
        <v>1862</v>
      </c>
      <c r="BD2232" s="17">
        <v>65</v>
      </c>
      <c r="BN2232" s="5" t="s">
        <v>1708</v>
      </c>
      <c r="BO2232" s="5" t="e">
        <f t="shared" si="121"/>
        <v>#N/A</v>
      </c>
      <c r="BP2232" s="5" t="e">
        <f t="shared" si="122"/>
        <v>#N/A</v>
      </c>
      <c r="BQ2232" s="5" t="e">
        <f>Table2[[#This Row],[Column1]]+Table2[[#This Row],[Column2]]</f>
        <v>#N/A</v>
      </c>
      <c r="BR2232" s="5"/>
      <c r="BS2232" s="5"/>
      <c r="BT2232" s="5"/>
      <c r="BU2232" s="5"/>
    </row>
    <row r="2233" spans="26:73" x14ac:dyDescent="0.25">
      <c r="Z2233" s="5" t="s">
        <v>1700</v>
      </c>
      <c r="AA2233" s="1">
        <v>1</v>
      </c>
      <c r="AI2233" s="5" t="s">
        <v>1705</v>
      </c>
      <c r="AJ2233" s="42">
        <v>1</v>
      </c>
      <c r="AL2233" s="5" t="s">
        <v>1706</v>
      </c>
      <c r="AM2233" s="17">
        <v>2</v>
      </c>
      <c r="BC2233" s="5" t="s">
        <v>1864</v>
      </c>
      <c r="BD2233" s="17">
        <v>3400</v>
      </c>
      <c r="BN2233" s="5" t="s">
        <v>1709</v>
      </c>
      <c r="BO2233" s="5" t="e">
        <f t="shared" si="121"/>
        <v>#N/A</v>
      </c>
      <c r="BP2233" s="5" t="e">
        <f t="shared" si="122"/>
        <v>#N/A</v>
      </c>
      <c r="BQ2233" s="5" t="e">
        <f>Table2[[#This Row],[Column1]]+Table2[[#This Row],[Column2]]</f>
        <v>#N/A</v>
      </c>
      <c r="BR2233" s="5"/>
      <c r="BS2233" s="5"/>
      <c r="BT2233" s="5"/>
      <c r="BU2233" s="5"/>
    </row>
    <row r="2234" spans="26:73" x14ac:dyDescent="0.25">
      <c r="Z2234" s="5" t="s">
        <v>1701</v>
      </c>
      <c r="AA2234" s="1">
        <v>0.22</v>
      </c>
      <c r="AI2234" s="5" t="s">
        <v>1706</v>
      </c>
      <c r="AJ2234" s="42">
        <v>2</v>
      </c>
      <c r="AL2234" s="5" t="s">
        <v>1707</v>
      </c>
      <c r="AM2234" s="17">
        <v>2</v>
      </c>
      <c r="BC2234" s="5" t="s">
        <v>1865</v>
      </c>
      <c r="BD2234" s="17">
        <v>889</v>
      </c>
      <c r="BN2234" s="5" t="s">
        <v>1710</v>
      </c>
      <c r="BO2234" s="5" t="e">
        <f t="shared" si="121"/>
        <v>#N/A</v>
      </c>
      <c r="BP2234" s="5" t="e">
        <f t="shared" si="122"/>
        <v>#N/A</v>
      </c>
      <c r="BQ2234" s="5" t="e">
        <f>Table2[[#This Row],[Column1]]+Table2[[#This Row],[Column2]]</f>
        <v>#N/A</v>
      </c>
      <c r="BR2234" s="5"/>
      <c r="BS2234" s="5"/>
      <c r="BT2234" s="5"/>
      <c r="BU2234" s="5"/>
    </row>
    <row r="2235" spans="26:73" x14ac:dyDescent="0.25">
      <c r="Z2235" s="5" t="s">
        <v>1702</v>
      </c>
      <c r="AA2235" s="1">
        <v>0.06</v>
      </c>
      <c r="AI2235" s="5" t="s">
        <v>1707</v>
      </c>
      <c r="AJ2235" s="42">
        <v>2</v>
      </c>
      <c r="AL2235" s="5" t="s">
        <v>1708</v>
      </c>
      <c r="AM2235" s="17">
        <v>1</v>
      </c>
      <c r="BC2235" s="5" t="s">
        <v>1866</v>
      </c>
      <c r="BD2235" s="17">
        <v>5500</v>
      </c>
      <c r="BN2235" s="5" t="s">
        <v>1711</v>
      </c>
      <c r="BO2235" s="5" t="e">
        <f t="shared" si="121"/>
        <v>#N/A</v>
      </c>
      <c r="BP2235" s="5" t="e">
        <f t="shared" si="122"/>
        <v>#N/A</v>
      </c>
      <c r="BQ2235" s="5" t="e">
        <f>Table2[[#This Row],[Column1]]+Table2[[#This Row],[Column2]]</f>
        <v>#N/A</v>
      </c>
      <c r="BR2235" s="5"/>
      <c r="BS2235" s="5"/>
      <c r="BT2235" s="5"/>
      <c r="BU2235" s="5"/>
    </row>
    <row r="2236" spans="26:73" x14ac:dyDescent="0.25">
      <c r="Z2236" s="5" t="s">
        <v>1703</v>
      </c>
      <c r="AA2236" s="1">
        <v>1</v>
      </c>
      <c r="AI2236" s="5" t="s">
        <v>1708</v>
      </c>
      <c r="AJ2236" s="42">
        <v>1</v>
      </c>
      <c r="AL2236" s="5" t="s">
        <v>1709</v>
      </c>
      <c r="AM2236" s="17">
        <v>3</v>
      </c>
      <c r="BC2236" s="5" t="s">
        <v>1867</v>
      </c>
      <c r="BD2236" s="17">
        <v>67</v>
      </c>
      <c r="BN2236" s="5" t="s">
        <v>1712</v>
      </c>
      <c r="BO2236" s="5" t="e">
        <f t="shared" si="121"/>
        <v>#N/A</v>
      </c>
      <c r="BP2236" s="5" t="e">
        <f t="shared" si="122"/>
        <v>#N/A</v>
      </c>
      <c r="BQ2236" s="5" t="e">
        <f>Table2[[#This Row],[Column1]]+Table2[[#This Row],[Column2]]</f>
        <v>#N/A</v>
      </c>
      <c r="BR2236" s="5"/>
      <c r="BS2236" s="5"/>
      <c r="BT2236" s="5"/>
      <c r="BU2236" s="5"/>
    </row>
    <row r="2237" spans="26:73" x14ac:dyDescent="0.25">
      <c r="Z2237" s="5" t="s">
        <v>1704</v>
      </c>
      <c r="AA2237" s="1">
        <v>0.15</v>
      </c>
      <c r="AI2237" s="5" t="s">
        <v>1709</v>
      </c>
      <c r="AJ2237" s="42">
        <v>3</v>
      </c>
      <c r="AL2237" s="5" t="s">
        <v>1710</v>
      </c>
      <c r="AM2237" s="17">
        <v>2</v>
      </c>
      <c r="BC2237" s="5" t="s">
        <v>1869</v>
      </c>
      <c r="BD2237" s="17">
        <v>900</v>
      </c>
      <c r="BN2237" s="5" t="s">
        <v>1713</v>
      </c>
      <c r="BO2237" s="5" t="e">
        <f t="shared" si="121"/>
        <v>#N/A</v>
      </c>
      <c r="BP2237" s="5" t="e">
        <f t="shared" si="122"/>
        <v>#N/A</v>
      </c>
      <c r="BQ2237" s="5" t="e">
        <f>Table2[[#This Row],[Column1]]+Table2[[#This Row],[Column2]]</f>
        <v>#N/A</v>
      </c>
      <c r="BR2237" s="5"/>
      <c r="BS2237" s="5"/>
      <c r="BT2237" s="5"/>
      <c r="BU2237" s="5"/>
    </row>
    <row r="2238" spans="26:73" x14ac:dyDescent="0.25">
      <c r="Z2238" s="5" t="s">
        <v>1705</v>
      </c>
      <c r="AA2238" s="1">
        <v>0</v>
      </c>
      <c r="AI2238" s="5" t="s">
        <v>1710</v>
      </c>
      <c r="AJ2238" s="42">
        <v>2</v>
      </c>
      <c r="AL2238" s="5" t="s">
        <v>1711</v>
      </c>
      <c r="AM2238" s="17">
        <v>2</v>
      </c>
      <c r="BC2238" s="5" t="s">
        <v>1870</v>
      </c>
      <c r="BD2238" s="17">
        <v>1400</v>
      </c>
      <c r="BN2238" s="5" t="s">
        <v>1714</v>
      </c>
      <c r="BO2238" s="5" t="e">
        <f t="shared" si="121"/>
        <v>#N/A</v>
      </c>
      <c r="BP2238" s="5" t="e">
        <f t="shared" si="122"/>
        <v>#N/A</v>
      </c>
      <c r="BQ2238" s="5" t="e">
        <f>Table2[[#This Row],[Column1]]+Table2[[#This Row],[Column2]]</f>
        <v>#N/A</v>
      </c>
      <c r="BR2238" s="5"/>
      <c r="BS2238" s="5"/>
      <c r="BT2238" s="5"/>
      <c r="BU2238" s="5"/>
    </row>
    <row r="2239" spans="26:73" x14ac:dyDescent="0.25">
      <c r="Z2239" s="5" t="s">
        <v>1706</v>
      </c>
      <c r="AA2239" s="1">
        <v>0.25</v>
      </c>
      <c r="AI2239" s="5" t="s">
        <v>1711</v>
      </c>
      <c r="AJ2239" s="42">
        <v>2</v>
      </c>
      <c r="AL2239" s="5" t="s">
        <v>1712</v>
      </c>
      <c r="AM2239" s="17">
        <v>1</v>
      </c>
      <c r="BC2239" s="5" t="s">
        <v>1872</v>
      </c>
      <c r="BD2239" s="17">
        <v>863</v>
      </c>
      <c r="BN2239" s="5" t="s">
        <v>1715</v>
      </c>
      <c r="BO2239" s="5" t="e">
        <f t="shared" si="121"/>
        <v>#N/A</v>
      </c>
      <c r="BP2239" s="5" t="e">
        <f t="shared" si="122"/>
        <v>#N/A</v>
      </c>
      <c r="BQ2239" s="5" t="e">
        <f>Table2[[#This Row],[Column1]]+Table2[[#This Row],[Column2]]</f>
        <v>#N/A</v>
      </c>
      <c r="BR2239" s="5"/>
      <c r="BS2239" s="5"/>
      <c r="BT2239" s="5"/>
      <c r="BU2239" s="5"/>
    </row>
    <row r="2240" spans="26:73" x14ac:dyDescent="0.25">
      <c r="Z2240" s="5" t="s">
        <v>1707</v>
      </c>
      <c r="AA2240" s="1">
        <v>0.1</v>
      </c>
      <c r="AI2240" s="5" t="s">
        <v>1712</v>
      </c>
      <c r="AJ2240" s="42">
        <v>1</v>
      </c>
      <c r="AL2240" s="5" t="s">
        <v>1713</v>
      </c>
      <c r="AM2240" s="17">
        <v>2</v>
      </c>
      <c r="BC2240" s="5" t="s">
        <v>1873</v>
      </c>
      <c r="BD2240" s="17">
        <v>1</v>
      </c>
      <c r="BN2240" s="5" t="s">
        <v>1716</v>
      </c>
      <c r="BO2240" s="5" t="e">
        <f t="shared" si="121"/>
        <v>#N/A</v>
      </c>
      <c r="BP2240" s="5" t="e">
        <f t="shared" si="122"/>
        <v>#N/A</v>
      </c>
      <c r="BQ2240" s="5" t="e">
        <f>Table2[[#This Row],[Column1]]+Table2[[#This Row],[Column2]]</f>
        <v>#N/A</v>
      </c>
      <c r="BR2240" s="5"/>
      <c r="BS2240" s="5"/>
      <c r="BT2240" s="5"/>
      <c r="BU2240" s="5"/>
    </row>
    <row r="2241" spans="26:73" x14ac:dyDescent="0.25">
      <c r="Z2241" s="5" t="s">
        <v>1708</v>
      </c>
      <c r="AA2241" s="1">
        <v>0.25</v>
      </c>
      <c r="AI2241" s="5" t="s">
        <v>1713</v>
      </c>
      <c r="AJ2241" s="42">
        <v>2</v>
      </c>
      <c r="AL2241" s="5" t="s">
        <v>1714</v>
      </c>
      <c r="AM2241" s="17">
        <v>2</v>
      </c>
      <c r="BC2241" s="5" t="s">
        <v>1875</v>
      </c>
      <c r="BD2241" s="17">
        <v>1300</v>
      </c>
      <c r="BN2241" s="5" t="s">
        <v>1717</v>
      </c>
      <c r="BO2241" s="5" t="e">
        <f t="shared" si="121"/>
        <v>#N/A</v>
      </c>
      <c r="BP2241" s="5" t="e">
        <f t="shared" si="122"/>
        <v>#N/A</v>
      </c>
      <c r="BQ2241" s="5" t="e">
        <f>Table2[[#This Row],[Column1]]+Table2[[#This Row],[Column2]]</f>
        <v>#N/A</v>
      </c>
      <c r="BR2241" s="5"/>
      <c r="BS2241" s="5"/>
      <c r="BT2241" s="5"/>
      <c r="BU2241" s="5"/>
    </row>
    <row r="2242" spans="26:73" x14ac:dyDescent="0.25">
      <c r="Z2242" s="5" t="s">
        <v>1709</v>
      </c>
      <c r="AA2242" s="1">
        <v>1</v>
      </c>
      <c r="AI2242" s="5" t="s">
        <v>1714</v>
      </c>
      <c r="AJ2242" s="42">
        <v>2</v>
      </c>
      <c r="AL2242" s="5" t="s">
        <v>1715</v>
      </c>
      <c r="AM2242" s="17">
        <v>2</v>
      </c>
      <c r="BC2242" s="5" t="s">
        <v>1876</v>
      </c>
      <c r="BD2242" s="17">
        <v>29</v>
      </c>
      <c r="BN2242" s="5" t="s">
        <v>1718</v>
      </c>
      <c r="BO2242" s="5" t="e">
        <f t="shared" si="121"/>
        <v>#N/A</v>
      </c>
      <c r="BP2242" s="5" t="e">
        <f t="shared" si="122"/>
        <v>#N/A</v>
      </c>
      <c r="BQ2242" s="5" t="e">
        <f>Table2[[#This Row],[Column1]]+Table2[[#This Row],[Column2]]</f>
        <v>#N/A</v>
      </c>
      <c r="BR2242" s="5"/>
      <c r="BS2242" s="5"/>
      <c r="BT2242" s="5"/>
      <c r="BU2242" s="5"/>
    </row>
    <row r="2243" spans="26:73" x14ac:dyDescent="0.25">
      <c r="Z2243" s="5" t="s">
        <v>1710</v>
      </c>
      <c r="AA2243" s="1">
        <v>0</v>
      </c>
      <c r="AI2243" s="5" t="s">
        <v>1715</v>
      </c>
      <c r="AJ2243" s="42">
        <v>2</v>
      </c>
      <c r="AL2243" s="5" t="s">
        <v>1716</v>
      </c>
      <c r="AM2243" s="17">
        <v>1</v>
      </c>
      <c r="BC2243" s="5" t="s">
        <v>1877</v>
      </c>
      <c r="BD2243" s="17">
        <v>900</v>
      </c>
      <c r="BN2243" s="5" t="s">
        <v>1719</v>
      </c>
      <c r="BO2243" s="5" t="e">
        <f t="shared" si="121"/>
        <v>#N/A</v>
      </c>
      <c r="BP2243" s="5" t="e">
        <f t="shared" si="122"/>
        <v>#N/A</v>
      </c>
      <c r="BQ2243" s="5" t="e">
        <f>Table2[[#This Row],[Column1]]+Table2[[#This Row],[Column2]]</f>
        <v>#N/A</v>
      </c>
      <c r="BR2243" s="5"/>
      <c r="BS2243" s="5"/>
      <c r="BT2243" s="5"/>
      <c r="BU2243" s="5"/>
    </row>
    <row r="2244" spans="26:73" x14ac:dyDescent="0.25">
      <c r="Z2244" s="5" t="s">
        <v>1711</v>
      </c>
      <c r="AA2244" s="1">
        <v>0.2</v>
      </c>
      <c r="AI2244" s="5" t="s">
        <v>1716</v>
      </c>
      <c r="AJ2244" s="42">
        <v>1</v>
      </c>
      <c r="AL2244" s="5" t="s">
        <v>1717</v>
      </c>
      <c r="AM2244" s="17">
        <v>1</v>
      </c>
      <c r="BC2244" s="5" t="s">
        <v>1878</v>
      </c>
      <c r="BD2244" s="17">
        <v>237</v>
      </c>
      <c r="BN2244" s="5" t="s">
        <v>1720</v>
      </c>
      <c r="BO2244" s="5" t="e">
        <f t="shared" si="121"/>
        <v>#N/A</v>
      </c>
      <c r="BP2244" s="5" t="e">
        <f t="shared" si="122"/>
        <v>#N/A</v>
      </c>
      <c r="BQ2244" s="5" t="e">
        <f>Table2[[#This Row],[Column1]]+Table2[[#This Row],[Column2]]</f>
        <v>#N/A</v>
      </c>
      <c r="BR2244" s="5"/>
      <c r="BS2244" s="5"/>
      <c r="BT2244" s="5"/>
      <c r="BU2244" s="5"/>
    </row>
    <row r="2245" spans="26:73" x14ac:dyDescent="0.25">
      <c r="Z2245" s="5" t="s">
        <v>1712</v>
      </c>
      <c r="AA2245" s="1">
        <v>0.33</v>
      </c>
      <c r="AI2245" s="5" t="s">
        <v>1717</v>
      </c>
      <c r="AJ2245" s="42">
        <v>1</v>
      </c>
      <c r="AL2245" s="5" t="s">
        <v>1718</v>
      </c>
      <c r="AM2245" s="17">
        <v>2</v>
      </c>
      <c r="BC2245" s="5" t="s">
        <v>1880</v>
      </c>
      <c r="BD2245" s="17">
        <v>65700</v>
      </c>
      <c r="BN2245" s="5" t="s">
        <v>1721</v>
      </c>
      <c r="BO2245" s="5" t="e">
        <f t="shared" si="121"/>
        <v>#N/A</v>
      </c>
      <c r="BP2245" s="5" t="e">
        <f t="shared" si="122"/>
        <v>#N/A</v>
      </c>
      <c r="BQ2245" s="5" t="e">
        <f>Table2[[#This Row],[Column1]]+Table2[[#This Row],[Column2]]</f>
        <v>#N/A</v>
      </c>
      <c r="BR2245" s="5"/>
      <c r="BS2245" s="5"/>
      <c r="BT2245" s="5"/>
      <c r="BU2245" s="5"/>
    </row>
    <row r="2246" spans="26:73" x14ac:dyDescent="0.25">
      <c r="Z2246" s="5" t="s">
        <v>1713</v>
      </c>
      <c r="AA2246" s="1">
        <v>0.2</v>
      </c>
      <c r="AI2246" s="5" t="s">
        <v>1718</v>
      </c>
      <c r="AJ2246" s="42">
        <v>2</v>
      </c>
      <c r="AL2246" s="5" t="s">
        <v>1719</v>
      </c>
      <c r="AM2246" s="17">
        <v>1</v>
      </c>
      <c r="BC2246" s="5" t="s">
        <v>1881</v>
      </c>
      <c r="BD2246" s="17">
        <v>430</v>
      </c>
      <c r="BN2246" s="5" t="s">
        <v>1722</v>
      </c>
      <c r="BO2246" s="5" t="e">
        <f t="shared" si="121"/>
        <v>#N/A</v>
      </c>
      <c r="BP2246" s="5" t="e">
        <f t="shared" si="122"/>
        <v>#N/A</v>
      </c>
      <c r="BQ2246" s="5" t="e">
        <f>Table2[[#This Row],[Column1]]+Table2[[#This Row],[Column2]]</f>
        <v>#N/A</v>
      </c>
      <c r="BR2246" s="5"/>
      <c r="BS2246" s="5"/>
      <c r="BT2246" s="5"/>
      <c r="BU2246" s="5"/>
    </row>
    <row r="2247" spans="26:73" x14ac:dyDescent="0.25">
      <c r="Z2247" s="5" t="s">
        <v>1714</v>
      </c>
      <c r="AA2247" s="1">
        <v>0.3</v>
      </c>
      <c r="AI2247" s="5" t="s">
        <v>1719</v>
      </c>
      <c r="AJ2247" s="42">
        <v>1</v>
      </c>
      <c r="AL2247" s="5" t="s">
        <v>1720</v>
      </c>
      <c r="AM2247" s="17">
        <v>2</v>
      </c>
      <c r="BC2247" s="5" t="s">
        <v>1882</v>
      </c>
      <c r="BD2247" s="17">
        <v>24</v>
      </c>
      <c r="BN2247" s="5" t="s">
        <v>1723</v>
      </c>
      <c r="BO2247" s="5" t="e">
        <f t="shared" si="121"/>
        <v>#N/A</v>
      </c>
      <c r="BP2247" s="5" t="e">
        <f t="shared" si="122"/>
        <v>#N/A</v>
      </c>
      <c r="BQ2247" s="5" t="e">
        <f>Table2[[#This Row],[Column1]]+Table2[[#This Row],[Column2]]</f>
        <v>#N/A</v>
      </c>
      <c r="BR2247" s="5"/>
      <c r="BS2247" s="5"/>
      <c r="BT2247" s="5"/>
      <c r="BU2247" s="5"/>
    </row>
    <row r="2248" spans="26:73" x14ac:dyDescent="0.25">
      <c r="Z2248" s="5" t="s">
        <v>1715</v>
      </c>
      <c r="AA2248" s="1">
        <v>0.1</v>
      </c>
      <c r="AI2248" s="5" t="s">
        <v>1720</v>
      </c>
      <c r="AJ2248" s="42">
        <v>2</v>
      </c>
      <c r="AL2248" s="5" t="s">
        <v>1721</v>
      </c>
      <c r="AM2248" s="17">
        <v>1</v>
      </c>
      <c r="BC2248" s="5" t="s">
        <v>1883</v>
      </c>
      <c r="BD2248" s="17">
        <v>68</v>
      </c>
      <c r="BN2248" s="5" t="s">
        <v>1724</v>
      </c>
      <c r="BO2248" s="5" t="e">
        <f t="shared" ref="BO2248:BO2311" si="123">RANK(BK2248:BK3874,BK2248:BK3874,0)</f>
        <v>#N/A</v>
      </c>
      <c r="BP2248" s="5" t="e">
        <f t="shared" ref="BP2248:BP2311" si="124">RANK(BL2248:BL3874,BL2248:BL3874,0)</f>
        <v>#N/A</v>
      </c>
      <c r="BQ2248" s="5" t="e">
        <f>Table2[[#This Row],[Column1]]+Table2[[#This Row],[Column2]]</f>
        <v>#N/A</v>
      </c>
      <c r="BR2248" s="5"/>
      <c r="BS2248" s="5"/>
      <c r="BT2248" s="5"/>
      <c r="BU2248" s="5"/>
    </row>
    <row r="2249" spans="26:73" x14ac:dyDescent="0.25">
      <c r="Z2249" s="5" t="s">
        <v>1716</v>
      </c>
      <c r="AA2249" s="1">
        <v>0.04</v>
      </c>
      <c r="AI2249" s="5" t="s">
        <v>1721</v>
      </c>
      <c r="AJ2249" s="42">
        <v>1</v>
      </c>
      <c r="AL2249" s="5" t="s">
        <v>1722</v>
      </c>
      <c r="AM2249" s="17">
        <v>1</v>
      </c>
      <c r="BC2249" s="5" t="s">
        <v>1884</v>
      </c>
      <c r="BD2249" s="17">
        <v>22</v>
      </c>
      <c r="BN2249" s="5" t="s">
        <v>1725</v>
      </c>
      <c r="BO2249" s="5" t="e">
        <f t="shared" si="123"/>
        <v>#N/A</v>
      </c>
      <c r="BP2249" s="5" t="e">
        <f t="shared" si="124"/>
        <v>#N/A</v>
      </c>
      <c r="BQ2249" s="5" t="e">
        <f>Table2[[#This Row],[Column1]]+Table2[[#This Row],[Column2]]</f>
        <v>#N/A</v>
      </c>
      <c r="BR2249" s="5"/>
      <c r="BS2249" s="5"/>
      <c r="BT2249" s="5"/>
      <c r="BU2249" s="5"/>
    </row>
    <row r="2250" spans="26:73" x14ac:dyDescent="0.25">
      <c r="Z2250" s="5" t="s">
        <v>1717</v>
      </c>
      <c r="AA2250" s="1">
        <v>0.5</v>
      </c>
      <c r="AI2250" s="5" t="s">
        <v>1722</v>
      </c>
      <c r="AJ2250" s="42">
        <v>1</v>
      </c>
      <c r="AL2250" s="5" t="s">
        <v>1723</v>
      </c>
      <c r="AM2250" s="17">
        <v>2</v>
      </c>
      <c r="BC2250" s="5" t="s">
        <v>1885</v>
      </c>
      <c r="BD2250" s="17">
        <v>808</v>
      </c>
      <c r="BN2250" s="5" t="s">
        <v>1726</v>
      </c>
      <c r="BO2250" s="5" t="e">
        <f t="shared" si="123"/>
        <v>#N/A</v>
      </c>
      <c r="BP2250" s="5" t="e">
        <f t="shared" si="124"/>
        <v>#N/A</v>
      </c>
      <c r="BQ2250" s="5" t="e">
        <f>Table2[[#This Row],[Column1]]+Table2[[#This Row],[Column2]]</f>
        <v>#N/A</v>
      </c>
      <c r="BR2250" s="5"/>
      <c r="BS2250" s="5"/>
      <c r="BT2250" s="5"/>
      <c r="BU2250" s="5"/>
    </row>
    <row r="2251" spans="26:73" x14ac:dyDescent="0.25">
      <c r="Z2251" s="5" t="s">
        <v>1718</v>
      </c>
      <c r="AA2251" s="1">
        <v>0.15</v>
      </c>
      <c r="AI2251" s="5" t="s">
        <v>1723</v>
      </c>
      <c r="AJ2251" s="42">
        <v>2</v>
      </c>
      <c r="AL2251" s="5" t="s">
        <v>1724</v>
      </c>
      <c r="AM2251" s="17">
        <v>1</v>
      </c>
      <c r="BC2251" s="5" t="s">
        <v>1886</v>
      </c>
      <c r="BD2251" s="17">
        <v>33</v>
      </c>
      <c r="BN2251" s="5" t="s">
        <v>1727</v>
      </c>
      <c r="BO2251" s="5" t="e">
        <f t="shared" si="123"/>
        <v>#N/A</v>
      </c>
      <c r="BP2251" s="5" t="e">
        <f t="shared" si="124"/>
        <v>#N/A</v>
      </c>
      <c r="BQ2251" s="5" t="e">
        <f>Table2[[#This Row],[Column1]]+Table2[[#This Row],[Column2]]</f>
        <v>#N/A</v>
      </c>
      <c r="BR2251" s="5"/>
      <c r="BS2251" s="5"/>
      <c r="BT2251" s="5"/>
      <c r="BU2251" s="5"/>
    </row>
    <row r="2252" spans="26:73" x14ac:dyDescent="0.25">
      <c r="Z2252" s="5" t="s">
        <v>1719</v>
      </c>
      <c r="AA2252" s="1">
        <v>0.5</v>
      </c>
      <c r="AI2252" s="5" t="s">
        <v>1724</v>
      </c>
      <c r="AJ2252" s="42">
        <v>1</v>
      </c>
      <c r="AL2252" s="5" t="s">
        <v>1725</v>
      </c>
      <c r="AM2252" s="17">
        <v>1</v>
      </c>
      <c r="BC2252" s="5" t="s">
        <v>1887</v>
      </c>
      <c r="BD2252" s="17">
        <v>260</v>
      </c>
      <c r="BN2252" s="5" t="s">
        <v>1728</v>
      </c>
      <c r="BO2252" s="5" t="e">
        <f t="shared" si="123"/>
        <v>#N/A</v>
      </c>
      <c r="BP2252" s="5" t="e">
        <f t="shared" si="124"/>
        <v>#N/A</v>
      </c>
      <c r="BQ2252" s="5" t="e">
        <f>Table2[[#This Row],[Column1]]+Table2[[#This Row],[Column2]]</f>
        <v>#N/A</v>
      </c>
      <c r="BR2252" s="5"/>
      <c r="BS2252" s="5"/>
      <c r="BT2252" s="5"/>
      <c r="BU2252" s="5"/>
    </row>
    <row r="2253" spans="26:73" x14ac:dyDescent="0.25">
      <c r="Z2253" s="5" t="s">
        <v>1720</v>
      </c>
      <c r="AA2253" s="1">
        <v>0.3</v>
      </c>
      <c r="AI2253" s="5" t="s">
        <v>1725</v>
      </c>
      <c r="AJ2253" s="42">
        <v>1</v>
      </c>
      <c r="AL2253" s="5" t="s">
        <v>1726</v>
      </c>
      <c r="AM2253" s="17">
        <v>1</v>
      </c>
      <c r="BC2253" s="5" t="s">
        <v>1889</v>
      </c>
      <c r="BD2253" s="17">
        <v>3200</v>
      </c>
      <c r="BN2253" s="5" t="s">
        <v>1729</v>
      </c>
      <c r="BO2253" s="5" t="e">
        <f t="shared" si="123"/>
        <v>#N/A</v>
      </c>
      <c r="BP2253" s="5" t="e">
        <f t="shared" si="124"/>
        <v>#N/A</v>
      </c>
      <c r="BQ2253" s="5" t="e">
        <f>Table2[[#This Row],[Column1]]+Table2[[#This Row],[Column2]]</f>
        <v>#N/A</v>
      </c>
      <c r="BR2253" s="5"/>
      <c r="BS2253" s="5"/>
      <c r="BT2253" s="5"/>
      <c r="BU2253" s="5"/>
    </row>
    <row r="2254" spans="26:73" x14ac:dyDescent="0.25">
      <c r="Z2254" s="5" t="s">
        <v>1721</v>
      </c>
      <c r="AA2254" s="1">
        <v>0.4</v>
      </c>
      <c r="AI2254" s="5" t="s">
        <v>1726</v>
      </c>
      <c r="AJ2254" s="42">
        <v>1</v>
      </c>
      <c r="AL2254" s="5" t="s">
        <v>1727</v>
      </c>
      <c r="AM2254" s="17">
        <v>1</v>
      </c>
      <c r="BC2254" s="5" t="s">
        <v>1890</v>
      </c>
      <c r="BD2254" s="17">
        <v>18</v>
      </c>
      <c r="BN2254" s="5" t="s">
        <v>1730</v>
      </c>
      <c r="BO2254" s="5" t="e">
        <f t="shared" si="123"/>
        <v>#N/A</v>
      </c>
      <c r="BP2254" s="5" t="e">
        <f t="shared" si="124"/>
        <v>#N/A</v>
      </c>
      <c r="BQ2254" s="5" t="e">
        <f>Table2[[#This Row],[Column1]]+Table2[[#This Row],[Column2]]</f>
        <v>#N/A</v>
      </c>
      <c r="BR2254" s="5"/>
      <c r="BS2254" s="5"/>
      <c r="BT2254" s="5"/>
      <c r="BU2254" s="5"/>
    </row>
    <row r="2255" spans="26:73" x14ac:dyDescent="0.25">
      <c r="Z2255" s="5" t="s">
        <v>1722</v>
      </c>
      <c r="AA2255" s="1">
        <v>0.05</v>
      </c>
      <c r="AI2255" s="5" t="s">
        <v>1727</v>
      </c>
      <c r="AJ2255" s="42">
        <v>1</v>
      </c>
      <c r="AL2255" s="5" t="s">
        <v>1728</v>
      </c>
      <c r="AM2255" s="17">
        <v>1</v>
      </c>
      <c r="BC2255" s="5" t="s">
        <v>1891</v>
      </c>
      <c r="BD2255" s="17">
        <v>116</v>
      </c>
      <c r="BN2255" s="5" t="s">
        <v>1731</v>
      </c>
      <c r="BO2255" s="5" t="e">
        <f t="shared" si="123"/>
        <v>#N/A</v>
      </c>
      <c r="BP2255" s="5" t="e">
        <f t="shared" si="124"/>
        <v>#N/A</v>
      </c>
      <c r="BQ2255" s="5" t="e">
        <f>Table2[[#This Row],[Column1]]+Table2[[#This Row],[Column2]]</f>
        <v>#N/A</v>
      </c>
      <c r="BR2255" s="5"/>
      <c r="BS2255" s="5"/>
      <c r="BT2255" s="5"/>
      <c r="BU2255" s="5"/>
    </row>
    <row r="2256" spans="26:73" x14ac:dyDescent="0.25">
      <c r="Z2256" s="5" t="s">
        <v>1723</v>
      </c>
      <c r="AA2256" s="1">
        <v>0.16</v>
      </c>
      <c r="AI2256" s="5" t="s">
        <v>1728</v>
      </c>
      <c r="AJ2256" s="42">
        <v>1</v>
      </c>
      <c r="AL2256" s="5" t="s">
        <v>1729</v>
      </c>
      <c r="AM2256" s="17">
        <v>1</v>
      </c>
      <c r="BC2256" s="5" t="s">
        <v>1892</v>
      </c>
      <c r="BD2256" s="17">
        <v>850</v>
      </c>
      <c r="BN2256" s="5" t="s">
        <v>1732</v>
      </c>
      <c r="BO2256" s="5" t="e">
        <f t="shared" si="123"/>
        <v>#N/A</v>
      </c>
      <c r="BP2256" s="5" t="e">
        <f t="shared" si="124"/>
        <v>#N/A</v>
      </c>
      <c r="BQ2256" s="5" t="e">
        <f>Table2[[#This Row],[Column1]]+Table2[[#This Row],[Column2]]</f>
        <v>#N/A</v>
      </c>
      <c r="BR2256" s="5"/>
      <c r="BS2256" s="5"/>
      <c r="BT2256" s="5"/>
      <c r="BU2256" s="5"/>
    </row>
    <row r="2257" spans="26:73" x14ac:dyDescent="0.25">
      <c r="Z2257" s="5" t="s">
        <v>1724</v>
      </c>
      <c r="AA2257" s="1">
        <v>0.1</v>
      </c>
      <c r="AI2257" s="5" t="s">
        <v>1729</v>
      </c>
      <c r="AJ2257" s="42">
        <v>1</v>
      </c>
      <c r="AL2257" s="5" t="s">
        <v>1730</v>
      </c>
      <c r="AM2257" s="17">
        <v>1</v>
      </c>
      <c r="BC2257" s="5" t="s">
        <v>1893</v>
      </c>
      <c r="BD2257" s="17">
        <v>24</v>
      </c>
      <c r="BN2257" s="5" t="s">
        <v>1733</v>
      </c>
      <c r="BO2257" s="5" t="e">
        <f t="shared" si="123"/>
        <v>#N/A</v>
      </c>
      <c r="BP2257" s="5" t="e">
        <f t="shared" si="124"/>
        <v>#N/A</v>
      </c>
      <c r="BQ2257" s="5" t="e">
        <f>Table2[[#This Row],[Column1]]+Table2[[#This Row],[Column2]]</f>
        <v>#N/A</v>
      </c>
      <c r="BR2257" s="5"/>
      <c r="BS2257" s="5"/>
      <c r="BT2257" s="5"/>
      <c r="BU2257" s="5"/>
    </row>
    <row r="2258" spans="26:73" x14ac:dyDescent="0.25">
      <c r="Z2258" s="5" t="s">
        <v>1725</v>
      </c>
      <c r="AA2258" s="1">
        <v>0</v>
      </c>
      <c r="AI2258" s="5" t="s">
        <v>1730</v>
      </c>
      <c r="AJ2258" s="42">
        <v>1</v>
      </c>
      <c r="AL2258" s="5" t="s">
        <v>1731</v>
      </c>
      <c r="AM2258" s="17">
        <v>1</v>
      </c>
      <c r="BC2258" s="5" t="s">
        <v>1894</v>
      </c>
      <c r="BD2258" s="17">
        <v>52</v>
      </c>
      <c r="BN2258" s="5" t="s">
        <v>1734</v>
      </c>
      <c r="BO2258" s="5" t="e">
        <f t="shared" si="123"/>
        <v>#N/A</v>
      </c>
      <c r="BP2258" s="5" t="e">
        <f t="shared" si="124"/>
        <v>#N/A</v>
      </c>
      <c r="BQ2258" s="5" t="e">
        <f>Table2[[#This Row],[Column1]]+Table2[[#This Row],[Column2]]</f>
        <v>#N/A</v>
      </c>
      <c r="BR2258" s="5"/>
      <c r="BS2258" s="5"/>
      <c r="BT2258" s="5"/>
      <c r="BU2258" s="5"/>
    </row>
    <row r="2259" spans="26:73" x14ac:dyDescent="0.25">
      <c r="Z2259" s="5" t="s">
        <v>1726</v>
      </c>
      <c r="AA2259" s="1">
        <v>0</v>
      </c>
      <c r="AI2259" s="5" t="s">
        <v>1731</v>
      </c>
      <c r="AJ2259" s="42">
        <v>1</v>
      </c>
      <c r="AL2259" s="5" t="s">
        <v>1732</v>
      </c>
      <c r="AM2259" s="17">
        <v>1</v>
      </c>
      <c r="BC2259" s="5" t="s">
        <v>1895</v>
      </c>
      <c r="BD2259" s="17">
        <v>28</v>
      </c>
      <c r="BN2259" s="5" t="s">
        <v>1735</v>
      </c>
      <c r="BO2259" s="5" t="e">
        <f t="shared" si="123"/>
        <v>#N/A</v>
      </c>
      <c r="BP2259" s="5" t="e">
        <f t="shared" si="124"/>
        <v>#N/A</v>
      </c>
      <c r="BQ2259" s="5" t="e">
        <f>Table2[[#This Row],[Column1]]+Table2[[#This Row],[Column2]]</f>
        <v>#N/A</v>
      </c>
      <c r="BR2259" s="5"/>
      <c r="BS2259" s="5"/>
      <c r="BT2259" s="5"/>
      <c r="BU2259" s="5"/>
    </row>
    <row r="2260" spans="26:73" x14ac:dyDescent="0.25">
      <c r="Z2260" s="5" t="s">
        <v>1727</v>
      </c>
      <c r="AA2260" s="1">
        <v>0.14000000000000001</v>
      </c>
      <c r="AI2260" s="5" t="s">
        <v>1732</v>
      </c>
      <c r="AJ2260" s="42">
        <v>1</v>
      </c>
      <c r="AL2260" s="5" t="s">
        <v>1733</v>
      </c>
      <c r="AM2260" s="17">
        <v>1</v>
      </c>
      <c r="BC2260" s="5" t="s">
        <v>1896</v>
      </c>
      <c r="BD2260" s="17">
        <v>84</v>
      </c>
      <c r="BN2260" s="5" t="s">
        <v>1736</v>
      </c>
      <c r="BO2260" s="5" t="e">
        <f t="shared" si="123"/>
        <v>#N/A</v>
      </c>
      <c r="BP2260" s="5" t="e">
        <f t="shared" si="124"/>
        <v>#N/A</v>
      </c>
      <c r="BQ2260" s="5" t="e">
        <f>Table2[[#This Row],[Column1]]+Table2[[#This Row],[Column2]]</f>
        <v>#N/A</v>
      </c>
      <c r="BR2260" s="5"/>
      <c r="BS2260" s="5"/>
      <c r="BT2260" s="5"/>
      <c r="BU2260" s="5"/>
    </row>
    <row r="2261" spans="26:73" x14ac:dyDescent="0.25">
      <c r="Z2261" s="5" t="s">
        <v>1728</v>
      </c>
      <c r="AA2261" s="1">
        <v>0.11</v>
      </c>
      <c r="AI2261" s="5" t="s">
        <v>1733</v>
      </c>
      <c r="AJ2261" s="42">
        <v>1</v>
      </c>
      <c r="AL2261" s="5" t="s">
        <v>1734</v>
      </c>
      <c r="AM2261" s="17">
        <v>1</v>
      </c>
      <c r="BC2261" s="5" t="s">
        <v>1897</v>
      </c>
      <c r="BD2261" s="17">
        <v>415</v>
      </c>
      <c r="BN2261" s="5" t="s">
        <v>1737</v>
      </c>
      <c r="BO2261" s="5" t="e">
        <f t="shared" si="123"/>
        <v>#N/A</v>
      </c>
      <c r="BP2261" s="5" t="e">
        <f t="shared" si="124"/>
        <v>#N/A</v>
      </c>
      <c r="BQ2261" s="5" t="e">
        <f>Table2[[#This Row],[Column1]]+Table2[[#This Row],[Column2]]</f>
        <v>#N/A</v>
      </c>
      <c r="BR2261" s="5"/>
      <c r="BS2261" s="5"/>
      <c r="BT2261" s="5"/>
      <c r="BU2261" s="5"/>
    </row>
    <row r="2262" spans="26:73" x14ac:dyDescent="0.25">
      <c r="Z2262" s="5" t="s">
        <v>1729</v>
      </c>
      <c r="AA2262" s="1">
        <v>0.5</v>
      </c>
      <c r="AI2262" s="5" t="s">
        <v>1734</v>
      </c>
      <c r="AJ2262" s="42">
        <v>1</v>
      </c>
      <c r="AL2262" s="5" t="s">
        <v>1735</v>
      </c>
      <c r="AM2262" s="17">
        <v>1</v>
      </c>
      <c r="BC2262" s="5" t="s">
        <v>1898</v>
      </c>
      <c r="BD2262" s="17">
        <v>230</v>
      </c>
      <c r="BN2262" s="5" t="s">
        <v>1738</v>
      </c>
      <c r="BO2262" s="5" t="e">
        <f t="shared" si="123"/>
        <v>#N/A</v>
      </c>
      <c r="BP2262" s="5" t="e">
        <f t="shared" si="124"/>
        <v>#N/A</v>
      </c>
      <c r="BQ2262" s="5" t="e">
        <f>Table2[[#This Row],[Column1]]+Table2[[#This Row],[Column2]]</f>
        <v>#N/A</v>
      </c>
      <c r="BR2262" s="5"/>
      <c r="BS2262" s="5"/>
      <c r="BT2262" s="5"/>
      <c r="BU2262" s="5"/>
    </row>
    <row r="2263" spans="26:73" x14ac:dyDescent="0.25">
      <c r="Z2263" s="5" t="s">
        <v>1730</v>
      </c>
      <c r="AA2263" s="1">
        <v>0.33</v>
      </c>
      <c r="AI2263" s="5" t="s">
        <v>1735</v>
      </c>
      <c r="AJ2263" s="42">
        <v>1</v>
      </c>
      <c r="AL2263" s="5" t="s">
        <v>1736</v>
      </c>
      <c r="AM2263" s="17">
        <v>1</v>
      </c>
      <c r="BC2263" s="5" t="s">
        <v>1899</v>
      </c>
      <c r="BD2263" s="17">
        <v>76</v>
      </c>
      <c r="BN2263" s="5" t="s">
        <v>1739</v>
      </c>
      <c r="BO2263" s="5" t="e">
        <f t="shared" si="123"/>
        <v>#N/A</v>
      </c>
      <c r="BP2263" s="5" t="e">
        <f t="shared" si="124"/>
        <v>#N/A</v>
      </c>
      <c r="BQ2263" s="5" t="e">
        <f>Table2[[#This Row],[Column1]]+Table2[[#This Row],[Column2]]</f>
        <v>#N/A</v>
      </c>
      <c r="BR2263" s="5"/>
      <c r="BS2263" s="5"/>
      <c r="BT2263" s="5"/>
      <c r="BU2263" s="5"/>
    </row>
    <row r="2264" spans="26:73" x14ac:dyDescent="0.25">
      <c r="Z2264" s="5" t="s">
        <v>1731</v>
      </c>
      <c r="AA2264" s="1">
        <v>0.25</v>
      </c>
      <c r="AI2264" s="5" t="s">
        <v>1736</v>
      </c>
      <c r="AJ2264" s="42">
        <v>1</v>
      </c>
      <c r="AL2264" s="5" t="s">
        <v>1737</v>
      </c>
      <c r="AM2264" s="17">
        <v>1</v>
      </c>
      <c r="BC2264" s="5" t="s">
        <v>1900</v>
      </c>
      <c r="BD2264" s="17">
        <v>67</v>
      </c>
      <c r="BN2264" s="5" t="s">
        <v>1740</v>
      </c>
      <c r="BO2264" s="5" t="e">
        <f t="shared" si="123"/>
        <v>#N/A</v>
      </c>
      <c r="BP2264" s="5" t="e">
        <f t="shared" si="124"/>
        <v>#N/A</v>
      </c>
      <c r="BQ2264" s="5" t="e">
        <f>Table2[[#This Row],[Column1]]+Table2[[#This Row],[Column2]]</f>
        <v>#N/A</v>
      </c>
      <c r="BR2264" s="5"/>
      <c r="BS2264" s="5"/>
      <c r="BT2264" s="5"/>
      <c r="BU2264" s="5"/>
    </row>
    <row r="2265" spans="26:73" x14ac:dyDescent="0.25">
      <c r="Z2265" s="5" t="s">
        <v>1732</v>
      </c>
      <c r="AA2265" s="1">
        <v>0.1</v>
      </c>
      <c r="AI2265" s="5" t="s">
        <v>1737</v>
      </c>
      <c r="AJ2265" s="42">
        <v>1</v>
      </c>
      <c r="AL2265" s="5" t="s">
        <v>1738</v>
      </c>
      <c r="AM2265" s="17">
        <v>1</v>
      </c>
      <c r="BC2265" s="5" t="s">
        <v>1901</v>
      </c>
      <c r="BD2265" s="17">
        <v>752</v>
      </c>
      <c r="BN2265" s="5" t="s">
        <v>1741</v>
      </c>
      <c r="BO2265" s="5" t="e">
        <f t="shared" si="123"/>
        <v>#N/A</v>
      </c>
      <c r="BP2265" s="5" t="e">
        <f t="shared" si="124"/>
        <v>#N/A</v>
      </c>
      <c r="BQ2265" s="5" t="e">
        <f>Table2[[#This Row],[Column1]]+Table2[[#This Row],[Column2]]</f>
        <v>#N/A</v>
      </c>
      <c r="BR2265" s="5"/>
      <c r="BS2265" s="5"/>
      <c r="BT2265" s="5"/>
      <c r="BU2265" s="5"/>
    </row>
    <row r="2266" spans="26:73" x14ac:dyDescent="0.25">
      <c r="Z2266" s="5" t="s">
        <v>1733</v>
      </c>
      <c r="AA2266" s="1">
        <v>0.35</v>
      </c>
      <c r="AI2266" s="5" t="s">
        <v>1738</v>
      </c>
      <c r="AJ2266" s="42">
        <v>1</v>
      </c>
      <c r="AL2266" s="5" t="s">
        <v>1739</v>
      </c>
      <c r="AM2266" s="17">
        <v>1</v>
      </c>
      <c r="BC2266" s="5" t="s">
        <v>1902</v>
      </c>
      <c r="BD2266" s="17">
        <v>4</v>
      </c>
      <c r="BN2266" s="5" t="s">
        <v>1742</v>
      </c>
      <c r="BO2266" s="5" t="e">
        <f t="shared" si="123"/>
        <v>#N/A</v>
      </c>
      <c r="BP2266" s="5" t="e">
        <f t="shared" si="124"/>
        <v>#N/A</v>
      </c>
      <c r="BQ2266" s="5" t="e">
        <f>Table2[[#This Row],[Column1]]+Table2[[#This Row],[Column2]]</f>
        <v>#N/A</v>
      </c>
      <c r="BR2266" s="5"/>
      <c r="BS2266" s="5"/>
      <c r="BT2266" s="5"/>
      <c r="BU2266" s="5"/>
    </row>
    <row r="2267" spans="26:73" x14ac:dyDescent="0.25">
      <c r="Z2267" s="5" t="s">
        <v>1734</v>
      </c>
      <c r="AA2267" s="1">
        <v>0.23</v>
      </c>
      <c r="AI2267" s="5" t="s">
        <v>1739</v>
      </c>
      <c r="AJ2267" s="42">
        <v>1</v>
      </c>
      <c r="AL2267" s="5" t="s">
        <v>1740</v>
      </c>
      <c r="AM2267" s="17">
        <v>1</v>
      </c>
      <c r="BC2267" s="5" t="s">
        <v>1903</v>
      </c>
      <c r="BD2267" s="17">
        <v>58</v>
      </c>
      <c r="BN2267" s="5" t="s">
        <v>1743</v>
      </c>
      <c r="BO2267" s="5" t="e">
        <f t="shared" si="123"/>
        <v>#N/A</v>
      </c>
      <c r="BP2267" s="5" t="e">
        <f t="shared" si="124"/>
        <v>#N/A</v>
      </c>
      <c r="BQ2267" s="5" t="e">
        <f>Table2[[#This Row],[Column1]]+Table2[[#This Row],[Column2]]</f>
        <v>#N/A</v>
      </c>
      <c r="BR2267" s="5"/>
      <c r="BS2267" s="5"/>
      <c r="BT2267" s="5"/>
      <c r="BU2267" s="5"/>
    </row>
    <row r="2268" spans="26:73" x14ac:dyDescent="0.25">
      <c r="Z2268" s="5" t="s">
        <v>1735</v>
      </c>
      <c r="AA2268" s="1">
        <v>0.03</v>
      </c>
      <c r="AI2268" s="5" t="s">
        <v>1740</v>
      </c>
      <c r="AJ2268" s="42">
        <v>1</v>
      </c>
      <c r="AL2268" s="5" t="s">
        <v>1741</v>
      </c>
      <c r="AM2268" s="17">
        <v>1</v>
      </c>
      <c r="BC2268" s="5" t="s">
        <v>1904</v>
      </c>
      <c r="BD2268" s="17">
        <v>11</v>
      </c>
      <c r="BN2268" s="5" t="s">
        <v>1744</v>
      </c>
      <c r="BO2268" s="5" t="e">
        <f t="shared" si="123"/>
        <v>#N/A</v>
      </c>
      <c r="BP2268" s="5" t="e">
        <f t="shared" si="124"/>
        <v>#N/A</v>
      </c>
      <c r="BQ2268" s="5" t="e">
        <f>Table2[[#This Row],[Column1]]+Table2[[#This Row],[Column2]]</f>
        <v>#N/A</v>
      </c>
      <c r="BR2268" s="5"/>
      <c r="BS2268" s="5"/>
      <c r="BT2268" s="5"/>
      <c r="BU2268" s="5"/>
    </row>
    <row r="2269" spans="26:73" x14ac:dyDescent="0.25">
      <c r="Z2269" s="5" t="s">
        <v>1736</v>
      </c>
      <c r="AA2269" s="1">
        <v>0</v>
      </c>
      <c r="AI2269" s="5" t="s">
        <v>1741</v>
      </c>
      <c r="AJ2269" s="42">
        <v>1</v>
      </c>
      <c r="AL2269" s="5" t="s">
        <v>1742</v>
      </c>
      <c r="AM2269" s="17">
        <v>1</v>
      </c>
      <c r="BC2269" s="5" t="s">
        <v>1906</v>
      </c>
      <c r="BD2269" s="17">
        <v>29</v>
      </c>
      <c r="BN2269" s="5" t="s">
        <v>1745</v>
      </c>
      <c r="BO2269" s="5" t="e">
        <f t="shared" si="123"/>
        <v>#N/A</v>
      </c>
      <c r="BP2269" s="5" t="e">
        <f t="shared" si="124"/>
        <v>#N/A</v>
      </c>
      <c r="BQ2269" s="5" t="e">
        <f>Table2[[#This Row],[Column1]]+Table2[[#This Row],[Column2]]</f>
        <v>#N/A</v>
      </c>
      <c r="BR2269" s="5"/>
      <c r="BS2269" s="5"/>
      <c r="BT2269" s="5"/>
      <c r="BU2269" s="5"/>
    </row>
    <row r="2270" spans="26:73" x14ac:dyDescent="0.25">
      <c r="Z2270" s="5" t="s">
        <v>1737</v>
      </c>
      <c r="AA2270" s="1">
        <v>0.37</v>
      </c>
      <c r="AI2270" s="5" t="s">
        <v>1742</v>
      </c>
      <c r="AJ2270" s="42">
        <v>1</v>
      </c>
      <c r="AL2270" s="5" t="s">
        <v>1743</v>
      </c>
      <c r="AM2270" s="17">
        <v>1</v>
      </c>
      <c r="BC2270" s="5" t="s">
        <v>1907</v>
      </c>
      <c r="BD2270" s="17">
        <v>534</v>
      </c>
      <c r="BN2270" s="5" t="s">
        <v>1746</v>
      </c>
      <c r="BO2270" s="5" t="e">
        <f t="shared" si="123"/>
        <v>#N/A</v>
      </c>
      <c r="BP2270" s="5" t="e">
        <f t="shared" si="124"/>
        <v>#N/A</v>
      </c>
      <c r="BQ2270" s="5" t="e">
        <f>Table2[[#This Row],[Column1]]+Table2[[#This Row],[Column2]]</f>
        <v>#N/A</v>
      </c>
      <c r="BR2270" s="5"/>
      <c r="BS2270" s="5"/>
      <c r="BT2270" s="5"/>
      <c r="BU2270" s="5"/>
    </row>
    <row r="2271" spans="26:73" x14ac:dyDescent="0.25">
      <c r="Z2271" s="5" t="s">
        <v>1738</v>
      </c>
      <c r="AA2271" s="1">
        <v>0.23</v>
      </c>
      <c r="AI2271" s="5" t="s">
        <v>1743</v>
      </c>
      <c r="AJ2271" s="42">
        <v>1</v>
      </c>
      <c r="AL2271" s="5" t="s">
        <v>1744</v>
      </c>
      <c r="AM2271" s="17">
        <v>3</v>
      </c>
      <c r="BC2271" s="5" t="s">
        <v>1908</v>
      </c>
      <c r="BD2271" s="17">
        <v>94</v>
      </c>
      <c r="BN2271" s="5" t="s">
        <v>1747</v>
      </c>
      <c r="BO2271" s="5" t="e">
        <f t="shared" si="123"/>
        <v>#N/A</v>
      </c>
      <c r="BP2271" s="5" t="e">
        <f t="shared" si="124"/>
        <v>#N/A</v>
      </c>
      <c r="BQ2271" s="5" t="e">
        <f>Table2[[#This Row],[Column1]]+Table2[[#This Row],[Column2]]</f>
        <v>#N/A</v>
      </c>
      <c r="BR2271" s="5"/>
      <c r="BS2271" s="5"/>
      <c r="BT2271" s="5"/>
      <c r="BU2271" s="5"/>
    </row>
    <row r="2272" spans="26:73" x14ac:dyDescent="0.25">
      <c r="Z2272" s="5" t="s">
        <v>1739</v>
      </c>
      <c r="AA2272" s="1">
        <v>0.1</v>
      </c>
      <c r="AI2272" s="5" t="s">
        <v>1744</v>
      </c>
      <c r="AJ2272" s="42">
        <v>3</v>
      </c>
      <c r="AL2272" s="5" t="s">
        <v>1745</v>
      </c>
      <c r="AM2272" s="17">
        <v>1</v>
      </c>
      <c r="BC2272" s="5" t="s">
        <v>1909</v>
      </c>
      <c r="BD2272" s="17">
        <v>5</v>
      </c>
      <c r="BN2272" s="5" t="s">
        <v>1748</v>
      </c>
      <c r="BO2272" s="5" t="e">
        <f t="shared" si="123"/>
        <v>#N/A</v>
      </c>
      <c r="BP2272" s="5" t="e">
        <f t="shared" si="124"/>
        <v>#N/A</v>
      </c>
      <c r="BQ2272" s="5" t="e">
        <f>Table2[[#This Row],[Column1]]+Table2[[#This Row],[Column2]]</f>
        <v>#N/A</v>
      </c>
      <c r="BR2272" s="5"/>
      <c r="BS2272" s="5"/>
      <c r="BT2272" s="5"/>
      <c r="BU2272" s="5"/>
    </row>
    <row r="2273" spans="26:73" x14ac:dyDescent="0.25">
      <c r="Z2273" s="5" t="s">
        <v>1740</v>
      </c>
      <c r="AA2273" s="1">
        <v>7.0000000000000007E-2</v>
      </c>
      <c r="AI2273" s="5" t="s">
        <v>1745</v>
      </c>
      <c r="AJ2273" s="42">
        <v>1</v>
      </c>
      <c r="AL2273" s="5" t="s">
        <v>1746</v>
      </c>
      <c r="AM2273" s="17">
        <v>1</v>
      </c>
      <c r="BC2273" s="5" t="s">
        <v>1910</v>
      </c>
      <c r="BD2273" s="17">
        <v>917</v>
      </c>
      <c r="BN2273" s="5" t="s">
        <v>1749</v>
      </c>
      <c r="BO2273" s="5" t="e">
        <f t="shared" si="123"/>
        <v>#N/A</v>
      </c>
      <c r="BP2273" s="5" t="e">
        <f t="shared" si="124"/>
        <v>#N/A</v>
      </c>
      <c r="BQ2273" s="5" t="e">
        <f>Table2[[#This Row],[Column1]]+Table2[[#This Row],[Column2]]</f>
        <v>#N/A</v>
      </c>
      <c r="BR2273" s="5"/>
      <c r="BS2273" s="5"/>
      <c r="BT2273" s="5"/>
      <c r="BU2273" s="5"/>
    </row>
    <row r="2274" spans="26:73" x14ac:dyDescent="0.25">
      <c r="Z2274" s="5" t="s">
        <v>1741</v>
      </c>
      <c r="AA2274" s="1">
        <v>0</v>
      </c>
      <c r="AI2274" s="5" t="s">
        <v>1746</v>
      </c>
      <c r="AJ2274" s="42">
        <v>1</v>
      </c>
      <c r="AL2274" s="5" t="s">
        <v>1747</v>
      </c>
      <c r="AM2274" s="17">
        <v>1</v>
      </c>
      <c r="BC2274" s="5" t="s">
        <v>1911</v>
      </c>
      <c r="BD2274" s="17">
        <v>6</v>
      </c>
      <c r="BN2274" s="5" t="s">
        <v>1750</v>
      </c>
      <c r="BO2274" s="5" t="e">
        <f t="shared" si="123"/>
        <v>#N/A</v>
      </c>
      <c r="BP2274" s="5" t="e">
        <f t="shared" si="124"/>
        <v>#N/A</v>
      </c>
      <c r="BQ2274" s="5" t="e">
        <f>Table2[[#This Row],[Column1]]+Table2[[#This Row],[Column2]]</f>
        <v>#N/A</v>
      </c>
      <c r="BR2274" s="5"/>
      <c r="BS2274" s="5"/>
      <c r="BT2274" s="5"/>
      <c r="BU2274" s="5"/>
    </row>
    <row r="2275" spans="26:73" x14ac:dyDescent="0.25">
      <c r="Z2275" s="5" t="s">
        <v>1742</v>
      </c>
      <c r="AA2275" s="1">
        <v>0.1</v>
      </c>
      <c r="AI2275" s="5" t="s">
        <v>1747</v>
      </c>
      <c r="AJ2275" s="42">
        <v>1</v>
      </c>
      <c r="AL2275" s="5" t="s">
        <v>1748</v>
      </c>
      <c r="AM2275" s="17">
        <v>1</v>
      </c>
      <c r="BC2275" s="5" t="s">
        <v>1912</v>
      </c>
      <c r="BD2275" s="17">
        <v>6</v>
      </c>
      <c r="BN2275" s="5" t="s">
        <v>1751</v>
      </c>
      <c r="BO2275" s="5" t="e">
        <f t="shared" si="123"/>
        <v>#N/A</v>
      </c>
      <c r="BP2275" s="5" t="e">
        <f t="shared" si="124"/>
        <v>#N/A</v>
      </c>
      <c r="BQ2275" s="5" t="e">
        <f>Table2[[#This Row],[Column1]]+Table2[[#This Row],[Column2]]</f>
        <v>#N/A</v>
      </c>
      <c r="BR2275" s="5"/>
      <c r="BS2275" s="5"/>
      <c r="BT2275" s="5"/>
      <c r="BU2275" s="5"/>
    </row>
    <row r="2276" spans="26:73" x14ac:dyDescent="0.25">
      <c r="Z2276" s="5" t="s">
        <v>1743</v>
      </c>
      <c r="AA2276" s="1">
        <v>0.5</v>
      </c>
      <c r="AI2276" s="5" t="s">
        <v>1748</v>
      </c>
      <c r="AJ2276" s="42">
        <v>1</v>
      </c>
      <c r="AL2276" s="5" t="s">
        <v>1749</v>
      </c>
      <c r="AM2276" s="17">
        <v>1</v>
      </c>
      <c r="BC2276" s="5" t="s">
        <v>1913</v>
      </c>
      <c r="BD2276" s="17">
        <v>102</v>
      </c>
      <c r="BN2276" s="5" t="s">
        <v>1752</v>
      </c>
      <c r="BO2276" s="5" t="e">
        <f t="shared" si="123"/>
        <v>#N/A</v>
      </c>
      <c r="BP2276" s="5" t="e">
        <f t="shared" si="124"/>
        <v>#N/A</v>
      </c>
      <c r="BQ2276" s="5" t="e">
        <f>Table2[[#This Row],[Column1]]+Table2[[#This Row],[Column2]]</f>
        <v>#N/A</v>
      </c>
      <c r="BR2276" s="5"/>
      <c r="BS2276" s="5"/>
      <c r="BT2276" s="5"/>
      <c r="BU2276" s="5"/>
    </row>
    <row r="2277" spans="26:73" x14ac:dyDescent="0.25">
      <c r="Z2277" s="5" t="s">
        <v>1744</v>
      </c>
      <c r="AA2277" s="1">
        <v>0.12</v>
      </c>
      <c r="AI2277" s="5" t="s">
        <v>1749</v>
      </c>
      <c r="AJ2277" s="42">
        <v>1</v>
      </c>
      <c r="AL2277" s="5" t="s">
        <v>1750</v>
      </c>
      <c r="AM2277" s="17">
        <v>1</v>
      </c>
      <c r="BC2277" s="5" t="s">
        <v>1914</v>
      </c>
      <c r="BD2277" s="17">
        <v>112</v>
      </c>
      <c r="BN2277" s="5" t="s">
        <v>1753</v>
      </c>
      <c r="BO2277" s="5" t="e">
        <f t="shared" si="123"/>
        <v>#N/A</v>
      </c>
      <c r="BP2277" s="5" t="e">
        <f t="shared" si="124"/>
        <v>#N/A</v>
      </c>
      <c r="BQ2277" s="5" t="e">
        <f>Table2[[#This Row],[Column1]]+Table2[[#This Row],[Column2]]</f>
        <v>#N/A</v>
      </c>
      <c r="BR2277" s="5"/>
      <c r="BS2277" s="5"/>
      <c r="BT2277" s="5"/>
      <c r="BU2277" s="5"/>
    </row>
    <row r="2278" spans="26:73" x14ac:dyDescent="0.25">
      <c r="Z2278" s="5" t="s">
        <v>1745</v>
      </c>
      <c r="AA2278" s="1">
        <v>0.1</v>
      </c>
      <c r="AI2278" s="5" t="s">
        <v>1750</v>
      </c>
      <c r="AJ2278" s="42">
        <v>1</v>
      </c>
      <c r="AL2278" s="5" t="s">
        <v>1751</v>
      </c>
      <c r="AM2278" s="17">
        <v>1</v>
      </c>
      <c r="BC2278" s="5" t="s">
        <v>1915</v>
      </c>
      <c r="BD2278" s="17">
        <v>117</v>
      </c>
      <c r="BN2278" s="5" t="s">
        <v>1754</v>
      </c>
      <c r="BO2278" s="5" t="e">
        <f t="shared" si="123"/>
        <v>#N/A</v>
      </c>
      <c r="BP2278" s="5" t="e">
        <f t="shared" si="124"/>
        <v>#N/A</v>
      </c>
      <c r="BQ2278" s="5" t="e">
        <f>Table2[[#This Row],[Column1]]+Table2[[#This Row],[Column2]]</f>
        <v>#N/A</v>
      </c>
      <c r="BR2278" s="5"/>
      <c r="BS2278" s="5"/>
      <c r="BT2278" s="5"/>
      <c r="BU2278" s="5"/>
    </row>
    <row r="2279" spans="26:73" x14ac:dyDescent="0.25">
      <c r="Z2279" s="5" t="s">
        <v>1746</v>
      </c>
      <c r="AA2279" s="1">
        <v>0.9</v>
      </c>
      <c r="AI2279" s="5" t="s">
        <v>1751</v>
      </c>
      <c r="AJ2279" s="42">
        <v>1</v>
      </c>
      <c r="AL2279" s="5" t="s">
        <v>1752</v>
      </c>
      <c r="AM2279" s="17">
        <v>1</v>
      </c>
      <c r="BC2279" s="5" t="s">
        <v>1916</v>
      </c>
      <c r="BD2279" s="17">
        <v>3</v>
      </c>
      <c r="BN2279" s="5" t="s">
        <v>1755</v>
      </c>
      <c r="BO2279" s="5" t="e">
        <f t="shared" si="123"/>
        <v>#N/A</v>
      </c>
      <c r="BP2279" s="5" t="e">
        <f t="shared" si="124"/>
        <v>#N/A</v>
      </c>
      <c r="BQ2279" s="5" t="e">
        <f>Table2[[#This Row],[Column1]]+Table2[[#This Row],[Column2]]</f>
        <v>#N/A</v>
      </c>
      <c r="BR2279" s="5"/>
      <c r="BS2279" s="5"/>
      <c r="BT2279" s="5"/>
      <c r="BU2279" s="5"/>
    </row>
    <row r="2280" spans="26:73" x14ac:dyDescent="0.25">
      <c r="Z2280" s="5" t="s">
        <v>1747</v>
      </c>
      <c r="AA2280" s="1">
        <v>0.5</v>
      </c>
      <c r="AI2280" s="5" t="s">
        <v>1752</v>
      </c>
      <c r="AJ2280" s="42">
        <v>1</v>
      </c>
      <c r="AL2280" s="5" t="s">
        <v>1753</v>
      </c>
      <c r="AM2280" s="17">
        <v>2</v>
      </c>
      <c r="BC2280" s="5" t="s">
        <v>1917</v>
      </c>
      <c r="BD2280" s="17">
        <v>16</v>
      </c>
      <c r="BN2280" s="5" t="s">
        <v>1757</v>
      </c>
      <c r="BO2280" s="5" t="e">
        <f t="shared" si="123"/>
        <v>#N/A</v>
      </c>
      <c r="BP2280" s="5" t="e">
        <f t="shared" si="124"/>
        <v>#N/A</v>
      </c>
      <c r="BQ2280" s="5" t="e">
        <f>Table2[[#This Row],[Column1]]+Table2[[#This Row],[Column2]]</f>
        <v>#N/A</v>
      </c>
      <c r="BR2280" s="5"/>
      <c r="BS2280" s="5"/>
      <c r="BT2280" s="5"/>
      <c r="BU2280" s="5"/>
    </row>
    <row r="2281" spans="26:73" x14ac:dyDescent="0.25">
      <c r="Z2281" s="5" t="s">
        <v>1748</v>
      </c>
      <c r="AA2281" s="1">
        <v>0.56999999999999995</v>
      </c>
      <c r="AI2281" s="5" t="s">
        <v>1753</v>
      </c>
      <c r="AJ2281" s="42">
        <v>2</v>
      </c>
      <c r="AL2281" s="5" t="s">
        <v>1754</v>
      </c>
      <c r="AM2281" s="17">
        <v>1</v>
      </c>
      <c r="BC2281" s="5" t="s">
        <v>1918</v>
      </c>
      <c r="BD2281" s="17">
        <v>436</v>
      </c>
      <c r="BN2281" s="5" t="s">
        <v>1758</v>
      </c>
      <c r="BO2281" s="5" t="e">
        <f t="shared" si="123"/>
        <v>#N/A</v>
      </c>
      <c r="BP2281" s="5" t="e">
        <f t="shared" si="124"/>
        <v>#N/A</v>
      </c>
      <c r="BQ2281" s="5" t="e">
        <f>Table2[[#This Row],[Column1]]+Table2[[#This Row],[Column2]]</f>
        <v>#N/A</v>
      </c>
      <c r="BR2281" s="5"/>
      <c r="BS2281" s="5"/>
      <c r="BT2281" s="5"/>
      <c r="BU2281" s="5"/>
    </row>
    <row r="2282" spans="26:73" x14ac:dyDescent="0.25">
      <c r="Z2282" s="5" t="s">
        <v>1749</v>
      </c>
      <c r="AA2282" s="1">
        <v>0.25</v>
      </c>
      <c r="AI2282" s="5" t="s">
        <v>1754</v>
      </c>
      <c r="AJ2282" s="42">
        <v>1</v>
      </c>
      <c r="AL2282" s="5" t="s">
        <v>1755</v>
      </c>
      <c r="AM2282" s="17">
        <v>1</v>
      </c>
      <c r="BC2282" s="5" t="s">
        <v>1919</v>
      </c>
      <c r="BD2282" s="17">
        <v>2</v>
      </c>
      <c r="BN2282" s="5" t="s">
        <v>1759</v>
      </c>
      <c r="BO2282" s="5" t="e">
        <f t="shared" si="123"/>
        <v>#N/A</v>
      </c>
      <c r="BP2282" s="5" t="e">
        <f t="shared" si="124"/>
        <v>#N/A</v>
      </c>
      <c r="BQ2282" s="5" t="e">
        <f>Table2[[#This Row],[Column1]]+Table2[[#This Row],[Column2]]</f>
        <v>#N/A</v>
      </c>
      <c r="BR2282" s="5"/>
      <c r="BS2282" s="5"/>
      <c r="BT2282" s="5"/>
      <c r="BU2282" s="5"/>
    </row>
    <row r="2283" spans="26:73" x14ac:dyDescent="0.25">
      <c r="Z2283" s="5" t="s">
        <v>1750</v>
      </c>
      <c r="AA2283" s="1">
        <v>0.25</v>
      </c>
      <c r="AI2283" s="5" t="s">
        <v>1755</v>
      </c>
      <c r="AJ2283" s="42">
        <v>1</v>
      </c>
      <c r="AL2283" s="5" t="s">
        <v>1757</v>
      </c>
      <c r="AM2283" s="17">
        <v>1</v>
      </c>
      <c r="BC2283" s="5" t="s">
        <v>1920</v>
      </c>
      <c r="BD2283" s="17">
        <v>29</v>
      </c>
      <c r="BN2283" s="5" t="s">
        <v>1760</v>
      </c>
      <c r="BO2283" s="5" t="e">
        <f t="shared" si="123"/>
        <v>#N/A</v>
      </c>
      <c r="BP2283" s="5" t="e">
        <f t="shared" si="124"/>
        <v>#N/A</v>
      </c>
      <c r="BQ2283" s="5" t="e">
        <f>Table2[[#This Row],[Column1]]+Table2[[#This Row],[Column2]]</f>
        <v>#N/A</v>
      </c>
      <c r="BR2283" s="5"/>
      <c r="BS2283" s="5"/>
      <c r="BT2283" s="5"/>
      <c r="BU2283" s="5"/>
    </row>
    <row r="2284" spans="26:73" x14ac:dyDescent="0.25">
      <c r="Z2284" s="5" t="s">
        <v>1751</v>
      </c>
      <c r="AA2284" s="1">
        <v>0.25</v>
      </c>
      <c r="AI2284" s="5" t="s">
        <v>1757</v>
      </c>
      <c r="AJ2284" s="42">
        <v>1</v>
      </c>
      <c r="AL2284" s="5" t="s">
        <v>1758</v>
      </c>
      <c r="AM2284" s="17">
        <v>1</v>
      </c>
      <c r="BC2284" s="5" t="s">
        <v>1921</v>
      </c>
      <c r="BD2284" s="17">
        <v>300</v>
      </c>
      <c r="BN2284" s="5" t="s">
        <v>1761</v>
      </c>
      <c r="BO2284" s="5" t="e">
        <f t="shared" si="123"/>
        <v>#N/A</v>
      </c>
      <c r="BP2284" s="5" t="e">
        <f t="shared" si="124"/>
        <v>#N/A</v>
      </c>
      <c r="BQ2284" s="5" t="e">
        <f>Table2[[#This Row],[Column1]]+Table2[[#This Row],[Column2]]</f>
        <v>#N/A</v>
      </c>
      <c r="BR2284" s="5"/>
      <c r="BS2284" s="5"/>
      <c r="BT2284" s="5"/>
      <c r="BU2284" s="5"/>
    </row>
    <row r="2285" spans="26:73" x14ac:dyDescent="0.25">
      <c r="Z2285" s="5" t="s">
        <v>1752</v>
      </c>
      <c r="AA2285" s="1">
        <v>0.17</v>
      </c>
      <c r="AI2285" s="5" t="s">
        <v>1758</v>
      </c>
      <c r="AJ2285" s="42">
        <v>1</v>
      </c>
      <c r="AL2285" s="5" t="s">
        <v>1759</v>
      </c>
      <c r="AM2285" s="17">
        <v>2</v>
      </c>
      <c r="BC2285" s="5" t="s">
        <v>1922</v>
      </c>
      <c r="BD2285" s="17">
        <v>62</v>
      </c>
      <c r="BN2285" s="5" t="s">
        <v>1762</v>
      </c>
      <c r="BO2285" s="5" t="e">
        <f t="shared" si="123"/>
        <v>#N/A</v>
      </c>
      <c r="BP2285" s="5" t="e">
        <f t="shared" si="124"/>
        <v>#N/A</v>
      </c>
      <c r="BQ2285" s="5" t="e">
        <f>Table2[[#This Row],[Column1]]+Table2[[#This Row],[Column2]]</f>
        <v>#N/A</v>
      </c>
      <c r="BR2285" s="5"/>
      <c r="BS2285" s="5"/>
      <c r="BT2285" s="5"/>
      <c r="BU2285" s="5"/>
    </row>
    <row r="2286" spans="26:73" x14ac:dyDescent="0.25">
      <c r="Z2286" s="5" t="s">
        <v>1753</v>
      </c>
      <c r="AA2286" s="1">
        <v>0.2</v>
      </c>
      <c r="AI2286" s="5" t="s">
        <v>1759</v>
      </c>
      <c r="AJ2286" s="42">
        <v>2</v>
      </c>
      <c r="AL2286" s="5" t="s">
        <v>1760</v>
      </c>
      <c r="AM2286" s="17">
        <v>1</v>
      </c>
      <c r="BC2286" s="5" t="s">
        <v>1923</v>
      </c>
      <c r="BD2286" s="17">
        <v>202</v>
      </c>
      <c r="BN2286" s="5" t="s">
        <v>1763</v>
      </c>
      <c r="BO2286" s="5" t="e">
        <f t="shared" si="123"/>
        <v>#N/A</v>
      </c>
      <c r="BP2286" s="5" t="e">
        <f t="shared" si="124"/>
        <v>#N/A</v>
      </c>
      <c r="BQ2286" s="5" t="e">
        <f>Table2[[#This Row],[Column1]]+Table2[[#This Row],[Column2]]</f>
        <v>#N/A</v>
      </c>
      <c r="BR2286" s="5"/>
      <c r="BS2286" s="5"/>
      <c r="BT2286" s="5"/>
      <c r="BU2286" s="5"/>
    </row>
    <row r="2287" spans="26:73" x14ac:dyDescent="0.25">
      <c r="Z2287" s="5" t="s">
        <v>1754</v>
      </c>
      <c r="AA2287" s="1">
        <v>0</v>
      </c>
      <c r="AI2287" s="5" t="s">
        <v>1760</v>
      </c>
      <c r="AJ2287" s="42">
        <v>1</v>
      </c>
      <c r="AL2287" s="5" t="s">
        <v>1761</v>
      </c>
      <c r="AM2287" s="17">
        <v>1</v>
      </c>
      <c r="BC2287" s="5" t="s">
        <v>1924</v>
      </c>
      <c r="BD2287" s="17">
        <v>60</v>
      </c>
      <c r="BN2287" s="5" t="s">
        <v>1764</v>
      </c>
      <c r="BO2287" s="5" t="e">
        <f t="shared" si="123"/>
        <v>#N/A</v>
      </c>
      <c r="BP2287" s="5" t="e">
        <f t="shared" si="124"/>
        <v>#N/A</v>
      </c>
      <c r="BQ2287" s="5" t="e">
        <f>Table2[[#This Row],[Column1]]+Table2[[#This Row],[Column2]]</f>
        <v>#N/A</v>
      </c>
      <c r="BR2287" s="5"/>
      <c r="BS2287" s="5"/>
      <c r="BT2287" s="5"/>
      <c r="BU2287" s="5"/>
    </row>
    <row r="2288" spans="26:73" x14ac:dyDescent="0.25">
      <c r="Z2288" s="5" t="s">
        <v>1755</v>
      </c>
      <c r="AA2288" s="1">
        <v>0.3</v>
      </c>
      <c r="AI2288" s="5" t="s">
        <v>1761</v>
      </c>
      <c r="AJ2288" s="42">
        <v>1</v>
      </c>
      <c r="AL2288" s="5" t="s">
        <v>1762</v>
      </c>
      <c r="AM2288" s="17">
        <v>1</v>
      </c>
      <c r="BC2288" s="5" t="s">
        <v>1925</v>
      </c>
      <c r="BD2288" s="17">
        <v>51</v>
      </c>
      <c r="BN2288" s="5" t="s">
        <v>1765</v>
      </c>
      <c r="BO2288" s="5" t="e">
        <f t="shared" si="123"/>
        <v>#N/A</v>
      </c>
      <c r="BP2288" s="5" t="e">
        <f t="shared" si="124"/>
        <v>#N/A</v>
      </c>
      <c r="BQ2288" s="5" t="e">
        <f>Table2[[#This Row],[Column1]]+Table2[[#This Row],[Column2]]</f>
        <v>#N/A</v>
      </c>
      <c r="BR2288" s="5"/>
      <c r="BS2288" s="5"/>
      <c r="BT2288" s="5"/>
      <c r="BU2288" s="5"/>
    </row>
    <row r="2289" spans="26:75" x14ac:dyDescent="0.25">
      <c r="Z2289" s="5" t="s">
        <v>1757</v>
      </c>
      <c r="AA2289" s="1">
        <v>0.3</v>
      </c>
      <c r="AI2289" s="5" t="s">
        <v>1762</v>
      </c>
      <c r="AJ2289" s="42">
        <v>1</v>
      </c>
      <c r="AL2289" s="5" t="s">
        <v>1763</v>
      </c>
      <c r="AM2289" s="17">
        <v>1</v>
      </c>
      <c r="BC2289" s="5" t="s">
        <v>1926</v>
      </c>
      <c r="BD2289" s="17">
        <v>170</v>
      </c>
      <c r="BN2289" s="5" t="s">
        <v>1766</v>
      </c>
      <c r="BO2289" s="5" t="e">
        <f t="shared" si="123"/>
        <v>#N/A</v>
      </c>
      <c r="BP2289" s="5" t="e">
        <f t="shared" si="124"/>
        <v>#N/A</v>
      </c>
      <c r="BQ2289" s="5" t="e">
        <f>Table2[[#This Row],[Column1]]+Table2[[#This Row],[Column2]]</f>
        <v>#N/A</v>
      </c>
      <c r="BR2289" s="5"/>
      <c r="BS2289" s="5"/>
      <c r="BT2289" s="5"/>
      <c r="BU2289" s="5"/>
    </row>
    <row r="2290" spans="26:75" x14ac:dyDescent="0.25">
      <c r="Z2290" s="5" t="s">
        <v>1758</v>
      </c>
      <c r="AA2290" s="1">
        <v>0.1</v>
      </c>
      <c r="AI2290" s="5" t="s">
        <v>1763</v>
      </c>
      <c r="AJ2290" s="42">
        <v>1</v>
      </c>
      <c r="AL2290" s="5" t="s">
        <v>1764</v>
      </c>
      <c r="AM2290" s="17">
        <v>1</v>
      </c>
      <c r="BC2290" s="5" t="s">
        <v>1927</v>
      </c>
      <c r="BD2290" s="17">
        <v>583</v>
      </c>
      <c r="BN2290" s="5" t="s">
        <v>1767</v>
      </c>
      <c r="BO2290" s="5" t="e">
        <f t="shared" si="123"/>
        <v>#N/A</v>
      </c>
      <c r="BP2290" s="5" t="e">
        <f t="shared" si="124"/>
        <v>#N/A</v>
      </c>
      <c r="BQ2290" s="5" t="e">
        <f>Table2[[#This Row],[Column1]]+Table2[[#This Row],[Column2]]</f>
        <v>#N/A</v>
      </c>
      <c r="BR2290" s="5"/>
      <c r="BS2290" s="5"/>
      <c r="BT2290" s="5"/>
      <c r="BU2290" s="5"/>
    </row>
    <row r="2291" spans="26:75" x14ac:dyDescent="0.25">
      <c r="Z2291" s="5" t="s">
        <v>1759</v>
      </c>
      <c r="AA2291" s="1">
        <v>0.33</v>
      </c>
      <c r="AI2291" s="5" t="s">
        <v>1764</v>
      </c>
      <c r="AJ2291" s="42">
        <v>1</v>
      </c>
      <c r="AL2291" s="5" t="s">
        <v>1765</v>
      </c>
      <c r="AM2291" s="17">
        <v>1</v>
      </c>
      <c r="BC2291" s="5" t="s">
        <v>1928</v>
      </c>
      <c r="BD2291" s="17">
        <v>40</v>
      </c>
      <c r="BN2291" s="5" t="s">
        <v>1768</v>
      </c>
      <c r="BO2291" s="5" t="e">
        <f t="shared" si="123"/>
        <v>#N/A</v>
      </c>
      <c r="BP2291" s="5" t="e">
        <f t="shared" si="124"/>
        <v>#N/A</v>
      </c>
      <c r="BQ2291" s="5" t="e">
        <f>Table2[[#This Row],[Column1]]+Table2[[#This Row],[Column2]]</f>
        <v>#N/A</v>
      </c>
      <c r="BR2291" s="5"/>
      <c r="BS2291" s="5"/>
      <c r="BT2291" s="5"/>
      <c r="BU2291" s="5"/>
    </row>
    <row r="2292" spans="26:75" x14ac:dyDescent="0.25">
      <c r="Z2292" s="5" t="s">
        <v>1760</v>
      </c>
      <c r="AA2292" s="1">
        <v>0.05</v>
      </c>
      <c r="AI2292" s="5" t="s">
        <v>1765</v>
      </c>
      <c r="AJ2292" s="42">
        <v>1</v>
      </c>
      <c r="AL2292" s="5" t="s">
        <v>1766</v>
      </c>
      <c r="AM2292" s="17">
        <v>1</v>
      </c>
      <c r="BC2292" s="5" t="s">
        <v>1929</v>
      </c>
      <c r="BD2292" s="17">
        <v>25</v>
      </c>
      <c r="BN2292" s="5" t="s">
        <v>1769</v>
      </c>
      <c r="BO2292" s="5" t="e">
        <f t="shared" si="123"/>
        <v>#N/A</v>
      </c>
      <c r="BP2292" s="5" t="e">
        <f t="shared" si="124"/>
        <v>#N/A</v>
      </c>
      <c r="BQ2292" s="5" t="e">
        <f>Table2[[#This Row],[Column1]]+Table2[[#This Row],[Column2]]</f>
        <v>#N/A</v>
      </c>
      <c r="BR2292" s="5"/>
      <c r="BS2292" s="5"/>
      <c r="BT2292" s="5"/>
      <c r="BU2292" s="5"/>
    </row>
    <row r="2293" spans="26:75" x14ac:dyDescent="0.25">
      <c r="Z2293" s="5" t="s">
        <v>1761</v>
      </c>
      <c r="AA2293" s="1">
        <v>0</v>
      </c>
      <c r="AI2293" s="5" t="s">
        <v>1766</v>
      </c>
      <c r="AJ2293" s="42">
        <v>1</v>
      </c>
      <c r="AL2293" s="5" t="s">
        <v>1767</v>
      </c>
      <c r="AM2293" s="17">
        <v>1</v>
      </c>
      <c r="BC2293" s="5" t="s">
        <v>1930</v>
      </c>
      <c r="BD2293" s="17">
        <v>91</v>
      </c>
      <c r="BN2293" s="5" t="s">
        <v>1770</v>
      </c>
      <c r="BO2293" s="5" t="e">
        <f t="shared" si="123"/>
        <v>#N/A</v>
      </c>
      <c r="BP2293" s="5" t="e">
        <f t="shared" si="124"/>
        <v>#N/A</v>
      </c>
      <c r="BQ2293" s="5" t="e">
        <f>Table2[[#This Row],[Column1]]+Table2[[#This Row],[Column2]]</f>
        <v>#N/A</v>
      </c>
      <c r="BR2293" s="5"/>
      <c r="BS2293" s="5"/>
      <c r="BT2293" s="5"/>
      <c r="BU2293" s="5"/>
    </row>
    <row r="2294" spans="26:75" x14ac:dyDescent="0.25">
      <c r="Z2294" s="5" t="s">
        <v>1762</v>
      </c>
      <c r="AA2294" s="1">
        <v>0.1</v>
      </c>
      <c r="AI2294" s="5" t="s">
        <v>1767</v>
      </c>
      <c r="AJ2294" s="42">
        <v>1</v>
      </c>
      <c r="AL2294" s="5" t="s">
        <v>1768</v>
      </c>
      <c r="AM2294" s="17">
        <v>1</v>
      </c>
      <c r="BC2294" s="5" t="s">
        <v>1931</v>
      </c>
      <c r="BD2294" s="17">
        <v>25</v>
      </c>
      <c r="BN2294" s="5" t="s">
        <v>1771</v>
      </c>
      <c r="BO2294" s="5" t="e">
        <f t="shared" si="123"/>
        <v>#N/A</v>
      </c>
      <c r="BP2294" s="5" t="e">
        <f t="shared" si="124"/>
        <v>#N/A</v>
      </c>
      <c r="BQ2294" s="5" t="e">
        <f>Table2[[#This Row],[Column1]]+Table2[[#This Row],[Column2]]</f>
        <v>#N/A</v>
      </c>
      <c r="BR2294" s="5"/>
      <c r="BS2294" s="5"/>
      <c r="BT2294" s="5"/>
      <c r="BU2294" s="5"/>
    </row>
    <row r="2295" spans="26:75" x14ac:dyDescent="0.25">
      <c r="Z2295" s="5" t="s">
        <v>1763</v>
      </c>
      <c r="AA2295" s="1">
        <v>0.1</v>
      </c>
      <c r="AI2295" s="5" t="s">
        <v>1768</v>
      </c>
      <c r="AJ2295" s="42">
        <v>1</v>
      </c>
      <c r="AL2295" s="5" t="s">
        <v>1769</v>
      </c>
      <c r="AM2295" s="17">
        <v>1</v>
      </c>
      <c r="BC2295" s="5" t="s">
        <v>1932</v>
      </c>
      <c r="BD2295" s="17">
        <v>309</v>
      </c>
      <c r="BN2295" s="5" t="s">
        <v>1772</v>
      </c>
      <c r="BO2295" s="5" t="e">
        <f t="shared" si="123"/>
        <v>#N/A</v>
      </c>
      <c r="BP2295" s="5" t="e">
        <f t="shared" si="124"/>
        <v>#N/A</v>
      </c>
      <c r="BQ2295" s="5" t="e">
        <f>Table2[[#This Row],[Column1]]+Table2[[#This Row],[Column2]]</f>
        <v>#N/A</v>
      </c>
      <c r="BR2295" s="5"/>
      <c r="BS2295" s="5"/>
      <c r="BT2295" s="5"/>
      <c r="BU2295" s="5"/>
    </row>
    <row r="2296" spans="26:75" x14ac:dyDescent="0.25">
      <c r="Z2296" s="5" t="s">
        <v>1764</v>
      </c>
      <c r="AA2296" s="1">
        <v>0</v>
      </c>
      <c r="AI2296" s="5" t="s">
        <v>1769</v>
      </c>
      <c r="AJ2296" s="42">
        <v>1</v>
      </c>
      <c r="AL2296" s="5" t="s">
        <v>1770</v>
      </c>
      <c r="AM2296" s="17">
        <v>1</v>
      </c>
      <c r="BC2296" s="5" t="s">
        <v>1933</v>
      </c>
      <c r="BD2296" s="17">
        <v>892</v>
      </c>
      <c r="BN2296" s="5" t="s">
        <v>1773</v>
      </c>
      <c r="BO2296" s="5" t="e">
        <f t="shared" si="123"/>
        <v>#N/A</v>
      </c>
      <c r="BP2296" s="5" t="e">
        <f t="shared" si="124"/>
        <v>#N/A</v>
      </c>
      <c r="BQ2296" s="5" t="e">
        <f>Table2[[#This Row],[Column1]]+Table2[[#This Row],[Column2]]</f>
        <v>#N/A</v>
      </c>
      <c r="BR2296" s="5"/>
      <c r="BS2296" s="5"/>
      <c r="BT2296" s="5"/>
      <c r="BU2296" s="5"/>
    </row>
    <row r="2297" spans="26:75" x14ac:dyDescent="0.25">
      <c r="Z2297" s="5" t="s">
        <v>1765</v>
      </c>
      <c r="AA2297" s="1">
        <v>0</v>
      </c>
      <c r="AI2297" s="5" t="s">
        <v>1770</v>
      </c>
      <c r="AJ2297" s="42">
        <v>1</v>
      </c>
      <c r="AL2297" s="5" t="s">
        <v>1771</v>
      </c>
      <c r="AM2297" s="17">
        <v>1</v>
      </c>
      <c r="BC2297" s="5" t="s">
        <v>1934</v>
      </c>
      <c r="BD2297" s="17">
        <v>614</v>
      </c>
      <c r="BN2297" s="5" t="s">
        <v>1774</v>
      </c>
      <c r="BO2297" s="5" t="e">
        <f t="shared" si="123"/>
        <v>#N/A</v>
      </c>
      <c r="BP2297" s="5" t="e">
        <f t="shared" si="124"/>
        <v>#N/A</v>
      </c>
      <c r="BQ2297" s="5" t="e">
        <f>Table2[[#This Row],[Column1]]+Table2[[#This Row],[Column2]]</f>
        <v>#N/A</v>
      </c>
      <c r="BR2297" s="5"/>
      <c r="BS2297" s="5"/>
      <c r="BT2297" s="5"/>
      <c r="BU2297" s="5"/>
    </row>
    <row r="2298" spans="26:75" x14ac:dyDescent="0.25">
      <c r="Z2298" s="5" t="s">
        <v>1766</v>
      </c>
      <c r="AA2298" s="1">
        <v>0.05</v>
      </c>
      <c r="AI2298" s="5" t="s">
        <v>1771</v>
      </c>
      <c r="AJ2298" s="42">
        <v>1</v>
      </c>
      <c r="AL2298" s="5" t="s">
        <v>1772</v>
      </c>
      <c r="AM2298" s="17">
        <v>2</v>
      </c>
      <c r="BC2298" s="5" t="s">
        <v>1935</v>
      </c>
      <c r="BD2298" s="17">
        <v>194</v>
      </c>
      <c r="BN2298" s="5" t="s">
        <v>1775</v>
      </c>
      <c r="BO2298" s="5" t="e">
        <f t="shared" si="123"/>
        <v>#N/A</v>
      </c>
      <c r="BP2298" s="5" t="e">
        <f t="shared" si="124"/>
        <v>#N/A</v>
      </c>
      <c r="BQ2298" s="5" t="e">
        <f>Table2[[#This Row],[Column1]]+Table2[[#This Row],[Column2]]</f>
        <v>#N/A</v>
      </c>
      <c r="BR2298" s="5"/>
      <c r="BS2298" s="5"/>
      <c r="BT2298" s="5"/>
      <c r="BU2298" s="5"/>
      <c r="BW2298" s="5"/>
    </row>
    <row r="2299" spans="26:75" x14ac:dyDescent="0.25">
      <c r="Z2299" s="5" t="s">
        <v>1767</v>
      </c>
      <c r="AA2299" s="1">
        <v>0.2</v>
      </c>
      <c r="AI2299" s="5" t="s">
        <v>1772</v>
      </c>
      <c r="AJ2299" s="42">
        <v>2</v>
      </c>
      <c r="AL2299" s="5" t="s">
        <v>1773</v>
      </c>
      <c r="AM2299" s="17">
        <v>1</v>
      </c>
      <c r="BC2299" s="5" t="s">
        <v>1936</v>
      </c>
      <c r="BD2299" s="17">
        <v>107</v>
      </c>
      <c r="BN2299" s="5" t="s">
        <v>1776</v>
      </c>
      <c r="BO2299" s="5" t="e">
        <f t="shared" si="123"/>
        <v>#N/A</v>
      </c>
      <c r="BP2299" s="5" t="e">
        <f t="shared" si="124"/>
        <v>#N/A</v>
      </c>
      <c r="BQ2299" s="5" t="e">
        <f>Table2[[#This Row],[Column1]]+Table2[[#This Row],[Column2]]</f>
        <v>#N/A</v>
      </c>
      <c r="BR2299" s="5"/>
      <c r="BS2299" s="5"/>
      <c r="BT2299" s="5"/>
      <c r="BU2299" s="5"/>
    </row>
    <row r="2300" spans="26:75" x14ac:dyDescent="0.25">
      <c r="Z2300" s="5" t="s">
        <v>1768</v>
      </c>
      <c r="AA2300" s="1">
        <v>0.3</v>
      </c>
      <c r="AI2300" s="5" t="s">
        <v>1773</v>
      </c>
      <c r="AJ2300" s="42">
        <v>1</v>
      </c>
      <c r="AL2300" s="5" t="s">
        <v>1774</v>
      </c>
      <c r="AM2300" s="17">
        <v>1</v>
      </c>
      <c r="BC2300" s="5" t="s">
        <v>1937</v>
      </c>
      <c r="BD2300" s="17">
        <v>219</v>
      </c>
      <c r="BN2300" s="5" t="s">
        <v>1777</v>
      </c>
      <c r="BO2300" s="5" t="e">
        <f t="shared" si="123"/>
        <v>#N/A</v>
      </c>
      <c r="BP2300" s="5" t="e">
        <f t="shared" si="124"/>
        <v>#N/A</v>
      </c>
      <c r="BQ2300" s="5" t="e">
        <f>Table2[[#This Row],[Column1]]+Table2[[#This Row],[Column2]]</f>
        <v>#N/A</v>
      </c>
      <c r="BR2300" s="5"/>
      <c r="BS2300" s="5"/>
      <c r="BT2300" s="5"/>
      <c r="BU2300" s="5"/>
      <c r="BW2300" s="5"/>
    </row>
    <row r="2301" spans="26:75" x14ac:dyDescent="0.25">
      <c r="Z2301" s="5" t="s">
        <v>1769</v>
      </c>
      <c r="AA2301" s="1">
        <v>0.25</v>
      </c>
      <c r="AI2301" s="5" t="s">
        <v>1774</v>
      </c>
      <c r="AJ2301" s="42">
        <v>1</v>
      </c>
      <c r="AL2301" s="5" t="s">
        <v>1775</v>
      </c>
      <c r="AM2301" s="17">
        <v>3</v>
      </c>
      <c r="BC2301" s="5" t="s">
        <v>1938</v>
      </c>
      <c r="BD2301" s="17">
        <v>2100</v>
      </c>
      <c r="BN2301" s="5" t="s">
        <v>1780</v>
      </c>
      <c r="BO2301" s="5" t="e">
        <f t="shared" si="123"/>
        <v>#N/A</v>
      </c>
      <c r="BP2301" s="5" t="e">
        <f t="shared" si="124"/>
        <v>#N/A</v>
      </c>
      <c r="BQ2301" s="5" t="e">
        <f>Table2[[#This Row],[Column1]]+Table2[[#This Row],[Column2]]</f>
        <v>#N/A</v>
      </c>
      <c r="BR2301" s="5"/>
      <c r="BS2301" s="5"/>
      <c r="BT2301" s="5"/>
      <c r="BU2301" s="5"/>
    </row>
    <row r="2302" spans="26:75" x14ac:dyDescent="0.25">
      <c r="Z2302" s="5" t="s">
        <v>1770</v>
      </c>
      <c r="AA2302" s="1">
        <v>1</v>
      </c>
      <c r="AI2302" s="5" t="s">
        <v>1775</v>
      </c>
      <c r="AJ2302" s="42">
        <v>3</v>
      </c>
      <c r="AL2302" s="5" t="s">
        <v>1776</v>
      </c>
      <c r="AM2302" s="17">
        <v>1</v>
      </c>
      <c r="BC2302" s="5" t="s">
        <v>1939</v>
      </c>
      <c r="BD2302" s="17">
        <v>140</v>
      </c>
      <c r="BN2302" s="5" t="s">
        <v>1781</v>
      </c>
      <c r="BO2302" s="5" t="e">
        <f t="shared" si="123"/>
        <v>#N/A</v>
      </c>
      <c r="BP2302" s="5" t="e">
        <f t="shared" si="124"/>
        <v>#N/A</v>
      </c>
      <c r="BQ2302" s="5" t="e">
        <f>Table2[[#This Row],[Column1]]+Table2[[#This Row],[Column2]]</f>
        <v>#N/A</v>
      </c>
      <c r="BR2302" s="5"/>
      <c r="BS2302" s="5"/>
      <c r="BT2302" s="5"/>
      <c r="BU2302" s="5"/>
    </row>
    <row r="2303" spans="26:75" x14ac:dyDescent="0.25">
      <c r="Z2303" s="5" t="s">
        <v>1771</v>
      </c>
      <c r="AA2303" s="1">
        <v>0.21</v>
      </c>
      <c r="AI2303" s="5" t="s">
        <v>1776</v>
      </c>
      <c r="AJ2303" s="42">
        <v>1</v>
      </c>
      <c r="AL2303" s="5" t="s">
        <v>1777</v>
      </c>
      <c r="AM2303" s="17">
        <v>5</v>
      </c>
      <c r="BC2303" s="5" t="s">
        <v>1940</v>
      </c>
      <c r="BD2303" s="17">
        <v>1828</v>
      </c>
      <c r="BN2303" s="5" t="s">
        <v>1782</v>
      </c>
      <c r="BO2303" s="5" t="e">
        <f t="shared" si="123"/>
        <v>#N/A</v>
      </c>
      <c r="BP2303" s="5" t="e">
        <f t="shared" si="124"/>
        <v>#N/A</v>
      </c>
      <c r="BQ2303" s="5" t="e">
        <f>Table2[[#This Row],[Column1]]+Table2[[#This Row],[Column2]]</f>
        <v>#N/A</v>
      </c>
      <c r="BR2303" s="5"/>
      <c r="BS2303" s="5"/>
      <c r="BT2303" s="5"/>
      <c r="BU2303" s="5"/>
    </row>
    <row r="2304" spans="26:75" x14ac:dyDescent="0.25">
      <c r="Z2304" s="5" t="s">
        <v>1772</v>
      </c>
      <c r="AA2304" s="1">
        <v>0.17</v>
      </c>
      <c r="AI2304" s="5" t="s">
        <v>1777</v>
      </c>
      <c r="AJ2304" s="42">
        <v>5</v>
      </c>
      <c r="AL2304" s="5" t="s">
        <v>1780</v>
      </c>
      <c r="AM2304" s="17">
        <v>1</v>
      </c>
      <c r="BC2304" s="5" t="s">
        <v>1941</v>
      </c>
      <c r="BD2304" s="17">
        <v>276</v>
      </c>
      <c r="BN2304" s="5" t="s">
        <v>1783</v>
      </c>
      <c r="BO2304" s="5" t="e">
        <f t="shared" si="123"/>
        <v>#N/A</v>
      </c>
      <c r="BP2304" s="5" t="e">
        <f t="shared" si="124"/>
        <v>#N/A</v>
      </c>
      <c r="BQ2304" s="5" t="e">
        <f>Table2[[#This Row],[Column1]]+Table2[[#This Row],[Column2]]</f>
        <v>#N/A</v>
      </c>
      <c r="BR2304" s="5"/>
      <c r="BS2304" s="5"/>
      <c r="BT2304" s="5"/>
      <c r="BU2304" s="5"/>
    </row>
    <row r="2305" spans="26:73" x14ac:dyDescent="0.25">
      <c r="Z2305" s="5" t="s">
        <v>1773</v>
      </c>
      <c r="AA2305" s="1">
        <v>0.33</v>
      </c>
      <c r="AI2305" s="5" t="s">
        <v>1780</v>
      </c>
      <c r="AJ2305" s="42">
        <v>1</v>
      </c>
      <c r="AL2305" s="5" t="s">
        <v>1781</v>
      </c>
      <c r="AM2305" s="17">
        <v>1</v>
      </c>
      <c r="BC2305" s="5" t="s">
        <v>1942</v>
      </c>
      <c r="BD2305" s="17">
        <v>105</v>
      </c>
      <c r="BN2305" s="5" t="s">
        <v>1784</v>
      </c>
      <c r="BO2305" s="5" t="e">
        <f t="shared" si="123"/>
        <v>#N/A</v>
      </c>
      <c r="BP2305" s="5" t="e">
        <f t="shared" si="124"/>
        <v>#N/A</v>
      </c>
      <c r="BQ2305" s="5" t="e">
        <f>Table2[[#This Row],[Column1]]+Table2[[#This Row],[Column2]]</f>
        <v>#N/A</v>
      </c>
      <c r="BR2305" s="5"/>
      <c r="BS2305" s="5"/>
      <c r="BT2305" s="5"/>
      <c r="BU2305" s="5"/>
    </row>
    <row r="2306" spans="26:73" x14ac:dyDescent="0.25">
      <c r="Z2306" s="5" t="s">
        <v>1774</v>
      </c>
      <c r="AA2306" s="1">
        <v>0.5</v>
      </c>
      <c r="AI2306" s="5" t="s">
        <v>1781</v>
      </c>
      <c r="AJ2306" s="42">
        <v>1</v>
      </c>
      <c r="AL2306" s="5" t="s">
        <v>1782</v>
      </c>
      <c r="AM2306" s="17">
        <v>2</v>
      </c>
      <c r="BC2306" s="5" t="s">
        <v>1943</v>
      </c>
      <c r="BD2306" s="17">
        <v>25</v>
      </c>
      <c r="BN2306" s="5" t="s">
        <v>1785</v>
      </c>
      <c r="BO2306" s="5" t="e">
        <f t="shared" si="123"/>
        <v>#N/A</v>
      </c>
      <c r="BP2306" s="5" t="e">
        <f t="shared" si="124"/>
        <v>#N/A</v>
      </c>
      <c r="BQ2306" s="5" t="e">
        <f>Table2[[#This Row],[Column1]]+Table2[[#This Row],[Column2]]</f>
        <v>#N/A</v>
      </c>
      <c r="BR2306" s="5"/>
      <c r="BS2306" s="5"/>
      <c r="BT2306" s="5"/>
      <c r="BU2306" s="5"/>
    </row>
    <row r="2307" spans="26:73" x14ac:dyDescent="0.25">
      <c r="Z2307" s="5" t="s">
        <v>1775</v>
      </c>
      <c r="AA2307" s="1">
        <v>0.5</v>
      </c>
      <c r="AI2307" s="5" t="s">
        <v>1782</v>
      </c>
      <c r="AJ2307" s="42">
        <v>2</v>
      </c>
      <c r="AL2307" s="5" t="s">
        <v>1783</v>
      </c>
      <c r="AM2307" s="17">
        <v>1</v>
      </c>
      <c r="BC2307" s="5" t="s">
        <v>1944</v>
      </c>
      <c r="BD2307" s="17">
        <v>1910</v>
      </c>
      <c r="BN2307" s="5" t="s">
        <v>1786</v>
      </c>
      <c r="BO2307" s="5" t="e">
        <f t="shared" si="123"/>
        <v>#N/A</v>
      </c>
      <c r="BP2307" s="5" t="e">
        <f t="shared" si="124"/>
        <v>#N/A</v>
      </c>
      <c r="BQ2307" s="5" t="e">
        <f>Table2[[#This Row],[Column1]]+Table2[[#This Row],[Column2]]</f>
        <v>#N/A</v>
      </c>
      <c r="BR2307" s="5"/>
      <c r="BS2307" s="5"/>
      <c r="BT2307" s="5"/>
      <c r="BU2307" s="5"/>
    </row>
    <row r="2308" spans="26:73" x14ac:dyDescent="0.25">
      <c r="Z2308" s="5" t="s">
        <v>1776</v>
      </c>
      <c r="AA2308" s="1">
        <v>0.03</v>
      </c>
      <c r="AI2308" s="5" t="s">
        <v>1783</v>
      </c>
      <c r="AJ2308" s="42">
        <v>1</v>
      </c>
      <c r="AL2308" s="5" t="s">
        <v>1784</v>
      </c>
      <c r="AM2308" s="17">
        <v>1</v>
      </c>
      <c r="BC2308" s="5" t="s">
        <v>1945</v>
      </c>
      <c r="BD2308" s="17">
        <v>148</v>
      </c>
      <c r="BN2308" s="5" t="s">
        <v>1787</v>
      </c>
      <c r="BO2308" s="5" t="e">
        <f t="shared" si="123"/>
        <v>#N/A</v>
      </c>
      <c r="BP2308" s="5" t="e">
        <f t="shared" si="124"/>
        <v>#N/A</v>
      </c>
      <c r="BQ2308" s="5" t="e">
        <f>Table2[[#This Row],[Column1]]+Table2[[#This Row],[Column2]]</f>
        <v>#N/A</v>
      </c>
      <c r="BR2308" s="5"/>
      <c r="BS2308" s="5"/>
      <c r="BT2308" s="5"/>
      <c r="BU2308" s="5"/>
    </row>
    <row r="2309" spans="26:73" x14ac:dyDescent="0.25">
      <c r="Z2309" s="5" t="s">
        <v>1777</v>
      </c>
      <c r="AA2309" s="1">
        <v>0.25</v>
      </c>
      <c r="AI2309" s="5" t="s">
        <v>1784</v>
      </c>
      <c r="AJ2309" s="42">
        <v>1</v>
      </c>
      <c r="AL2309" s="5" t="s">
        <v>1785</v>
      </c>
      <c r="AM2309" s="17">
        <v>1</v>
      </c>
      <c r="BC2309" s="5" t="s">
        <v>1946</v>
      </c>
      <c r="BD2309" s="17">
        <v>71</v>
      </c>
      <c r="BN2309" s="5" t="s">
        <v>1788</v>
      </c>
      <c r="BO2309" s="5" t="e">
        <f t="shared" si="123"/>
        <v>#N/A</v>
      </c>
      <c r="BP2309" s="5" t="e">
        <f t="shared" si="124"/>
        <v>#N/A</v>
      </c>
      <c r="BQ2309" s="5" t="e">
        <f>Table2[[#This Row],[Column1]]+Table2[[#This Row],[Column2]]</f>
        <v>#N/A</v>
      </c>
      <c r="BR2309" s="5"/>
      <c r="BS2309" s="5"/>
      <c r="BT2309" s="5"/>
      <c r="BU2309" s="5"/>
    </row>
    <row r="2310" spans="26:73" x14ac:dyDescent="0.25">
      <c r="Z2310" s="5" t="s">
        <v>1780</v>
      </c>
      <c r="AA2310" s="1">
        <v>0.03</v>
      </c>
      <c r="AI2310" s="5" t="s">
        <v>1785</v>
      </c>
      <c r="AJ2310" s="42">
        <v>1</v>
      </c>
      <c r="AL2310" s="5" t="s">
        <v>1786</v>
      </c>
      <c r="AM2310" s="17">
        <v>2</v>
      </c>
      <c r="BC2310" s="5" t="s">
        <v>1947</v>
      </c>
      <c r="BD2310" s="17">
        <v>423</v>
      </c>
      <c r="BN2310" s="5" t="s">
        <v>1789</v>
      </c>
      <c r="BO2310" s="5" t="e">
        <f t="shared" si="123"/>
        <v>#N/A</v>
      </c>
      <c r="BP2310" s="5" t="e">
        <f t="shared" si="124"/>
        <v>#N/A</v>
      </c>
      <c r="BQ2310" s="5" t="e">
        <f>Table2[[#This Row],[Column1]]+Table2[[#This Row],[Column2]]</f>
        <v>#N/A</v>
      </c>
      <c r="BR2310" s="5"/>
      <c r="BS2310" s="5"/>
      <c r="BT2310" s="5"/>
      <c r="BU2310" s="5"/>
    </row>
    <row r="2311" spans="26:73" x14ac:dyDescent="0.25">
      <c r="Z2311" s="5" t="s">
        <v>1781</v>
      </c>
      <c r="AA2311" s="1">
        <v>0.17</v>
      </c>
      <c r="AI2311" s="5" t="s">
        <v>1786</v>
      </c>
      <c r="AJ2311" s="42">
        <v>2</v>
      </c>
      <c r="AL2311" s="5" t="s">
        <v>1787</v>
      </c>
      <c r="AM2311" s="17">
        <v>1</v>
      </c>
      <c r="BC2311" s="5" t="s">
        <v>1948</v>
      </c>
      <c r="BD2311" s="17">
        <v>178</v>
      </c>
      <c r="BN2311" s="5" t="s">
        <v>1790</v>
      </c>
      <c r="BO2311" s="5" t="e">
        <f t="shared" si="123"/>
        <v>#N/A</v>
      </c>
      <c r="BP2311" s="5" t="e">
        <f t="shared" si="124"/>
        <v>#N/A</v>
      </c>
      <c r="BQ2311" s="5" t="e">
        <f>Table2[[#This Row],[Column1]]+Table2[[#This Row],[Column2]]</f>
        <v>#N/A</v>
      </c>
      <c r="BR2311" s="5"/>
      <c r="BS2311" s="5"/>
      <c r="BT2311" s="5"/>
      <c r="BU2311" s="5"/>
    </row>
    <row r="2312" spans="26:73" x14ac:dyDescent="0.25">
      <c r="Z2312" s="5" t="s">
        <v>1782</v>
      </c>
      <c r="AA2312" s="1">
        <v>0.04</v>
      </c>
      <c r="AI2312" s="5" t="s">
        <v>1787</v>
      </c>
      <c r="AJ2312" s="42">
        <v>1</v>
      </c>
      <c r="AL2312" s="5" t="s">
        <v>1788</v>
      </c>
      <c r="AM2312" s="17">
        <v>1</v>
      </c>
      <c r="BC2312" s="5" t="s">
        <v>1949</v>
      </c>
      <c r="BD2312" s="17">
        <v>647</v>
      </c>
      <c r="BN2312" s="5" t="s">
        <v>1791</v>
      </c>
      <c r="BO2312" s="5" t="e">
        <f t="shared" ref="BO2312:BO2375" si="125">RANK(BK2312:BK3938,BK2312:BK3938,0)</f>
        <v>#N/A</v>
      </c>
      <c r="BP2312" s="5" t="e">
        <f t="shared" ref="BP2312:BP2375" si="126">RANK(BL2312:BL3938,BL2312:BL3938,0)</f>
        <v>#N/A</v>
      </c>
      <c r="BQ2312" s="5" t="e">
        <f>Table2[[#This Row],[Column1]]+Table2[[#This Row],[Column2]]</f>
        <v>#N/A</v>
      </c>
      <c r="BR2312" s="5"/>
      <c r="BS2312" s="5"/>
      <c r="BT2312" s="5"/>
      <c r="BU2312" s="5"/>
    </row>
    <row r="2313" spans="26:73" x14ac:dyDescent="0.25">
      <c r="Z2313" s="5" t="s">
        <v>1783</v>
      </c>
      <c r="AA2313" s="1">
        <v>0.13</v>
      </c>
      <c r="AI2313" s="5" t="s">
        <v>1788</v>
      </c>
      <c r="AJ2313" s="42">
        <v>1</v>
      </c>
      <c r="AL2313" s="5" t="s">
        <v>1789</v>
      </c>
      <c r="AM2313" s="17">
        <v>3</v>
      </c>
      <c r="BC2313" s="5" t="s">
        <v>1950</v>
      </c>
      <c r="BD2313" s="17">
        <v>619</v>
      </c>
      <c r="BN2313" s="5" t="s">
        <v>1792</v>
      </c>
      <c r="BO2313" s="5" t="e">
        <f t="shared" si="125"/>
        <v>#N/A</v>
      </c>
      <c r="BP2313" s="5" t="e">
        <f t="shared" si="126"/>
        <v>#N/A</v>
      </c>
      <c r="BQ2313" s="5" t="e">
        <f>Table2[[#This Row],[Column1]]+Table2[[#This Row],[Column2]]</f>
        <v>#N/A</v>
      </c>
      <c r="BR2313" s="5"/>
      <c r="BS2313" s="5"/>
      <c r="BT2313" s="5"/>
      <c r="BU2313" s="5"/>
    </row>
    <row r="2314" spans="26:73" x14ac:dyDescent="0.25">
      <c r="Z2314" s="5" t="s">
        <v>1784</v>
      </c>
      <c r="AA2314" s="1">
        <v>1</v>
      </c>
      <c r="AI2314" s="5" t="s">
        <v>1789</v>
      </c>
      <c r="AJ2314" s="42">
        <v>3</v>
      </c>
      <c r="AL2314" s="5" t="s">
        <v>1790</v>
      </c>
      <c r="AM2314" s="17">
        <v>1</v>
      </c>
      <c r="BC2314" s="5" t="s">
        <v>1951</v>
      </c>
      <c r="BD2314" s="17">
        <v>3496</v>
      </c>
      <c r="BN2314" s="5" t="s">
        <v>1793</v>
      </c>
      <c r="BO2314" s="5" t="e">
        <f t="shared" si="125"/>
        <v>#N/A</v>
      </c>
      <c r="BP2314" s="5" t="e">
        <f t="shared" si="126"/>
        <v>#N/A</v>
      </c>
      <c r="BQ2314" s="5" t="e">
        <f>Table2[[#This Row],[Column1]]+Table2[[#This Row],[Column2]]</f>
        <v>#N/A</v>
      </c>
      <c r="BR2314" s="5"/>
      <c r="BS2314" s="5"/>
      <c r="BT2314" s="5"/>
      <c r="BU2314" s="5"/>
    </row>
    <row r="2315" spans="26:73" x14ac:dyDescent="0.25">
      <c r="Z2315" s="5" t="s">
        <v>1785</v>
      </c>
      <c r="AA2315" s="1">
        <v>0.1</v>
      </c>
      <c r="AI2315" s="5" t="s">
        <v>1790</v>
      </c>
      <c r="AJ2315" s="42">
        <v>1</v>
      </c>
      <c r="AL2315" s="5" t="s">
        <v>1791</v>
      </c>
      <c r="AM2315" s="17">
        <v>1</v>
      </c>
      <c r="BN2315" s="5" t="s">
        <v>1794</v>
      </c>
      <c r="BO2315" s="5" t="e">
        <f t="shared" si="125"/>
        <v>#N/A</v>
      </c>
      <c r="BP2315" s="5" t="e">
        <f t="shared" si="126"/>
        <v>#N/A</v>
      </c>
      <c r="BQ2315" s="5" t="e">
        <f>Table2[[#This Row],[Column1]]+Table2[[#This Row],[Column2]]</f>
        <v>#N/A</v>
      </c>
      <c r="BR2315" s="5"/>
      <c r="BS2315" s="5"/>
      <c r="BT2315" s="5"/>
      <c r="BU2315" s="5"/>
    </row>
    <row r="2316" spans="26:73" x14ac:dyDescent="0.25">
      <c r="Z2316" s="5" t="s">
        <v>1786</v>
      </c>
      <c r="AA2316" s="1">
        <v>0.06</v>
      </c>
      <c r="AI2316" s="5" t="s">
        <v>1791</v>
      </c>
      <c r="AJ2316" s="42">
        <v>1</v>
      </c>
      <c r="AL2316" s="5" t="s">
        <v>1792</v>
      </c>
      <c r="AM2316" s="17">
        <v>1</v>
      </c>
      <c r="BN2316" s="5" t="s">
        <v>1795</v>
      </c>
      <c r="BO2316" s="5" t="e">
        <f t="shared" si="125"/>
        <v>#N/A</v>
      </c>
      <c r="BP2316" s="5" t="e">
        <f t="shared" si="126"/>
        <v>#N/A</v>
      </c>
      <c r="BQ2316" s="5" t="e">
        <f>Table2[[#This Row],[Column1]]+Table2[[#This Row],[Column2]]</f>
        <v>#N/A</v>
      </c>
      <c r="BR2316" s="5"/>
      <c r="BS2316" s="5"/>
      <c r="BT2316" s="5"/>
      <c r="BU2316" s="5"/>
    </row>
    <row r="2317" spans="26:73" x14ac:dyDescent="0.25">
      <c r="Z2317" s="5" t="s">
        <v>1787</v>
      </c>
      <c r="AA2317" s="1">
        <v>0.23</v>
      </c>
      <c r="AI2317" s="5" t="s">
        <v>1792</v>
      </c>
      <c r="AJ2317" s="42">
        <v>1</v>
      </c>
      <c r="AL2317" s="5" t="s">
        <v>1793</v>
      </c>
      <c r="AM2317" s="17">
        <v>1</v>
      </c>
      <c r="BN2317" s="5" t="s">
        <v>1796</v>
      </c>
      <c r="BO2317" s="5" t="e">
        <f t="shared" si="125"/>
        <v>#N/A</v>
      </c>
      <c r="BP2317" s="5" t="e">
        <f t="shared" si="126"/>
        <v>#N/A</v>
      </c>
      <c r="BQ2317" s="5" t="e">
        <f>Table2[[#This Row],[Column1]]+Table2[[#This Row],[Column2]]</f>
        <v>#N/A</v>
      </c>
      <c r="BR2317" s="5"/>
      <c r="BS2317" s="5"/>
      <c r="BT2317" s="5"/>
      <c r="BU2317" s="5"/>
    </row>
    <row r="2318" spans="26:73" x14ac:dyDescent="0.25">
      <c r="Z2318" s="5" t="s">
        <v>1788</v>
      </c>
      <c r="AA2318" s="1">
        <v>0.1</v>
      </c>
      <c r="AI2318" s="5" t="s">
        <v>1793</v>
      </c>
      <c r="AJ2318" s="42">
        <v>1</v>
      </c>
      <c r="AL2318" s="5" t="s">
        <v>1794</v>
      </c>
      <c r="AM2318" s="17">
        <v>2</v>
      </c>
      <c r="BN2318" s="5" t="s">
        <v>1797</v>
      </c>
      <c r="BO2318" s="5" t="e">
        <f t="shared" si="125"/>
        <v>#N/A</v>
      </c>
      <c r="BP2318" s="5" t="e">
        <f t="shared" si="126"/>
        <v>#N/A</v>
      </c>
      <c r="BQ2318" s="5" t="e">
        <f>Table2[[#This Row],[Column1]]+Table2[[#This Row],[Column2]]</f>
        <v>#N/A</v>
      </c>
      <c r="BR2318" s="5"/>
      <c r="BS2318" s="5"/>
      <c r="BT2318" s="5"/>
      <c r="BU2318" s="5"/>
    </row>
    <row r="2319" spans="26:73" x14ac:dyDescent="0.25">
      <c r="Z2319" s="5" t="s">
        <v>1789</v>
      </c>
      <c r="AA2319" s="1">
        <v>0.17</v>
      </c>
      <c r="AI2319" s="5" t="s">
        <v>1794</v>
      </c>
      <c r="AJ2319" s="42">
        <v>2</v>
      </c>
      <c r="AL2319" s="5" t="s">
        <v>1795</v>
      </c>
      <c r="AM2319" s="17">
        <v>1</v>
      </c>
      <c r="BN2319" s="5" t="s">
        <v>1798</v>
      </c>
      <c r="BO2319" s="5" t="e">
        <f t="shared" si="125"/>
        <v>#N/A</v>
      </c>
      <c r="BP2319" s="5" t="e">
        <f t="shared" si="126"/>
        <v>#N/A</v>
      </c>
      <c r="BQ2319" s="5" t="e">
        <f>Table2[[#This Row],[Column1]]+Table2[[#This Row],[Column2]]</f>
        <v>#N/A</v>
      </c>
      <c r="BR2319" s="5"/>
      <c r="BS2319" s="5"/>
      <c r="BT2319" s="5"/>
      <c r="BU2319" s="5"/>
    </row>
    <row r="2320" spans="26:73" x14ac:dyDescent="0.25">
      <c r="Z2320" s="5" t="s">
        <v>1790</v>
      </c>
      <c r="AA2320" s="1">
        <v>0.35</v>
      </c>
      <c r="AI2320" s="5" t="s">
        <v>1795</v>
      </c>
      <c r="AJ2320" s="42">
        <v>1</v>
      </c>
      <c r="AL2320" s="5" t="s">
        <v>1796</v>
      </c>
      <c r="AM2320" s="17">
        <v>1</v>
      </c>
      <c r="BN2320" s="5" t="s">
        <v>1799</v>
      </c>
      <c r="BO2320" s="5" t="e">
        <f t="shared" si="125"/>
        <v>#N/A</v>
      </c>
      <c r="BP2320" s="5" t="e">
        <f t="shared" si="126"/>
        <v>#N/A</v>
      </c>
      <c r="BQ2320" s="5" t="e">
        <f>Table2[[#This Row],[Column1]]+Table2[[#This Row],[Column2]]</f>
        <v>#N/A</v>
      </c>
      <c r="BR2320" s="5"/>
      <c r="BS2320" s="5"/>
      <c r="BT2320" s="5"/>
      <c r="BU2320" s="5"/>
    </row>
    <row r="2321" spans="26:73" x14ac:dyDescent="0.25">
      <c r="Z2321" s="5" t="s">
        <v>1791</v>
      </c>
      <c r="AA2321" s="1">
        <v>0.2</v>
      </c>
      <c r="AI2321" s="5" t="s">
        <v>1796</v>
      </c>
      <c r="AJ2321" s="42">
        <v>1</v>
      </c>
      <c r="AL2321" s="5" t="s">
        <v>1797</v>
      </c>
      <c r="AM2321" s="17">
        <v>2</v>
      </c>
      <c r="BN2321" s="5" t="s">
        <v>1800</v>
      </c>
      <c r="BO2321" s="5" t="e">
        <f t="shared" si="125"/>
        <v>#N/A</v>
      </c>
      <c r="BP2321" s="5" t="e">
        <f t="shared" si="126"/>
        <v>#N/A</v>
      </c>
      <c r="BQ2321" s="5" t="e">
        <f>Table2[[#This Row],[Column1]]+Table2[[#This Row],[Column2]]</f>
        <v>#N/A</v>
      </c>
      <c r="BR2321" s="5"/>
      <c r="BS2321" s="5"/>
      <c r="BT2321" s="5"/>
      <c r="BU2321" s="5"/>
    </row>
    <row r="2322" spans="26:73" x14ac:dyDescent="0.25">
      <c r="Z2322" s="5" t="s">
        <v>1792</v>
      </c>
      <c r="AA2322" s="1">
        <v>0.26</v>
      </c>
      <c r="AI2322" s="5" t="s">
        <v>1797</v>
      </c>
      <c r="AJ2322" s="42">
        <v>2</v>
      </c>
      <c r="AL2322" s="5" t="s">
        <v>1798</v>
      </c>
      <c r="AM2322" s="17">
        <v>1</v>
      </c>
      <c r="BN2322" s="5" t="s">
        <v>1801</v>
      </c>
      <c r="BO2322" s="5" t="e">
        <f t="shared" si="125"/>
        <v>#N/A</v>
      </c>
      <c r="BP2322" s="5" t="e">
        <f t="shared" si="126"/>
        <v>#N/A</v>
      </c>
      <c r="BQ2322" s="5" t="e">
        <f>Table2[[#This Row],[Column1]]+Table2[[#This Row],[Column2]]</f>
        <v>#N/A</v>
      </c>
      <c r="BR2322" s="5"/>
      <c r="BS2322" s="5"/>
      <c r="BT2322" s="5"/>
      <c r="BU2322" s="5"/>
    </row>
    <row r="2323" spans="26:73" x14ac:dyDescent="0.25">
      <c r="Z2323" s="5" t="s">
        <v>1793</v>
      </c>
      <c r="AA2323" s="1">
        <v>0.15</v>
      </c>
      <c r="AI2323" s="5" t="s">
        <v>1798</v>
      </c>
      <c r="AJ2323" s="42">
        <v>1</v>
      </c>
      <c r="AL2323" s="5" t="s">
        <v>1799</v>
      </c>
      <c r="AM2323" s="17">
        <v>1</v>
      </c>
      <c r="BN2323" s="5" t="s">
        <v>1802</v>
      </c>
      <c r="BO2323" s="5" t="e">
        <f t="shared" si="125"/>
        <v>#N/A</v>
      </c>
      <c r="BP2323" s="5" t="e">
        <f t="shared" si="126"/>
        <v>#N/A</v>
      </c>
      <c r="BQ2323" s="5" t="e">
        <f>Table2[[#This Row],[Column1]]+Table2[[#This Row],[Column2]]</f>
        <v>#N/A</v>
      </c>
      <c r="BR2323" s="5"/>
      <c r="BS2323" s="5"/>
      <c r="BT2323" s="5"/>
      <c r="BU2323" s="5"/>
    </row>
    <row r="2324" spans="26:73" x14ac:dyDescent="0.25">
      <c r="Z2324" s="5" t="s">
        <v>1794</v>
      </c>
      <c r="AA2324" s="1">
        <v>0.1</v>
      </c>
      <c r="AI2324" s="5" t="s">
        <v>1799</v>
      </c>
      <c r="AJ2324" s="42">
        <v>1</v>
      </c>
      <c r="AL2324" s="5" t="s">
        <v>1800</v>
      </c>
      <c r="AM2324" s="17">
        <v>1</v>
      </c>
      <c r="BN2324" s="5" t="s">
        <v>1803</v>
      </c>
      <c r="BO2324" s="5" t="e">
        <f t="shared" si="125"/>
        <v>#N/A</v>
      </c>
      <c r="BP2324" s="5" t="e">
        <f t="shared" si="126"/>
        <v>#N/A</v>
      </c>
      <c r="BQ2324" s="5" t="e">
        <f>Table2[[#This Row],[Column1]]+Table2[[#This Row],[Column2]]</f>
        <v>#N/A</v>
      </c>
      <c r="BR2324" s="5"/>
      <c r="BS2324" s="5"/>
      <c r="BT2324" s="5"/>
      <c r="BU2324" s="5"/>
    </row>
    <row r="2325" spans="26:73" x14ac:dyDescent="0.25">
      <c r="Z2325" s="5" t="s">
        <v>1795</v>
      </c>
      <c r="AA2325" s="1">
        <v>0.1</v>
      </c>
      <c r="AI2325" s="5" t="s">
        <v>1800</v>
      </c>
      <c r="AJ2325" s="42">
        <v>1</v>
      </c>
      <c r="AL2325" s="5" t="s">
        <v>1801</v>
      </c>
      <c r="AM2325" s="17">
        <v>1</v>
      </c>
      <c r="BN2325" s="5" t="s">
        <v>1804</v>
      </c>
      <c r="BO2325" s="5" t="e">
        <f t="shared" si="125"/>
        <v>#N/A</v>
      </c>
      <c r="BP2325" s="5" t="e">
        <f t="shared" si="126"/>
        <v>#N/A</v>
      </c>
      <c r="BQ2325" s="5" t="e">
        <f>Table2[[#This Row],[Column1]]+Table2[[#This Row],[Column2]]</f>
        <v>#N/A</v>
      </c>
      <c r="BR2325" s="5"/>
      <c r="BS2325" s="5"/>
      <c r="BT2325" s="5"/>
      <c r="BU2325" s="5"/>
    </row>
    <row r="2326" spans="26:73" x14ac:dyDescent="0.25">
      <c r="Z2326" s="5" t="s">
        <v>1796</v>
      </c>
      <c r="AA2326" s="1">
        <v>0.45</v>
      </c>
      <c r="AI2326" s="5" t="s">
        <v>1801</v>
      </c>
      <c r="AJ2326" s="42">
        <v>1</v>
      </c>
      <c r="AL2326" s="5" t="s">
        <v>1802</v>
      </c>
      <c r="AM2326" s="17">
        <v>2</v>
      </c>
      <c r="BN2326" s="5" t="s">
        <v>1805</v>
      </c>
      <c r="BO2326" s="5" t="e">
        <f t="shared" si="125"/>
        <v>#N/A</v>
      </c>
      <c r="BP2326" s="5" t="e">
        <f t="shared" si="126"/>
        <v>#N/A</v>
      </c>
      <c r="BQ2326" s="5" t="e">
        <f>Table2[[#This Row],[Column1]]+Table2[[#This Row],[Column2]]</f>
        <v>#N/A</v>
      </c>
      <c r="BR2326" s="5"/>
      <c r="BS2326" s="5"/>
      <c r="BT2326" s="5"/>
      <c r="BU2326" s="5"/>
    </row>
    <row r="2327" spans="26:73" x14ac:dyDescent="0.25">
      <c r="Z2327" s="5" t="s">
        <v>1797</v>
      </c>
      <c r="AA2327" s="1">
        <v>0.04</v>
      </c>
      <c r="AI2327" s="5" t="s">
        <v>1802</v>
      </c>
      <c r="AJ2327" s="42">
        <v>2</v>
      </c>
      <c r="AL2327" s="5" t="s">
        <v>1803</v>
      </c>
      <c r="AM2327" s="17">
        <v>1</v>
      </c>
      <c r="BN2327" s="5" t="s">
        <v>1806</v>
      </c>
      <c r="BO2327" s="5" t="e">
        <f t="shared" si="125"/>
        <v>#N/A</v>
      </c>
      <c r="BP2327" s="5" t="e">
        <f t="shared" si="126"/>
        <v>#N/A</v>
      </c>
      <c r="BQ2327" s="5" t="e">
        <f>Table2[[#This Row],[Column1]]+Table2[[#This Row],[Column2]]</f>
        <v>#N/A</v>
      </c>
      <c r="BR2327" s="5"/>
      <c r="BS2327" s="5"/>
      <c r="BT2327" s="5"/>
      <c r="BU2327" s="5"/>
    </row>
    <row r="2328" spans="26:73" x14ac:dyDescent="0.25">
      <c r="Z2328" s="5" t="s">
        <v>1798</v>
      </c>
      <c r="AA2328" s="1">
        <v>0.25</v>
      </c>
      <c r="AI2328" s="5" t="s">
        <v>1803</v>
      </c>
      <c r="AJ2328" s="42">
        <v>1</v>
      </c>
      <c r="AL2328" s="5" t="s">
        <v>1804</v>
      </c>
      <c r="AM2328" s="17">
        <v>1</v>
      </c>
      <c r="BN2328" s="5" t="s">
        <v>1807</v>
      </c>
      <c r="BO2328" s="5" t="e">
        <f t="shared" si="125"/>
        <v>#N/A</v>
      </c>
      <c r="BP2328" s="5" t="e">
        <f t="shared" si="126"/>
        <v>#N/A</v>
      </c>
      <c r="BQ2328" s="5" t="e">
        <f>Table2[[#This Row],[Column1]]+Table2[[#This Row],[Column2]]</f>
        <v>#N/A</v>
      </c>
      <c r="BR2328" s="5"/>
      <c r="BS2328" s="5"/>
      <c r="BT2328" s="5"/>
      <c r="BU2328" s="5"/>
    </row>
    <row r="2329" spans="26:73" x14ac:dyDescent="0.25">
      <c r="Z2329" s="5" t="s">
        <v>1799</v>
      </c>
      <c r="AA2329" s="1">
        <v>0</v>
      </c>
      <c r="AI2329" s="5" t="s">
        <v>1804</v>
      </c>
      <c r="AJ2329" s="42">
        <v>1</v>
      </c>
      <c r="AL2329" s="5" t="s">
        <v>1805</v>
      </c>
      <c r="AM2329" s="17">
        <v>1</v>
      </c>
      <c r="BN2329" s="5" t="s">
        <v>1808</v>
      </c>
      <c r="BO2329" s="5" t="e">
        <f t="shared" si="125"/>
        <v>#N/A</v>
      </c>
      <c r="BP2329" s="5" t="e">
        <f t="shared" si="126"/>
        <v>#N/A</v>
      </c>
      <c r="BQ2329" s="5" t="e">
        <f>Table2[[#This Row],[Column1]]+Table2[[#This Row],[Column2]]</f>
        <v>#N/A</v>
      </c>
      <c r="BR2329" s="5"/>
      <c r="BS2329" s="5"/>
      <c r="BT2329" s="5"/>
      <c r="BU2329" s="5"/>
    </row>
    <row r="2330" spans="26:73" x14ac:dyDescent="0.25">
      <c r="Z2330" s="5" t="s">
        <v>1800</v>
      </c>
      <c r="AA2330" s="1">
        <v>0.15</v>
      </c>
      <c r="AI2330" s="5" t="s">
        <v>1805</v>
      </c>
      <c r="AJ2330" s="42">
        <v>1</v>
      </c>
      <c r="AL2330" s="5" t="s">
        <v>1806</v>
      </c>
      <c r="AM2330" s="17">
        <v>1</v>
      </c>
      <c r="BN2330" s="5" t="s">
        <v>1809</v>
      </c>
      <c r="BO2330" s="5" t="e">
        <f t="shared" si="125"/>
        <v>#N/A</v>
      </c>
      <c r="BP2330" s="5" t="e">
        <f t="shared" si="126"/>
        <v>#N/A</v>
      </c>
      <c r="BQ2330" s="5" t="e">
        <f>Table2[[#This Row],[Column1]]+Table2[[#This Row],[Column2]]</f>
        <v>#N/A</v>
      </c>
      <c r="BR2330" s="5"/>
      <c r="BS2330" s="5"/>
      <c r="BT2330" s="5"/>
      <c r="BU2330" s="5"/>
    </row>
    <row r="2331" spans="26:73" x14ac:dyDescent="0.25">
      <c r="Z2331" s="5" t="s">
        <v>1801</v>
      </c>
      <c r="AA2331" s="1">
        <v>0.3</v>
      </c>
      <c r="AI2331" s="5" t="s">
        <v>1806</v>
      </c>
      <c r="AJ2331" s="42">
        <v>1</v>
      </c>
      <c r="AL2331" s="5" t="s">
        <v>1807</v>
      </c>
      <c r="AM2331" s="17">
        <v>1</v>
      </c>
      <c r="BN2331" s="5" t="s">
        <v>1810</v>
      </c>
      <c r="BO2331" s="5" t="e">
        <f t="shared" si="125"/>
        <v>#N/A</v>
      </c>
      <c r="BP2331" s="5" t="e">
        <f t="shared" si="126"/>
        <v>#N/A</v>
      </c>
      <c r="BQ2331" s="5" t="e">
        <f>Table2[[#This Row],[Column1]]+Table2[[#This Row],[Column2]]</f>
        <v>#N/A</v>
      </c>
      <c r="BR2331" s="5"/>
      <c r="BS2331" s="5"/>
      <c r="BT2331" s="5"/>
      <c r="BU2331" s="5"/>
    </row>
    <row r="2332" spans="26:73" x14ac:dyDescent="0.25">
      <c r="Z2332" s="5" t="s">
        <v>1802</v>
      </c>
      <c r="AA2332" s="1">
        <v>0.2</v>
      </c>
      <c r="AI2332" s="5" t="s">
        <v>1807</v>
      </c>
      <c r="AJ2332" s="42">
        <v>1</v>
      </c>
      <c r="AL2332" s="5" t="s">
        <v>1808</v>
      </c>
      <c r="AM2332" s="17">
        <v>1</v>
      </c>
      <c r="BN2332" s="5" t="s">
        <v>1811</v>
      </c>
      <c r="BO2332" s="5" t="e">
        <f t="shared" si="125"/>
        <v>#N/A</v>
      </c>
      <c r="BP2332" s="5" t="e">
        <f t="shared" si="126"/>
        <v>#N/A</v>
      </c>
      <c r="BQ2332" s="5" t="e">
        <f>Table2[[#This Row],[Column1]]+Table2[[#This Row],[Column2]]</f>
        <v>#N/A</v>
      </c>
      <c r="BR2332" s="5"/>
      <c r="BS2332" s="5"/>
      <c r="BT2332" s="5"/>
      <c r="BU2332" s="5"/>
    </row>
    <row r="2333" spans="26:73" x14ac:dyDescent="0.25">
      <c r="Z2333" s="5" t="s">
        <v>1803</v>
      </c>
      <c r="AA2333" s="1">
        <v>0.15</v>
      </c>
      <c r="AI2333" s="5" t="s">
        <v>1808</v>
      </c>
      <c r="AJ2333" s="42">
        <v>1</v>
      </c>
      <c r="AL2333" s="5" t="s">
        <v>1809</v>
      </c>
      <c r="AM2333" s="17">
        <v>1</v>
      </c>
      <c r="BN2333" s="5" t="s">
        <v>1812</v>
      </c>
      <c r="BO2333" s="5" t="e">
        <f t="shared" si="125"/>
        <v>#N/A</v>
      </c>
      <c r="BP2333" s="5" t="e">
        <f t="shared" si="126"/>
        <v>#N/A</v>
      </c>
      <c r="BQ2333" s="5" t="e">
        <f>Table2[[#This Row],[Column1]]+Table2[[#This Row],[Column2]]</f>
        <v>#N/A</v>
      </c>
      <c r="BR2333" s="5"/>
      <c r="BS2333" s="5"/>
      <c r="BT2333" s="5"/>
      <c r="BU2333" s="5"/>
    </row>
    <row r="2334" spans="26:73" x14ac:dyDescent="0.25">
      <c r="Z2334" s="5" t="s">
        <v>1804</v>
      </c>
      <c r="AA2334" s="1">
        <v>0.25</v>
      </c>
      <c r="AI2334" s="5" t="s">
        <v>1809</v>
      </c>
      <c r="AJ2334" s="42">
        <v>1</v>
      </c>
      <c r="AL2334" s="5" t="s">
        <v>1810</v>
      </c>
      <c r="AM2334" s="17">
        <v>1</v>
      </c>
      <c r="BN2334" s="5" t="s">
        <v>1813</v>
      </c>
      <c r="BO2334" s="5" t="e">
        <f t="shared" si="125"/>
        <v>#N/A</v>
      </c>
      <c r="BP2334" s="5" t="e">
        <f t="shared" si="126"/>
        <v>#N/A</v>
      </c>
      <c r="BQ2334" s="5" t="e">
        <f>Table2[[#This Row],[Column1]]+Table2[[#This Row],[Column2]]</f>
        <v>#N/A</v>
      </c>
      <c r="BR2334" s="5"/>
      <c r="BS2334" s="5"/>
      <c r="BT2334" s="5"/>
      <c r="BU2334" s="5"/>
    </row>
    <row r="2335" spans="26:73" x14ac:dyDescent="0.25">
      <c r="Z2335" s="5" t="s">
        <v>1805</v>
      </c>
      <c r="AA2335" s="1">
        <v>0</v>
      </c>
      <c r="AI2335" s="5" t="s">
        <v>1810</v>
      </c>
      <c r="AJ2335" s="42">
        <v>1</v>
      </c>
      <c r="AL2335" s="5" t="s">
        <v>1811</v>
      </c>
      <c r="AM2335" s="17">
        <v>1</v>
      </c>
      <c r="BN2335" s="5" t="s">
        <v>1814</v>
      </c>
      <c r="BO2335" s="5" t="e">
        <f t="shared" si="125"/>
        <v>#N/A</v>
      </c>
      <c r="BP2335" s="5" t="e">
        <f t="shared" si="126"/>
        <v>#N/A</v>
      </c>
      <c r="BQ2335" s="5" t="e">
        <f>Table2[[#This Row],[Column1]]+Table2[[#This Row],[Column2]]</f>
        <v>#N/A</v>
      </c>
      <c r="BR2335" s="5"/>
      <c r="BS2335" s="5"/>
      <c r="BT2335" s="5"/>
      <c r="BU2335" s="5"/>
    </row>
    <row r="2336" spans="26:73" x14ac:dyDescent="0.25">
      <c r="Z2336" s="5" t="s">
        <v>1806</v>
      </c>
      <c r="AA2336" s="1">
        <v>0.37</v>
      </c>
      <c r="AI2336" s="5" t="s">
        <v>1811</v>
      </c>
      <c r="AJ2336" s="42">
        <v>1</v>
      </c>
      <c r="AL2336" s="5" t="s">
        <v>1812</v>
      </c>
      <c r="AM2336" s="17">
        <v>1</v>
      </c>
      <c r="BN2336" s="5" t="s">
        <v>1815</v>
      </c>
      <c r="BO2336" s="5" t="e">
        <f t="shared" si="125"/>
        <v>#N/A</v>
      </c>
      <c r="BP2336" s="5" t="e">
        <f t="shared" si="126"/>
        <v>#N/A</v>
      </c>
      <c r="BQ2336" s="5" t="e">
        <f>Table2[[#This Row],[Column1]]+Table2[[#This Row],[Column2]]</f>
        <v>#N/A</v>
      </c>
      <c r="BR2336" s="5"/>
      <c r="BS2336" s="5"/>
      <c r="BT2336" s="5"/>
      <c r="BU2336" s="5"/>
    </row>
    <row r="2337" spans="26:73" x14ac:dyDescent="0.25">
      <c r="Z2337" s="5" t="s">
        <v>1807</v>
      </c>
      <c r="AA2337" s="1">
        <v>0.17</v>
      </c>
      <c r="AI2337" s="5" t="s">
        <v>1812</v>
      </c>
      <c r="AJ2337" s="42">
        <v>1</v>
      </c>
      <c r="AL2337" s="5" t="s">
        <v>1813</v>
      </c>
      <c r="AM2337" s="17">
        <v>4</v>
      </c>
      <c r="BN2337" s="5" t="s">
        <v>1816</v>
      </c>
      <c r="BO2337" s="5" t="e">
        <f t="shared" si="125"/>
        <v>#N/A</v>
      </c>
      <c r="BP2337" s="5" t="e">
        <f t="shared" si="126"/>
        <v>#N/A</v>
      </c>
      <c r="BQ2337" s="5" t="e">
        <f>Table2[[#This Row],[Column1]]+Table2[[#This Row],[Column2]]</f>
        <v>#N/A</v>
      </c>
      <c r="BR2337" s="5"/>
      <c r="BS2337" s="5"/>
      <c r="BT2337" s="5"/>
      <c r="BU2337" s="5"/>
    </row>
    <row r="2338" spans="26:73" x14ac:dyDescent="0.25">
      <c r="Z2338" s="5" t="s">
        <v>1808</v>
      </c>
      <c r="AA2338" s="1">
        <v>0.33</v>
      </c>
      <c r="AI2338" s="5" t="s">
        <v>1813</v>
      </c>
      <c r="AJ2338" s="42">
        <v>4</v>
      </c>
      <c r="AL2338" s="5" t="s">
        <v>1814</v>
      </c>
      <c r="AM2338" s="17">
        <v>2</v>
      </c>
      <c r="BN2338" s="5" t="s">
        <v>1817</v>
      </c>
      <c r="BO2338" s="5" t="e">
        <f t="shared" si="125"/>
        <v>#N/A</v>
      </c>
      <c r="BP2338" s="5" t="e">
        <f t="shared" si="126"/>
        <v>#N/A</v>
      </c>
      <c r="BQ2338" s="5" t="e">
        <f>Table2[[#This Row],[Column1]]+Table2[[#This Row],[Column2]]</f>
        <v>#N/A</v>
      </c>
      <c r="BR2338" s="5"/>
      <c r="BS2338" s="5"/>
      <c r="BT2338" s="5"/>
      <c r="BU2338" s="5"/>
    </row>
    <row r="2339" spans="26:73" x14ac:dyDescent="0.25">
      <c r="Z2339" s="5" t="s">
        <v>1809</v>
      </c>
      <c r="AA2339" s="1">
        <v>0.14000000000000001</v>
      </c>
      <c r="AI2339" s="5" t="s">
        <v>1814</v>
      </c>
      <c r="AJ2339" s="42">
        <v>2</v>
      </c>
      <c r="AL2339" s="5" t="s">
        <v>1815</v>
      </c>
      <c r="AM2339" s="17">
        <v>1</v>
      </c>
      <c r="BN2339" s="5" t="s">
        <v>1818</v>
      </c>
      <c r="BO2339" s="5" t="e">
        <f t="shared" si="125"/>
        <v>#N/A</v>
      </c>
      <c r="BP2339" s="5" t="e">
        <f t="shared" si="126"/>
        <v>#N/A</v>
      </c>
      <c r="BQ2339" s="5" t="e">
        <f>Table2[[#This Row],[Column1]]+Table2[[#This Row],[Column2]]</f>
        <v>#N/A</v>
      </c>
      <c r="BR2339" s="5"/>
      <c r="BS2339" s="5"/>
      <c r="BT2339" s="5"/>
      <c r="BU2339" s="5"/>
    </row>
    <row r="2340" spans="26:73" x14ac:dyDescent="0.25">
      <c r="Z2340" s="5" t="s">
        <v>1810</v>
      </c>
      <c r="AA2340" s="1">
        <v>0</v>
      </c>
      <c r="AI2340" s="5" t="s">
        <v>1815</v>
      </c>
      <c r="AJ2340" s="42">
        <v>1</v>
      </c>
      <c r="AL2340" s="5" t="s">
        <v>1816</v>
      </c>
      <c r="AM2340" s="17">
        <v>1</v>
      </c>
      <c r="BN2340" s="5" t="s">
        <v>1820</v>
      </c>
      <c r="BO2340" s="5" t="e">
        <f t="shared" si="125"/>
        <v>#N/A</v>
      </c>
      <c r="BP2340" s="5" t="e">
        <f t="shared" si="126"/>
        <v>#N/A</v>
      </c>
      <c r="BQ2340" s="5" t="e">
        <f>Table2[[#This Row],[Column1]]+Table2[[#This Row],[Column2]]</f>
        <v>#N/A</v>
      </c>
      <c r="BR2340" s="5"/>
      <c r="BS2340" s="5"/>
      <c r="BT2340" s="5"/>
      <c r="BU2340" s="5"/>
    </row>
    <row r="2341" spans="26:73" x14ac:dyDescent="0.25">
      <c r="Z2341" s="5" t="s">
        <v>1811</v>
      </c>
      <c r="AA2341" s="1">
        <v>0.05</v>
      </c>
      <c r="AI2341" s="5" t="s">
        <v>1816</v>
      </c>
      <c r="AJ2341" s="42">
        <v>1</v>
      </c>
      <c r="AL2341" s="5" t="s">
        <v>1817</v>
      </c>
      <c r="AM2341" s="17">
        <v>2</v>
      </c>
      <c r="BN2341" s="5" t="s">
        <v>1821</v>
      </c>
      <c r="BO2341" s="5" t="e">
        <f t="shared" si="125"/>
        <v>#N/A</v>
      </c>
      <c r="BP2341" s="5" t="e">
        <f t="shared" si="126"/>
        <v>#N/A</v>
      </c>
      <c r="BQ2341" s="5" t="e">
        <f>Table2[[#This Row],[Column1]]+Table2[[#This Row],[Column2]]</f>
        <v>#N/A</v>
      </c>
      <c r="BR2341" s="5"/>
      <c r="BS2341" s="5"/>
      <c r="BT2341" s="5"/>
      <c r="BU2341" s="5"/>
    </row>
    <row r="2342" spans="26:73" x14ac:dyDescent="0.25">
      <c r="Z2342" s="5" t="s">
        <v>1812</v>
      </c>
      <c r="AA2342" s="1">
        <v>0.2</v>
      </c>
      <c r="AI2342" s="5" t="s">
        <v>1817</v>
      </c>
      <c r="AJ2342" s="42">
        <v>2</v>
      </c>
      <c r="AL2342" s="5" t="s">
        <v>1818</v>
      </c>
      <c r="AM2342" s="17">
        <v>1</v>
      </c>
      <c r="BN2342" s="5" t="s">
        <v>1822</v>
      </c>
      <c r="BO2342" s="5" t="e">
        <f t="shared" si="125"/>
        <v>#N/A</v>
      </c>
      <c r="BP2342" s="5" t="e">
        <f t="shared" si="126"/>
        <v>#N/A</v>
      </c>
      <c r="BQ2342" s="5" t="e">
        <f>Table2[[#This Row],[Column1]]+Table2[[#This Row],[Column2]]</f>
        <v>#N/A</v>
      </c>
      <c r="BR2342" s="5"/>
      <c r="BS2342" s="5"/>
      <c r="BT2342" s="5"/>
      <c r="BU2342" s="5"/>
    </row>
    <row r="2343" spans="26:73" x14ac:dyDescent="0.25">
      <c r="Z2343" s="5" t="s">
        <v>1813</v>
      </c>
      <c r="AA2343" s="1">
        <v>7.0000000000000007E-2</v>
      </c>
      <c r="AI2343" s="5" t="s">
        <v>1818</v>
      </c>
      <c r="AJ2343" s="42">
        <v>1</v>
      </c>
      <c r="AL2343" s="5" t="s">
        <v>1820</v>
      </c>
      <c r="AM2343" s="17">
        <v>1</v>
      </c>
      <c r="BN2343" s="5" t="s">
        <v>1823</v>
      </c>
      <c r="BO2343" s="5" t="e">
        <f t="shared" si="125"/>
        <v>#N/A</v>
      </c>
      <c r="BP2343" s="5" t="e">
        <f t="shared" si="126"/>
        <v>#N/A</v>
      </c>
      <c r="BQ2343" s="5" t="e">
        <f>Table2[[#This Row],[Column1]]+Table2[[#This Row],[Column2]]</f>
        <v>#N/A</v>
      </c>
      <c r="BR2343" s="5"/>
      <c r="BS2343" s="5"/>
      <c r="BT2343" s="5"/>
      <c r="BU2343" s="5"/>
    </row>
    <row r="2344" spans="26:73" x14ac:dyDescent="0.25">
      <c r="Z2344" s="5" t="s">
        <v>1814</v>
      </c>
      <c r="AA2344" s="1">
        <v>0.5</v>
      </c>
      <c r="AI2344" s="5" t="s">
        <v>1820</v>
      </c>
      <c r="AJ2344" s="42">
        <v>1</v>
      </c>
      <c r="AL2344" s="5" t="s">
        <v>1821</v>
      </c>
      <c r="AM2344" s="17">
        <v>1</v>
      </c>
      <c r="BN2344" s="5" t="s">
        <v>1824</v>
      </c>
      <c r="BO2344" s="5" t="e">
        <f t="shared" si="125"/>
        <v>#N/A</v>
      </c>
      <c r="BP2344" s="5" t="e">
        <f t="shared" si="126"/>
        <v>#N/A</v>
      </c>
      <c r="BQ2344" s="5" t="e">
        <f>Table2[[#This Row],[Column1]]+Table2[[#This Row],[Column2]]</f>
        <v>#N/A</v>
      </c>
      <c r="BR2344" s="5"/>
      <c r="BS2344" s="5"/>
      <c r="BT2344" s="5"/>
      <c r="BU2344" s="5"/>
    </row>
    <row r="2345" spans="26:73" x14ac:dyDescent="0.25">
      <c r="Z2345" s="5" t="s">
        <v>1815</v>
      </c>
      <c r="AA2345" s="1">
        <v>0</v>
      </c>
      <c r="AI2345" s="5" t="s">
        <v>1821</v>
      </c>
      <c r="AJ2345" s="42">
        <v>1</v>
      </c>
      <c r="AL2345" s="5" t="s">
        <v>1822</v>
      </c>
      <c r="AM2345" s="17">
        <v>1</v>
      </c>
      <c r="BN2345" s="5" t="s">
        <v>1825</v>
      </c>
      <c r="BO2345" s="5" t="e">
        <f t="shared" si="125"/>
        <v>#N/A</v>
      </c>
      <c r="BP2345" s="5" t="e">
        <f t="shared" si="126"/>
        <v>#N/A</v>
      </c>
      <c r="BQ2345" s="5" t="e">
        <f>Table2[[#This Row],[Column1]]+Table2[[#This Row],[Column2]]</f>
        <v>#N/A</v>
      </c>
      <c r="BR2345" s="5"/>
      <c r="BS2345" s="5"/>
      <c r="BT2345" s="5"/>
      <c r="BU2345" s="5"/>
    </row>
    <row r="2346" spans="26:73" x14ac:dyDescent="0.25">
      <c r="Z2346" s="5" t="s">
        <v>1816</v>
      </c>
      <c r="AA2346" s="1">
        <v>0.3</v>
      </c>
      <c r="AI2346" s="5" t="s">
        <v>1822</v>
      </c>
      <c r="AJ2346" s="42">
        <v>1</v>
      </c>
      <c r="AL2346" s="5" t="s">
        <v>1823</v>
      </c>
      <c r="AM2346" s="17">
        <v>2</v>
      </c>
      <c r="BN2346" s="5" t="s">
        <v>1826</v>
      </c>
      <c r="BO2346" s="5" t="e">
        <f t="shared" si="125"/>
        <v>#N/A</v>
      </c>
      <c r="BP2346" s="5" t="e">
        <f t="shared" si="126"/>
        <v>#N/A</v>
      </c>
      <c r="BQ2346" s="5" t="e">
        <f>Table2[[#This Row],[Column1]]+Table2[[#This Row],[Column2]]</f>
        <v>#N/A</v>
      </c>
      <c r="BR2346" s="5"/>
      <c r="BS2346" s="5"/>
      <c r="BT2346" s="5"/>
      <c r="BU2346" s="5"/>
    </row>
    <row r="2347" spans="26:73" x14ac:dyDescent="0.25">
      <c r="Z2347" s="5" t="s">
        <v>1817</v>
      </c>
      <c r="AA2347" s="1">
        <v>0</v>
      </c>
      <c r="AI2347" s="5" t="s">
        <v>1823</v>
      </c>
      <c r="AJ2347" s="42">
        <v>2</v>
      </c>
      <c r="AL2347" s="5" t="s">
        <v>1824</v>
      </c>
      <c r="AM2347" s="17">
        <v>1</v>
      </c>
      <c r="BN2347" s="5" t="s">
        <v>1827</v>
      </c>
      <c r="BO2347" s="5" t="e">
        <f t="shared" si="125"/>
        <v>#N/A</v>
      </c>
      <c r="BP2347" s="5" t="e">
        <f t="shared" si="126"/>
        <v>#N/A</v>
      </c>
      <c r="BQ2347" s="5" t="e">
        <f>Table2[[#This Row],[Column1]]+Table2[[#This Row],[Column2]]</f>
        <v>#N/A</v>
      </c>
      <c r="BR2347" s="5"/>
      <c r="BS2347" s="5"/>
      <c r="BT2347" s="5"/>
      <c r="BU2347" s="5"/>
    </row>
    <row r="2348" spans="26:73" x14ac:dyDescent="0.25">
      <c r="Z2348" s="5" t="s">
        <v>1818</v>
      </c>
      <c r="AA2348" s="1">
        <v>0.05</v>
      </c>
      <c r="AI2348" s="5" t="s">
        <v>1824</v>
      </c>
      <c r="AJ2348" s="42">
        <v>1</v>
      </c>
      <c r="AL2348" s="5" t="s">
        <v>1825</v>
      </c>
      <c r="AM2348" s="17">
        <v>1</v>
      </c>
      <c r="BN2348" s="5" t="s">
        <v>1828</v>
      </c>
      <c r="BO2348" s="5" t="e">
        <f t="shared" si="125"/>
        <v>#N/A</v>
      </c>
      <c r="BP2348" s="5" t="e">
        <f t="shared" si="126"/>
        <v>#N/A</v>
      </c>
      <c r="BQ2348" s="5" t="e">
        <f>Table2[[#This Row],[Column1]]+Table2[[#This Row],[Column2]]</f>
        <v>#N/A</v>
      </c>
      <c r="BR2348" s="5"/>
      <c r="BS2348" s="5"/>
      <c r="BT2348" s="5"/>
      <c r="BU2348" s="5"/>
    </row>
    <row r="2349" spans="26:73" x14ac:dyDescent="0.25">
      <c r="Z2349" s="5" t="s">
        <v>1820</v>
      </c>
      <c r="AA2349" s="1">
        <v>0.09</v>
      </c>
      <c r="AI2349" s="5" t="s">
        <v>1825</v>
      </c>
      <c r="AJ2349" s="42">
        <v>1</v>
      </c>
      <c r="AL2349" s="5" t="s">
        <v>1826</v>
      </c>
      <c r="AM2349" s="17">
        <v>1</v>
      </c>
      <c r="BN2349" s="5" t="s">
        <v>1829</v>
      </c>
      <c r="BO2349" s="5" t="e">
        <f t="shared" si="125"/>
        <v>#N/A</v>
      </c>
      <c r="BP2349" s="5" t="e">
        <f t="shared" si="126"/>
        <v>#N/A</v>
      </c>
      <c r="BQ2349" s="5" t="e">
        <f>Table2[[#This Row],[Column1]]+Table2[[#This Row],[Column2]]</f>
        <v>#N/A</v>
      </c>
      <c r="BR2349" s="5"/>
      <c r="BS2349" s="5"/>
      <c r="BT2349" s="5"/>
      <c r="BU2349" s="5"/>
    </row>
    <row r="2350" spans="26:73" x14ac:dyDescent="0.25">
      <c r="Z2350" s="5" t="s">
        <v>1821</v>
      </c>
      <c r="AA2350" s="1">
        <v>0.2</v>
      </c>
      <c r="AI2350" s="5" t="s">
        <v>1826</v>
      </c>
      <c r="AJ2350" s="42">
        <v>1</v>
      </c>
      <c r="AL2350" s="5" t="s">
        <v>1827</v>
      </c>
      <c r="AM2350" s="17">
        <v>1</v>
      </c>
      <c r="BN2350" s="5" t="s">
        <v>1830</v>
      </c>
      <c r="BO2350" s="5" t="e">
        <f t="shared" si="125"/>
        <v>#N/A</v>
      </c>
      <c r="BP2350" s="5" t="e">
        <f t="shared" si="126"/>
        <v>#N/A</v>
      </c>
      <c r="BQ2350" s="5" t="e">
        <f>Table2[[#This Row],[Column1]]+Table2[[#This Row],[Column2]]</f>
        <v>#N/A</v>
      </c>
      <c r="BR2350" s="5"/>
      <c r="BS2350" s="5"/>
      <c r="BT2350" s="5"/>
      <c r="BU2350" s="5"/>
    </row>
    <row r="2351" spans="26:73" x14ac:dyDescent="0.25">
      <c r="Z2351" s="5" t="s">
        <v>1822</v>
      </c>
      <c r="AA2351" s="1">
        <v>0.1</v>
      </c>
      <c r="AI2351" s="5" t="s">
        <v>1827</v>
      </c>
      <c r="AJ2351" s="42">
        <v>1</v>
      </c>
      <c r="AL2351" s="5" t="s">
        <v>1828</v>
      </c>
      <c r="AM2351" s="17">
        <v>1</v>
      </c>
      <c r="BN2351" s="5" t="s">
        <v>1831</v>
      </c>
      <c r="BO2351" s="5" t="e">
        <f t="shared" si="125"/>
        <v>#N/A</v>
      </c>
      <c r="BP2351" s="5" t="e">
        <f t="shared" si="126"/>
        <v>#N/A</v>
      </c>
      <c r="BQ2351" s="5" t="e">
        <f>Table2[[#This Row],[Column1]]+Table2[[#This Row],[Column2]]</f>
        <v>#N/A</v>
      </c>
      <c r="BR2351" s="5"/>
      <c r="BS2351" s="5"/>
      <c r="BT2351" s="5"/>
      <c r="BU2351" s="5"/>
    </row>
    <row r="2352" spans="26:73" x14ac:dyDescent="0.25">
      <c r="Z2352" s="5" t="s">
        <v>1823</v>
      </c>
      <c r="AA2352" s="1">
        <v>0.21</v>
      </c>
      <c r="AI2352" s="5" t="s">
        <v>1828</v>
      </c>
      <c r="AJ2352" s="42">
        <v>1</v>
      </c>
      <c r="AL2352" s="5" t="s">
        <v>1829</v>
      </c>
      <c r="AM2352" s="17">
        <v>1</v>
      </c>
      <c r="BN2352" s="5" t="s">
        <v>1832</v>
      </c>
      <c r="BO2352" s="5" t="e">
        <f t="shared" si="125"/>
        <v>#N/A</v>
      </c>
      <c r="BP2352" s="5" t="e">
        <f t="shared" si="126"/>
        <v>#N/A</v>
      </c>
      <c r="BQ2352" s="5" t="e">
        <f>Table2[[#This Row],[Column1]]+Table2[[#This Row],[Column2]]</f>
        <v>#N/A</v>
      </c>
      <c r="BR2352" s="5"/>
      <c r="BS2352" s="5"/>
      <c r="BT2352" s="5"/>
      <c r="BU2352" s="5"/>
    </row>
    <row r="2353" spans="26:73" x14ac:dyDescent="0.25">
      <c r="Z2353" s="5" t="s">
        <v>1824</v>
      </c>
      <c r="AA2353" s="1">
        <v>0.15</v>
      </c>
      <c r="AI2353" s="5" t="s">
        <v>1829</v>
      </c>
      <c r="AJ2353" s="42">
        <v>1</v>
      </c>
      <c r="AL2353" s="5" t="s">
        <v>1830</v>
      </c>
      <c r="AM2353" s="17">
        <v>1</v>
      </c>
      <c r="BN2353" s="5" t="s">
        <v>1833</v>
      </c>
      <c r="BO2353" s="5" t="e">
        <f t="shared" si="125"/>
        <v>#N/A</v>
      </c>
      <c r="BP2353" s="5" t="e">
        <f t="shared" si="126"/>
        <v>#N/A</v>
      </c>
      <c r="BQ2353" s="5" t="e">
        <f>Table2[[#This Row],[Column1]]+Table2[[#This Row],[Column2]]</f>
        <v>#N/A</v>
      </c>
      <c r="BR2353" s="5"/>
      <c r="BS2353" s="5"/>
      <c r="BT2353" s="5"/>
      <c r="BU2353" s="5"/>
    </row>
    <row r="2354" spans="26:73" x14ac:dyDescent="0.25">
      <c r="Z2354" s="5" t="s">
        <v>1825</v>
      </c>
      <c r="AA2354" s="1">
        <v>0.05</v>
      </c>
      <c r="AI2354" s="5" t="s">
        <v>1830</v>
      </c>
      <c r="AJ2354" s="42">
        <v>1</v>
      </c>
      <c r="AL2354" s="5" t="s">
        <v>1831</v>
      </c>
      <c r="AM2354" s="17">
        <v>1</v>
      </c>
      <c r="BN2354" s="5" t="s">
        <v>1834</v>
      </c>
      <c r="BO2354" s="5" t="e">
        <f t="shared" si="125"/>
        <v>#N/A</v>
      </c>
      <c r="BP2354" s="5" t="e">
        <f t="shared" si="126"/>
        <v>#N/A</v>
      </c>
      <c r="BQ2354" s="5" t="e">
        <f>Table2[[#This Row],[Column1]]+Table2[[#This Row],[Column2]]</f>
        <v>#N/A</v>
      </c>
      <c r="BR2354" s="5"/>
      <c r="BS2354" s="5"/>
      <c r="BT2354" s="5"/>
      <c r="BU2354" s="5"/>
    </row>
    <row r="2355" spans="26:73" x14ac:dyDescent="0.25">
      <c r="Z2355" s="5" t="s">
        <v>1826</v>
      </c>
      <c r="AA2355" s="1">
        <v>0.22</v>
      </c>
      <c r="AI2355" s="5" t="s">
        <v>1831</v>
      </c>
      <c r="AJ2355" s="42">
        <v>1</v>
      </c>
      <c r="AL2355" s="5" t="s">
        <v>1832</v>
      </c>
      <c r="AM2355" s="17">
        <v>1</v>
      </c>
      <c r="BN2355" s="5" t="s">
        <v>1835</v>
      </c>
      <c r="BO2355" s="5" t="e">
        <f t="shared" si="125"/>
        <v>#N/A</v>
      </c>
      <c r="BP2355" s="5" t="e">
        <f t="shared" si="126"/>
        <v>#N/A</v>
      </c>
      <c r="BQ2355" s="5" t="e">
        <f>Table2[[#This Row],[Column1]]+Table2[[#This Row],[Column2]]</f>
        <v>#N/A</v>
      </c>
      <c r="BR2355" s="5"/>
      <c r="BS2355" s="5"/>
      <c r="BT2355" s="5"/>
      <c r="BU2355" s="5"/>
    </row>
    <row r="2356" spans="26:73" x14ac:dyDescent="0.25">
      <c r="Z2356" s="5" t="s">
        <v>1827</v>
      </c>
      <c r="AA2356" s="1">
        <v>0.43</v>
      </c>
      <c r="AI2356" s="5" t="s">
        <v>1832</v>
      </c>
      <c r="AJ2356" s="42">
        <v>1</v>
      </c>
      <c r="AL2356" s="5" t="s">
        <v>1833</v>
      </c>
      <c r="AM2356" s="17">
        <v>1</v>
      </c>
      <c r="BN2356" s="5" t="s">
        <v>1836</v>
      </c>
      <c r="BO2356" s="5" t="e">
        <f t="shared" si="125"/>
        <v>#N/A</v>
      </c>
      <c r="BP2356" s="5" t="e">
        <f t="shared" si="126"/>
        <v>#N/A</v>
      </c>
      <c r="BQ2356" s="5" t="e">
        <f>Table2[[#This Row],[Column1]]+Table2[[#This Row],[Column2]]</f>
        <v>#N/A</v>
      </c>
      <c r="BR2356" s="5"/>
      <c r="BS2356" s="5"/>
      <c r="BT2356" s="5"/>
      <c r="BU2356" s="5"/>
    </row>
    <row r="2357" spans="26:73" x14ac:dyDescent="0.25">
      <c r="Z2357" s="5" t="s">
        <v>1828</v>
      </c>
      <c r="AA2357" s="1">
        <v>0</v>
      </c>
      <c r="AI2357" s="5" t="s">
        <v>1833</v>
      </c>
      <c r="AJ2357" s="42">
        <v>1</v>
      </c>
      <c r="AL2357" s="5" t="s">
        <v>1834</v>
      </c>
      <c r="AM2357" s="17">
        <v>1</v>
      </c>
      <c r="BN2357" s="5" t="s">
        <v>1837</v>
      </c>
      <c r="BO2357" s="5" t="e">
        <f t="shared" si="125"/>
        <v>#N/A</v>
      </c>
      <c r="BP2357" s="5" t="e">
        <f t="shared" si="126"/>
        <v>#N/A</v>
      </c>
      <c r="BQ2357" s="5" t="e">
        <f>Table2[[#This Row],[Column1]]+Table2[[#This Row],[Column2]]</f>
        <v>#N/A</v>
      </c>
      <c r="BR2357" s="5"/>
      <c r="BS2357" s="5"/>
      <c r="BT2357" s="5"/>
      <c r="BU2357" s="5"/>
    </row>
    <row r="2358" spans="26:73" x14ac:dyDescent="0.25">
      <c r="Z2358" s="5" t="s">
        <v>1829</v>
      </c>
      <c r="AA2358" s="1">
        <v>0.1</v>
      </c>
      <c r="AI2358" s="5" t="s">
        <v>1834</v>
      </c>
      <c r="AJ2358" s="42">
        <v>1</v>
      </c>
      <c r="AL2358" s="5" t="s">
        <v>1835</v>
      </c>
      <c r="AM2358" s="17">
        <v>2</v>
      </c>
      <c r="BN2358" s="5" t="s">
        <v>1838</v>
      </c>
      <c r="BO2358" s="5" t="e">
        <f t="shared" si="125"/>
        <v>#N/A</v>
      </c>
      <c r="BP2358" s="5" t="e">
        <f t="shared" si="126"/>
        <v>#N/A</v>
      </c>
      <c r="BQ2358" s="5" t="e">
        <f>Table2[[#This Row],[Column1]]+Table2[[#This Row],[Column2]]</f>
        <v>#N/A</v>
      </c>
      <c r="BR2358" s="5"/>
      <c r="BS2358" s="5"/>
      <c r="BT2358" s="5"/>
      <c r="BU2358" s="5"/>
    </row>
    <row r="2359" spans="26:73" x14ac:dyDescent="0.25">
      <c r="Z2359" s="5" t="s">
        <v>1830</v>
      </c>
      <c r="AA2359" s="1">
        <v>0</v>
      </c>
      <c r="AI2359" s="5" t="s">
        <v>1835</v>
      </c>
      <c r="AJ2359" s="42">
        <v>2</v>
      </c>
      <c r="AL2359" s="5" t="s">
        <v>1836</v>
      </c>
      <c r="AM2359" s="17">
        <v>2</v>
      </c>
      <c r="BN2359" s="5" t="s">
        <v>1839</v>
      </c>
      <c r="BO2359" s="5" t="e">
        <f t="shared" si="125"/>
        <v>#N/A</v>
      </c>
      <c r="BP2359" s="5" t="e">
        <f t="shared" si="126"/>
        <v>#N/A</v>
      </c>
      <c r="BQ2359" s="5" t="e">
        <f>Table2[[#This Row],[Column1]]+Table2[[#This Row],[Column2]]</f>
        <v>#N/A</v>
      </c>
      <c r="BR2359" s="5"/>
      <c r="BS2359" s="5"/>
      <c r="BT2359" s="5"/>
      <c r="BU2359" s="5"/>
    </row>
    <row r="2360" spans="26:73" x14ac:dyDescent="0.25">
      <c r="Z2360" s="5" t="s">
        <v>1831</v>
      </c>
      <c r="AA2360" s="1">
        <v>0.13</v>
      </c>
      <c r="AI2360" s="5" t="s">
        <v>1836</v>
      </c>
      <c r="AJ2360" s="42">
        <v>2</v>
      </c>
      <c r="AL2360" s="5" t="s">
        <v>1837</v>
      </c>
      <c r="AM2360" s="17">
        <v>1</v>
      </c>
      <c r="BN2360" s="5" t="s">
        <v>1840</v>
      </c>
      <c r="BO2360" s="5" t="e">
        <f t="shared" si="125"/>
        <v>#N/A</v>
      </c>
      <c r="BP2360" s="5" t="e">
        <f t="shared" si="126"/>
        <v>#N/A</v>
      </c>
      <c r="BQ2360" s="5" t="e">
        <f>Table2[[#This Row],[Column1]]+Table2[[#This Row],[Column2]]</f>
        <v>#N/A</v>
      </c>
      <c r="BR2360" s="5"/>
      <c r="BS2360" s="5"/>
      <c r="BT2360" s="5"/>
      <c r="BU2360" s="5"/>
    </row>
    <row r="2361" spans="26:73" x14ac:dyDescent="0.25">
      <c r="Z2361" s="5" t="s">
        <v>1832</v>
      </c>
      <c r="AA2361" s="1">
        <v>0.08</v>
      </c>
      <c r="AI2361" s="5" t="s">
        <v>1837</v>
      </c>
      <c r="AJ2361" s="42">
        <v>1</v>
      </c>
      <c r="AL2361" s="5" t="s">
        <v>1838</v>
      </c>
      <c r="AM2361" s="17">
        <v>1</v>
      </c>
      <c r="BN2361" s="5" t="s">
        <v>1841</v>
      </c>
      <c r="BO2361" s="5" t="e">
        <f t="shared" si="125"/>
        <v>#N/A</v>
      </c>
      <c r="BP2361" s="5" t="e">
        <f t="shared" si="126"/>
        <v>#N/A</v>
      </c>
      <c r="BQ2361" s="5" t="e">
        <f>Table2[[#This Row],[Column1]]+Table2[[#This Row],[Column2]]</f>
        <v>#N/A</v>
      </c>
      <c r="BR2361" s="5"/>
      <c r="BS2361" s="5"/>
      <c r="BT2361" s="5"/>
      <c r="BU2361" s="5"/>
    </row>
    <row r="2362" spans="26:73" x14ac:dyDescent="0.25">
      <c r="Z2362" s="5" t="s">
        <v>1833</v>
      </c>
      <c r="AA2362" s="1">
        <v>0.13</v>
      </c>
      <c r="AI2362" s="5" t="s">
        <v>1838</v>
      </c>
      <c r="AJ2362" s="42">
        <v>1</v>
      </c>
      <c r="AL2362" s="5" t="s">
        <v>1839</v>
      </c>
      <c r="AM2362" s="17">
        <v>1</v>
      </c>
      <c r="BN2362" s="5" t="s">
        <v>1842</v>
      </c>
      <c r="BO2362" s="5" t="e">
        <f t="shared" si="125"/>
        <v>#N/A</v>
      </c>
      <c r="BP2362" s="5" t="e">
        <f t="shared" si="126"/>
        <v>#N/A</v>
      </c>
      <c r="BQ2362" s="5" t="e">
        <f>Table2[[#This Row],[Column1]]+Table2[[#This Row],[Column2]]</f>
        <v>#N/A</v>
      </c>
      <c r="BR2362" s="5"/>
      <c r="BS2362" s="5"/>
      <c r="BT2362" s="5"/>
      <c r="BU2362" s="5"/>
    </row>
    <row r="2363" spans="26:73" x14ac:dyDescent="0.25">
      <c r="Z2363" s="5" t="s">
        <v>1834</v>
      </c>
      <c r="AA2363" s="1">
        <v>0.14000000000000001</v>
      </c>
      <c r="AI2363" s="5" t="s">
        <v>1839</v>
      </c>
      <c r="AJ2363" s="42">
        <v>1</v>
      </c>
      <c r="AL2363" s="5" t="s">
        <v>1840</v>
      </c>
      <c r="AM2363" s="17">
        <v>1</v>
      </c>
      <c r="BN2363" s="5" t="s">
        <v>1843</v>
      </c>
      <c r="BO2363" s="5" t="e">
        <f t="shared" si="125"/>
        <v>#N/A</v>
      </c>
      <c r="BP2363" s="5" t="e">
        <f t="shared" si="126"/>
        <v>#N/A</v>
      </c>
      <c r="BQ2363" s="5" t="e">
        <f>Table2[[#This Row],[Column1]]+Table2[[#This Row],[Column2]]</f>
        <v>#N/A</v>
      </c>
      <c r="BR2363" s="5"/>
      <c r="BS2363" s="5"/>
      <c r="BT2363" s="5"/>
      <c r="BU2363" s="5"/>
    </row>
    <row r="2364" spans="26:73" x14ac:dyDescent="0.25">
      <c r="Z2364" s="5" t="s">
        <v>1835</v>
      </c>
      <c r="AA2364" s="1">
        <v>0.1</v>
      </c>
      <c r="AI2364" s="5" t="s">
        <v>1840</v>
      </c>
      <c r="AJ2364" s="42">
        <v>1</v>
      </c>
      <c r="AL2364" s="5" t="s">
        <v>1841</v>
      </c>
      <c r="AM2364" s="17">
        <v>1</v>
      </c>
      <c r="BN2364" s="5" t="s">
        <v>1844</v>
      </c>
      <c r="BO2364" s="5" t="e">
        <f t="shared" si="125"/>
        <v>#N/A</v>
      </c>
      <c r="BP2364" s="5" t="e">
        <f t="shared" si="126"/>
        <v>#N/A</v>
      </c>
      <c r="BQ2364" s="5" t="e">
        <f>Table2[[#This Row],[Column1]]+Table2[[#This Row],[Column2]]</f>
        <v>#N/A</v>
      </c>
      <c r="BR2364" s="5"/>
      <c r="BS2364" s="5"/>
      <c r="BT2364" s="5"/>
      <c r="BU2364" s="5"/>
    </row>
    <row r="2365" spans="26:73" x14ac:dyDescent="0.25">
      <c r="Z2365" s="5" t="s">
        <v>1836</v>
      </c>
      <c r="AA2365" s="1">
        <v>0.11</v>
      </c>
      <c r="AI2365" s="5" t="s">
        <v>1841</v>
      </c>
      <c r="AJ2365" s="42">
        <v>1</v>
      </c>
      <c r="AL2365" s="5" t="s">
        <v>1842</v>
      </c>
      <c r="AM2365" s="17">
        <v>3</v>
      </c>
      <c r="BN2365" s="5" t="s">
        <v>1845</v>
      </c>
      <c r="BO2365" s="5" t="e">
        <f t="shared" si="125"/>
        <v>#N/A</v>
      </c>
      <c r="BP2365" s="5" t="e">
        <f t="shared" si="126"/>
        <v>#N/A</v>
      </c>
      <c r="BQ2365" s="5" t="e">
        <f>Table2[[#This Row],[Column1]]+Table2[[#This Row],[Column2]]</f>
        <v>#N/A</v>
      </c>
      <c r="BR2365" s="5"/>
      <c r="BS2365" s="5"/>
      <c r="BT2365" s="5"/>
      <c r="BU2365" s="5"/>
    </row>
    <row r="2366" spans="26:73" x14ac:dyDescent="0.25">
      <c r="Z2366" s="5" t="s">
        <v>1837</v>
      </c>
      <c r="AA2366" s="1">
        <v>0</v>
      </c>
      <c r="AI2366" s="5" t="s">
        <v>1842</v>
      </c>
      <c r="AJ2366" s="42">
        <v>3</v>
      </c>
      <c r="AL2366" s="5" t="s">
        <v>1843</v>
      </c>
      <c r="AM2366" s="17">
        <v>1</v>
      </c>
      <c r="BN2366" s="5" t="s">
        <v>1846</v>
      </c>
      <c r="BO2366" s="5" t="e">
        <f t="shared" si="125"/>
        <v>#N/A</v>
      </c>
      <c r="BP2366" s="5" t="e">
        <f t="shared" si="126"/>
        <v>#N/A</v>
      </c>
      <c r="BQ2366" s="5" t="e">
        <f>Table2[[#This Row],[Column1]]+Table2[[#This Row],[Column2]]</f>
        <v>#N/A</v>
      </c>
      <c r="BR2366" s="5"/>
      <c r="BS2366" s="5"/>
      <c r="BT2366" s="5"/>
      <c r="BU2366" s="5"/>
    </row>
    <row r="2367" spans="26:73" x14ac:dyDescent="0.25">
      <c r="Z2367" s="5" t="s">
        <v>1838</v>
      </c>
      <c r="AA2367" s="1">
        <v>0.5</v>
      </c>
      <c r="AI2367" s="5" t="s">
        <v>1843</v>
      </c>
      <c r="AJ2367" s="42">
        <v>1</v>
      </c>
      <c r="AL2367" s="5" t="s">
        <v>1844</v>
      </c>
      <c r="AM2367" s="17">
        <v>2</v>
      </c>
      <c r="BN2367" s="5" t="s">
        <v>1847</v>
      </c>
      <c r="BO2367" s="5" t="e">
        <f t="shared" si="125"/>
        <v>#N/A</v>
      </c>
      <c r="BP2367" s="5" t="e">
        <f t="shared" si="126"/>
        <v>#N/A</v>
      </c>
      <c r="BQ2367" s="5" t="e">
        <f>Table2[[#This Row],[Column1]]+Table2[[#This Row],[Column2]]</f>
        <v>#N/A</v>
      </c>
      <c r="BR2367" s="5"/>
      <c r="BS2367" s="5"/>
      <c r="BT2367" s="5"/>
      <c r="BU2367" s="5"/>
    </row>
    <row r="2368" spans="26:73" x14ac:dyDescent="0.25">
      <c r="Z2368" s="5" t="s">
        <v>1839</v>
      </c>
      <c r="AA2368" s="1">
        <v>0</v>
      </c>
      <c r="AI2368" s="5" t="s">
        <v>1844</v>
      </c>
      <c r="AJ2368" s="42">
        <v>2</v>
      </c>
      <c r="AL2368" s="5" t="s">
        <v>1845</v>
      </c>
      <c r="AM2368" s="17">
        <v>1</v>
      </c>
      <c r="BN2368" s="5" t="s">
        <v>1848</v>
      </c>
      <c r="BO2368" s="5" t="e">
        <f t="shared" si="125"/>
        <v>#N/A</v>
      </c>
      <c r="BP2368" s="5" t="e">
        <f t="shared" si="126"/>
        <v>#N/A</v>
      </c>
      <c r="BQ2368" s="5" t="e">
        <f>Table2[[#This Row],[Column1]]+Table2[[#This Row],[Column2]]</f>
        <v>#N/A</v>
      </c>
      <c r="BR2368" s="5"/>
      <c r="BS2368" s="5"/>
      <c r="BT2368" s="5"/>
      <c r="BU2368" s="5"/>
    </row>
    <row r="2369" spans="26:73" x14ac:dyDescent="0.25">
      <c r="Z2369" s="5" t="s">
        <v>1840</v>
      </c>
      <c r="AA2369" s="1">
        <v>0</v>
      </c>
      <c r="AI2369" s="5" t="s">
        <v>1845</v>
      </c>
      <c r="AJ2369" s="42">
        <v>1</v>
      </c>
      <c r="AL2369" s="5" t="s">
        <v>1846</v>
      </c>
      <c r="AM2369" s="17">
        <v>1</v>
      </c>
      <c r="BN2369" s="5" t="s">
        <v>1849</v>
      </c>
      <c r="BO2369" s="5" t="e">
        <f t="shared" si="125"/>
        <v>#N/A</v>
      </c>
      <c r="BP2369" s="5" t="e">
        <f t="shared" si="126"/>
        <v>#N/A</v>
      </c>
      <c r="BQ2369" s="5" t="e">
        <f>Table2[[#This Row],[Column1]]+Table2[[#This Row],[Column2]]</f>
        <v>#N/A</v>
      </c>
      <c r="BR2369" s="5"/>
      <c r="BS2369" s="5"/>
      <c r="BT2369" s="5"/>
      <c r="BU2369" s="5"/>
    </row>
    <row r="2370" spans="26:73" x14ac:dyDescent="0.25">
      <c r="Z2370" s="5" t="s">
        <v>1841</v>
      </c>
      <c r="AA2370" s="1">
        <v>0</v>
      </c>
      <c r="AI2370" s="5" t="s">
        <v>1846</v>
      </c>
      <c r="AJ2370" s="42">
        <v>1</v>
      </c>
      <c r="AL2370" s="5" t="s">
        <v>1847</v>
      </c>
      <c r="AM2370" s="17">
        <v>2</v>
      </c>
      <c r="BN2370" s="5" t="s">
        <v>1850</v>
      </c>
      <c r="BO2370" s="5" t="e">
        <f t="shared" si="125"/>
        <v>#N/A</v>
      </c>
      <c r="BP2370" s="5" t="e">
        <f t="shared" si="126"/>
        <v>#N/A</v>
      </c>
      <c r="BQ2370" s="5" t="e">
        <f>Table2[[#This Row],[Column1]]+Table2[[#This Row],[Column2]]</f>
        <v>#N/A</v>
      </c>
      <c r="BR2370" s="5"/>
      <c r="BS2370" s="5"/>
      <c r="BT2370" s="5"/>
      <c r="BU2370" s="5"/>
    </row>
    <row r="2371" spans="26:73" x14ac:dyDescent="0.25">
      <c r="Z2371" s="5" t="s">
        <v>1842</v>
      </c>
      <c r="AA2371" s="1">
        <v>0.13</v>
      </c>
      <c r="AI2371" s="5" t="s">
        <v>1847</v>
      </c>
      <c r="AJ2371" s="42">
        <v>2</v>
      </c>
      <c r="AL2371" s="5" t="s">
        <v>1848</v>
      </c>
      <c r="AM2371" s="17">
        <v>1</v>
      </c>
      <c r="BN2371" s="5" t="s">
        <v>1851</v>
      </c>
      <c r="BO2371" s="5" t="e">
        <f t="shared" si="125"/>
        <v>#N/A</v>
      </c>
      <c r="BP2371" s="5" t="e">
        <f t="shared" si="126"/>
        <v>#N/A</v>
      </c>
      <c r="BQ2371" s="5" t="e">
        <f>Table2[[#This Row],[Column1]]+Table2[[#This Row],[Column2]]</f>
        <v>#N/A</v>
      </c>
      <c r="BR2371" s="5"/>
      <c r="BS2371" s="5"/>
      <c r="BT2371" s="5"/>
      <c r="BU2371" s="5"/>
    </row>
    <row r="2372" spans="26:73" x14ac:dyDescent="0.25">
      <c r="Z2372" s="5" t="s">
        <v>1843</v>
      </c>
      <c r="AA2372" s="1">
        <v>1</v>
      </c>
      <c r="AI2372" s="5" t="s">
        <v>1848</v>
      </c>
      <c r="AJ2372" s="42">
        <v>1</v>
      </c>
      <c r="AL2372" s="5" t="s">
        <v>1849</v>
      </c>
      <c r="AM2372" s="17">
        <v>3</v>
      </c>
      <c r="BN2372" s="5" t="s">
        <v>1852</v>
      </c>
      <c r="BO2372" s="5" t="e">
        <f t="shared" si="125"/>
        <v>#N/A</v>
      </c>
      <c r="BP2372" s="5" t="e">
        <f t="shared" si="126"/>
        <v>#N/A</v>
      </c>
      <c r="BQ2372" s="5" t="e">
        <f>Table2[[#This Row],[Column1]]+Table2[[#This Row],[Column2]]</f>
        <v>#N/A</v>
      </c>
      <c r="BR2372" s="5"/>
      <c r="BS2372" s="5"/>
      <c r="BT2372" s="5"/>
      <c r="BU2372" s="5"/>
    </row>
    <row r="2373" spans="26:73" x14ac:dyDescent="0.25">
      <c r="Z2373" s="5" t="s">
        <v>1844</v>
      </c>
      <c r="AA2373" s="1">
        <v>0.54</v>
      </c>
      <c r="AI2373" s="5" t="s">
        <v>1849</v>
      </c>
      <c r="AJ2373" s="42">
        <v>3</v>
      </c>
      <c r="AL2373" s="5" t="s">
        <v>1850</v>
      </c>
      <c r="AM2373" s="17">
        <v>1</v>
      </c>
      <c r="BN2373" s="5" t="s">
        <v>1853</v>
      </c>
      <c r="BO2373" s="5" t="e">
        <f t="shared" si="125"/>
        <v>#N/A</v>
      </c>
      <c r="BP2373" s="5" t="e">
        <f t="shared" si="126"/>
        <v>#N/A</v>
      </c>
      <c r="BQ2373" s="5" t="e">
        <f>Table2[[#This Row],[Column1]]+Table2[[#This Row],[Column2]]</f>
        <v>#N/A</v>
      </c>
      <c r="BR2373" s="5"/>
      <c r="BS2373" s="5"/>
      <c r="BT2373" s="5"/>
      <c r="BU2373" s="5"/>
    </row>
    <row r="2374" spans="26:73" x14ac:dyDescent="0.25">
      <c r="Z2374" s="5" t="s">
        <v>1845</v>
      </c>
      <c r="AA2374" s="1">
        <v>0.5</v>
      </c>
      <c r="AI2374" s="5" t="s">
        <v>1850</v>
      </c>
      <c r="AJ2374" s="42">
        <v>1</v>
      </c>
      <c r="AL2374" s="5" t="s">
        <v>1851</v>
      </c>
      <c r="AM2374" s="17">
        <v>1</v>
      </c>
      <c r="BN2374" s="5" t="s">
        <v>1854</v>
      </c>
      <c r="BO2374" s="5" t="e">
        <f t="shared" si="125"/>
        <v>#N/A</v>
      </c>
      <c r="BP2374" s="5" t="e">
        <f t="shared" si="126"/>
        <v>#N/A</v>
      </c>
      <c r="BQ2374" s="5" t="e">
        <f>Table2[[#This Row],[Column1]]+Table2[[#This Row],[Column2]]</f>
        <v>#N/A</v>
      </c>
      <c r="BR2374" s="5"/>
      <c r="BS2374" s="5"/>
      <c r="BT2374" s="5"/>
      <c r="BU2374" s="5"/>
    </row>
    <row r="2375" spans="26:73" x14ac:dyDescent="0.25">
      <c r="Z2375" s="5" t="s">
        <v>1846</v>
      </c>
      <c r="AA2375" s="1">
        <v>7.0000000000000007E-2</v>
      </c>
      <c r="AI2375" s="5" t="s">
        <v>1851</v>
      </c>
      <c r="AJ2375" s="42">
        <v>1</v>
      </c>
      <c r="AL2375" s="5" t="s">
        <v>1852</v>
      </c>
      <c r="AM2375" s="17">
        <v>1</v>
      </c>
      <c r="BN2375" s="5" t="s">
        <v>1855</v>
      </c>
      <c r="BO2375" s="5" t="e">
        <f t="shared" si="125"/>
        <v>#N/A</v>
      </c>
      <c r="BP2375" s="5" t="e">
        <f t="shared" si="126"/>
        <v>#N/A</v>
      </c>
      <c r="BQ2375" s="5" t="e">
        <f>Table2[[#This Row],[Column1]]+Table2[[#This Row],[Column2]]</f>
        <v>#N/A</v>
      </c>
      <c r="BR2375" s="5"/>
      <c r="BS2375" s="5"/>
      <c r="BT2375" s="5"/>
      <c r="BU2375" s="5"/>
    </row>
    <row r="2376" spans="26:73" x14ac:dyDescent="0.25">
      <c r="Z2376" s="5" t="s">
        <v>1847</v>
      </c>
      <c r="AA2376" s="1">
        <v>7.0000000000000007E-2</v>
      </c>
      <c r="AI2376" s="5" t="s">
        <v>1852</v>
      </c>
      <c r="AJ2376" s="42">
        <v>1</v>
      </c>
      <c r="AL2376" s="5" t="s">
        <v>1853</v>
      </c>
      <c r="AM2376" s="17">
        <v>1</v>
      </c>
      <c r="BN2376" s="5" t="s">
        <v>1856</v>
      </c>
      <c r="BO2376" s="5" t="e">
        <f t="shared" ref="BO2376:BO2439" si="127">RANK(BK2376:BK4002,BK2376:BK4002,0)</f>
        <v>#N/A</v>
      </c>
      <c r="BP2376" s="5" t="e">
        <f t="shared" ref="BP2376:BP2439" si="128">RANK(BL2376:BL4002,BL2376:BL4002,0)</f>
        <v>#N/A</v>
      </c>
      <c r="BQ2376" s="5" t="e">
        <f>Table2[[#This Row],[Column1]]+Table2[[#This Row],[Column2]]</f>
        <v>#N/A</v>
      </c>
      <c r="BR2376" s="5"/>
      <c r="BS2376" s="5"/>
      <c r="BT2376" s="5"/>
      <c r="BU2376" s="5"/>
    </row>
    <row r="2377" spans="26:73" x14ac:dyDescent="0.25">
      <c r="Z2377" s="5" t="s">
        <v>1848</v>
      </c>
      <c r="AA2377" s="1">
        <v>0.13</v>
      </c>
      <c r="AI2377" s="5" t="s">
        <v>1853</v>
      </c>
      <c r="AJ2377" s="42">
        <v>1</v>
      </c>
      <c r="AL2377" s="5" t="s">
        <v>1854</v>
      </c>
      <c r="AM2377" s="17">
        <v>1</v>
      </c>
      <c r="BN2377" s="5" t="s">
        <v>1857</v>
      </c>
      <c r="BO2377" s="5" t="e">
        <f t="shared" si="127"/>
        <v>#N/A</v>
      </c>
      <c r="BP2377" s="5" t="e">
        <f t="shared" si="128"/>
        <v>#N/A</v>
      </c>
      <c r="BQ2377" s="5" t="e">
        <f>Table2[[#This Row],[Column1]]+Table2[[#This Row],[Column2]]</f>
        <v>#N/A</v>
      </c>
      <c r="BR2377" s="5"/>
      <c r="BS2377" s="5"/>
      <c r="BT2377" s="5"/>
      <c r="BU2377" s="5"/>
    </row>
    <row r="2378" spans="26:73" x14ac:dyDescent="0.25">
      <c r="Z2378" s="5" t="s">
        <v>1849</v>
      </c>
      <c r="AA2378" s="1">
        <v>0.2</v>
      </c>
      <c r="AI2378" s="5" t="s">
        <v>1854</v>
      </c>
      <c r="AJ2378" s="42">
        <v>1</v>
      </c>
      <c r="AL2378" s="5" t="s">
        <v>1855</v>
      </c>
      <c r="AM2378" s="17">
        <v>2</v>
      </c>
      <c r="BN2378" s="5" t="s">
        <v>1859</v>
      </c>
      <c r="BO2378" s="5" t="e">
        <f t="shared" si="127"/>
        <v>#N/A</v>
      </c>
      <c r="BP2378" s="5" t="e">
        <f t="shared" si="128"/>
        <v>#N/A</v>
      </c>
      <c r="BQ2378" s="5" t="e">
        <f>Table2[[#This Row],[Column1]]+Table2[[#This Row],[Column2]]</f>
        <v>#N/A</v>
      </c>
      <c r="BR2378" s="5"/>
      <c r="BS2378" s="5"/>
      <c r="BT2378" s="5"/>
      <c r="BU2378" s="5"/>
    </row>
    <row r="2379" spans="26:73" x14ac:dyDescent="0.25">
      <c r="Z2379" s="5" t="s">
        <v>1850</v>
      </c>
      <c r="AA2379" s="1">
        <v>0.35</v>
      </c>
      <c r="AI2379" s="5" t="s">
        <v>1855</v>
      </c>
      <c r="AJ2379" s="42">
        <v>2</v>
      </c>
      <c r="AL2379" s="5" t="s">
        <v>1856</v>
      </c>
      <c r="AM2379" s="17">
        <v>1</v>
      </c>
      <c r="BN2379" s="5" t="s">
        <v>1862</v>
      </c>
      <c r="BO2379" s="5" t="e">
        <f t="shared" si="127"/>
        <v>#N/A</v>
      </c>
      <c r="BP2379" s="5" t="e">
        <f t="shared" si="128"/>
        <v>#N/A</v>
      </c>
      <c r="BQ2379" s="5" t="e">
        <f>Table2[[#This Row],[Column1]]+Table2[[#This Row],[Column2]]</f>
        <v>#N/A</v>
      </c>
      <c r="BR2379" s="5"/>
      <c r="BS2379" s="5"/>
      <c r="BT2379" s="5"/>
      <c r="BU2379" s="5"/>
    </row>
    <row r="2380" spans="26:73" x14ac:dyDescent="0.25">
      <c r="Z2380" s="5" t="s">
        <v>1851</v>
      </c>
      <c r="AA2380" s="1">
        <v>0.13</v>
      </c>
      <c r="AI2380" s="5" t="s">
        <v>1856</v>
      </c>
      <c r="AJ2380" s="42">
        <v>1</v>
      </c>
      <c r="AL2380" s="5" t="s">
        <v>1857</v>
      </c>
      <c r="AM2380" s="17">
        <v>1</v>
      </c>
      <c r="BN2380" s="5" t="s">
        <v>1863</v>
      </c>
      <c r="BO2380" s="5" t="e">
        <f t="shared" si="127"/>
        <v>#N/A</v>
      </c>
      <c r="BP2380" s="5" t="e">
        <f t="shared" si="128"/>
        <v>#N/A</v>
      </c>
      <c r="BQ2380" s="5" t="e">
        <f>Table2[[#This Row],[Column1]]+Table2[[#This Row],[Column2]]</f>
        <v>#N/A</v>
      </c>
      <c r="BR2380" s="5"/>
      <c r="BS2380" s="5"/>
      <c r="BT2380" s="5"/>
      <c r="BU2380" s="5"/>
    </row>
    <row r="2381" spans="26:73" x14ac:dyDescent="0.25">
      <c r="Z2381" s="5" t="s">
        <v>1852</v>
      </c>
      <c r="AA2381" s="1">
        <v>0</v>
      </c>
      <c r="AI2381" s="5" t="s">
        <v>1857</v>
      </c>
      <c r="AJ2381" s="42">
        <v>1</v>
      </c>
      <c r="AL2381" s="5" t="s">
        <v>1859</v>
      </c>
      <c r="AM2381" s="17">
        <v>1</v>
      </c>
      <c r="BN2381" s="5" t="s">
        <v>1864</v>
      </c>
      <c r="BO2381" s="5" t="e">
        <f t="shared" si="127"/>
        <v>#N/A</v>
      </c>
      <c r="BP2381" s="5" t="e">
        <f t="shared" si="128"/>
        <v>#N/A</v>
      </c>
      <c r="BQ2381" s="5" t="e">
        <f>Table2[[#This Row],[Column1]]+Table2[[#This Row],[Column2]]</f>
        <v>#N/A</v>
      </c>
      <c r="BR2381" s="5"/>
      <c r="BS2381" s="5"/>
      <c r="BT2381" s="5"/>
      <c r="BU2381" s="5"/>
    </row>
    <row r="2382" spans="26:73" x14ac:dyDescent="0.25">
      <c r="Z2382" s="5" t="s">
        <v>1853</v>
      </c>
      <c r="AA2382" s="1">
        <v>0.03</v>
      </c>
      <c r="AI2382" s="5" t="s">
        <v>1859</v>
      </c>
      <c r="AJ2382" s="42">
        <v>1</v>
      </c>
      <c r="AL2382" s="5" t="s">
        <v>1862</v>
      </c>
      <c r="AM2382" s="17">
        <v>1</v>
      </c>
      <c r="BN2382" s="5" t="s">
        <v>1865</v>
      </c>
      <c r="BO2382" s="5" t="e">
        <f t="shared" si="127"/>
        <v>#N/A</v>
      </c>
      <c r="BP2382" s="5" t="e">
        <f t="shared" si="128"/>
        <v>#N/A</v>
      </c>
      <c r="BQ2382" s="5" t="e">
        <f>Table2[[#This Row],[Column1]]+Table2[[#This Row],[Column2]]</f>
        <v>#N/A</v>
      </c>
      <c r="BR2382" s="5"/>
      <c r="BS2382" s="5"/>
      <c r="BT2382" s="5"/>
      <c r="BU2382" s="5"/>
    </row>
    <row r="2383" spans="26:73" x14ac:dyDescent="0.25">
      <c r="Z2383" s="5" t="s">
        <v>1854</v>
      </c>
      <c r="AA2383" s="1">
        <v>0.15</v>
      </c>
      <c r="AI2383" s="5" t="s">
        <v>1862</v>
      </c>
      <c r="AJ2383" s="42">
        <v>1</v>
      </c>
      <c r="AL2383" s="5" t="s">
        <v>1863</v>
      </c>
      <c r="AM2383" s="17">
        <v>1</v>
      </c>
      <c r="BN2383" s="5" t="s">
        <v>1866</v>
      </c>
      <c r="BO2383" s="5" t="e">
        <f t="shared" si="127"/>
        <v>#N/A</v>
      </c>
      <c r="BP2383" s="5" t="e">
        <f t="shared" si="128"/>
        <v>#N/A</v>
      </c>
      <c r="BQ2383" s="5" t="e">
        <f>Table2[[#This Row],[Column1]]+Table2[[#This Row],[Column2]]</f>
        <v>#N/A</v>
      </c>
      <c r="BR2383" s="5"/>
      <c r="BS2383" s="5"/>
      <c r="BT2383" s="5"/>
      <c r="BU2383" s="5"/>
    </row>
    <row r="2384" spans="26:73" x14ac:dyDescent="0.25">
      <c r="Z2384" s="5" t="s">
        <v>1855</v>
      </c>
      <c r="AA2384" s="1">
        <v>1</v>
      </c>
      <c r="AI2384" s="5" t="s">
        <v>1863</v>
      </c>
      <c r="AJ2384" s="42">
        <v>1</v>
      </c>
      <c r="AL2384" s="5" t="s">
        <v>1864</v>
      </c>
      <c r="AM2384" s="17">
        <v>2</v>
      </c>
      <c r="BN2384" s="5" t="s">
        <v>1867</v>
      </c>
      <c r="BO2384" s="5" t="e">
        <f t="shared" si="127"/>
        <v>#N/A</v>
      </c>
      <c r="BP2384" s="5" t="e">
        <f t="shared" si="128"/>
        <v>#N/A</v>
      </c>
      <c r="BQ2384" s="5" t="e">
        <f>Table2[[#This Row],[Column1]]+Table2[[#This Row],[Column2]]</f>
        <v>#N/A</v>
      </c>
      <c r="BR2384" s="5"/>
      <c r="BS2384" s="5"/>
      <c r="BT2384" s="5"/>
      <c r="BU2384" s="5"/>
    </row>
    <row r="2385" spans="26:73" x14ac:dyDescent="0.25">
      <c r="Z2385" s="5" t="s">
        <v>1856</v>
      </c>
      <c r="AA2385" s="1">
        <v>0</v>
      </c>
      <c r="AI2385" s="5" t="s">
        <v>1864</v>
      </c>
      <c r="AJ2385" s="42">
        <v>2</v>
      </c>
      <c r="AL2385" s="5" t="s">
        <v>1865</v>
      </c>
      <c r="AM2385" s="17">
        <v>1</v>
      </c>
      <c r="BN2385" s="5" t="s">
        <v>1868</v>
      </c>
      <c r="BO2385" s="5" t="e">
        <f t="shared" si="127"/>
        <v>#N/A</v>
      </c>
      <c r="BP2385" s="5" t="e">
        <f t="shared" si="128"/>
        <v>#N/A</v>
      </c>
      <c r="BQ2385" s="5" t="e">
        <f>Table2[[#This Row],[Column1]]+Table2[[#This Row],[Column2]]</f>
        <v>#N/A</v>
      </c>
      <c r="BR2385" s="5"/>
      <c r="BS2385" s="5"/>
      <c r="BT2385" s="5"/>
      <c r="BU2385" s="5"/>
    </row>
    <row r="2386" spans="26:73" x14ac:dyDescent="0.25">
      <c r="Z2386" s="5" t="s">
        <v>1857</v>
      </c>
      <c r="AA2386" s="1">
        <v>0</v>
      </c>
      <c r="AI2386" s="5" t="s">
        <v>1865</v>
      </c>
      <c r="AJ2386" s="42">
        <v>1</v>
      </c>
      <c r="AL2386" s="5" t="s">
        <v>1866</v>
      </c>
      <c r="AM2386" s="17">
        <v>1</v>
      </c>
      <c r="BN2386" s="5" t="s">
        <v>1869</v>
      </c>
      <c r="BO2386" s="5" t="e">
        <f t="shared" si="127"/>
        <v>#N/A</v>
      </c>
      <c r="BP2386" s="5" t="e">
        <f t="shared" si="128"/>
        <v>#N/A</v>
      </c>
      <c r="BQ2386" s="5" t="e">
        <f>Table2[[#This Row],[Column1]]+Table2[[#This Row],[Column2]]</f>
        <v>#N/A</v>
      </c>
      <c r="BR2386" s="5"/>
      <c r="BS2386" s="5"/>
      <c r="BT2386" s="5"/>
      <c r="BU2386" s="5"/>
    </row>
    <row r="2387" spans="26:73" x14ac:dyDescent="0.25">
      <c r="Z2387" s="5" t="s">
        <v>1859</v>
      </c>
      <c r="AA2387" s="1">
        <v>0.15</v>
      </c>
      <c r="AI2387" s="5" t="s">
        <v>1866</v>
      </c>
      <c r="AJ2387" s="42">
        <v>1</v>
      </c>
      <c r="AL2387" s="5" t="s">
        <v>1867</v>
      </c>
      <c r="AM2387" s="17">
        <v>1</v>
      </c>
      <c r="BN2387" s="5" t="s">
        <v>1870</v>
      </c>
      <c r="BO2387" s="5" t="e">
        <f t="shared" si="127"/>
        <v>#N/A</v>
      </c>
      <c r="BP2387" s="5" t="e">
        <f t="shared" si="128"/>
        <v>#N/A</v>
      </c>
      <c r="BQ2387" s="5" t="e">
        <f>Table2[[#This Row],[Column1]]+Table2[[#This Row],[Column2]]</f>
        <v>#N/A</v>
      </c>
      <c r="BR2387" s="5"/>
      <c r="BS2387" s="5"/>
      <c r="BT2387" s="5"/>
      <c r="BU2387" s="5"/>
    </row>
    <row r="2388" spans="26:73" x14ac:dyDescent="0.25">
      <c r="Z2388" s="5" t="s">
        <v>1862</v>
      </c>
      <c r="AA2388" s="1">
        <v>0.33</v>
      </c>
      <c r="AI2388" s="5" t="s">
        <v>1867</v>
      </c>
      <c r="AJ2388" s="42">
        <v>1</v>
      </c>
      <c r="AL2388" s="5" t="s">
        <v>1868</v>
      </c>
      <c r="AM2388" s="17">
        <v>1</v>
      </c>
      <c r="BN2388" s="5" t="s">
        <v>1871</v>
      </c>
      <c r="BO2388" s="5" t="e">
        <f t="shared" si="127"/>
        <v>#N/A</v>
      </c>
      <c r="BP2388" s="5" t="e">
        <f t="shared" si="128"/>
        <v>#N/A</v>
      </c>
      <c r="BQ2388" s="5" t="e">
        <f>Table2[[#This Row],[Column1]]+Table2[[#This Row],[Column2]]</f>
        <v>#N/A</v>
      </c>
      <c r="BR2388" s="5"/>
      <c r="BS2388" s="5"/>
      <c r="BT2388" s="5"/>
      <c r="BU2388" s="5"/>
    </row>
    <row r="2389" spans="26:73" x14ac:dyDescent="0.25">
      <c r="Z2389" s="5" t="s">
        <v>1863</v>
      </c>
      <c r="AA2389" s="1">
        <v>1</v>
      </c>
      <c r="AI2389" s="5" t="s">
        <v>1868</v>
      </c>
      <c r="AJ2389" s="42">
        <v>1</v>
      </c>
      <c r="AL2389" s="5" t="s">
        <v>1869</v>
      </c>
      <c r="AM2389" s="17">
        <v>1</v>
      </c>
      <c r="BN2389" s="5" t="s">
        <v>1872</v>
      </c>
      <c r="BO2389" s="5" t="e">
        <f t="shared" si="127"/>
        <v>#N/A</v>
      </c>
      <c r="BP2389" s="5" t="e">
        <f t="shared" si="128"/>
        <v>#N/A</v>
      </c>
      <c r="BQ2389" s="5" t="e">
        <f>Table2[[#This Row],[Column1]]+Table2[[#This Row],[Column2]]</f>
        <v>#N/A</v>
      </c>
      <c r="BR2389" s="5"/>
      <c r="BS2389" s="5"/>
      <c r="BT2389" s="5"/>
      <c r="BU2389" s="5"/>
    </row>
    <row r="2390" spans="26:73" x14ac:dyDescent="0.25">
      <c r="Z2390" s="5" t="s">
        <v>1864</v>
      </c>
      <c r="AA2390" s="1">
        <v>0.1</v>
      </c>
      <c r="AI2390" s="5" t="s">
        <v>1869</v>
      </c>
      <c r="AJ2390" s="42">
        <v>1</v>
      </c>
      <c r="AL2390" s="5" t="s">
        <v>1870</v>
      </c>
      <c r="AM2390" s="17">
        <v>1</v>
      </c>
      <c r="BN2390" s="5" t="s">
        <v>1873</v>
      </c>
      <c r="BO2390" s="5" t="e">
        <f t="shared" si="127"/>
        <v>#N/A</v>
      </c>
      <c r="BP2390" s="5" t="e">
        <f t="shared" si="128"/>
        <v>#N/A</v>
      </c>
      <c r="BQ2390" s="5" t="e">
        <f>Table2[[#This Row],[Column1]]+Table2[[#This Row],[Column2]]</f>
        <v>#N/A</v>
      </c>
      <c r="BR2390" s="5"/>
      <c r="BS2390" s="5"/>
      <c r="BT2390" s="5"/>
      <c r="BU2390" s="5"/>
    </row>
    <row r="2391" spans="26:73" x14ac:dyDescent="0.25">
      <c r="Z2391" s="5" t="s">
        <v>1865</v>
      </c>
      <c r="AA2391" s="1">
        <v>0.4</v>
      </c>
      <c r="AI2391" s="5" t="s">
        <v>1870</v>
      </c>
      <c r="AJ2391" s="42">
        <v>1</v>
      </c>
      <c r="AL2391" s="5" t="s">
        <v>1871</v>
      </c>
      <c r="AM2391" s="17">
        <v>2</v>
      </c>
      <c r="BN2391" s="5" t="s">
        <v>1875</v>
      </c>
      <c r="BO2391" s="5" t="e">
        <f t="shared" si="127"/>
        <v>#N/A</v>
      </c>
      <c r="BP2391" s="5" t="e">
        <f t="shared" si="128"/>
        <v>#N/A</v>
      </c>
      <c r="BQ2391" s="5" t="e">
        <f>Table2[[#This Row],[Column1]]+Table2[[#This Row],[Column2]]</f>
        <v>#N/A</v>
      </c>
      <c r="BR2391" s="5"/>
      <c r="BS2391" s="5"/>
      <c r="BT2391" s="5"/>
      <c r="BU2391" s="5"/>
    </row>
    <row r="2392" spans="26:73" x14ac:dyDescent="0.25">
      <c r="Z2392" s="5" t="s">
        <v>1866</v>
      </c>
      <c r="AA2392" s="1">
        <v>0.08</v>
      </c>
      <c r="AI2392" s="5" t="s">
        <v>1871</v>
      </c>
      <c r="AJ2392" s="42">
        <v>2</v>
      </c>
      <c r="AL2392" s="5" t="s">
        <v>1872</v>
      </c>
      <c r="AM2392" s="17">
        <v>1</v>
      </c>
      <c r="BN2392" s="5" t="s">
        <v>1876</v>
      </c>
      <c r="BO2392" s="5" t="e">
        <f t="shared" si="127"/>
        <v>#N/A</v>
      </c>
      <c r="BP2392" s="5" t="e">
        <f t="shared" si="128"/>
        <v>#N/A</v>
      </c>
      <c r="BQ2392" s="5" t="e">
        <f>Table2[[#This Row],[Column1]]+Table2[[#This Row],[Column2]]</f>
        <v>#N/A</v>
      </c>
      <c r="BR2392" s="5"/>
      <c r="BS2392" s="5"/>
      <c r="BT2392" s="5"/>
      <c r="BU2392" s="5"/>
    </row>
    <row r="2393" spans="26:73" x14ac:dyDescent="0.25">
      <c r="Z2393" s="5" t="s">
        <v>1867</v>
      </c>
      <c r="AA2393" s="1">
        <v>0.05</v>
      </c>
      <c r="AI2393" s="5" t="s">
        <v>1872</v>
      </c>
      <c r="AJ2393" s="42">
        <v>1</v>
      </c>
      <c r="AL2393" s="5" t="s">
        <v>1873</v>
      </c>
      <c r="AM2393" s="17">
        <v>1</v>
      </c>
      <c r="BN2393" s="5" t="s">
        <v>1877</v>
      </c>
      <c r="BO2393" s="5" t="e">
        <f t="shared" si="127"/>
        <v>#N/A</v>
      </c>
      <c r="BP2393" s="5" t="e">
        <f t="shared" si="128"/>
        <v>#N/A</v>
      </c>
      <c r="BQ2393" s="5" t="e">
        <f>Table2[[#This Row],[Column1]]+Table2[[#This Row],[Column2]]</f>
        <v>#N/A</v>
      </c>
      <c r="BR2393" s="5"/>
      <c r="BS2393" s="5"/>
      <c r="BT2393" s="5"/>
      <c r="BU2393" s="5"/>
    </row>
    <row r="2394" spans="26:73" x14ac:dyDescent="0.25">
      <c r="Z2394" s="5" t="s">
        <v>1868</v>
      </c>
      <c r="AA2394" s="1">
        <v>0.4</v>
      </c>
      <c r="AI2394" s="5" t="s">
        <v>1873</v>
      </c>
      <c r="AJ2394" s="42">
        <v>1</v>
      </c>
      <c r="AL2394" s="5" t="s">
        <v>1875</v>
      </c>
      <c r="AM2394" s="17">
        <v>1</v>
      </c>
      <c r="BN2394" s="5" t="s">
        <v>1878</v>
      </c>
      <c r="BO2394" s="5" t="e">
        <f t="shared" si="127"/>
        <v>#N/A</v>
      </c>
      <c r="BP2394" s="5" t="e">
        <f t="shared" si="128"/>
        <v>#N/A</v>
      </c>
      <c r="BQ2394" s="5" t="e">
        <f>Table2[[#This Row],[Column1]]+Table2[[#This Row],[Column2]]</f>
        <v>#N/A</v>
      </c>
      <c r="BR2394" s="5"/>
      <c r="BS2394" s="5"/>
      <c r="BT2394" s="5"/>
      <c r="BU2394" s="5"/>
    </row>
    <row r="2395" spans="26:73" x14ac:dyDescent="0.25">
      <c r="Z2395" s="5" t="s">
        <v>1869</v>
      </c>
      <c r="AA2395" s="1">
        <v>0.13</v>
      </c>
      <c r="AI2395" s="5" t="s">
        <v>1875</v>
      </c>
      <c r="AJ2395" s="42">
        <v>1</v>
      </c>
      <c r="AL2395" s="5" t="s">
        <v>1876</v>
      </c>
      <c r="AM2395" s="17">
        <v>1</v>
      </c>
      <c r="BN2395" s="5" t="s">
        <v>1879</v>
      </c>
      <c r="BO2395" s="5" t="e">
        <f t="shared" si="127"/>
        <v>#N/A</v>
      </c>
      <c r="BP2395" s="5" t="e">
        <f t="shared" si="128"/>
        <v>#N/A</v>
      </c>
      <c r="BQ2395" s="5" t="e">
        <f>Table2[[#This Row],[Column1]]+Table2[[#This Row],[Column2]]</f>
        <v>#N/A</v>
      </c>
      <c r="BR2395" s="5"/>
      <c r="BS2395" s="5"/>
      <c r="BT2395" s="5"/>
      <c r="BU2395" s="5"/>
    </row>
    <row r="2396" spans="26:73" x14ac:dyDescent="0.25">
      <c r="Z2396" s="5" t="s">
        <v>1870</v>
      </c>
      <c r="AA2396" s="1">
        <v>0</v>
      </c>
      <c r="AI2396" s="5" t="s">
        <v>1876</v>
      </c>
      <c r="AJ2396" s="42">
        <v>1</v>
      </c>
      <c r="AL2396" s="5" t="s">
        <v>1877</v>
      </c>
      <c r="AM2396" s="17">
        <v>1</v>
      </c>
      <c r="BN2396" s="5" t="s">
        <v>1880</v>
      </c>
      <c r="BO2396" s="5" t="e">
        <f t="shared" si="127"/>
        <v>#N/A</v>
      </c>
      <c r="BP2396" s="5" t="e">
        <f t="shared" si="128"/>
        <v>#N/A</v>
      </c>
      <c r="BQ2396" s="5" t="e">
        <f>Table2[[#This Row],[Column1]]+Table2[[#This Row],[Column2]]</f>
        <v>#N/A</v>
      </c>
      <c r="BR2396" s="5"/>
      <c r="BS2396" s="5"/>
      <c r="BT2396" s="5"/>
      <c r="BU2396" s="5"/>
    </row>
    <row r="2397" spans="26:73" x14ac:dyDescent="0.25">
      <c r="Z2397" s="5" t="s">
        <v>1871</v>
      </c>
      <c r="AA2397" s="1">
        <v>0.25</v>
      </c>
      <c r="AI2397" s="5" t="s">
        <v>1877</v>
      </c>
      <c r="AJ2397" s="42">
        <v>1</v>
      </c>
      <c r="AL2397" s="5" t="s">
        <v>1878</v>
      </c>
      <c r="AM2397" s="17">
        <v>1</v>
      </c>
      <c r="BN2397" s="5" t="s">
        <v>1881</v>
      </c>
      <c r="BO2397" s="5" t="e">
        <f t="shared" si="127"/>
        <v>#N/A</v>
      </c>
      <c r="BP2397" s="5" t="e">
        <f t="shared" si="128"/>
        <v>#N/A</v>
      </c>
      <c r="BQ2397" s="5" t="e">
        <f>Table2[[#This Row],[Column1]]+Table2[[#This Row],[Column2]]</f>
        <v>#N/A</v>
      </c>
      <c r="BR2397" s="5"/>
      <c r="BS2397" s="5"/>
      <c r="BT2397" s="5"/>
      <c r="BU2397" s="5"/>
    </row>
    <row r="2398" spans="26:73" x14ac:dyDescent="0.25">
      <c r="Z2398" s="5" t="s">
        <v>1872</v>
      </c>
      <c r="AA2398" s="1">
        <v>0.1</v>
      </c>
      <c r="AI2398" s="5" t="s">
        <v>1878</v>
      </c>
      <c r="AJ2398" s="42">
        <v>1</v>
      </c>
      <c r="AL2398" s="5" t="s">
        <v>1879</v>
      </c>
      <c r="AM2398" s="17">
        <v>1</v>
      </c>
      <c r="BN2398" s="5" t="s">
        <v>1882</v>
      </c>
      <c r="BO2398" s="5" t="e">
        <f t="shared" si="127"/>
        <v>#N/A</v>
      </c>
      <c r="BP2398" s="5" t="e">
        <f t="shared" si="128"/>
        <v>#N/A</v>
      </c>
      <c r="BQ2398" s="5" t="e">
        <f>Table2[[#This Row],[Column1]]+Table2[[#This Row],[Column2]]</f>
        <v>#N/A</v>
      </c>
      <c r="BR2398" s="5"/>
      <c r="BS2398" s="5"/>
      <c r="BT2398" s="5"/>
      <c r="BU2398" s="5"/>
    </row>
    <row r="2399" spans="26:73" x14ac:dyDescent="0.25">
      <c r="Z2399" s="5" t="s">
        <v>1873</v>
      </c>
      <c r="AA2399" s="1">
        <v>1</v>
      </c>
      <c r="AI2399" s="5" t="s">
        <v>1879</v>
      </c>
      <c r="AJ2399" s="42">
        <v>1</v>
      </c>
      <c r="AL2399" s="5" t="s">
        <v>1880</v>
      </c>
      <c r="AM2399" s="17">
        <v>5</v>
      </c>
      <c r="BN2399" s="5" t="s">
        <v>1883</v>
      </c>
      <c r="BO2399" s="5" t="e">
        <f t="shared" si="127"/>
        <v>#N/A</v>
      </c>
      <c r="BP2399" s="5" t="e">
        <f t="shared" si="128"/>
        <v>#N/A</v>
      </c>
      <c r="BQ2399" s="5" t="e">
        <f>Table2[[#This Row],[Column1]]+Table2[[#This Row],[Column2]]</f>
        <v>#N/A</v>
      </c>
      <c r="BR2399" s="5"/>
      <c r="BS2399" s="5"/>
      <c r="BT2399" s="5"/>
      <c r="BU2399" s="5"/>
    </row>
    <row r="2400" spans="26:73" x14ac:dyDescent="0.25">
      <c r="Z2400" s="5" t="s">
        <v>1875</v>
      </c>
      <c r="AA2400" s="1">
        <v>0</v>
      </c>
      <c r="AI2400" s="5" t="s">
        <v>1880</v>
      </c>
      <c r="AJ2400" s="42">
        <v>5</v>
      </c>
      <c r="AL2400" s="5" t="s">
        <v>1881</v>
      </c>
      <c r="AM2400" s="17">
        <v>2</v>
      </c>
      <c r="BN2400" s="5" t="s">
        <v>1884</v>
      </c>
      <c r="BO2400" s="5" t="e">
        <f t="shared" si="127"/>
        <v>#N/A</v>
      </c>
      <c r="BP2400" s="5" t="e">
        <f t="shared" si="128"/>
        <v>#N/A</v>
      </c>
      <c r="BQ2400" s="5" t="e">
        <f>Table2[[#This Row],[Column1]]+Table2[[#This Row],[Column2]]</f>
        <v>#N/A</v>
      </c>
      <c r="BR2400" s="5"/>
      <c r="BS2400" s="5"/>
      <c r="BT2400" s="5"/>
      <c r="BU2400" s="5"/>
    </row>
    <row r="2401" spans="26:73" x14ac:dyDescent="0.25">
      <c r="Z2401" s="5" t="s">
        <v>1876</v>
      </c>
      <c r="AA2401" s="1">
        <v>0.33</v>
      </c>
      <c r="AI2401" s="5" t="s">
        <v>1881</v>
      </c>
      <c r="AJ2401" s="42">
        <v>2</v>
      </c>
      <c r="AL2401" s="5" t="s">
        <v>1882</v>
      </c>
      <c r="AM2401" s="17">
        <v>1</v>
      </c>
      <c r="BN2401" s="5" t="s">
        <v>1885</v>
      </c>
      <c r="BO2401" s="5" t="e">
        <f t="shared" si="127"/>
        <v>#N/A</v>
      </c>
      <c r="BP2401" s="5" t="e">
        <f t="shared" si="128"/>
        <v>#N/A</v>
      </c>
      <c r="BQ2401" s="5" t="e">
        <f>Table2[[#This Row],[Column1]]+Table2[[#This Row],[Column2]]</f>
        <v>#N/A</v>
      </c>
      <c r="BR2401" s="5"/>
      <c r="BS2401" s="5"/>
      <c r="BT2401" s="5"/>
      <c r="BU2401" s="5"/>
    </row>
    <row r="2402" spans="26:73" x14ac:dyDescent="0.25">
      <c r="Z2402" s="5" t="s">
        <v>1877</v>
      </c>
      <c r="AA2402" s="1">
        <v>0</v>
      </c>
      <c r="AI2402" s="5" t="s">
        <v>1882</v>
      </c>
      <c r="AJ2402" s="42">
        <v>1</v>
      </c>
      <c r="AL2402" s="5" t="s">
        <v>1883</v>
      </c>
      <c r="AM2402" s="17">
        <v>1</v>
      </c>
      <c r="BN2402" s="5" t="s">
        <v>1886</v>
      </c>
      <c r="BO2402" s="5" t="e">
        <f t="shared" si="127"/>
        <v>#N/A</v>
      </c>
      <c r="BP2402" s="5" t="e">
        <f t="shared" si="128"/>
        <v>#N/A</v>
      </c>
      <c r="BQ2402" s="5" t="e">
        <f>Table2[[#This Row],[Column1]]+Table2[[#This Row],[Column2]]</f>
        <v>#N/A</v>
      </c>
      <c r="BR2402" s="5"/>
      <c r="BS2402" s="5"/>
      <c r="BT2402" s="5"/>
      <c r="BU2402" s="5"/>
    </row>
    <row r="2403" spans="26:73" x14ac:dyDescent="0.25">
      <c r="Z2403" s="5" t="s">
        <v>1878</v>
      </c>
      <c r="AA2403" s="1">
        <v>0</v>
      </c>
      <c r="AI2403" s="5" t="s">
        <v>1883</v>
      </c>
      <c r="AJ2403" s="42">
        <v>1</v>
      </c>
      <c r="AL2403" s="5" t="s">
        <v>1884</v>
      </c>
      <c r="AM2403" s="17">
        <v>2</v>
      </c>
      <c r="BN2403" s="5" t="s">
        <v>1887</v>
      </c>
      <c r="BO2403" s="5" t="e">
        <f t="shared" si="127"/>
        <v>#N/A</v>
      </c>
      <c r="BP2403" s="5" t="e">
        <f t="shared" si="128"/>
        <v>#N/A</v>
      </c>
      <c r="BQ2403" s="5" t="e">
        <f>Table2[[#This Row],[Column1]]+Table2[[#This Row],[Column2]]</f>
        <v>#N/A</v>
      </c>
      <c r="BR2403" s="5"/>
      <c r="BS2403" s="5"/>
      <c r="BT2403" s="5"/>
      <c r="BU2403" s="5"/>
    </row>
    <row r="2404" spans="26:73" x14ac:dyDescent="0.25">
      <c r="Z2404" s="5" t="s">
        <v>1879</v>
      </c>
      <c r="AA2404" s="1">
        <v>1</v>
      </c>
      <c r="AI2404" s="5" t="s">
        <v>1884</v>
      </c>
      <c r="AJ2404" s="42">
        <v>2</v>
      </c>
      <c r="AL2404" s="5" t="s">
        <v>1885</v>
      </c>
      <c r="AM2404" s="17">
        <v>2</v>
      </c>
      <c r="BN2404" s="5" t="s">
        <v>1888</v>
      </c>
      <c r="BO2404" s="5" t="e">
        <f t="shared" si="127"/>
        <v>#N/A</v>
      </c>
      <c r="BP2404" s="5" t="e">
        <f t="shared" si="128"/>
        <v>#N/A</v>
      </c>
      <c r="BQ2404" s="5" t="e">
        <f>Table2[[#This Row],[Column1]]+Table2[[#This Row],[Column2]]</f>
        <v>#N/A</v>
      </c>
      <c r="BR2404" s="5"/>
      <c r="BS2404" s="5"/>
      <c r="BT2404" s="5"/>
      <c r="BU2404" s="5"/>
    </row>
    <row r="2405" spans="26:73" x14ac:dyDescent="0.25">
      <c r="Z2405" s="5" t="s">
        <v>1880</v>
      </c>
      <c r="AA2405" s="1">
        <v>0.2</v>
      </c>
      <c r="AI2405" s="5" t="s">
        <v>1885</v>
      </c>
      <c r="AJ2405" s="42">
        <v>2</v>
      </c>
      <c r="AL2405" s="5" t="s">
        <v>1886</v>
      </c>
      <c r="AM2405" s="17">
        <v>1</v>
      </c>
      <c r="BN2405" s="5" t="s">
        <v>1889</v>
      </c>
      <c r="BO2405" s="5" t="e">
        <f t="shared" si="127"/>
        <v>#N/A</v>
      </c>
      <c r="BP2405" s="5" t="e">
        <f t="shared" si="128"/>
        <v>#N/A</v>
      </c>
      <c r="BQ2405" s="5" t="e">
        <f>Table2[[#This Row],[Column1]]+Table2[[#This Row],[Column2]]</f>
        <v>#N/A</v>
      </c>
      <c r="BR2405" s="5"/>
      <c r="BS2405" s="5"/>
      <c r="BT2405" s="5"/>
      <c r="BU2405" s="5"/>
    </row>
    <row r="2406" spans="26:73" x14ac:dyDescent="0.25">
      <c r="Z2406" s="5" t="s">
        <v>1881</v>
      </c>
      <c r="AA2406" s="1">
        <v>0.28000000000000003</v>
      </c>
      <c r="AI2406" s="5" t="s">
        <v>1886</v>
      </c>
      <c r="AJ2406" s="42">
        <v>1</v>
      </c>
      <c r="AL2406" s="5" t="s">
        <v>1887</v>
      </c>
      <c r="AM2406" s="17">
        <v>1</v>
      </c>
      <c r="BN2406" s="5" t="s">
        <v>1890</v>
      </c>
      <c r="BO2406" s="5" t="e">
        <f t="shared" si="127"/>
        <v>#N/A</v>
      </c>
      <c r="BP2406" s="5" t="e">
        <f t="shared" si="128"/>
        <v>#N/A</v>
      </c>
      <c r="BQ2406" s="5" t="e">
        <f>Table2[[#This Row],[Column1]]+Table2[[#This Row],[Column2]]</f>
        <v>#N/A</v>
      </c>
      <c r="BR2406" s="5"/>
      <c r="BS2406" s="5"/>
      <c r="BT2406" s="5"/>
      <c r="BU2406" s="5"/>
    </row>
    <row r="2407" spans="26:73" x14ac:dyDescent="0.25">
      <c r="Z2407" s="5" t="s">
        <v>1882</v>
      </c>
      <c r="AA2407" s="1">
        <v>0.35</v>
      </c>
      <c r="AI2407" s="5" t="s">
        <v>1887</v>
      </c>
      <c r="AJ2407" s="42">
        <v>1</v>
      </c>
      <c r="AL2407" s="5" t="s">
        <v>1888</v>
      </c>
      <c r="AM2407" s="17">
        <v>1</v>
      </c>
      <c r="BN2407" s="5" t="s">
        <v>1891</v>
      </c>
      <c r="BO2407" s="5" t="e">
        <f t="shared" si="127"/>
        <v>#N/A</v>
      </c>
      <c r="BP2407" s="5" t="e">
        <f t="shared" si="128"/>
        <v>#N/A</v>
      </c>
      <c r="BQ2407" s="5" t="e">
        <f>Table2[[#This Row],[Column1]]+Table2[[#This Row],[Column2]]</f>
        <v>#N/A</v>
      </c>
      <c r="BR2407" s="5"/>
      <c r="BS2407" s="5"/>
      <c r="BT2407" s="5"/>
      <c r="BU2407" s="5"/>
    </row>
    <row r="2408" spans="26:73" x14ac:dyDescent="0.25">
      <c r="Z2408" s="5" t="s">
        <v>1883</v>
      </c>
      <c r="AA2408" s="1">
        <v>0.3</v>
      </c>
      <c r="AI2408" s="5" t="s">
        <v>1888</v>
      </c>
      <c r="AJ2408" s="42">
        <v>1</v>
      </c>
      <c r="AL2408" s="5" t="s">
        <v>1889</v>
      </c>
      <c r="AM2408" s="17">
        <v>2</v>
      </c>
      <c r="BN2408" s="5" t="s">
        <v>1892</v>
      </c>
      <c r="BO2408" s="5" t="e">
        <f t="shared" si="127"/>
        <v>#N/A</v>
      </c>
      <c r="BP2408" s="5" t="e">
        <f t="shared" si="128"/>
        <v>#N/A</v>
      </c>
      <c r="BQ2408" s="5" t="e">
        <f>Table2[[#This Row],[Column1]]+Table2[[#This Row],[Column2]]</f>
        <v>#N/A</v>
      </c>
      <c r="BR2408" s="5"/>
      <c r="BS2408" s="5"/>
      <c r="BT2408" s="5"/>
      <c r="BU2408" s="5"/>
    </row>
    <row r="2409" spans="26:73" x14ac:dyDescent="0.25">
      <c r="Z2409" s="5" t="s">
        <v>1884</v>
      </c>
      <c r="AA2409" s="1">
        <v>0</v>
      </c>
      <c r="AI2409" s="5" t="s">
        <v>1889</v>
      </c>
      <c r="AJ2409" s="42">
        <v>2</v>
      </c>
      <c r="AL2409" s="5" t="s">
        <v>1890</v>
      </c>
      <c r="AM2409" s="17">
        <v>1</v>
      </c>
      <c r="BN2409" s="5" t="s">
        <v>1893</v>
      </c>
      <c r="BO2409" s="5" t="e">
        <f t="shared" si="127"/>
        <v>#N/A</v>
      </c>
      <c r="BP2409" s="5" t="e">
        <f t="shared" si="128"/>
        <v>#N/A</v>
      </c>
      <c r="BQ2409" s="5" t="e">
        <f>Table2[[#This Row],[Column1]]+Table2[[#This Row],[Column2]]</f>
        <v>#N/A</v>
      </c>
      <c r="BR2409" s="5"/>
      <c r="BS2409" s="5"/>
      <c r="BT2409" s="5"/>
      <c r="BU2409" s="5"/>
    </row>
    <row r="2410" spans="26:73" x14ac:dyDescent="0.25">
      <c r="Z2410" s="5" t="s">
        <v>1885</v>
      </c>
      <c r="AA2410" s="1">
        <v>0.15</v>
      </c>
      <c r="AI2410" s="5" t="s">
        <v>1890</v>
      </c>
      <c r="AJ2410" s="42">
        <v>1</v>
      </c>
      <c r="AL2410" s="5" t="s">
        <v>1891</v>
      </c>
      <c r="AM2410" s="17">
        <v>2</v>
      </c>
      <c r="BN2410" s="5" t="s">
        <v>1894</v>
      </c>
      <c r="BO2410" s="5" t="e">
        <f t="shared" si="127"/>
        <v>#N/A</v>
      </c>
      <c r="BP2410" s="5" t="e">
        <f t="shared" si="128"/>
        <v>#N/A</v>
      </c>
      <c r="BQ2410" s="5" t="e">
        <f>Table2[[#This Row],[Column1]]+Table2[[#This Row],[Column2]]</f>
        <v>#N/A</v>
      </c>
      <c r="BR2410" s="5"/>
      <c r="BS2410" s="5"/>
      <c r="BT2410" s="5"/>
      <c r="BU2410" s="5"/>
    </row>
    <row r="2411" spans="26:73" x14ac:dyDescent="0.25">
      <c r="Z2411" s="5" t="s">
        <v>1886</v>
      </c>
      <c r="AA2411" s="1">
        <v>0.5</v>
      </c>
      <c r="AI2411" s="5" t="s">
        <v>1891</v>
      </c>
      <c r="AJ2411" s="42">
        <v>2</v>
      </c>
      <c r="AL2411" s="5" t="s">
        <v>1892</v>
      </c>
      <c r="AM2411" s="17">
        <v>1</v>
      </c>
      <c r="BN2411" s="5" t="s">
        <v>1895</v>
      </c>
      <c r="BO2411" s="5" t="e">
        <f t="shared" si="127"/>
        <v>#N/A</v>
      </c>
      <c r="BP2411" s="5" t="e">
        <f t="shared" si="128"/>
        <v>#N/A</v>
      </c>
      <c r="BQ2411" s="5" t="e">
        <f>Table2[[#This Row],[Column1]]+Table2[[#This Row],[Column2]]</f>
        <v>#N/A</v>
      </c>
      <c r="BR2411" s="5"/>
      <c r="BS2411" s="5"/>
      <c r="BT2411" s="5"/>
      <c r="BU2411" s="5"/>
    </row>
    <row r="2412" spans="26:73" x14ac:dyDescent="0.25">
      <c r="Z2412" s="5" t="s">
        <v>1887</v>
      </c>
      <c r="AA2412" s="1">
        <v>0.2</v>
      </c>
      <c r="AI2412" s="5" t="s">
        <v>1892</v>
      </c>
      <c r="AJ2412" s="42">
        <v>1</v>
      </c>
      <c r="AL2412" s="5" t="s">
        <v>1893</v>
      </c>
      <c r="AM2412" s="17">
        <v>1</v>
      </c>
      <c r="BN2412" s="5" t="s">
        <v>1896</v>
      </c>
      <c r="BO2412" s="5" t="e">
        <f t="shared" si="127"/>
        <v>#N/A</v>
      </c>
      <c r="BP2412" s="5" t="e">
        <f t="shared" si="128"/>
        <v>#N/A</v>
      </c>
      <c r="BQ2412" s="5" t="e">
        <f>Table2[[#This Row],[Column1]]+Table2[[#This Row],[Column2]]</f>
        <v>#N/A</v>
      </c>
      <c r="BR2412" s="5"/>
      <c r="BS2412" s="5"/>
      <c r="BT2412" s="5"/>
      <c r="BU2412" s="5"/>
    </row>
    <row r="2413" spans="26:73" x14ac:dyDescent="0.25">
      <c r="Z2413" s="5" t="s">
        <v>1888</v>
      </c>
      <c r="AA2413" s="1">
        <v>0.22</v>
      </c>
      <c r="AI2413" s="5" t="s">
        <v>1893</v>
      </c>
      <c r="AJ2413" s="42">
        <v>1</v>
      </c>
      <c r="AL2413" s="5" t="s">
        <v>1894</v>
      </c>
      <c r="AM2413" s="17">
        <v>1</v>
      </c>
      <c r="BN2413" s="5" t="s">
        <v>1897</v>
      </c>
      <c r="BO2413" s="5" t="e">
        <f t="shared" si="127"/>
        <v>#N/A</v>
      </c>
      <c r="BP2413" s="5" t="e">
        <f t="shared" si="128"/>
        <v>#N/A</v>
      </c>
      <c r="BQ2413" s="5" t="e">
        <f>Table2[[#This Row],[Column1]]+Table2[[#This Row],[Column2]]</f>
        <v>#N/A</v>
      </c>
      <c r="BR2413" s="5"/>
      <c r="BS2413" s="5"/>
      <c r="BT2413" s="5"/>
      <c r="BU2413" s="5"/>
    </row>
    <row r="2414" spans="26:73" x14ac:dyDescent="0.25">
      <c r="Z2414" s="5" t="s">
        <v>1889</v>
      </c>
      <c r="AA2414" s="1">
        <v>0.17</v>
      </c>
      <c r="AI2414" s="5" t="s">
        <v>1894</v>
      </c>
      <c r="AJ2414" s="42">
        <v>1</v>
      </c>
      <c r="AL2414" s="5" t="s">
        <v>1895</v>
      </c>
      <c r="AM2414" s="17">
        <v>1</v>
      </c>
      <c r="BN2414" s="5" t="s">
        <v>1898</v>
      </c>
      <c r="BO2414" s="5" t="e">
        <f t="shared" si="127"/>
        <v>#N/A</v>
      </c>
      <c r="BP2414" s="5" t="e">
        <f t="shared" si="128"/>
        <v>#N/A</v>
      </c>
      <c r="BQ2414" s="5" t="e">
        <f>Table2[[#This Row],[Column1]]+Table2[[#This Row],[Column2]]</f>
        <v>#N/A</v>
      </c>
      <c r="BR2414" s="5"/>
      <c r="BS2414" s="5"/>
      <c r="BT2414" s="5"/>
      <c r="BU2414" s="5"/>
    </row>
    <row r="2415" spans="26:73" x14ac:dyDescent="0.25">
      <c r="Z2415" s="5" t="s">
        <v>1890</v>
      </c>
      <c r="AA2415" s="1">
        <v>0</v>
      </c>
      <c r="AI2415" s="5" t="s">
        <v>1895</v>
      </c>
      <c r="AJ2415" s="42">
        <v>1</v>
      </c>
      <c r="AL2415" s="5" t="s">
        <v>1896</v>
      </c>
      <c r="AM2415" s="17">
        <v>1</v>
      </c>
      <c r="BN2415" s="5" t="s">
        <v>1899</v>
      </c>
      <c r="BO2415" s="5" t="e">
        <f t="shared" si="127"/>
        <v>#N/A</v>
      </c>
      <c r="BP2415" s="5" t="e">
        <f t="shared" si="128"/>
        <v>#N/A</v>
      </c>
      <c r="BQ2415" s="5" t="e">
        <f>Table2[[#This Row],[Column1]]+Table2[[#This Row],[Column2]]</f>
        <v>#N/A</v>
      </c>
      <c r="BR2415" s="5"/>
      <c r="BS2415" s="5"/>
      <c r="BT2415" s="5"/>
      <c r="BU2415" s="5"/>
    </row>
    <row r="2416" spans="26:73" x14ac:dyDescent="0.25">
      <c r="Z2416" s="5" t="s">
        <v>1891</v>
      </c>
      <c r="AA2416" s="1">
        <v>0.06</v>
      </c>
      <c r="AI2416" s="5" t="s">
        <v>1896</v>
      </c>
      <c r="AJ2416" s="42">
        <v>1</v>
      </c>
      <c r="AL2416" s="5" t="s">
        <v>1897</v>
      </c>
      <c r="AM2416" s="17">
        <v>1</v>
      </c>
      <c r="BN2416" s="5" t="s">
        <v>1900</v>
      </c>
      <c r="BO2416" s="5" t="e">
        <f t="shared" si="127"/>
        <v>#N/A</v>
      </c>
      <c r="BP2416" s="5" t="e">
        <f t="shared" si="128"/>
        <v>#N/A</v>
      </c>
      <c r="BQ2416" s="5" t="e">
        <f>Table2[[#This Row],[Column1]]+Table2[[#This Row],[Column2]]</f>
        <v>#N/A</v>
      </c>
      <c r="BR2416" s="5"/>
      <c r="BS2416" s="5"/>
      <c r="BT2416" s="5"/>
      <c r="BU2416" s="5"/>
    </row>
    <row r="2417" spans="26:73" x14ac:dyDescent="0.25">
      <c r="Z2417" s="5" t="s">
        <v>1892</v>
      </c>
      <c r="AA2417" s="1">
        <v>7.0000000000000007E-2</v>
      </c>
      <c r="AI2417" s="5" t="s">
        <v>1897</v>
      </c>
      <c r="AJ2417" s="42">
        <v>1</v>
      </c>
      <c r="AL2417" s="5" t="s">
        <v>1898</v>
      </c>
      <c r="AM2417" s="17">
        <v>1</v>
      </c>
      <c r="BN2417" s="5" t="s">
        <v>1901</v>
      </c>
      <c r="BO2417" s="5" t="e">
        <f t="shared" si="127"/>
        <v>#N/A</v>
      </c>
      <c r="BP2417" s="5" t="e">
        <f t="shared" si="128"/>
        <v>#N/A</v>
      </c>
      <c r="BQ2417" s="5" t="e">
        <f>Table2[[#This Row],[Column1]]+Table2[[#This Row],[Column2]]</f>
        <v>#N/A</v>
      </c>
      <c r="BR2417" s="5"/>
      <c r="BS2417" s="5"/>
      <c r="BT2417" s="5"/>
      <c r="BU2417" s="5"/>
    </row>
    <row r="2418" spans="26:73" x14ac:dyDescent="0.25">
      <c r="Z2418" s="5" t="s">
        <v>1893</v>
      </c>
      <c r="AA2418" s="1">
        <v>0.75</v>
      </c>
      <c r="AI2418" s="5" t="s">
        <v>1898</v>
      </c>
      <c r="AJ2418" s="42">
        <v>1</v>
      </c>
      <c r="AL2418" s="5" t="s">
        <v>1899</v>
      </c>
      <c r="AM2418" s="17">
        <v>1</v>
      </c>
      <c r="BN2418" s="5" t="s">
        <v>1902</v>
      </c>
      <c r="BO2418" s="5" t="e">
        <f t="shared" si="127"/>
        <v>#N/A</v>
      </c>
      <c r="BP2418" s="5" t="e">
        <f t="shared" si="128"/>
        <v>#N/A</v>
      </c>
      <c r="BQ2418" s="5" t="e">
        <f>Table2[[#This Row],[Column1]]+Table2[[#This Row],[Column2]]</f>
        <v>#N/A</v>
      </c>
      <c r="BR2418" s="5"/>
      <c r="BS2418" s="5"/>
      <c r="BT2418" s="5"/>
      <c r="BU2418" s="5"/>
    </row>
    <row r="2419" spans="26:73" x14ac:dyDescent="0.25">
      <c r="Z2419" s="5" t="s">
        <v>1894</v>
      </c>
      <c r="AA2419" s="1">
        <v>0.13</v>
      </c>
      <c r="AI2419" s="5" t="s">
        <v>1899</v>
      </c>
      <c r="AJ2419" s="42">
        <v>1</v>
      </c>
      <c r="AL2419" s="5" t="s">
        <v>1900</v>
      </c>
      <c r="AM2419" s="17">
        <v>1</v>
      </c>
      <c r="BN2419" s="5" t="s">
        <v>1903</v>
      </c>
      <c r="BO2419" s="5" t="e">
        <f t="shared" si="127"/>
        <v>#N/A</v>
      </c>
      <c r="BP2419" s="5" t="e">
        <f t="shared" si="128"/>
        <v>#N/A</v>
      </c>
      <c r="BQ2419" s="5" t="e">
        <f>Table2[[#This Row],[Column1]]+Table2[[#This Row],[Column2]]</f>
        <v>#N/A</v>
      </c>
      <c r="BR2419" s="5"/>
      <c r="BS2419" s="5"/>
      <c r="BT2419" s="5"/>
      <c r="BU2419" s="5"/>
    </row>
    <row r="2420" spans="26:73" x14ac:dyDescent="0.25">
      <c r="Z2420" s="5" t="s">
        <v>1895</v>
      </c>
      <c r="AA2420" s="1">
        <v>0.1</v>
      </c>
      <c r="AI2420" s="5" t="s">
        <v>1900</v>
      </c>
      <c r="AJ2420" s="42">
        <v>1</v>
      </c>
      <c r="AL2420" s="5" t="s">
        <v>1901</v>
      </c>
      <c r="AM2420" s="17">
        <v>1</v>
      </c>
      <c r="BN2420" s="5" t="s">
        <v>1904</v>
      </c>
      <c r="BO2420" s="5" t="e">
        <f t="shared" si="127"/>
        <v>#N/A</v>
      </c>
      <c r="BP2420" s="5" t="e">
        <f t="shared" si="128"/>
        <v>#N/A</v>
      </c>
      <c r="BQ2420" s="5" t="e">
        <f>Table2[[#This Row],[Column1]]+Table2[[#This Row],[Column2]]</f>
        <v>#N/A</v>
      </c>
      <c r="BR2420" s="5"/>
      <c r="BS2420" s="5"/>
      <c r="BT2420" s="5"/>
      <c r="BU2420" s="5"/>
    </row>
    <row r="2421" spans="26:73" x14ac:dyDescent="0.25">
      <c r="Z2421" s="5" t="s">
        <v>1896</v>
      </c>
      <c r="AA2421" s="1">
        <v>0.1</v>
      </c>
      <c r="AI2421" s="5" t="s">
        <v>1901</v>
      </c>
      <c r="AJ2421" s="42">
        <v>1</v>
      </c>
      <c r="AL2421" s="5" t="s">
        <v>1902</v>
      </c>
      <c r="AM2421" s="17">
        <v>1</v>
      </c>
      <c r="BN2421" s="5" t="s">
        <v>1906</v>
      </c>
      <c r="BO2421" s="5" t="e">
        <f t="shared" si="127"/>
        <v>#N/A</v>
      </c>
      <c r="BP2421" s="5" t="e">
        <f t="shared" si="128"/>
        <v>#N/A</v>
      </c>
      <c r="BQ2421" s="5" t="e">
        <f>Table2[[#This Row],[Column1]]+Table2[[#This Row],[Column2]]</f>
        <v>#N/A</v>
      </c>
      <c r="BR2421" s="5"/>
      <c r="BS2421" s="5"/>
      <c r="BT2421" s="5"/>
      <c r="BU2421" s="5"/>
    </row>
    <row r="2422" spans="26:73" x14ac:dyDescent="0.25">
      <c r="Z2422" s="5" t="s">
        <v>1897</v>
      </c>
      <c r="AA2422" s="1">
        <v>0.1</v>
      </c>
      <c r="AI2422" s="5" t="s">
        <v>1902</v>
      </c>
      <c r="AJ2422" s="42">
        <v>1</v>
      </c>
      <c r="AL2422" s="5" t="s">
        <v>1903</v>
      </c>
      <c r="AM2422" s="17">
        <v>1</v>
      </c>
      <c r="BN2422" s="5" t="s">
        <v>1907</v>
      </c>
      <c r="BO2422" s="5" t="e">
        <f t="shared" si="127"/>
        <v>#N/A</v>
      </c>
      <c r="BP2422" s="5" t="e">
        <f t="shared" si="128"/>
        <v>#N/A</v>
      </c>
      <c r="BQ2422" s="5" t="e">
        <f>Table2[[#This Row],[Column1]]+Table2[[#This Row],[Column2]]</f>
        <v>#N/A</v>
      </c>
      <c r="BR2422" s="5"/>
      <c r="BS2422" s="5"/>
      <c r="BT2422" s="5"/>
      <c r="BU2422" s="5"/>
    </row>
    <row r="2423" spans="26:73" x14ac:dyDescent="0.25">
      <c r="Z2423" s="5" t="s">
        <v>1898</v>
      </c>
      <c r="AA2423" s="1">
        <v>0.03</v>
      </c>
      <c r="AI2423" s="5" t="s">
        <v>1903</v>
      </c>
      <c r="AJ2423" s="42">
        <v>1</v>
      </c>
      <c r="AL2423" s="5" t="s">
        <v>1904</v>
      </c>
      <c r="AM2423" s="17">
        <v>1</v>
      </c>
      <c r="BN2423" s="5" t="s">
        <v>1908</v>
      </c>
      <c r="BO2423" s="5" t="e">
        <f t="shared" si="127"/>
        <v>#N/A</v>
      </c>
      <c r="BP2423" s="5" t="e">
        <f t="shared" si="128"/>
        <v>#N/A</v>
      </c>
      <c r="BQ2423" s="5" t="e">
        <f>Table2[[#This Row],[Column1]]+Table2[[#This Row],[Column2]]</f>
        <v>#N/A</v>
      </c>
      <c r="BR2423" s="5"/>
      <c r="BS2423" s="5"/>
      <c r="BT2423" s="5"/>
      <c r="BU2423" s="5"/>
    </row>
    <row r="2424" spans="26:73" x14ac:dyDescent="0.25">
      <c r="Z2424" s="5" t="s">
        <v>1899</v>
      </c>
      <c r="AA2424" s="1">
        <v>0.2</v>
      </c>
      <c r="AI2424" s="5" t="s">
        <v>1904</v>
      </c>
      <c r="AJ2424" s="42">
        <v>1</v>
      </c>
      <c r="AL2424" s="5" t="s">
        <v>1906</v>
      </c>
      <c r="AM2424" s="17">
        <v>1</v>
      </c>
      <c r="BN2424" s="5" t="s">
        <v>1909</v>
      </c>
      <c r="BO2424" s="5" t="e">
        <f t="shared" si="127"/>
        <v>#N/A</v>
      </c>
      <c r="BP2424" s="5" t="e">
        <f t="shared" si="128"/>
        <v>#N/A</v>
      </c>
      <c r="BQ2424" s="5" t="e">
        <f>Table2[[#This Row],[Column1]]+Table2[[#This Row],[Column2]]</f>
        <v>#N/A</v>
      </c>
      <c r="BR2424" s="5"/>
      <c r="BS2424" s="5"/>
      <c r="BT2424" s="5"/>
      <c r="BU2424" s="5"/>
    </row>
    <row r="2425" spans="26:73" x14ac:dyDescent="0.25">
      <c r="Z2425" s="5" t="s">
        <v>1900</v>
      </c>
      <c r="AA2425" s="1">
        <v>0.2</v>
      </c>
      <c r="AI2425" s="5" t="s">
        <v>1906</v>
      </c>
      <c r="AJ2425" s="42">
        <v>1</v>
      </c>
      <c r="AL2425" s="5" t="s">
        <v>1907</v>
      </c>
      <c r="AM2425" s="17">
        <v>1</v>
      </c>
      <c r="BN2425" s="5" t="s">
        <v>1910</v>
      </c>
      <c r="BO2425" s="5" t="e">
        <f t="shared" si="127"/>
        <v>#N/A</v>
      </c>
      <c r="BP2425" s="5" t="e">
        <f t="shared" si="128"/>
        <v>#N/A</v>
      </c>
      <c r="BQ2425" s="5" t="e">
        <f>Table2[[#This Row],[Column1]]+Table2[[#This Row],[Column2]]</f>
        <v>#N/A</v>
      </c>
      <c r="BR2425" s="5"/>
      <c r="BS2425" s="5"/>
      <c r="BT2425" s="5"/>
      <c r="BU2425" s="5"/>
    </row>
    <row r="2426" spans="26:73" x14ac:dyDescent="0.25">
      <c r="Z2426" s="5" t="s">
        <v>1901</v>
      </c>
      <c r="AA2426" s="1">
        <v>0</v>
      </c>
      <c r="AI2426" s="5" t="s">
        <v>1907</v>
      </c>
      <c r="AJ2426" s="42">
        <v>1</v>
      </c>
      <c r="AL2426" s="5" t="s">
        <v>1908</v>
      </c>
      <c r="AM2426" s="17">
        <v>1</v>
      </c>
      <c r="BN2426" s="5" t="s">
        <v>1911</v>
      </c>
      <c r="BO2426" s="5" t="e">
        <f t="shared" si="127"/>
        <v>#N/A</v>
      </c>
      <c r="BP2426" s="5" t="e">
        <f t="shared" si="128"/>
        <v>#N/A</v>
      </c>
      <c r="BQ2426" s="5" t="e">
        <f>Table2[[#This Row],[Column1]]+Table2[[#This Row],[Column2]]</f>
        <v>#N/A</v>
      </c>
      <c r="BR2426" s="5"/>
      <c r="BS2426" s="5"/>
      <c r="BT2426" s="5"/>
      <c r="BU2426" s="5"/>
    </row>
    <row r="2427" spans="26:73" x14ac:dyDescent="0.25">
      <c r="Z2427" s="5" t="s">
        <v>1902</v>
      </c>
      <c r="AA2427" s="1">
        <v>0.5</v>
      </c>
      <c r="AI2427" s="5" t="s">
        <v>1908</v>
      </c>
      <c r="AJ2427" s="42">
        <v>1</v>
      </c>
      <c r="AL2427" s="5" t="s">
        <v>1909</v>
      </c>
      <c r="AM2427" s="17">
        <v>1</v>
      </c>
      <c r="BN2427" s="5" t="s">
        <v>1912</v>
      </c>
      <c r="BO2427" s="5" t="e">
        <f t="shared" si="127"/>
        <v>#N/A</v>
      </c>
      <c r="BP2427" s="5" t="e">
        <f t="shared" si="128"/>
        <v>#N/A</v>
      </c>
      <c r="BQ2427" s="5" t="e">
        <f>Table2[[#This Row],[Column1]]+Table2[[#This Row],[Column2]]</f>
        <v>#N/A</v>
      </c>
      <c r="BR2427" s="5"/>
      <c r="BS2427" s="5"/>
      <c r="BT2427" s="5"/>
      <c r="BU2427" s="5"/>
    </row>
    <row r="2428" spans="26:73" x14ac:dyDescent="0.25">
      <c r="Z2428" s="5" t="s">
        <v>1903</v>
      </c>
      <c r="AA2428" s="1">
        <v>0</v>
      </c>
      <c r="AI2428" s="5" t="s">
        <v>1909</v>
      </c>
      <c r="AJ2428" s="42">
        <v>1</v>
      </c>
      <c r="AL2428" s="5" t="s">
        <v>1910</v>
      </c>
      <c r="AM2428" s="17">
        <v>1</v>
      </c>
      <c r="BN2428" s="5" t="s">
        <v>1913</v>
      </c>
      <c r="BO2428" s="5" t="e">
        <f t="shared" si="127"/>
        <v>#N/A</v>
      </c>
      <c r="BP2428" s="5" t="e">
        <f t="shared" si="128"/>
        <v>#N/A</v>
      </c>
      <c r="BQ2428" s="5" t="e">
        <f>Table2[[#This Row],[Column1]]+Table2[[#This Row],[Column2]]</f>
        <v>#N/A</v>
      </c>
      <c r="BR2428" s="5"/>
      <c r="BS2428" s="5"/>
      <c r="BT2428" s="5"/>
      <c r="BU2428" s="5"/>
    </row>
    <row r="2429" spans="26:73" x14ac:dyDescent="0.25">
      <c r="Z2429" s="5" t="s">
        <v>1904</v>
      </c>
      <c r="AA2429" s="1">
        <v>0.15</v>
      </c>
      <c r="AI2429" s="5" t="s">
        <v>1910</v>
      </c>
      <c r="AJ2429" s="42">
        <v>1</v>
      </c>
      <c r="AL2429" s="5" t="s">
        <v>1911</v>
      </c>
      <c r="AM2429" s="17">
        <v>1</v>
      </c>
      <c r="BN2429" s="5" t="s">
        <v>1914</v>
      </c>
      <c r="BO2429" s="5" t="e">
        <f t="shared" si="127"/>
        <v>#N/A</v>
      </c>
      <c r="BP2429" s="5" t="e">
        <f t="shared" si="128"/>
        <v>#N/A</v>
      </c>
      <c r="BQ2429" s="5" t="e">
        <f>Table2[[#This Row],[Column1]]+Table2[[#This Row],[Column2]]</f>
        <v>#N/A</v>
      </c>
      <c r="BR2429" s="5"/>
      <c r="BS2429" s="5"/>
      <c r="BT2429" s="5"/>
      <c r="BU2429" s="5"/>
    </row>
    <row r="2430" spans="26:73" x14ac:dyDescent="0.25">
      <c r="Z2430" s="5" t="s">
        <v>1906</v>
      </c>
      <c r="AA2430" s="1">
        <v>1</v>
      </c>
      <c r="AI2430" s="5" t="s">
        <v>1911</v>
      </c>
      <c r="AJ2430" s="42">
        <v>1</v>
      </c>
      <c r="AL2430" s="5" t="s">
        <v>1912</v>
      </c>
      <c r="AM2430" s="17">
        <v>1</v>
      </c>
      <c r="BN2430" s="5" t="s">
        <v>1915</v>
      </c>
      <c r="BO2430" s="5" t="e">
        <f t="shared" si="127"/>
        <v>#N/A</v>
      </c>
      <c r="BP2430" s="5" t="e">
        <f t="shared" si="128"/>
        <v>#N/A</v>
      </c>
      <c r="BQ2430" s="5" t="e">
        <f>Table2[[#This Row],[Column1]]+Table2[[#This Row],[Column2]]</f>
        <v>#N/A</v>
      </c>
      <c r="BR2430" s="5"/>
      <c r="BS2430" s="5"/>
      <c r="BT2430" s="5"/>
      <c r="BU2430" s="5"/>
    </row>
    <row r="2431" spans="26:73" x14ac:dyDescent="0.25">
      <c r="Z2431" s="5" t="s">
        <v>1907</v>
      </c>
      <c r="AA2431" s="1">
        <v>0.05</v>
      </c>
      <c r="AI2431" s="5" t="s">
        <v>1912</v>
      </c>
      <c r="AJ2431" s="42">
        <v>1</v>
      </c>
      <c r="AL2431" s="5" t="s">
        <v>1913</v>
      </c>
      <c r="AM2431" s="17">
        <v>1</v>
      </c>
      <c r="BN2431" s="5" t="s">
        <v>1916</v>
      </c>
      <c r="BO2431" s="5" t="e">
        <f t="shared" si="127"/>
        <v>#N/A</v>
      </c>
      <c r="BP2431" s="5" t="e">
        <f t="shared" si="128"/>
        <v>#N/A</v>
      </c>
      <c r="BQ2431" s="5" t="e">
        <f>Table2[[#This Row],[Column1]]+Table2[[#This Row],[Column2]]</f>
        <v>#N/A</v>
      </c>
      <c r="BR2431" s="5"/>
      <c r="BS2431" s="5"/>
      <c r="BT2431" s="5"/>
      <c r="BU2431" s="5"/>
    </row>
    <row r="2432" spans="26:73" x14ac:dyDescent="0.25">
      <c r="Z2432" s="5" t="s">
        <v>1908</v>
      </c>
      <c r="AA2432" s="1">
        <v>0.1</v>
      </c>
      <c r="AI2432" s="5" t="s">
        <v>1913</v>
      </c>
      <c r="AJ2432" s="42">
        <v>1</v>
      </c>
      <c r="AL2432" s="5" t="s">
        <v>1914</v>
      </c>
      <c r="AM2432" s="17">
        <v>2</v>
      </c>
      <c r="BN2432" s="5" t="s">
        <v>1917</v>
      </c>
      <c r="BO2432" s="5" t="e">
        <f t="shared" si="127"/>
        <v>#N/A</v>
      </c>
      <c r="BP2432" s="5" t="e">
        <f t="shared" si="128"/>
        <v>#N/A</v>
      </c>
      <c r="BQ2432" s="5" t="e">
        <f>Table2[[#This Row],[Column1]]+Table2[[#This Row],[Column2]]</f>
        <v>#N/A</v>
      </c>
      <c r="BR2432" s="5"/>
      <c r="BS2432" s="5"/>
      <c r="BT2432" s="5"/>
      <c r="BU2432" s="5"/>
    </row>
    <row r="2433" spans="26:73" x14ac:dyDescent="0.25">
      <c r="Z2433" s="5" t="s">
        <v>1909</v>
      </c>
      <c r="AA2433" s="1">
        <v>0</v>
      </c>
      <c r="AI2433" s="5" t="s">
        <v>1914</v>
      </c>
      <c r="AJ2433" s="42">
        <v>2</v>
      </c>
      <c r="AL2433" s="5" t="s">
        <v>1915</v>
      </c>
      <c r="AM2433" s="17">
        <v>1</v>
      </c>
      <c r="BN2433" s="5" t="s">
        <v>1918</v>
      </c>
      <c r="BO2433" s="5" t="e">
        <f t="shared" si="127"/>
        <v>#N/A</v>
      </c>
      <c r="BP2433" s="5" t="e">
        <f t="shared" si="128"/>
        <v>#N/A</v>
      </c>
      <c r="BQ2433" s="5" t="e">
        <f>Table2[[#This Row],[Column1]]+Table2[[#This Row],[Column2]]</f>
        <v>#N/A</v>
      </c>
      <c r="BR2433" s="5"/>
      <c r="BS2433" s="5"/>
      <c r="BT2433" s="5"/>
      <c r="BU2433" s="5"/>
    </row>
    <row r="2434" spans="26:73" x14ac:dyDescent="0.25">
      <c r="Z2434" s="5" t="s">
        <v>1910</v>
      </c>
      <c r="AA2434" s="1">
        <v>0.09</v>
      </c>
      <c r="AI2434" s="5" t="s">
        <v>1915</v>
      </c>
      <c r="AJ2434" s="42">
        <v>1</v>
      </c>
      <c r="AL2434" s="5" t="s">
        <v>1916</v>
      </c>
      <c r="AM2434" s="17">
        <v>1</v>
      </c>
      <c r="BN2434" s="5" t="s">
        <v>1919</v>
      </c>
      <c r="BO2434" s="5" t="e">
        <f t="shared" si="127"/>
        <v>#N/A</v>
      </c>
      <c r="BP2434" s="5" t="e">
        <f t="shared" si="128"/>
        <v>#N/A</v>
      </c>
      <c r="BQ2434" s="5" t="e">
        <f>Table2[[#This Row],[Column1]]+Table2[[#This Row],[Column2]]</f>
        <v>#N/A</v>
      </c>
      <c r="BR2434" s="5"/>
      <c r="BS2434" s="5"/>
      <c r="BT2434" s="5"/>
      <c r="BU2434" s="5"/>
    </row>
    <row r="2435" spans="26:73" x14ac:dyDescent="0.25">
      <c r="Z2435" s="5" t="s">
        <v>1911</v>
      </c>
      <c r="AA2435" s="1">
        <v>1</v>
      </c>
      <c r="AI2435" s="5" t="s">
        <v>1916</v>
      </c>
      <c r="AJ2435" s="42">
        <v>1</v>
      </c>
      <c r="AL2435" s="5" t="s">
        <v>1917</v>
      </c>
      <c r="AM2435" s="17">
        <v>1</v>
      </c>
      <c r="BN2435" s="5" t="s">
        <v>1920</v>
      </c>
      <c r="BO2435" s="5" t="e">
        <f t="shared" si="127"/>
        <v>#N/A</v>
      </c>
      <c r="BP2435" s="5" t="e">
        <f t="shared" si="128"/>
        <v>#N/A</v>
      </c>
      <c r="BQ2435" s="5" t="e">
        <f>Table2[[#This Row],[Column1]]+Table2[[#This Row],[Column2]]</f>
        <v>#N/A</v>
      </c>
      <c r="BR2435" s="5"/>
      <c r="BS2435" s="5"/>
      <c r="BT2435" s="5"/>
      <c r="BU2435" s="5"/>
    </row>
    <row r="2436" spans="26:73" x14ac:dyDescent="0.25">
      <c r="Z2436" s="5" t="s">
        <v>1912</v>
      </c>
      <c r="AA2436" s="1">
        <v>0.2</v>
      </c>
      <c r="AI2436" s="5" t="s">
        <v>1917</v>
      </c>
      <c r="AJ2436" s="42">
        <v>1</v>
      </c>
      <c r="AL2436" s="5" t="s">
        <v>1918</v>
      </c>
      <c r="AM2436" s="17">
        <v>1</v>
      </c>
      <c r="BN2436" s="5" t="s">
        <v>1921</v>
      </c>
      <c r="BO2436" s="5" t="e">
        <f t="shared" si="127"/>
        <v>#N/A</v>
      </c>
      <c r="BP2436" s="5" t="e">
        <f t="shared" si="128"/>
        <v>#N/A</v>
      </c>
      <c r="BQ2436" s="5" t="e">
        <f>Table2[[#This Row],[Column1]]+Table2[[#This Row],[Column2]]</f>
        <v>#N/A</v>
      </c>
      <c r="BR2436" s="5"/>
      <c r="BS2436" s="5"/>
      <c r="BT2436" s="5"/>
      <c r="BU2436" s="5"/>
    </row>
    <row r="2437" spans="26:73" x14ac:dyDescent="0.25">
      <c r="Z2437" s="5" t="s">
        <v>1913</v>
      </c>
      <c r="AA2437" s="1">
        <v>0</v>
      </c>
      <c r="AI2437" s="5" t="s">
        <v>1918</v>
      </c>
      <c r="AJ2437" s="42">
        <v>1</v>
      </c>
      <c r="AL2437" s="5" t="s">
        <v>1919</v>
      </c>
      <c r="AM2437" s="17">
        <v>1</v>
      </c>
      <c r="BN2437" s="5" t="s">
        <v>1922</v>
      </c>
      <c r="BO2437" s="5" t="e">
        <f t="shared" si="127"/>
        <v>#N/A</v>
      </c>
      <c r="BP2437" s="5" t="e">
        <f t="shared" si="128"/>
        <v>#N/A</v>
      </c>
      <c r="BQ2437" s="5" t="e">
        <f>Table2[[#This Row],[Column1]]+Table2[[#This Row],[Column2]]</f>
        <v>#N/A</v>
      </c>
      <c r="BR2437" s="5"/>
      <c r="BS2437" s="5"/>
      <c r="BT2437" s="5"/>
      <c r="BU2437" s="5"/>
    </row>
    <row r="2438" spans="26:73" x14ac:dyDescent="0.25">
      <c r="Z2438" s="5" t="s">
        <v>1914</v>
      </c>
      <c r="AA2438" s="1">
        <v>0.17</v>
      </c>
      <c r="AI2438" s="5" t="s">
        <v>1919</v>
      </c>
      <c r="AJ2438" s="42">
        <v>1</v>
      </c>
      <c r="AL2438" s="5" t="s">
        <v>1920</v>
      </c>
      <c r="AM2438" s="17">
        <v>1</v>
      </c>
      <c r="BN2438" s="5" t="s">
        <v>1923</v>
      </c>
      <c r="BO2438" s="5" t="e">
        <f t="shared" si="127"/>
        <v>#N/A</v>
      </c>
      <c r="BP2438" s="5" t="e">
        <f t="shared" si="128"/>
        <v>#N/A</v>
      </c>
      <c r="BQ2438" s="5" t="e">
        <f>Table2[[#This Row],[Column1]]+Table2[[#This Row],[Column2]]</f>
        <v>#N/A</v>
      </c>
      <c r="BR2438" s="5"/>
      <c r="BS2438" s="5"/>
      <c r="BT2438" s="5"/>
      <c r="BU2438" s="5"/>
    </row>
    <row r="2439" spans="26:73" x14ac:dyDescent="0.25">
      <c r="Z2439" s="5" t="s">
        <v>1915</v>
      </c>
      <c r="AA2439" s="1">
        <v>0.08</v>
      </c>
      <c r="AI2439" s="5" t="s">
        <v>1920</v>
      </c>
      <c r="AJ2439" s="42">
        <v>1</v>
      </c>
      <c r="AL2439" s="5" t="s">
        <v>1921</v>
      </c>
      <c r="AM2439" s="17">
        <v>1</v>
      </c>
      <c r="BN2439" s="5" t="s">
        <v>1924</v>
      </c>
      <c r="BO2439" s="5" t="e">
        <f t="shared" si="127"/>
        <v>#N/A</v>
      </c>
      <c r="BP2439" s="5" t="e">
        <f t="shared" si="128"/>
        <v>#N/A</v>
      </c>
      <c r="BQ2439" s="5" t="e">
        <f>Table2[[#This Row],[Column1]]+Table2[[#This Row],[Column2]]</f>
        <v>#N/A</v>
      </c>
      <c r="BR2439" s="5"/>
      <c r="BS2439" s="5"/>
      <c r="BT2439" s="5"/>
      <c r="BU2439" s="5"/>
    </row>
    <row r="2440" spans="26:73" x14ac:dyDescent="0.25">
      <c r="Z2440" s="5" t="s">
        <v>1916</v>
      </c>
      <c r="AA2440" s="1">
        <v>0.5</v>
      </c>
      <c r="AI2440" s="5" t="s">
        <v>1921</v>
      </c>
      <c r="AJ2440" s="42">
        <v>1</v>
      </c>
      <c r="AL2440" s="5" t="s">
        <v>1922</v>
      </c>
      <c r="AM2440" s="17">
        <v>1</v>
      </c>
      <c r="BN2440" s="5" t="s">
        <v>1925</v>
      </c>
      <c r="BO2440" s="5" t="e">
        <f t="shared" ref="BO2440:BO2466" si="129">RANK(BK2440:BK4066,BK2440:BK4066,0)</f>
        <v>#N/A</v>
      </c>
      <c r="BP2440" s="5" t="e">
        <f t="shared" ref="BP2440:BP2466" si="130">RANK(BL2440:BL4066,BL2440:BL4066,0)</f>
        <v>#N/A</v>
      </c>
      <c r="BQ2440" s="5" t="e">
        <f>Table2[[#This Row],[Column1]]+Table2[[#This Row],[Column2]]</f>
        <v>#N/A</v>
      </c>
      <c r="BR2440" s="5"/>
      <c r="BS2440" s="5"/>
      <c r="BT2440" s="5"/>
      <c r="BU2440" s="5"/>
    </row>
    <row r="2441" spans="26:73" x14ac:dyDescent="0.25">
      <c r="Z2441" s="5" t="s">
        <v>1917</v>
      </c>
      <c r="AA2441" s="1">
        <v>0</v>
      </c>
      <c r="AI2441" s="5" t="s">
        <v>1922</v>
      </c>
      <c r="AJ2441" s="42">
        <v>1</v>
      </c>
      <c r="AL2441" s="5" t="s">
        <v>1923</v>
      </c>
      <c r="AM2441" s="17">
        <v>1</v>
      </c>
      <c r="BN2441" s="5" t="s">
        <v>1926</v>
      </c>
      <c r="BO2441" s="5" t="e">
        <f t="shared" si="129"/>
        <v>#N/A</v>
      </c>
      <c r="BP2441" s="5" t="e">
        <f t="shared" si="130"/>
        <v>#N/A</v>
      </c>
      <c r="BQ2441" s="5" t="e">
        <f>Table2[[#This Row],[Column1]]+Table2[[#This Row],[Column2]]</f>
        <v>#N/A</v>
      </c>
      <c r="BR2441" s="5"/>
      <c r="BS2441" s="5"/>
      <c r="BT2441" s="5"/>
      <c r="BU2441" s="5"/>
    </row>
    <row r="2442" spans="26:73" x14ac:dyDescent="0.25">
      <c r="Z2442" s="5" t="s">
        <v>1918</v>
      </c>
      <c r="AA2442" s="1">
        <v>0.09</v>
      </c>
      <c r="AI2442" s="5" t="s">
        <v>1923</v>
      </c>
      <c r="AJ2442" s="42">
        <v>1</v>
      </c>
      <c r="AL2442" s="5" t="s">
        <v>1924</v>
      </c>
      <c r="AM2442" s="17">
        <v>1</v>
      </c>
      <c r="BN2442" s="5" t="s">
        <v>1927</v>
      </c>
      <c r="BO2442" s="5" t="e">
        <f t="shared" si="129"/>
        <v>#N/A</v>
      </c>
      <c r="BP2442" s="5" t="e">
        <f t="shared" si="130"/>
        <v>#N/A</v>
      </c>
      <c r="BQ2442" s="5" t="e">
        <f>Table2[[#This Row],[Column1]]+Table2[[#This Row],[Column2]]</f>
        <v>#N/A</v>
      </c>
      <c r="BR2442" s="5"/>
      <c r="BS2442" s="5"/>
      <c r="BT2442" s="5"/>
      <c r="BU2442" s="5"/>
    </row>
    <row r="2443" spans="26:73" x14ac:dyDescent="0.25">
      <c r="Z2443" s="5" t="s">
        <v>1919</v>
      </c>
      <c r="AA2443" s="1">
        <v>1</v>
      </c>
      <c r="AI2443" s="5" t="s">
        <v>1924</v>
      </c>
      <c r="AJ2443" s="42">
        <v>1</v>
      </c>
      <c r="AL2443" s="5" t="s">
        <v>1925</v>
      </c>
      <c r="AM2443" s="17">
        <v>1</v>
      </c>
      <c r="BN2443" s="5" t="s">
        <v>1928</v>
      </c>
      <c r="BO2443" s="5" t="e">
        <f t="shared" si="129"/>
        <v>#N/A</v>
      </c>
      <c r="BP2443" s="5" t="e">
        <f t="shared" si="130"/>
        <v>#N/A</v>
      </c>
      <c r="BQ2443" s="5" t="e">
        <f>Table2[[#This Row],[Column1]]+Table2[[#This Row],[Column2]]</f>
        <v>#N/A</v>
      </c>
      <c r="BR2443" s="5"/>
      <c r="BS2443" s="5"/>
      <c r="BT2443" s="5"/>
      <c r="BU2443" s="5"/>
    </row>
    <row r="2444" spans="26:73" x14ac:dyDescent="0.25">
      <c r="Z2444" s="5" t="s">
        <v>1920</v>
      </c>
      <c r="AA2444" s="1">
        <v>0.4</v>
      </c>
      <c r="AI2444" s="5" t="s">
        <v>1925</v>
      </c>
      <c r="AJ2444" s="42">
        <v>1</v>
      </c>
      <c r="AL2444" s="5" t="s">
        <v>1926</v>
      </c>
      <c r="AM2444" s="17">
        <v>2</v>
      </c>
      <c r="BN2444" s="5" t="s">
        <v>1929</v>
      </c>
      <c r="BO2444" s="5" t="e">
        <f t="shared" si="129"/>
        <v>#N/A</v>
      </c>
      <c r="BP2444" s="5" t="e">
        <f t="shared" si="130"/>
        <v>#N/A</v>
      </c>
      <c r="BQ2444" s="5" t="e">
        <f>Table2[[#This Row],[Column1]]+Table2[[#This Row],[Column2]]</f>
        <v>#N/A</v>
      </c>
      <c r="BR2444" s="5"/>
      <c r="BS2444" s="5"/>
      <c r="BT2444" s="5"/>
      <c r="BU2444" s="5"/>
    </row>
    <row r="2445" spans="26:73" x14ac:dyDescent="0.25">
      <c r="Z2445" s="5" t="s">
        <v>1921</v>
      </c>
      <c r="AA2445" s="1">
        <v>0.1</v>
      </c>
      <c r="AI2445" s="5" t="s">
        <v>1926</v>
      </c>
      <c r="AJ2445" s="42">
        <v>2</v>
      </c>
      <c r="AL2445" s="5" t="s">
        <v>1927</v>
      </c>
      <c r="AM2445" s="17">
        <v>1</v>
      </c>
      <c r="BN2445" s="5" t="s">
        <v>1930</v>
      </c>
      <c r="BO2445" s="5" t="e">
        <f t="shared" si="129"/>
        <v>#N/A</v>
      </c>
      <c r="BP2445" s="5" t="e">
        <f t="shared" si="130"/>
        <v>#N/A</v>
      </c>
      <c r="BQ2445" s="5" t="e">
        <f>Table2[[#This Row],[Column1]]+Table2[[#This Row],[Column2]]</f>
        <v>#N/A</v>
      </c>
      <c r="BR2445" s="5"/>
      <c r="BS2445" s="5"/>
      <c r="BT2445" s="5"/>
      <c r="BU2445" s="5"/>
    </row>
    <row r="2446" spans="26:73" x14ac:dyDescent="0.25">
      <c r="Z2446" s="5" t="s">
        <v>1922</v>
      </c>
      <c r="AA2446" s="1">
        <v>0.04</v>
      </c>
      <c r="AI2446" s="5" t="s">
        <v>1927</v>
      </c>
      <c r="AJ2446" s="42">
        <v>1</v>
      </c>
      <c r="AL2446" s="5" t="s">
        <v>1928</v>
      </c>
      <c r="AM2446" s="17">
        <v>2</v>
      </c>
      <c r="BN2446" s="5" t="s">
        <v>1931</v>
      </c>
      <c r="BO2446" s="5" t="e">
        <f t="shared" si="129"/>
        <v>#N/A</v>
      </c>
      <c r="BP2446" s="5" t="e">
        <f t="shared" si="130"/>
        <v>#N/A</v>
      </c>
      <c r="BQ2446" s="5" t="e">
        <f>Table2[[#This Row],[Column1]]+Table2[[#This Row],[Column2]]</f>
        <v>#N/A</v>
      </c>
      <c r="BR2446" s="5"/>
      <c r="BS2446" s="5"/>
      <c r="BT2446" s="5"/>
      <c r="BU2446" s="5"/>
    </row>
    <row r="2447" spans="26:73" x14ac:dyDescent="0.25">
      <c r="Z2447" s="5" t="s">
        <v>1923</v>
      </c>
      <c r="AA2447" s="1">
        <v>0.17</v>
      </c>
      <c r="AI2447" s="5" t="s">
        <v>1928</v>
      </c>
      <c r="AJ2447" s="42">
        <v>2</v>
      </c>
      <c r="AL2447" s="5" t="s">
        <v>1929</v>
      </c>
      <c r="AM2447" s="17">
        <v>1</v>
      </c>
      <c r="BN2447" s="5" t="s">
        <v>1932</v>
      </c>
      <c r="BO2447" s="5" t="e">
        <f t="shared" si="129"/>
        <v>#N/A</v>
      </c>
      <c r="BP2447" s="5" t="e">
        <f t="shared" si="130"/>
        <v>#N/A</v>
      </c>
      <c r="BQ2447" s="5" t="e">
        <f>Table2[[#This Row],[Column1]]+Table2[[#This Row],[Column2]]</f>
        <v>#N/A</v>
      </c>
      <c r="BR2447" s="5"/>
      <c r="BS2447" s="5"/>
      <c r="BT2447" s="5"/>
      <c r="BU2447" s="5"/>
    </row>
    <row r="2448" spans="26:73" x14ac:dyDescent="0.25">
      <c r="Z2448" s="5" t="s">
        <v>1924</v>
      </c>
      <c r="AA2448" s="1">
        <v>0.72</v>
      </c>
      <c r="AI2448" s="5" t="s">
        <v>1929</v>
      </c>
      <c r="AJ2448" s="42">
        <v>1</v>
      </c>
      <c r="AL2448" s="5" t="s">
        <v>1930</v>
      </c>
      <c r="AM2448" s="17">
        <v>1</v>
      </c>
      <c r="BN2448" s="5" t="s">
        <v>1933</v>
      </c>
      <c r="BO2448" s="5" t="e">
        <f t="shared" si="129"/>
        <v>#N/A</v>
      </c>
      <c r="BP2448" s="5" t="e">
        <f t="shared" si="130"/>
        <v>#N/A</v>
      </c>
      <c r="BQ2448" s="5" t="e">
        <f>Table2[[#This Row],[Column1]]+Table2[[#This Row],[Column2]]</f>
        <v>#N/A</v>
      </c>
      <c r="BR2448" s="5"/>
      <c r="BS2448" s="5"/>
      <c r="BT2448" s="5"/>
      <c r="BU2448" s="5"/>
    </row>
    <row r="2449" spans="26:73" x14ac:dyDescent="0.25">
      <c r="Z2449" s="5" t="s">
        <v>1925</v>
      </c>
      <c r="AA2449" s="1">
        <v>0.2</v>
      </c>
      <c r="AI2449" s="5" t="s">
        <v>1930</v>
      </c>
      <c r="AJ2449" s="42">
        <v>1</v>
      </c>
      <c r="AL2449" s="5" t="s">
        <v>1931</v>
      </c>
      <c r="AM2449" s="17">
        <v>1</v>
      </c>
      <c r="BN2449" s="5" t="s">
        <v>1934</v>
      </c>
      <c r="BO2449" s="5" t="e">
        <f t="shared" si="129"/>
        <v>#N/A</v>
      </c>
      <c r="BP2449" s="5" t="e">
        <f t="shared" si="130"/>
        <v>#N/A</v>
      </c>
      <c r="BQ2449" s="5" t="e">
        <f>Table2[[#This Row],[Column1]]+Table2[[#This Row],[Column2]]</f>
        <v>#N/A</v>
      </c>
      <c r="BR2449" s="5"/>
      <c r="BS2449" s="5"/>
      <c r="BT2449" s="5"/>
      <c r="BU2449" s="5"/>
    </row>
    <row r="2450" spans="26:73" x14ac:dyDescent="0.25">
      <c r="Z2450" s="5" t="s">
        <v>1926</v>
      </c>
      <c r="AA2450" s="1">
        <v>0.05</v>
      </c>
      <c r="AI2450" s="5" t="s">
        <v>1931</v>
      </c>
      <c r="AJ2450" s="42">
        <v>1</v>
      </c>
      <c r="AL2450" s="5" t="s">
        <v>1932</v>
      </c>
      <c r="AM2450" s="17">
        <v>3</v>
      </c>
      <c r="BN2450" s="5" t="s">
        <v>1935</v>
      </c>
      <c r="BO2450" s="5" t="e">
        <f t="shared" si="129"/>
        <v>#N/A</v>
      </c>
      <c r="BP2450" s="5" t="e">
        <f t="shared" si="130"/>
        <v>#N/A</v>
      </c>
      <c r="BQ2450" s="5" t="e">
        <f>Table2[[#This Row],[Column1]]+Table2[[#This Row],[Column2]]</f>
        <v>#N/A</v>
      </c>
      <c r="BR2450" s="5"/>
      <c r="BS2450" s="5"/>
      <c r="BT2450" s="5"/>
      <c r="BU2450" s="5"/>
    </row>
    <row r="2451" spans="26:73" x14ac:dyDescent="0.25">
      <c r="Z2451" s="5" t="s">
        <v>1927</v>
      </c>
      <c r="AA2451" s="1">
        <v>0.15</v>
      </c>
      <c r="AI2451" s="5" t="s">
        <v>1932</v>
      </c>
      <c r="AJ2451" s="42">
        <v>3</v>
      </c>
      <c r="AL2451" s="5" t="s">
        <v>1933</v>
      </c>
      <c r="AM2451" s="17">
        <v>1</v>
      </c>
      <c r="BN2451" s="5" t="s">
        <v>1936</v>
      </c>
      <c r="BO2451" s="5" t="e">
        <f t="shared" si="129"/>
        <v>#N/A</v>
      </c>
      <c r="BP2451" s="5" t="e">
        <f t="shared" si="130"/>
        <v>#N/A</v>
      </c>
      <c r="BQ2451" s="5" t="e">
        <f>Table2[[#This Row],[Column1]]+Table2[[#This Row],[Column2]]</f>
        <v>#N/A</v>
      </c>
      <c r="BR2451" s="5"/>
      <c r="BS2451" s="5"/>
      <c r="BT2451" s="5"/>
      <c r="BU2451" s="5"/>
    </row>
    <row r="2452" spans="26:73" x14ac:dyDescent="0.25">
      <c r="Z2452" s="5" t="s">
        <v>1928</v>
      </c>
      <c r="AA2452" s="1">
        <v>0.3</v>
      </c>
      <c r="AI2452" s="5" t="s">
        <v>1933</v>
      </c>
      <c r="AJ2452" s="42">
        <v>1</v>
      </c>
      <c r="AL2452" s="5" t="s">
        <v>1934</v>
      </c>
      <c r="AM2452" s="17">
        <v>2</v>
      </c>
      <c r="BN2452" s="5" t="s">
        <v>1937</v>
      </c>
      <c r="BO2452" s="5" t="e">
        <f t="shared" si="129"/>
        <v>#N/A</v>
      </c>
      <c r="BP2452" s="5" t="e">
        <f t="shared" si="130"/>
        <v>#N/A</v>
      </c>
      <c r="BQ2452" s="5" t="e">
        <f>Table2[[#This Row],[Column1]]+Table2[[#This Row],[Column2]]</f>
        <v>#N/A</v>
      </c>
      <c r="BR2452" s="5"/>
      <c r="BS2452" s="5"/>
      <c r="BT2452" s="5"/>
      <c r="BU2452" s="5"/>
    </row>
    <row r="2453" spans="26:73" x14ac:dyDescent="0.25">
      <c r="Z2453" s="5" t="s">
        <v>1929</v>
      </c>
      <c r="AA2453" s="1">
        <v>0.1</v>
      </c>
      <c r="AI2453" s="5" t="s">
        <v>1934</v>
      </c>
      <c r="AJ2453" s="42">
        <v>2</v>
      </c>
      <c r="AL2453" s="5" t="s">
        <v>1935</v>
      </c>
      <c r="AM2453" s="17">
        <v>2</v>
      </c>
      <c r="BN2453" s="5" t="s">
        <v>1938</v>
      </c>
      <c r="BO2453" s="5" t="e">
        <f t="shared" si="129"/>
        <v>#N/A</v>
      </c>
      <c r="BP2453" s="5" t="e">
        <f t="shared" si="130"/>
        <v>#N/A</v>
      </c>
      <c r="BQ2453" s="5" t="e">
        <f>Table2[[#This Row],[Column1]]+Table2[[#This Row],[Column2]]</f>
        <v>#N/A</v>
      </c>
      <c r="BR2453" s="5"/>
      <c r="BS2453" s="5"/>
      <c r="BT2453" s="5"/>
      <c r="BU2453" s="5"/>
    </row>
    <row r="2454" spans="26:73" x14ac:dyDescent="0.25">
      <c r="Z2454" s="5" t="s">
        <v>1930</v>
      </c>
      <c r="AA2454" s="1">
        <v>0.04</v>
      </c>
      <c r="AI2454" s="5" t="s">
        <v>1935</v>
      </c>
      <c r="AJ2454" s="42">
        <v>2</v>
      </c>
      <c r="AL2454" s="5" t="s">
        <v>1936</v>
      </c>
      <c r="AM2454" s="17">
        <v>1</v>
      </c>
      <c r="BN2454" s="5" t="s">
        <v>1939</v>
      </c>
      <c r="BO2454" s="5" t="e">
        <f t="shared" si="129"/>
        <v>#N/A</v>
      </c>
      <c r="BP2454" s="5" t="e">
        <f t="shared" si="130"/>
        <v>#N/A</v>
      </c>
      <c r="BQ2454" s="5" t="e">
        <f>Table2[[#This Row],[Column1]]+Table2[[#This Row],[Column2]]</f>
        <v>#N/A</v>
      </c>
      <c r="BR2454" s="5"/>
      <c r="BS2454" s="5"/>
      <c r="BT2454" s="5"/>
      <c r="BU2454" s="5"/>
    </row>
    <row r="2455" spans="26:73" x14ac:dyDescent="0.25">
      <c r="Z2455" s="5" t="s">
        <v>1931</v>
      </c>
      <c r="AA2455" s="1">
        <v>0.1</v>
      </c>
      <c r="AI2455" s="5" t="s">
        <v>1936</v>
      </c>
      <c r="AJ2455" s="42">
        <v>1</v>
      </c>
      <c r="AL2455" s="5" t="s">
        <v>1937</v>
      </c>
      <c r="AM2455" s="17">
        <v>1</v>
      </c>
      <c r="BN2455" s="5" t="s">
        <v>1940</v>
      </c>
      <c r="BO2455" s="5" t="e">
        <f t="shared" si="129"/>
        <v>#N/A</v>
      </c>
      <c r="BP2455" s="5" t="e">
        <f t="shared" si="130"/>
        <v>#N/A</v>
      </c>
      <c r="BQ2455" s="5" t="e">
        <f>Table2[[#This Row],[Column1]]+Table2[[#This Row],[Column2]]</f>
        <v>#N/A</v>
      </c>
      <c r="BR2455" s="5"/>
      <c r="BS2455" s="5"/>
      <c r="BT2455" s="5"/>
      <c r="BU2455" s="5"/>
    </row>
    <row r="2456" spans="26:73" x14ac:dyDescent="0.25">
      <c r="Z2456" s="5" t="s">
        <v>1932</v>
      </c>
      <c r="AA2456" s="1">
        <v>0.5</v>
      </c>
      <c r="AI2456" s="5" t="s">
        <v>1937</v>
      </c>
      <c r="AJ2456" s="42">
        <v>1</v>
      </c>
      <c r="AL2456" s="5" t="s">
        <v>1938</v>
      </c>
      <c r="AM2456" s="17">
        <v>1</v>
      </c>
      <c r="BN2456" s="5" t="s">
        <v>1941</v>
      </c>
      <c r="BO2456" s="5" t="e">
        <f t="shared" si="129"/>
        <v>#N/A</v>
      </c>
      <c r="BP2456" s="5" t="e">
        <f t="shared" si="130"/>
        <v>#N/A</v>
      </c>
      <c r="BQ2456" s="5" t="e">
        <f>Table2[[#This Row],[Column1]]+Table2[[#This Row],[Column2]]</f>
        <v>#N/A</v>
      </c>
      <c r="BR2456" s="5"/>
      <c r="BS2456" s="5"/>
      <c r="BT2456" s="5"/>
      <c r="BU2456" s="5"/>
    </row>
    <row r="2457" spans="26:73" x14ac:dyDescent="0.25">
      <c r="Z2457" s="5" t="s">
        <v>1933</v>
      </c>
      <c r="AA2457" s="1">
        <v>0.1</v>
      </c>
      <c r="AI2457" s="5" t="s">
        <v>1938</v>
      </c>
      <c r="AJ2457" s="42">
        <v>1</v>
      </c>
      <c r="AL2457" s="5" t="s">
        <v>1939</v>
      </c>
      <c r="AM2457" s="17">
        <v>1</v>
      </c>
      <c r="BN2457" s="5" t="s">
        <v>1942</v>
      </c>
      <c r="BO2457" s="5" t="e">
        <f t="shared" si="129"/>
        <v>#N/A</v>
      </c>
      <c r="BP2457" s="5" t="e">
        <f t="shared" si="130"/>
        <v>#N/A</v>
      </c>
      <c r="BQ2457" s="5" t="e">
        <f>Table2[[#This Row],[Column1]]+Table2[[#This Row],[Column2]]</f>
        <v>#N/A</v>
      </c>
      <c r="BR2457" s="5"/>
      <c r="BS2457" s="5"/>
      <c r="BT2457" s="5"/>
      <c r="BU2457" s="5"/>
    </row>
    <row r="2458" spans="26:73" x14ac:dyDescent="0.25">
      <c r="Z2458" s="5" t="s">
        <v>1934</v>
      </c>
      <c r="AA2458" s="1">
        <v>0.12</v>
      </c>
      <c r="AI2458" s="5" t="s">
        <v>1939</v>
      </c>
      <c r="AJ2458" s="42">
        <v>1</v>
      </c>
      <c r="AL2458" s="5" t="s">
        <v>1940</v>
      </c>
      <c r="AM2458" s="17">
        <v>2</v>
      </c>
      <c r="BN2458" s="5" t="s">
        <v>1943</v>
      </c>
      <c r="BO2458" s="5" t="e">
        <f t="shared" si="129"/>
        <v>#N/A</v>
      </c>
      <c r="BP2458" s="5" t="e">
        <f t="shared" si="130"/>
        <v>#N/A</v>
      </c>
      <c r="BQ2458" s="5" t="e">
        <f>Table2[[#This Row],[Column1]]+Table2[[#This Row],[Column2]]</f>
        <v>#N/A</v>
      </c>
      <c r="BR2458" s="5"/>
      <c r="BS2458" s="5"/>
      <c r="BT2458" s="5"/>
      <c r="BU2458" s="5"/>
    </row>
    <row r="2459" spans="26:73" x14ac:dyDescent="0.25">
      <c r="Z2459" s="5" t="s">
        <v>1935</v>
      </c>
      <c r="AA2459" s="1">
        <v>0.25</v>
      </c>
      <c r="AI2459" s="5" t="s">
        <v>1940</v>
      </c>
      <c r="AJ2459" s="42">
        <v>2</v>
      </c>
      <c r="AL2459" s="5" t="s">
        <v>1941</v>
      </c>
      <c r="AM2459" s="17">
        <v>1</v>
      </c>
      <c r="BN2459" s="5" t="s">
        <v>1944</v>
      </c>
      <c r="BO2459" s="5" t="e">
        <f t="shared" si="129"/>
        <v>#N/A</v>
      </c>
      <c r="BP2459" s="5" t="e">
        <f t="shared" si="130"/>
        <v>#N/A</v>
      </c>
      <c r="BQ2459" s="5" t="e">
        <f>Table2[[#This Row],[Column1]]+Table2[[#This Row],[Column2]]</f>
        <v>#N/A</v>
      </c>
      <c r="BR2459" s="5"/>
      <c r="BS2459" s="5"/>
      <c r="BT2459" s="5"/>
      <c r="BU2459" s="5"/>
    </row>
    <row r="2460" spans="26:73" x14ac:dyDescent="0.25">
      <c r="Z2460" s="5" t="s">
        <v>1936</v>
      </c>
      <c r="AA2460" s="1">
        <v>0.2</v>
      </c>
      <c r="AI2460" s="5" t="s">
        <v>1941</v>
      </c>
      <c r="AJ2460" s="42">
        <v>1</v>
      </c>
      <c r="AL2460" s="5" t="s">
        <v>1942</v>
      </c>
      <c r="AM2460" s="17">
        <v>1</v>
      </c>
      <c r="BN2460" s="5" t="s">
        <v>1945</v>
      </c>
      <c r="BO2460" s="5" t="e">
        <f t="shared" si="129"/>
        <v>#N/A</v>
      </c>
      <c r="BP2460" s="5" t="e">
        <f t="shared" si="130"/>
        <v>#N/A</v>
      </c>
      <c r="BQ2460" s="5" t="e">
        <f>Table2[[#This Row],[Column1]]+Table2[[#This Row],[Column2]]</f>
        <v>#N/A</v>
      </c>
      <c r="BR2460" s="5"/>
      <c r="BS2460" s="5"/>
      <c r="BT2460" s="5"/>
      <c r="BU2460" s="5"/>
    </row>
    <row r="2461" spans="26:73" x14ac:dyDescent="0.25">
      <c r="Z2461" s="5" t="s">
        <v>1937</v>
      </c>
      <c r="AA2461" s="1">
        <v>0.39</v>
      </c>
      <c r="AI2461" s="5" t="s">
        <v>1942</v>
      </c>
      <c r="AJ2461" s="42">
        <v>1</v>
      </c>
      <c r="AL2461" s="5" t="s">
        <v>1943</v>
      </c>
      <c r="AM2461" s="17">
        <v>1</v>
      </c>
      <c r="BN2461" s="5" t="s">
        <v>1946</v>
      </c>
      <c r="BO2461" s="5" t="e">
        <f t="shared" si="129"/>
        <v>#N/A</v>
      </c>
      <c r="BP2461" s="5" t="e">
        <f t="shared" si="130"/>
        <v>#N/A</v>
      </c>
      <c r="BQ2461" s="5" t="e">
        <f>Table2[[#This Row],[Column1]]+Table2[[#This Row],[Column2]]</f>
        <v>#N/A</v>
      </c>
      <c r="BR2461" s="5"/>
      <c r="BS2461" s="5"/>
      <c r="BT2461" s="5"/>
      <c r="BU2461" s="5"/>
    </row>
    <row r="2462" spans="26:73" x14ac:dyDescent="0.25">
      <c r="Z2462" s="5" t="s">
        <v>1938</v>
      </c>
      <c r="AA2462" s="1">
        <v>0.2</v>
      </c>
      <c r="AI2462" s="5" t="s">
        <v>1943</v>
      </c>
      <c r="AJ2462" s="42">
        <v>1</v>
      </c>
      <c r="AL2462" s="5" t="s">
        <v>1944</v>
      </c>
      <c r="AM2462" s="17">
        <v>2</v>
      </c>
      <c r="BN2462" s="5" t="s">
        <v>1947</v>
      </c>
      <c r="BO2462" s="5" t="e">
        <f t="shared" si="129"/>
        <v>#N/A</v>
      </c>
      <c r="BP2462" s="5" t="e">
        <f t="shared" si="130"/>
        <v>#N/A</v>
      </c>
      <c r="BQ2462" s="5" t="e">
        <f>Table2[[#This Row],[Column1]]+Table2[[#This Row],[Column2]]</f>
        <v>#N/A</v>
      </c>
      <c r="BR2462" s="5"/>
      <c r="BS2462" s="5"/>
      <c r="BT2462" s="5"/>
      <c r="BU2462" s="5"/>
    </row>
    <row r="2463" spans="26:73" x14ac:dyDescent="0.25">
      <c r="Z2463" s="5" t="s">
        <v>1939</v>
      </c>
      <c r="AA2463" s="1">
        <v>0.2</v>
      </c>
      <c r="AI2463" s="5" t="s">
        <v>1944</v>
      </c>
      <c r="AJ2463" s="42">
        <v>2</v>
      </c>
      <c r="AL2463" s="5" t="s">
        <v>1945</v>
      </c>
      <c r="AM2463" s="17">
        <v>1</v>
      </c>
      <c r="BN2463" s="5" t="s">
        <v>1948</v>
      </c>
      <c r="BO2463" s="5" t="e">
        <f t="shared" si="129"/>
        <v>#N/A</v>
      </c>
      <c r="BP2463" s="5" t="e">
        <f t="shared" si="130"/>
        <v>#N/A</v>
      </c>
      <c r="BQ2463" s="5" t="e">
        <f>Table2[[#This Row],[Column1]]+Table2[[#This Row],[Column2]]</f>
        <v>#N/A</v>
      </c>
      <c r="BR2463" s="5"/>
      <c r="BS2463" s="5"/>
      <c r="BT2463" s="5"/>
      <c r="BU2463" s="5"/>
    </row>
    <row r="2464" spans="26:73" x14ac:dyDescent="0.25">
      <c r="Z2464" s="5" t="s">
        <v>1940</v>
      </c>
      <c r="AA2464" s="1">
        <v>0.13</v>
      </c>
      <c r="AI2464" s="5" t="s">
        <v>1945</v>
      </c>
      <c r="AJ2464" s="42">
        <v>1</v>
      </c>
      <c r="AL2464" s="5" t="s">
        <v>1946</v>
      </c>
      <c r="AM2464" s="17">
        <v>1</v>
      </c>
      <c r="BN2464" s="5" t="s">
        <v>1949</v>
      </c>
      <c r="BO2464" s="5" t="e">
        <f t="shared" si="129"/>
        <v>#N/A</v>
      </c>
      <c r="BP2464" s="5" t="e">
        <f t="shared" si="130"/>
        <v>#N/A</v>
      </c>
      <c r="BQ2464" s="5" t="e">
        <f>Table2[[#This Row],[Column1]]+Table2[[#This Row],[Column2]]</f>
        <v>#N/A</v>
      </c>
      <c r="BR2464" s="5"/>
      <c r="BS2464" s="5"/>
      <c r="BT2464" s="5"/>
      <c r="BU2464" s="5"/>
    </row>
    <row r="2465" spans="26:73" x14ac:dyDescent="0.25">
      <c r="Z2465" s="5" t="s">
        <v>1941</v>
      </c>
      <c r="AA2465" s="1">
        <v>0.15</v>
      </c>
      <c r="AI2465" s="5" t="s">
        <v>1946</v>
      </c>
      <c r="AJ2465" s="42">
        <v>1</v>
      </c>
      <c r="AL2465" s="5" t="s">
        <v>1947</v>
      </c>
      <c r="AM2465" s="17">
        <v>1</v>
      </c>
      <c r="BN2465" s="5" t="s">
        <v>1950</v>
      </c>
      <c r="BO2465" s="5" t="e">
        <f t="shared" si="129"/>
        <v>#N/A</v>
      </c>
      <c r="BP2465" s="5" t="e">
        <f t="shared" si="130"/>
        <v>#N/A</v>
      </c>
      <c r="BQ2465" s="5" t="e">
        <f>Table2[[#This Row],[Column1]]+Table2[[#This Row],[Column2]]</f>
        <v>#N/A</v>
      </c>
      <c r="BR2465" s="5"/>
      <c r="BS2465" s="5"/>
      <c r="BT2465" s="5"/>
      <c r="BU2465" s="5"/>
    </row>
    <row r="2466" spans="26:73" x14ac:dyDescent="0.25">
      <c r="Z2466" s="5" t="s">
        <v>1942</v>
      </c>
      <c r="AA2466" s="1">
        <v>0.16</v>
      </c>
      <c r="AI2466" s="5" t="s">
        <v>1947</v>
      </c>
      <c r="AJ2466" s="42">
        <v>1</v>
      </c>
      <c r="AL2466" s="5" t="s">
        <v>1948</v>
      </c>
      <c r="AM2466" s="17">
        <v>1</v>
      </c>
      <c r="BN2466" s="5" t="s">
        <v>1951</v>
      </c>
      <c r="BO2466" s="5" t="e">
        <f t="shared" si="129"/>
        <v>#N/A</v>
      </c>
      <c r="BP2466" s="5" t="e">
        <f t="shared" si="130"/>
        <v>#N/A</v>
      </c>
      <c r="BQ2466" s="5" t="e">
        <f>Table2[[#This Row],[Column1]]+Table2[[#This Row],[Column2]]</f>
        <v>#N/A</v>
      </c>
      <c r="BR2466" s="5"/>
      <c r="BS2466" s="5"/>
      <c r="BT2466" s="5"/>
      <c r="BU2466" s="5"/>
    </row>
    <row r="2467" spans="26:73" x14ac:dyDescent="0.25">
      <c r="Z2467" s="5" t="s">
        <v>1943</v>
      </c>
      <c r="AA2467" s="1">
        <v>0</v>
      </c>
      <c r="AI2467" s="5" t="s">
        <v>1948</v>
      </c>
      <c r="AJ2467" s="42">
        <v>1</v>
      </c>
      <c r="AL2467" s="5" t="s">
        <v>1949</v>
      </c>
      <c r="AM2467" s="17">
        <v>1</v>
      </c>
    </row>
    <row r="2468" spans="26:73" x14ac:dyDescent="0.25">
      <c r="Z2468" s="5" t="s">
        <v>1944</v>
      </c>
      <c r="AA2468" s="1">
        <v>0.1</v>
      </c>
      <c r="AI2468" s="5" t="s">
        <v>1949</v>
      </c>
      <c r="AJ2468" s="42">
        <v>1</v>
      </c>
      <c r="AL2468" s="5" t="s">
        <v>1950</v>
      </c>
      <c r="AM2468" s="17">
        <v>1</v>
      </c>
    </row>
    <row r="2469" spans="26:73" x14ac:dyDescent="0.25">
      <c r="Z2469" s="5" t="s">
        <v>1945</v>
      </c>
      <c r="AA2469" s="1">
        <v>0.03</v>
      </c>
      <c r="AI2469" s="5" t="s">
        <v>1950</v>
      </c>
      <c r="AJ2469" s="42">
        <v>1</v>
      </c>
      <c r="AL2469" s="5" t="s">
        <v>1951</v>
      </c>
      <c r="AM2469" s="17">
        <v>4</v>
      </c>
    </row>
    <row r="2470" spans="26:73" x14ac:dyDescent="0.25">
      <c r="Z2470" s="5" t="s">
        <v>1946</v>
      </c>
      <c r="AA2470" s="1">
        <v>0</v>
      </c>
      <c r="AI2470" s="5" t="s">
        <v>1951</v>
      </c>
      <c r="AJ2470" s="42">
        <v>4</v>
      </c>
    </row>
    <row r="2471" spans="26:73" x14ac:dyDescent="0.25">
      <c r="Z2471" s="5" t="s">
        <v>1947</v>
      </c>
      <c r="AA2471" s="1">
        <v>0.67</v>
      </c>
    </row>
    <row r="2472" spans="26:73" x14ac:dyDescent="0.25">
      <c r="Z2472" s="5" t="s">
        <v>1948</v>
      </c>
      <c r="AA2472" s="1">
        <v>0.15</v>
      </c>
    </row>
    <row r="2473" spans="26:73" x14ac:dyDescent="0.25">
      <c r="Z2473" s="5" t="s">
        <v>1949</v>
      </c>
      <c r="AA2473" s="1">
        <v>0.11</v>
      </c>
    </row>
    <row r="2474" spans="26:73" x14ac:dyDescent="0.25">
      <c r="Z2474" s="5" t="s">
        <v>1950</v>
      </c>
      <c r="AA2474" s="1">
        <v>0</v>
      </c>
    </row>
    <row r="2475" spans="26:73" x14ac:dyDescent="0.25">
      <c r="Z2475" s="5" t="s">
        <v>1951</v>
      </c>
      <c r="AA2475" s="1">
        <v>0.1</v>
      </c>
    </row>
  </sheetData>
  <mergeCells count="21">
    <mergeCell ref="I841:I842"/>
    <mergeCell ref="BG840:BH841"/>
    <mergeCell ref="AF845:AF847"/>
    <mergeCell ref="AF850:AF851"/>
    <mergeCell ref="AO837:AP838"/>
    <mergeCell ref="AS844:AT845"/>
    <mergeCell ref="AC850:AC851"/>
    <mergeCell ref="CB9:CC10"/>
    <mergeCell ref="V844:V845"/>
    <mergeCell ref="W844:X845"/>
    <mergeCell ref="AA844:AA845"/>
    <mergeCell ref="X10:Y10"/>
    <mergeCell ref="AD841:AD842"/>
    <mergeCell ref="AD845:AE846"/>
    <mergeCell ref="BW12:BW13"/>
    <mergeCell ref="BW10:BW11"/>
    <mergeCell ref="L8:N8"/>
    <mergeCell ref="AB8:AD8"/>
    <mergeCell ref="P8:S8"/>
    <mergeCell ref="Q9:S9"/>
    <mergeCell ref="W9:Y9"/>
  </mergeCells>
  <pageMargins left="0.7" right="0.7" top="0.75" bottom="0.75" header="0.3" footer="0.3"/>
  <pageSetup paperSize="9" orientation="portrait" r:id="rId30"/>
  <drawing r:id="rId31"/>
  <tableParts count="2">
    <tablePart r:id="rId32"/>
    <tablePart r:id="rId3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A6B0-6AE5-4776-A6F4-1DEAD60C7B7A}">
  <dimension ref="A1:G10"/>
  <sheetViews>
    <sheetView workbookViewId="0">
      <selection activeCell="M2" sqref="M2"/>
    </sheetView>
  </sheetViews>
  <sheetFormatPr defaultRowHeight="15" x14ac:dyDescent="0.25"/>
  <cols>
    <col min="5" max="5" width="11.42578125" bestFit="1" customWidth="1"/>
    <col min="6" max="6" width="10" customWidth="1"/>
  </cols>
  <sheetData>
    <row r="1" spans="1:7" x14ac:dyDescent="0.25">
      <c r="E1" t="s">
        <v>1979</v>
      </c>
      <c r="F1" t="s">
        <v>1085</v>
      </c>
      <c r="G1" t="s">
        <v>1086</v>
      </c>
    </row>
    <row r="2" spans="1:7" x14ac:dyDescent="0.25">
      <c r="A2" t="s">
        <v>1144</v>
      </c>
      <c r="B2">
        <v>37000</v>
      </c>
      <c r="E2" t="s">
        <v>1973</v>
      </c>
      <c r="F2">
        <v>123500</v>
      </c>
      <c r="G2">
        <v>7585</v>
      </c>
    </row>
    <row r="3" spans="1:7" x14ac:dyDescent="0.25">
      <c r="A3" t="s">
        <v>1973</v>
      </c>
      <c r="B3">
        <f>GETPIVOTDATA("Sum of funds_raised_millions",an!$BJ$839,"company","Uber")+GETPIVOTDATA("Sum of total_laid_off",an!$BJ$839,"company","Uber")</f>
        <v>131085</v>
      </c>
      <c r="E3" t="s">
        <v>1975</v>
      </c>
      <c r="F3">
        <v>38700</v>
      </c>
      <c r="G3">
        <v>3940</v>
      </c>
    </row>
    <row r="4" spans="1:7" x14ac:dyDescent="0.25">
      <c r="A4" t="s">
        <v>1974</v>
      </c>
      <c r="B4">
        <f>GETPIVOTDATA("Sum of funds_raised_millions",an!$BJ$839,"company","Peloton")+GETPIVOTDATA("Sum of total_laid_off",an!$BJ$839,"company","Peloton")</f>
        <v>9784</v>
      </c>
      <c r="E4" t="s">
        <v>1077</v>
      </c>
      <c r="F4">
        <v>35600</v>
      </c>
      <c r="G4">
        <v>3750</v>
      </c>
    </row>
    <row r="5" spans="1:7" x14ac:dyDescent="0.25">
      <c r="A5" t="s">
        <v>1076</v>
      </c>
      <c r="B5">
        <f>GETPIVOTDATA("Sum of funds_raised_millions",an!$BJ$839,"company","Byju's")+GETPIVOTDATA("Sum of total_laid_off",an!$BJ$839,"company","Byju's")</f>
        <v>15000</v>
      </c>
      <c r="E5" t="s">
        <v>1978</v>
      </c>
      <c r="F5">
        <v>26000</v>
      </c>
      <c r="G5">
        <v>11000</v>
      </c>
    </row>
    <row r="6" spans="1:7" x14ac:dyDescent="0.25">
      <c r="A6" t="s">
        <v>1975</v>
      </c>
      <c r="B6">
        <f>GETPIVOTDATA("Sum of funds_raised_millions",an!$BJ$839,"company","Twitter")+GETPIVOTDATA("Sum of total_laid_off",an!$BJ$839,"company","Twitter")</f>
        <v>42640</v>
      </c>
      <c r="E6" t="s">
        <v>1977</v>
      </c>
      <c r="F6">
        <v>18800</v>
      </c>
      <c r="G6">
        <v>2800</v>
      </c>
    </row>
    <row r="7" spans="1:7" x14ac:dyDescent="0.25">
      <c r="A7" t="s">
        <v>1077</v>
      </c>
      <c r="B7">
        <f>GETPIVOTDATA("Sum of funds_raised_millions",an!$BJ$839,"company","Bytedance")+GETPIVOTDATA("Sum of total_laid_off",an!$BJ$839,"company","Bytedance")</f>
        <v>39350</v>
      </c>
    </row>
    <row r="8" spans="1:7" x14ac:dyDescent="0.25">
      <c r="A8" t="s">
        <v>1976</v>
      </c>
      <c r="B8">
        <f>GETPIVOTDATA("Sum of funds_raised_millions",an!$BJ$839,"company","Swiggy")+GETPIVOTDATA("Sum of total_laid_off",an!$BJ$839,"company","Swiggy")</f>
        <v>14880</v>
      </c>
    </row>
    <row r="9" spans="1:7" x14ac:dyDescent="0.25">
      <c r="A9" t="s">
        <v>1977</v>
      </c>
      <c r="B9">
        <f>GETPIVOTDATA("Sum of funds_raised_millions",an!$BJ$839,"company","Ola")+GETPIVOTDATA("Sum of total_laid_off",an!$BJ$839,"company","Ola")</f>
        <v>21600</v>
      </c>
    </row>
    <row r="10" spans="1:7" x14ac:dyDescent="0.25">
      <c r="A10" t="s">
        <v>1080</v>
      </c>
      <c r="B10">
        <f>GETPIVOTDATA("Sum of funds_raised_millions",an!$BJ$839,"company","Gopuff")+GETPIVOTDATA("Sum of total_laid_off",an!$BJ$839,"company","Gopuff")</f>
        <v>15900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0D4C-D877-4F88-B765-6FFE67316DEE}">
  <dimension ref="A1"/>
  <sheetViews>
    <sheetView zoomScale="66" zoomScaleNormal="66" workbookViewId="0"/>
  </sheetViews>
  <sheetFormatPr defaultRowHeight="15" x14ac:dyDescent="0.25"/>
  <sheetData/>
  <sheetProtection algorithmName="SHA-512" hashValue="uunObhDYAsqv37MZrt10sCizq7qCEVc67/6XKGrHQw33MeHRxRYCVEEmv9pJyns1/Uh19lzS+KEBdDbiqOYQ3w==" saltValue="onx8wfCp5in2s2rUEn9dvw==" spinCount="100000"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C48E-1864-479B-A486-DA52DFEC18D3}">
  <dimension ref="A1"/>
  <sheetViews>
    <sheetView zoomScale="66" zoomScaleNormal="66" workbookViewId="0"/>
  </sheetViews>
  <sheetFormatPr defaultRowHeight="15" x14ac:dyDescent="0.25"/>
  <sheetData/>
  <sheetProtection algorithmName="SHA-512" hashValue="ElPduOJ48v2sPoO0x4XehT6U971wbJOY20azCV3ut82Gp+9TJb4V09qMdN1LbP112PRhdWWq9HDD21abEr55Zg==" saltValue="W604mVbdNryQy826rg4rvw==" spinCount="100000" sheet="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F239-6B3D-4612-BEC5-708343568105}">
  <dimension ref="A1"/>
  <sheetViews>
    <sheetView zoomScale="66" zoomScaleNormal="66" workbookViewId="0"/>
  </sheetViews>
  <sheetFormatPr defaultRowHeight="15" x14ac:dyDescent="0.25"/>
  <sheetData/>
  <sheetProtection algorithmName="SHA-512" hashValue="lJDhQl59UxkuwWlkM9huJ7JsW2kjm8efqB7s8X0JpAsek4VuNY1R+Sh1Oaz4h5ZxhZVeiHpxnZLO0nrY0DXlmA==" saltValue="VjKWy5npO3reH24KUd4KPw=="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53A7-02A1-46FB-8C6D-1F0792C3B58F}">
  <dimension ref="A1:AO1631"/>
  <sheetViews>
    <sheetView topLeftCell="K1" zoomScale="80" zoomScaleNormal="80" workbookViewId="0">
      <selection activeCell="Q4" sqref="Q4"/>
    </sheetView>
  </sheetViews>
  <sheetFormatPr defaultRowHeight="15" x14ac:dyDescent="0.25"/>
  <cols>
    <col min="1" max="1" width="32.85546875" bestFit="1" customWidth="1"/>
    <col min="2" max="2" width="20.28515625" bestFit="1" customWidth="1"/>
    <col min="6" max="6" width="32.85546875" bestFit="1" customWidth="1"/>
    <col min="7" max="7" width="28" bestFit="1" customWidth="1"/>
    <col min="13" max="13" width="14.140625" bestFit="1" customWidth="1"/>
    <col min="14" max="14" width="20.28515625" bestFit="1" customWidth="1"/>
    <col min="16" max="16" width="21.5703125" bestFit="1" customWidth="1"/>
    <col min="17" max="17" width="26.28515625" bestFit="1" customWidth="1"/>
    <col min="21" max="21" width="20.7109375" bestFit="1" customWidth="1"/>
    <col min="22" max="22" width="17.28515625" bestFit="1" customWidth="1"/>
    <col min="23" max="23" width="15.42578125" bestFit="1" customWidth="1"/>
    <col min="24" max="24" width="29.85546875" bestFit="1" customWidth="1"/>
    <col min="26" max="27" width="20.28515625" bestFit="1" customWidth="1"/>
    <col min="28" max="28" width="9.42578125" bestFit="1" customWidth="1"/>
    <col min="29" max="30" width="9.42578125" customWidth="1"/>
    <col min="31" max="31" width="9.42578125" bestFit="1" customWidth="1"/>
    <col min="32" max="32" width="14.140625" bestFit="1" customWidth="1"/>
    <col min="33" max="33" width="20.28515625" bestFit="1" customWidth="1"/>
    <col min="34" max="34" width="15.85546875" bestFit="1" customWidth="1"/>
    <col min="35" max="36" width="10.85546875" customWidth="1"/>
    <col min="37" max="39" width="10.5703125" bestFit="1" customWidth="1"/>
    <col min="40" max="40" width="14.5703125" bestFit="1" customWidth="1"/>
    <col min="41" max="41" width="28.42578125" bestFit="1" customWidth="1"/>
    <col min="42" max="47" width="9.42578125" bestFit="1" customWidth="1"/>
    <col min="48" max="50" width="10.5703125" bestFit="1" customWidth="1"/>
    <col min="51" max="59" width="9.42578125" bestFit="1" customWidth="1"/>
    <col min="60" max="62" width="10.5703125" bestFit="1" customWidth="1"/>
    <col min="63" max="65" width="9.42578125" bestFit="1" customWidth="1"/>
    <col min="66" max="66" width="11.5703125" bestFit="1" customWidth="1"/>
  </cols>
  <sheetData>
    <row r="1" spans="1:41" ht="21" x14ac:dyDescent="0.35">
      <c r="M1" s="26" t="str">
        <f>IFERROR(M4,0)</f>
        <v>Consumer</v>
      </c>
      <c r="N1" s="29">
        <f>N4</f>
        <v>45182</v>
      </c>
      <c r="P1">
        <f>COUNTIF(Table[percentage_laid_off],1)</f>
        <v>116</v>
      </c>
      <c r="Q1">
        <f>SUMPRODUCT((A2:A1996&lt;&gt;"")/COUNTIF(A2:A1996,A2:A1996&amp;""))</f>
        <v>1629</v>
      </c>
      <c r="AO1" s="29">
        <f>IFERROR(GETPIVOTDATA("total_laid_off",$AN$2),0)</f>
        <v>256059</v>
      </c>
    </row>
    <row r="2" spans="1:41" ht="21" x14ac:dyDescent="0.35">
      <c r="N2" s="25"/>
      <c r="Q2" s="30">
        <f>P1/Q1</f>
        <v>7.1209330877839164E-2</v>
      </c>
      <c r="AF2" s="4" t="s">
        <v>1047</v>
      </c>
      <c r="AG2" t="s">
        <v>1048</v>
      </c>
      <c r="AN2" s="4" t="s">
        <v>1047</v>
      </c>
      <c r="AO2" s="24" t="s">
        <v>1048</v>
      </c>
    </row>
    <row r="3" spans="1:41" x14ac:dyDescent="0.25">
      <c r="A3" s="4" t="s">
        <v>1047</v>
      </c>
      <c r="B3" t="s">
        <v>1048</v>
      </c>
      <c r="F3" s="4" t="s">
        <v>1047</v>
      </c>
      <c r="G3" t="s">
        <v>1980</v>
      </c>
      <c r="M3" s="4" t="s">
        <v>1047</v>
      </c>
      <c r="N3" t="s">
        <v>1048</v>
      </c>
      <c r="U3" s="4" t="s">
        <v>1047</v>
      </c>
      <c r="V3" t="s">
        <v>1072</v>
      </c>
      <c r="W3" t="s">
        <v>1953</v>
      </c>
      <c r="AF3" s="5" t="s">
        <v>1963</v>
      </c>
      <c r="AG3" s="42">
        <v>31099</v>
      </c>
      <c r="AN3" s="5" t="s">
        <v>15</v>
      </c>
      <c r="AO3" s="42">
        <v>256059</v>
      </c>
    </row>
    <row r="4" spans="1:41" ht="26.25" x14ac:dyDescent="0.4">
      <c r="A4" s="5">
        <v>99</v>
      </c>
      <c r="B4" s="42">
        <v>75</v>
      </c>
      <c r="D4" s="40">
        <f>AVERAGEIF(B4:B1630,"&gt;"&amp;0)</f>
        <v>288.74076865109271</v>
      </c>
      <c r="E4" s="40"/>
      <c r="F4" s="5">
        <v>99</v>
      </c>
      <c r="G4" s="42">
        <v>244</v>
      </c>
      <c r="I4" s="38">
        <f>AVERAGEIF(G4:G1630,"&gt;"&amp;0)</f>
        <v>546.31861413043475</v>
      </c>
      <c r="J4" s="38"/>
      <c r="M4" s="5" t="s">
        <v>28</v>
      </c>
      <c r="N4" s="43">
        <v>45182</v>
      </c>
      <c r="U4" s="5" t="s">
        <v>1952</v>
      </c>
      <c r="V4">
        <v>1988</v>
      </c>
      <c r="W4" s="19">
        <v>0.99699097291875627</v>
      </c>
      <c r="X4" s="20">
        <f>GETPIVOTDATA("Count of helped",$U$3,"helped","Funded &amp; Laid Off")</f>
        <v>0.99699097291875627</v>
      </c>
      <c r="AF4" s="5" t="s">
        <v>1965</v>
      </c>
      <c r="AG4" s="42">
        <v>16891</v>
      </c>
      <c r="AN4" s="5" t="s">
        <v>1071</v>
      </c>
      <c r="AO4" s="42">
        <v>256059</v>
      </c>
    </row>
    <row r="5" spans="1:41" ht="26.25" x14ac:dyDescent="0.4">
      <c r="A5" s="5" t="s">
        <v>21</v>
      </c>
      <c r="B5" s="42">
        <v>19</v>
      </c>
      <c r="D5" s="18"/>
      <c r="E5" s="18"/>
      <c r="F5" s="5" t="s">
        <v>21</v>
      </c>
      <c r="G5" s="42">
        <v>21</v>
      </c>
      <c r="U5" s="5" t="s">
        <v>1962</v>
      </c>
      <c r="V5">
        <v>6</v>
      </c>
      <c r="W5" s="19">
        <v>3.009027081243731E-3</v>
      </c>
      <c r="AF5" s="5" t="s">
        <v>1966</v>
      </c>
      <c r="AG5" s="42">
        <v>12381</v>
      </c>
    </row>
    <row r="6" spans="1:41" x14ac:dyDescent="0.25">
      <c r="A6" s="5" t="s">
        <v>16</v>
      </c>
      <c r="B6" s="42">
        <v>9</v>
      </c>
      <c r="F6" s="5" t="s">
        <v>16</v>
      </c>
      <c r="G6" s="42">
        <v>35</v>
      </c>
      <c r="U6" s="5" t="s">
        <v>1071</v>
      </c>
      <c r="V6">
        <v>1994</v>
      </c>
      <c r="W6" s="19">
        <v>1</v>
      </c>
      <c r="AF6" s="5" t="s">
        <v>1959</v>
      </c>
      <c r="AG6" s="42">
        <v>41046</v>
      </c>
    </row>
    <row r="7" spans="1:41" x14ac:dyDescent="0.25">
      <c r="A7" s="5" t="s">
        <v>26</v>
      </c>
      <c r="B7" s="42">
        <v>12</v>
      </c>
      <c r="F7" s="5" t="s">
        <v>26</v>
      </c>
      <c r="G7" s="42">
        <v>120</v>
      </c>
      <c r="M7" s="33"/>
      <c r="N7" s="32">
        <f>IFERROR(GETPIVOTDATA("total_laid_off",$M$3),0)</f>
        <v>0</v>
      </c>
      <c r="AF7" s="5" t="s">
        <v>1961</v>
      </c>
      <c r="AG7" s="42">
        <v>92037</v>
      </c>
    </row>
    <row r="8" spans="1:41" x14ac:dyDescent="0.25">
      <c r="A8" s="5" t="s">
        <v>30</v>
      </c>
      <c r="B8" s="42">
        <v>100</v>
      </c>
      <c r="F8" s="5" t="s">
        <v>30</v>
      </c>
      <c r="G8" s="42">
        <v>242</v>
      </c>
      <c r="M8" s="33"/>
      <c r="N8" s="32"/>
      <c r="AF8" s="5" t="s">
        <v>1967</v>
      </c>
      <c r="AG8" s="42">
        <v>23415</v>
      </c>
    </row>
    <row r="9" spans="1:41" ht="21" x14ac:dyDescent="0.35">
      <c r="A9" s="5" t="s">
        <v>32</v>
      </c>
      <c r="B9" s="42">
        <v>70</v>
      </c>
      <c r="F9" s="5" t="s">
        <v>32</v>
      </c>
      <c r="G9" s="42">
        <v>253</v>
      </c>
      <c r="S9" s="26"/>
      <c r="T9" s="26"/>
      <c r="AF9" s="5" t="s">
        <v>1968</v>
      </c>
      <c r="AG9" s="42">
        <v>27455</v>
      </c>
    </row>
    <row r="10" spans="1:41" ht="21" x14ac:dyDescent="0.35">
      <c r="A10" s="5" t="s">
        <v>36</v>
      </c>
      <c r="B10" s="42">
        <v>190</v>
      </c>
      <c r="F10" s="5" t="s">
        <v>36</v>
      </c>
      <c r="G10" s="42">
        <v>250</v>
      </c>
      <c r="S10" s="41"/>
      <c r="T10" s="41"/>
      <c r="AF10" s="5" t="s">
        <v>1954</v>
      </c>
      <c r="AG10" s="42">
        <v>19859</v>
      </c>
    </row>
    <row r="11" spans="1:41" ht="21" x14ac:dyDescent="0.35">
      <c r="A11" s="5" t="s">
        <v>41</v>
      </c>
      <c r="B11" s="42">
        <v>0</v>
      </c>
      <c r="F11" s="5" t="s">
        <v>41</v>
      </c>
      <c r="G11" s="42">
        <v>426</v>
      </c>
      <c r="AF11" s="5" t="s">
        <v>1964</v>
      </c>
      <c r="AG11" s="42">
        <v>38689</v>
      </c>
    </row>
    <row r="12" spans="1:41" x14ac:dyDescent="0.25">
      <c r="A12" s="5" t="s">
        <v>44</v>
      </c>
      <c r="B12" s="42">
        <v>95</v>
      </c>
      <c r="F12" s="5" t="s">
        <v>44</v>
      </c>
      <c r="G12" s="42">
        <v>44</v>
      </c>
      <c r="AF12" s="5" t="s">
        <v>1960</v>
      </c>
      <c r="AG12" s="42">
        <v>55758</v>
      </c>
    </row>
    <row r="13" spans="1:41" ht="21" customHeight="1" x14ac:dyDescent="0.25">
      <c r="A13" s="5" t="s">
        <v>45</v>
      </c>
      <c r="B13" s="42">
        <v>0</v>
      </c>
      <c r="F13" s="5" t="s">
        <v>45</v>
      </c>
      <c r="G13" s="42">
        <v>12</v>
      </c>
      <c r="AF13" s="5" t="s">
        <v>1969</v>
      </c>
      <c r="AG13" s="42">
        <v>17878</v>
      </c>
    </row>
    <row r="14" spans="1:41" x14ac:dyDescent="0.25">
      <c r="A14" s="5" t="s">
        <v>49</v>
      </c>
      <c r="B14" s="42">
        <v>150</v>
      </c>
      <c r="F14" s="5" t="s">
        <v>49</v>
      </c>
      <c r="G14" s="42">
        <v>426</v>
      </c>
      <c r="AF14" s="5" t="s">
        <v>1970</v>
      </c>
      <c r="AG14" s="42">
        <v>6651</v>
      </c>
    </row>
    <row r="15" spans="1:41" ht="21" x14ac:dyDescent="0.35">
      <c r="A15" s="5" t="s">
        <v>51</v>
      </c>
      <c r="B15" s="42">
        <v>0</v>
      </c>
      <c r="F15" s="5" t="s">
        <v>51</v>
      </c>
      <c r="G15" s="42">
        <v>275</v>
      </c>
      <c r="AF15" s="5" t="s">
        <v>1071</v>
      </c>
      <c r="AG15" s="42">
        <v>383159</v>
      </c>
    </row>
    <row r="16" spans="1:41" ht="21" x14ac:dyDescent="0.35">
      <c r="A16" s="5" t="s">
        <v>54</v>
      </c>
      <c r="B16" s="42">
        <v>355</v>
      </c>
      <c r="F16" s="5" t="s">
        <v>54</v>
      </c>
      <c r="G16" s="42">
        <v>253</v>
      </c>
    </row>
    <row r="17" spans="1:7" ht="21" x14ac:dyDescent="0.35">
      <c r="A17" s="5" t="s">
        <v>56</v>
      </c>
      <c r="B17" s="42">
        <v>0</v>
      </c>
      <c r="F17" s="5" t="s">
        <v>56</v>
      </c>
      <c r="G17" s="42">
        <v>247</v>
      </c>
    </row>
    <row r="18" spans="1:7" ht="21" x14ac:dyDescent="0.35">
      <c r="A18" s="5" t="s">
        <v>60</v>
      </c>
      <c r="B18" s="42">
        <v>12</v>
      </c>
      <c r="F18" s="5" t="s">
        <v>60</v>
      </c>
      <c r="G18" s="42">
        <v>106</v>
      </c>
    </row>
    <row r="19" spans="1:7" ht="21" x14ac:dyDescent="0.35">
      <c r="A19" s="5" t="s">
        <v>61</v>
      </c>
      <c r="B19" s="42">
        <v>40</v>
      </c>
      <c r="F19" s="5" t="s">
        <v>61</v>
      </c>
      <c r="G19" s="42">
        <v>237</v>
      </c>
    </row>
    <row r="20" spans="1:7" ht="21" x14ac:dyDescent="0.35">
      <c r="A20" s="5" t="s">
        <v>63</v>
      </c>
      <c r="B20" s="42">
        <v>70</v>
      </c>
      <c r="F20" s="5" t="s">
        <v>63</v>
      </c>
      <c r="G20" s="42">
        <v>126</v>
      </c>
    </row>
    <row r="21" spans="1:7" ht="21" x14ac:dyDescent="0.35">
      <c r="A21" s="5" t="s">
        <v>67</v>
      </c>
      <c r="B21" s="42">
        <v>45</v>
      </c>
      <c r="F21" s="5" t="s">
        <v>67</v>
      </c>
      <c r="G21" s="42">
        <v>143</v>
      </c>
    </row>
    <row r="22" spans="1:7" x14ac:dyDescent="0.25">
      <c r="A22" s="5" t="s">
        <v>71</v>
      </c>
      <c r="B22" s="42">
        <v>50</v>
      </c>
      <c r="F22" s="5" t="s">
        <v>71</v>
      </c>
      <c r="G22" s="42">
        <v>207</v>
      </c>
    </row>
    <row r="23" spans="1:7" x14ac:dyDescent="0.25">
      <c r="A23" s="5" t="s">
        <v>73</v>
      </c>
      <c r="B23" s="42">
        <v>54</v>
      </c>
      <c r="F23" s="5" t="s">
        <v>73</v>
      </c>
      <c r="G23" s="42">
        <v>352</v>
      </c>
    </row>
    <row r="24" spans="1:7" x14ac:dyDescent="0.25">
      <c r="A24" s="5" t="s">
        <v>76</v>
      </c>
      <c r="B24" s="42">
        <v>0</v>
      </c>
      <c r="F24" s="5" t="s">
        <v>76</v>
      </c>
      <c r="G24" s="42">
        <v>360</v>
      </c>
    </row>
    <row r="25" spans="1:7" x14ac:dyDescent="0.25">
      <c r="A25" s="5" t="s">
        <v>78</v>
      </c>
      <c r="B25" s="42">
        <v>78</v>
      </c>
      <c r="F25" s="5" t="s">
        <v>78</v>
      </c>
      <c r="G25" s="42">
        <v>190</v>
      </c>
    </row>
    <row r="26" spans="1:7" x14ac:dyDescent="0.25">
      <c r="A26" s="5" t="s">
        <v>79</v>
      </c>
      <c r="B26" s="42">
        <v>50</v>
      </c>
      <c r="F26" s="5" t="s">
        <v>79</v>
      </c>
      <c r="G26" s="42">
        <v>189</v>
      </c>
    </row>
    <row r="27" spans="1:7" x14ac:dyDescent="0.25">
      <c r="A27" s="5" t="s">
        <v>82</v>
      </c>
      <c r="B27" s="42">
        <v>36</v>
      </c>
      <c r="F27" s="5" t="s">
        <v>82</v>
      </c>
      <c r="G27" s="42">
        <v>60</v>
      </c>
    </row>
    <row r="28" spans="1:7" x14ac:dyDescent="0.25">
      <c r="A28" s="5" t="s">
        <v>83</v>
      </c>
      <c r="B28" s="42">
        <v>100</v>
      </c>
      <c r="F28" s="5" t="s">
        <v>83</v>
      </c>
      <c r="G28" s="42">
        <v>406</v>
      </c>
    </row>
    <row r="29" spans="1:7" x14ac:dyDescent="0.25">
      <c r="A29" s="5" t="s">
        <v>84</v>
      </c>
      <c r="B29" s="42">
        <v>20</v>
      </c>
      <c r="F29" s="5" t="s">
        <v>84</v>
      </c>
      <c r="G29" s="42">
        <v>491</v>
      </c>
    </row>
    <row r="30" spans="1:7" x14ac:dyDescent="0.25">
      <c r="A30" s="5" t="s">
        <v>86</v>
      </c>
      <c r="B30" s="42">
        <v>100</v>
      </c>
      <c r="F30" s="5" t="s">
        <v>86</v>
      </c>
      <c r="G30" s="42">
        <v>2</v>
      </c>
    </row>
    <row r="31" spans="1:7" x14ac:dyDescent="0.25">
      <c r="A31" s="5" t="s">
        <v>87</v>
      </c>
      <c r="B31" s="42">
        <v>210</v>
      </c>
      <c r="F31" s="5" t="s">
        <v>87</v>
      </c>
      <c r="G31" s="42">
        <v>89</v>
      </c>
    </row>
    <row r="32" spans="1:7" x14ac:dyDescent="0.25">
      <c r="A32" s="5" t="s">
        <v>89</v>
      </c>
      <c r="B32" s="42">
        <v>32</v>
      </c>
      <c r="F32" s="5" t="s">
        <v>89</v>
      </c>
      <c r="G32" s="42">
        <v>0</v>
      </c>
    </row>
    <row r="33" spans="1:7" x14ac:dyDescent="0.25">
      <c r="A33" s="5" t="s">
        <v>90</v>
      </c>
      <c r="B33" s="42">
        <v>40</v>
      </c>
      <c r="F33" s="5" t="s">
        <v>90</v>
      </c>
      <c r="G33" s="42">
        <v>20</v>
      </c>
    </row>
    <row r="34" spans="1:7" x14ac:dyDescent="0.25">
      <c r="A34" s="5" t="s">
        <v>92</v>
      </c>
      <c r="B34" s="42">
        <v>500</v>
      </c>
      <c r="F34" s="5" t="s">
        <v>92</v>
      </c>
      <c r="G34" s="42">
        <v>1500</v>
      </c>
    </row>
    <row r="35" spans="1:7" x14ac:dyDescent="0.25">
      <c r="A35" s="5" t="s">
        <v>93</v>
      </c>
      <c r="B35" s="42">
        <v>60</v>
      </c>
      <c r="F35" s="5" t="s">
        <v>93</v>
      </c>
      <c r="G35" s="42">
        <v>0</v>
      </c>
    </row>
    <row r="36" spans="1:7" x14ac:dyDescent="0.25">
      <c r="A36" s="5" t="s">
        <v>95</v>
      </c>
      <c r="B36" s="42">
        <v>1500</v>
      </c>
      <c r="F36" s="5" t="s">
        <v>95</v>
      </c>
      <c r="G36" s="42">
        <v>0</v>
      </c>
    </row>
    <row r="37" spans="1:7" x14ac:dyDescent="0.25">
      <c r="A37" s="5" t="s">
        <v>98</v>
      </c>
      <c r="B37" s="42">
        <v>44</v>
      </c>
      <c r="F37" s="5" t="s">
        <v>98</v>
      </c>
      <c r="G37" s="42">
        <v>9</v>
      </c>
    </row>
    <row r="38" spans="1:7" x14ac:dyDescent="0.25">
      <c r="A38" s="5" t="s">
        <v>100</v>
      </c>
      <c r="B38" s="42">
        <v>0</v>
      </c>
      <c r="F38" s="5" t="s">
        <v>100</v>
      </c>
      <c r="G38" s="42">
        <v>18</v>
      </c>
    </row>
    <row r="39" spans="1:7" x14ac:dyDescent="0.25">
      <c r="A39" s="5" t="s">
        <v>101</v>
      </c>
      <c r="B39" s="42">
        <v>1930</v>
      </c>
      <c r="F39" s="5" t="s">
        <v>101</v>
      </c>
      <c r="G39" s="42">
        <v>6400</v>
      </c>
    </row>
    <row r="40" spans="1:7" x14ac:dyDescent="0.25">
      <c r="A40" s="5" t="s">
        <v>103</v>
      </c>
      <c r="B40" s="42">
        <v>0</v>
      </c>
      <c r="F40" s="5" t="s">
        <v>103</v>
      </c>
      <c r="G40" s="42">
        <v>109</v>
      </c>
    </row>
    <row r="41" spans="1:7" x14ac:dyDescent="0.25">
      <c r="A41" s="5" t="s">
        <v>107</v>
      </c>
      <c r="B41" s="42">
        <v>254</v>
      </c>
      <c r="F41" s="5" t="s">
        <v>107</v>
      </c>
      <c r="G41" s="42">
        <v>1400</v>
      </c>
    </row>
    <row r="42" spans="1:7" x14ac:dyDescent="0.25">
      <c r="A42" s="5" t="s">
        <v>109</v>
      </c>
      <c r="B42" s="42">
        <v>15</v>
      </c>
      <c r="F42" s="5" t="s">
        <v>109</v>
      </c>
      <c r="G42" s="42">
        <v>7</v>
      </c>
    </row>
    <row r="43" spans="1:7" x14ac:dyDescent="0.25">
      <c r="A43" s="5" t="s">
        <v>112</v>
      </c>
      <c r="B43" s="42">
        <v>30</v>
      </c>
      <c r="F43" s="5" t="s">
        <v>112</v>
      </c>
      <c r="G43" s="42">
        <v>33</v>
      </c>
    </row>
    <row r="44" spans="1:7" x14ac:dyDescent="0.25">
      <c r="A44" s="5" t="s">
        <v>113</v>
      </c>
      <c r="B44" s="42">
        <v>0</v>
      </c>
      <c r="F44" s="5" t="s">
        <v>113</v>
      </c>
      <c r="G44" s="42">
        <v>0</v>
      </c>
    </row>
    <row r="45" spans="1:7" x14ac:dyDescent="0.25">
      <c r="A45" s="5" t="s">
        <v>117</v>
      </c>
      <c r="B45" s="42">
        <v>0</v>
      </c>
      <c r="F45" s="5" t="s">
        <v>117</v>
      </c>
      <c r="G45" s="42">
        <v>420</v>
      </c>
    </row>
    <row r="46" spans="1:7" x14ac:dyDescent="0.25">
      <c r="A46" s="5" t="s">
        <v>121</v>
      </c>
      <c r="B46" s="42">
        <v>67</v>
      </c>
      <c r="F46" s="5" t="s">
        <v>121</v>
      </c>
      <c r="G46" s="42">
        <v>245</v>
      </c>
    </row>
    <row r="47" spans="1:7" x14ac:dyDescent="0.25">
      <c r="A47" s="5" t="s">
        <v>122</v>
      </c>
      <c r="B47" s="42">
        <v>46</v>
      </c>
      <c r="F47" s="5" t="s">
        <v>122</v>
      </c>
      <c r="G47" s="42">
        <v>0</v>
      </c>
    </row>
    <row r="48" spans="1:7" x14ac:dyDescent="0.25">
      <c r="A48" s="5" t="s">
        <v>125</v>
      </c>
      <c r="B48" s="42">
        <v>100</v>
      </c>
      <c r="F48" s="5" t="s">
        <v>125</v>
      </c>
      <c r="G48" s="42">
        <v>160</v>
      </c>
    </row>
    <row r="49" spans="1:7" x14ac:dyDescent="0.25">
      <c r="A49" s="5" t="s">
        <v>126</v>
      </c>
      <c r="B49" s="42">
        <v>80</v>
      </c>
      <c r="F49" s="5" t="s">
        <v>126</v>
      </c>
      <c r="G49" s="42">
        <v>293</v>
      </c>
    </row>
    <row r="50" spans="1:7" x14ac:dyDescent="0.25">
      <c r="A50" s="5" t="s">
        <v>128</v>
      </c>
      <c r="B50" s="42">
        <v>20</v>
      </c>
      <c r="F50" s="5" t="s">
        <v>128</v>
      </c>
      <c r="G50" s="42">
        <v>175</v>
      </c>
    </row>
    <row r="51" spans="1:7" x14ac:dyDescent="0.25">
      <c r="A51" s="5" t="s">
        <v>129</v>
      </c>
      <c r="B51" s="42">
        <v>400</v>
      </c>
      <c r="F51" s="5" t="s">
        <v>129</v>
      </c>
      <c r="G51" s="42">
        <v>16</v>
      </c>
    </row>
    <row r="52" spans="1:7" x14ac:dyDescent="0.25">
      <c r="A52" s="5" t="s">
        <v>132</v>
      </c>
      <c r="B52" s="42">
        <v>176</v>
      </c>
      <c r="F52" s="5" t="s">
        <v>132</v>
      </c>
      <c r="G52" s="42">
        <v>174</v>
      </c>
    </row>
    <row r="53" spans="1:7" x14ac:dyDescent="0.25">
      <c r="A53" s="5" t="s">
        <v>133</v>
      </c>
      <c r="B53" s="42">
        <v>400</v>
      </c>
      <c r="F53" s="5" t="s">
        <v>133</v>
      </c>
      <c r="G53" s="42">
        <v>60</v>
      </c>
    </row>
    <row r="54" spans="1:7" x14ac:dyDescent="0.25">
      <c r="A54" s="5" t="s">
        <v>136</v>
      </c>
      <c r="B54" s="42">
        <v>23</v>
      </c>
      <c r="F54" s="5" t="s">
        <v>136</v>
      </c>
      <c r="G54" s="42">
        <v>202</v>
      </c>
    </row>
    <row r="55" spans="1:7" x14ac:dyDescent="0.25">
      <c r="A55" s="5" t="s">
        <v>137</v>
      </c>
      <c r="B55" s="42">
        <v>47</v>
      </c>
      <c r="F55" s="5" t="s">
        <v>137</v>
      </c>
      <c r="G55" s="42">
        <v>356</v>
      </c>
    </row>
    <row r="56" spans="1:7" x14ac:dyDescent="0.25">
      <c r="A56" s="5" t="s">
        <v>138</v>
      </c>
      <c r="B56" s="42">
        <v>18150</v>
      </c>
      <c r="F56" s="5" t="s">
        <v>138</v>
      </c>
      <c r="G56" s="42">
        <v>108</v>
      </c>
    </row>
    <row r="57" spans="1:7" x14ac:dyDescent="0.25">
      <c r="A57" s="5" t="s">
        <v>139</v>
      </c>
      <c r="B57" s="42">
        <v>0</v>
      </c>
      <c r="F57" s="5" t="s">
        <v>139</v>
      </c>
      <c r="G57" s="42">
        <v>328</v>
      </c>
    </row>
    <row r="58" spans="1:7" x14ac:dyDescent="0.25">
      <c r="A58" s="5" t="s">
        <v>141</v>
      </c>
      <c r="B58" s="42">
        <v>50</v>
      </c>
      <c r="F58" s="5" t="s">
        <v>141</v>
      </c>
      <c r="G58" s="42">
        <v>0</v>
      </c>
    </row>
    <row r="59" spans="1:7" x14ac:dyDescent="0.25">
      <c r="A59" s="5" t="s">
        <v>143</v>
      </c>
      <c r="B59" s="42">
        <v>700</v>
      </c>
      <c r="F59" s="5" t="s">
        <v>143</v>
      </c>
      <c r="G59" s="42">
        <v>0</v>
      </c>
    </row>
    <row r="60" spans="1:7" x14ac:dyDescent="0.25">
      <c r="A60" s="5" t="s">
        <v>145</v>
      </c>
      <c r="B60" s="42">
        <v>50</v>
      </c>
      <c r="F60" s="5" t="s">
        <v>145</v>
      </c>
      <c r="G60" s="42">
        <v>92</v>
      </c>
    </row>
    <row r="61" spans="1:7" x14ac:dyDescent="0.25">
      <c r="A61" s="5" t="s">
        <v>147</v>
      </c>
      <c r="B61" s="42">
        <v>130</v>
      </c>
      <c r="F61" s="5" t="s">
        <v>147</v>
      </c>
      <c r="G61" s="42">
        <v>283</v>
      </c>
    </row>
    <row r="62" spans="1:7" x14ac:dyDescent="0.25">
      <c r="A62" s="5" t="s">
        <v>148</v>
      </c>
      <c r="B62" s="42">
        <v>13</v>
      </c>
      <c r="F62" s="5" t="s">
        <v>148</v>
      </c>
      <c r="G62" s="42">
        <v>187</v>
      </c>
    </row>
    <row r="63" spans="1:7" x14ac:dyDescent="0.25">
      <c r="A63" s="5" t="s">
        <v>149</v>
      </c>
      <c r="B63" s="42">
        <v>17</v>
      </c>
      <c r="F63" s="5" t="s">
        <v>149</v>
      </c>
      <c r="G63" s="42">
        <v>25</v>
      </c>
    </row>
    <row r="64" spans="1:7" x14ac:dyDescent="0.25">
      <c r="A64" s="5" t="s">
        <v>150</v>
      </c>
      <c r="B64" s="42">
        <v>17</v>
      </c>
      <c r="F64" s="5" t="s">
        <v>150</v>
      </c>
      <c r="G64" s="42">
        <v>14</v>
      </c>
    </row>
    <row r="65" spans="1:7" x14ac:dyDescent="0.25">
      <c r="A65" s="5" t="s">
        <v>151</v>
      </c>
      <c r="B65" s="42">
        <v>135</v>
      </c>
      <c r="F65" s="5" t="s">
        <v>151</v>
      </c>
      <c r="G65" s="42">
        <v>181</v>
      </c>
    </row>
    <row r="66" spans="1:7" x14ac:dyDescent="0.25">
      <c r="A66" s="5" t="s">
        <v>153</v>
      </c>
      <c r="B66" s="42">
        <v>20</v>
      </c>
      <c r="F66" s="5" t="s">
        <v>153</v>
      </c>
      <c r="G66" s="42">
        <v>26</v>
      </c>
    </row>
    <row r="67" spans="1:7" x14ac:dyDescent="0.25">
      <c r="A67" s="5" t="s">
        <v>154</v>
      </c>
      <c r="B67" s="42">
        <v>35</v>
      </c>
      <c r="F67" s="5" t="s">
        <v>154</v>
      </c>
      <c r="G67" s="42">
        <v>64</v>
      </c>
    </row>
    <row r="68" spans="1:7" x14ac:dyDescent="0.25">
      <c r="A68" s="5" t="s">
        <v>156</v>
      </c>
      <c r="B68" s="42">
        <v>23</v>
      </c>
      <c r="F68" s="5" t="s">
        <v>156</v>
      </c>
      <c r="G68" s="42">
        <v>36</v>
      </c>
    </row>
    <row r="69" spans="1:7" x14ac:dyDescent="0.25">
      <c r="A69" s="5" t="s">
        <v>158</v>
      </c>
      <c r="B69" s="42">
        <v>11</v>
      </c>
      <c r="F69" s="5" t="s">
        <v>158</v>
      </c>
      <c r="G69" s="42">
        <v>15</v>
      </c>
    </row>
    <row r="70" spans="1:7" x14ac:dyDescent="0.25">
      <c r="A70" s="5" t="s">
        <v>160</v>
      </c>
      <c r="B70" s="42">
        <v>29</v>
      </c>
      <c r="F70" s="5" t="s">
        <v>160</v>
      </c>
      <c r="G70" s="42">
        <v>169</v>
      </c>
    </row>
    <row r="71" spans="1:7" x14ac:dyDescent="0.25">
      <c r="A71" s="5" t="s">
        <v>161</v>
      </c>
      <c r="B71" s="42">
        <v>0</v>
      </c>
      <c r="F71" s="5" t="s">
        <v>161</v>
      </c>
      <c r="G71" s="42">
        <v>183</v>
      </c>
    </row>
    <row r="72" spans="1:7" x14ac:dyDescent="0.25">
      <c r="A72" s="5" t="s">
        <v>162</v>
      </c>
      <c r="B72" s="42">
        <v>0</v>
      </c>
      <c r="F72" s="5" t="s">
        <v>162</v>
      </c>
      <c r="G72" s="42">
        <v>11</v>
      </c>
    </row>
    <row r="73" spans="1:7" x14ac:dyDescent="0.25">
      <c r="A73" s="5" t="s">
        <v>163</v>
      </c>
      <c r="B73" s="42">
        <v>80</v>
      </c>
      <c r="F73" s="5" t="s">
        <v>163</v>
      </c>
      <c r="G73" s="42">
        <v>156</v>
      </c>
    </row>
    <row r="74" spans="1:7" x14ac:dyDescent="0.25">
      <c r="A74" s="5" t="s">
        <v>164</v>
      </c>
      <c r="B74" s="42">
        <v>164</v>
      </c>
      <c r="F74" s="5" t="s">
        <v>164</v>
      </c>
      <c r="G74" s="42">
        <v>0</v>
      </c>
    </row>
    <row r="75" spans="1:7" x14ac:dyDescent="0.25">
      <c r="A75" s="5" t="s">
        <v>168</v>
      </c>
      <c r="B75" s="42">
        <v>300</v>
      </c>
      <c r="F75" s="5" t="s">
        <v>168</v>
      </c>
      <c r="G75" s="42">
        <v>1600</v>
      </c>
    </row>
    <row r="76" spans="1:7" x14ac:dyDescent="0.25">
      <c r="A76" s="5" t="s">
        <v>169</v>
      </c>
      <c r="B76" s="42">
        <v>90</v>
      </c>
      <c r="F76" s="5" t="s">
        <v>169</v>
      </c>
      <c r="G76" s="42">
        <v>483</v>
      </c>
    </row>
    <row r="77" spans="1:7" x14ac:dyDescent="0.25">
      <c r="A77" s="5" t="s">
        <v>171</v>
      </c>
      <c r="B77" s="42">
        <v>80</v>
      </c>
      <c r="F77" s="5" t="s">
        <v>171</v>
      </c>
      <c r="G77" s="42">
        <v>12</v>
      </c>
    </row>
    <row r="78" spans="1:7" x14ac:dyDescent="0.25">
      <c r="A78" s="5" t="s">
        <v>173</v>
      </c>
      <c r="B78" s="42">
        <v>89</v>
      </c>
      <c r="F78" s="5" t="s">
        <v>173</v>
      </c>
      <c r="G78" s="42">
        <v>265</v>
      </c>
    </row>
    <row r="79" spans="1:7" x14ac:dyDescent="0.25">
      <c r="A79" s="5" t="s">
        <v>174</v>
      </c>
      <c r="B79" s="42">
        <v>13</v>
      </c>
      <c r="F79" s="5" t="s">
        <v>174</v>
      </c>
      <c r="G79" s="42">
        <v>1</v>
      </c>
    </row>
    <row r="80" spans="1:7" x14ac:dyDescent="0.25">
      <c r="A80" s="5" t="s">
        <v>176</v>
      </c>
      <c r="B80" s="42">
        <v>0</v>
      </c>
      <c r="F80" s="5" t="s">
        <v>176</v>
      </c>
      <c r="G80" s="42">
        <v>155</v>
      </c>
    </row>
    <row r="81" spans="1:7" x14ac:dyDescent="0.25">
      <c r="A81" s="5" t="s">
        <v>178</v>
      </c>
      <c r="B81" s="42">
        <v>682</v>
      </c>
      <c r="F81" s="5" t="s">
        <v>178</v>
      </c>
      <c r="G81" s="42">
        <v>3600</v>
      </c>
    </row>
    <row r="82" spans="1:7" x14ac:dyDescent="0.25">
      <c r="A82" s="5" t="s">
        <v>181</v>
      </c>
      <c r="B82" s="42">
        <v>20</v>
      </c>
      <c r="F82" s="5" t="s">
        <v>181</v>
      </c>
      <c r="G82" s="42">
        <v>78</v>
      </c>
    </row>
    <row r="83" spans="1:7" x14ac:dyDescent="0.25">
      <c r="A83" s="5" t="s">
        <v>182</v>
      </c>
      <c r="B83" s="42">
        <v>25</v>
      </c>
      <c r="F83" s="5" t="s">
        <v>182</v>
      </c>
      <c r="G83" s="42">
        <v>537</v>
      </c>
    </row>
    <row r="84" spans="1:7" x14ac:dyDescent="0.25">
      <c r="A84" s="5" t="s">
        <v>183</v>
      </c>
      <c r="B84" s="42">
        <v>800</v>
      </c>
      <c r="F84" s="5" t="s">
        <v>183</v>
      </c>
      <c r="G84" s="42">
        <v>629</v>
      </c>
    </row>
    <row r="85" spans="1:7" x14ac:dyDescent="0.25">
      <c r="A85" s="5" t="s">
        <v>186</v>
      </c>
      <c r="B85" s="42">
        <v>75</v>
      </c>
      <c r="F85" s="5" t="s">
        <v>186</v>
      </c>
      <c r="G85" s="42">
        <v>35</v>
      </c>
    </row>
    <row r="86" spans="1:7" x14ac:dyDescent="0.25">
      <c r="A86" s="5" t="s">
        <v>188</v>
      </c>
      <c r="B86" s="42">
        <v>216</v>
      </c>
      <c r="F86" s="5" t="s">
        <v>188</v>
      </c>
      <c r="G86" s="42">
        <v>0</v>
      </c>
    </row>
    <row r="87" spans="1:7" x14ac:dyDescent="0.25">
      <c r="A87" s="5" t="s">
        <v>189</v>
      </c>
      <c r="B87" s="42">
        <v>38</v>
      </c>
      <c r="F87" s="5" t="s">
        <v>189</v>
      </c>
      <c r="G87" s="42">
        <v>1500</v>
      </c>
    </row>
    <row r="88" spans="1:7" x14ac:dyDescent="0.25">
      <c r="A88" s="5" t="s">
        <v>190</v>
      </c>
      <c r="B88" s="42">
        <v>26</v>
      </c>
      <c r="F88" s="5" t="s">
        <v>190</v>
      </c>
      <c r="G88" s="42">
        <v>0</v>
      </c>
    </row>
    <row r="89" spans="1:7" x14ac:dyDescent="0.25">
      <c r="A89" s="5" t="s">
        <v>191</v>
      </c>
      <c r="B89" s="42">
        <v>180</v>
      </c>
      <c r="F89" s="5" t="s">
        <v>191</v>
      </c>
      <c r="G89" s="42">
        <v>453</v>
      </c>
    </row>
    <row r="90" spans="1:7" x14ac:dyDescent="0.25">
      <c r="A90" s="5" t="s">
        <v>192</v>
      </c>
      <c r="B90" s="42">
        <v>23</v>
      </c>
      <c r="F90" s="5" t="s">
        <v>192</v>
      </c>
      <c r="G90" s="42">
        <v>27</v>
      </c>
    </row>
    <row r="91" spans="1:7" x14ac:dyDescent="0.25">
      <c r="A91" s="5" t="s">
        <v>193</v>
      </c>
      <c r="B91" s="42">
        <v>0</v>
      </c>
      <c r="F91" s="5" t="s">
        <v>193</v>
      </c>
      <c r="G91" s="42">
        <v>2</v>
      </c>
    </row>
    <row r="92" spans="1:7" x14ac:dyDescent="0.25">
      <c r="A92" s="5" t="s">
        <v>194</v>
      </c>
      <c r="B92" s="42">
        <v>40</v>
      </c>
      <c r="F92" s="5" t="s">
        <v>194</v>
      </c>
      <c r="G92" s="42">
        <v>300</v>
      </c>
    </row>
    <row r="93" spans="1:7" x14ac:dyDescent="0.25">
      <c r="A93" s="5" t="s">
        <v>196</v>
      </c>
      <c r="B93" s="42">
        <v>76</v>
      </c>
      <c r="F93" s="5" t="s">
        <v>196</v>
      </c>
      <c r="G93" s="42">
        <v>282</v>
      </c>
    </row>
    <row r="94" spans="1:7" x14ac:dyDescent="0.25">
      <c r="A94" s="5" t="s">
        <v>197</v>
      </c>
      <c r="B94" s="42">
        <v>0</v>
      </c>
      <c r="F94" s="5" t="s">
        <v>197</v>
      </c>
      <c r="G94" s="42">
        <v>0</v>
      </c>
    </row>
    <row r="95" spans="1:7" x14ac:dyDescent="0.25">
      <c r="A95" s="5" t="s">
        <v>199</v>
      </c>
      <c r="B95" s="42">
        <v>15</v>
      </c>
      <c r="F95" s="5" t="s">
        <v>199</v>
      </c>
      <c r="G95" s="42">
        <v>32</v>
      </c>
    </row>
    <row r="96" spans="1:7" x14ac:dyDescent="0.25">
      <c r="A96" s="5" t="s">
        <v>200</v>
      </c>
      <c r="B96" s="42">
        <v>500</v>
      </c>
      <c r="F96" s="5" t="s">
        <v>200</v>
      </c>
      <c r="G96" s="42">
        <v>210</v>
      </c>
    </row>
    <row r="97" spans="1:13" x14ac:dyDescent="0.25">
      <c r="A97" s="5" t="s">
        <v>201</v>
      </c>
      <c r="B97" s="42">
        <v>32</v>
      </c>
      <c r="F97" s="5" t="s">
        <v>201</v>
      </c>
      <c r="G97" s="42">
        <v>177</v>
      </c>
    </row>
    <row r="98" spans="1:13" x14ac:dyDescent="0.25">
      <c r="A98" s="5" t="s">
        <v>202</v>
      </c>
      <c r="B98" s="42">
        <v>6</v>
      </c>
      <c r="F98" s="5" t="s">
        <v>202</v>
      </c>
      <c r="G98" s="42">
        <v>1</v>
      </c>
    </row>
    <row r="99" spans="1:13" x14ac:dyDescent="0.25">
      <c r="A99" s="5" t="s">
        <v>203</v>
      </c>
      <c r="B99" s="42">
        <v>0</v>
      </c>
      <c r="F99" s="5" t="s">
        <v>203</v>
      </c>
      <c r="G99" s="42">
        <v>863</v>
      </c>
      <c r="M99" s="16"/>
    </row>
    <row r="100" spans="1:13" x14ac:dyDescent="0.25">
      <c r="A100" s="5" t="s">
        <v>204</v>
      </c>
      <c r="B100" s="42">
        <v>19</v>
      </c>
      <c r="F100" s="5" t="s">
        <v>204</v>
      </c>
      <c r="G100" s="42">
        <v>80</v>
      </c>
    </row>
    <row r="101" spans="1:13" x14ac:dyDescent="0.25">
      <c r="A101" s="5" t="s">
        <v>205</v>
      </c>
      <c r="B101" s="42">
        <v>20</v>
      </c>
      <c r="F101" s="5" t="s">
        <v>205</v>
      </c>
      <c r="G101" s="42">
        <v>274</v>
      </c>
    </row>
    <row r="102" spans="1:13" x14ac:dyDescent="0.25">
      <c r="A102" s="5" t="s">
        <v>207</v>
      </c>
      <c r="B102" s="42">
        <v>70</v>
      </c>
      <c r="F102" s="5" t="s">
        <v>207</v>
      </c>
      <c r="G102" s="42">
        <v>500</v>
      </c>
    </row>
    <row r="103" spans="1:13" x14ac:dyDescent="0.25">
      <c r="A103" s="5" t="s">
        <v>208</v>
      </c>
      <c r="B103" s="42">
        <v>0</v>
      </c>
      <c r="F103" s="5" t="s">
        <v>208</v>
      </c>
      <c r="G103" s="42">
        <v>584</v>
      </c>
    </row>
    <row r="104" spans="1:13" x14ac:dyDescent="0.25">
      <c r="A104" s="5" t="s">
        <v>209</v>
      </c>
      <c r="B104" s="42">
        <v>250</v>
      </c>
      <c r="F104" s="5" t="s">
        <v>209</v>
      </c>
      <c r="G104" s="42">
        <v>0</v>
      </c>
    </row>
    <row r="105" spans="1:13" x14ac:dyDescent="0.25">
      <c r="A105" s="5" t="s">
        <v>210</v>
      </c>
      <c r="B105" s="42">
        <v>0</v>
      </c>
      <c r="F105" s="5" t="s">
        <v>210</v>
      </c>
      <c r="G105" s="42">
        <v>24</v>
      </c>
    </row>
    <row r="106" spans="1:13" x14ac:dyDescent="0.25">
      <c r="A106" s="5" t="s">
        <v>211</v>
      </c>
      <c r="B106" s="42">
        <v>260</v>
      </c>
      <c r="F106" s="5" t="s">
        <v>211</v>
      </c>
      <c r="G106" s="42">
        <v>840</v>
      </c>
    </row>
    <row r="107" spans="1:13" x14ac:dyDescent="0.25">
      <c r="A107" s="5" t="s">
        <v>212</v>
      </c>
      <c r="B107" s="42">
        <v>0</v>
      </c>
      <c r="F107" s="5" t="s">
        <v>212</v>
      </c>
      <c r="G107" s="42">
        <v>152</v>
      </c>
    </row>
    <row r="108" spans="1:13" x14ac:dyDescent="0.25">
      <c r="A108" s="5" t="s">
        <v>214</v>
      </c>
      <c r="B108" s="42">
        <v>5</v>
      </c>
      <c r="F108" s="5" t="s">
        <v>214</v>
      </c>
      <c r="G108" s="42">
        <v>0</v>
      </c>
    </row>
    <row r="109" spans="1:13" x14ac:dyDescent="0.25">
      <c r="A109" s="5" t="s">
        <v>216</v>
      </c>
      <c r="B109" s="42">
        <v>224</v>
      </c>
      <c r="F109" s="5" t="s">
        <v>216</v>
      </c>
      <c r="G109" s="42">
        <v>811</v>
      </c>
    </row>
    <row r="110" spans="1:13" x14ac:dyDescent="0.25">
      <c r="A110" s="5" t="s">
        <v>217</v>
      </c>
      <c r="B110" s="42">
        <v>0</v>
      </c>
      <c r="F110" s="5" t="s">
        <v>217</v>
      </c>
      <c r="G110" s="42">
        <v>0</v>
      </c>
    </row>
    <row r="111" spans="1:13" x14ac:dyDescent="0.25">
      <c r="A111" s="5" t="s">
        <v>219</v>
      </c>
      <c r="B111" s="42">
        <v>500</v>
      </c>
      <c r="F111" s="5" t="s">
        <v>219</v>
      </c>
      <c r="G111" s="42">
        <v>45</v>
      </c>
    </row>
    <row r="112" spans="1:13" x14ac:dyDescent="0.25">
      <c r="A112" s="5" t="s">
        <v>220</v>
      </c>
      <c r="B112" s="42">
        <v>60</v>
      </c>
      <c r="F112" s="5" t="s">
        <v>220</v>
      </c>
      <c r="G112" s="42">
        <v>181</v>
      </c>
    </row>
    <row r="113" spans="1:7" x14ac:dyDescent="0.25">
      <c r="A113" s="5" t="s">
        <v>221</v>
      </c>
      <c r="B113" s="42">
        <v>0</v>
      </c>
      <c r="F113" s="5" t="s">
        <v>221</v>
      </c>
      <c r="G113" s="42">
        <v>30</v>
      </c>
    </row>
    <row r="114" spans="1:7" x14ac:dyDescent="0.25">
      <c r="A114" s="5" t="s">
        <v>224</v>
      </c>
      <c r="B114" s="42">
        <v>5</v>
      </c>
      <c r="F114" s="5" t="s">
        <v>224</v>
      </c>
      <c r="G114" s="42">
        <v>3</v>
      </c>
    </row>
    <row r="115" spans="1:7" x14ac:dyDescent="0.25">
      <c r="A115" s="5" t="s">
        <v>225</v>
      </c>
      <c r="B115" s="42">
        <v>250</v>
      </c>
      <c r="F115" s="5" t="s">
        <v>225</v>
      </c>
      <c r="G115" s="42">
        <v>88</v>
      </c>
    </row>
    <row r="116" spans="1:7" x14ac:dyDescent="0.25">
      <c r="A116" s="5" t="s">
        <v>226</v>
      </c>
      <c r="B116" s="42">
        <v>100</v>
      </c>
      <c r="F116" s="5" t="s">
        <v>226</v>
      </c>
      <c r="G116" s="42">
        <v>1100</v>
      </c>
    </row>
    <row r="117" spans="1:7" x14ac:dyDescent="0.25">
      <c r="A117" s="5" t="s">
        <v>227</v>
      </c>
      <c r="B117" s="42">
        <v>93</v>
      </c>
      <c r="F117" s="5" t="s">
        <v>227</v>
      </c>
      <c r="G117" s="42">
        <v>1000</v>
      </c>
    </row>
    <row r="118" spans="1:7" x14ac:dyDescent="0.25">
      <c r="A118" s="5" t="s">
        <v>230</v>
      </c>
      <c r="B118" s="42">
        <v>0</v>
      </c>
      <c r="F118" s="5" t="s">
        <v>230</v>
      </c>
      <c r="G118" s="42">
        <v>932</v>
      </c>
    </row>
    <row r="119" spans="1:7" x14ac:dyDescent="0.25">
      <c r="A119" s="5" t="s">
        <v>231</v>
      </c>
      <c r="B119" s="42">
        <v>0</v>
      </c>
      <c r="F119" s="5" t="s">
        <v>231</v>
      </c>
      <c r="G119" s="42">
        <v>946</v>
      </c>
    </row>
    <row r="120" spans="1:7" x14ac:dyDescent="0.25">
      <c r="A120" s="5" t="s">
        <v>233</v>
      </c>
      <c r="B120" s="42">
        <v>65</v>
      </c>
      <c r="F120" s="5" t="s">
        <v>233</v>
      </c>
      <c r="G120" s="42">
        <v>51</v>
      </c>
    </row>
    <row r="121" spans="1:7" x14ac:dyDescent="0.25">
      <c r="A121" s="5" t="s">
        <v>234</v>
      </c>
      <c r="B121" s="42">
        <v>52</v>
      </c>
      <c r="F121" s="5" t="s">
        <v>234</v>
      </c>
      <c r="G121" s="42">
        <v>0</v>
      </c>
    </row>
    <row r="122" spans="1:7" x14ac:dyDescent="0.25">
      <c r="A122" s="5" t="s">
        <v>236</v>
      </c>
      <c r="B122" s="42">
        <v>70</v>
      </c>
      <c r="F122" s="5" t="s">
        <v>236</v>
      </c>
      <c r="G122" s="42">
        <v>13</v>
      </c>
    </row>
    <row r="123" spans="1:7" x14ac:dyDescent="0.25">
      <c r="A123" s="5" t="s">
        <v>238</v>
      </c>
      <c r="B123" s="42">
        <v>0</v>
      </c>
      <c r="F123" s="5" t="s">
        <v>238</v>
      </c>
      <c r="G123" s="42">
        <v>63</v>
      </c>
    </row>
    <row r="124" spans="1:7" x14ac:dyDescent="0.25">
      <c r="A124" s="5" t="s">
        <v>239</v>
      </c>
      <c r="B124" s="42">
        <v>126</v>
      </c>
      <c r="F124" s="5" t="s">
        <v>239</v>
      </c>
      <c r="G124" s="42">
        <v>0</v>
      </c>
    </row>
    <row r="125" spans="1:7" x14ac:dyDescent="0.25">
      <c r="A125" s="5" t="s">
        <v>240</v>
      </c>
      <c r="B125" s="42">
        <v>16</v>
      </c>
      <c r="F125" s="5" t="s">
        <v>240</v>
      </c>
      <c r="G125" s="42">
        <v>13</v>
      </c>
    </row>
    <row r="126" spans="1:7" x14ac:dyDescent="0.25">
      <c r="A126" s="5" t="s">
        <v>241</v>
      </c>
      <c r="B126" s="42">
        <v>31</v>
      </c>
      <c r="F126" s="5" t="s">
        <v>241</v>
      </c>
      <c r="G126" s="42">
        <v>168</v>
      </c>
    </row>
    <row r="127" spans="1:7" x14ac:dyDescent="0.25">
      <c r="A127" s="5" t="s">
        <v>243</v>
      </c>
      <c r="B127" s="42">
        <v>0</v>
      </c>
      <c r="F127" s="5" t="s">
        <v>243</v>
      </c>
      <c r="G127" s="42">
        <v>223</v>
      </c>
    </row>
    <row r="128" spans="1:7" x14ac:dyDescent="0.25">
      <c r="A128" s="5" t="s">
        <v>244</v>
      </c>
      <c r="B128" s="42">
        <v>30</v>
      </c>
      <c r="F128" s="5" t="s">
        <v>244</v>
      </c>
      <c r="G128" s="42">
        <v>14</v>
      </c>
    </row>
    <row r="129" spans="1:7" x14ac:dyDescent="0.25">
      <c r="A129" s="5" t="s">
        <v>245</v>
      </c>
      <c r="B129" s="42">
        <v>47</v>
      </c>
      <c r="F129" s="5" t="s">
        <v>245</v>
      </c>
      <c r="G129" s="42">
        <v>49</v>
      </c>
    </row>
    <row r="130" spans="1:7" x14ac:dyDescent="0.25">
      <c r="A130" s="5" t="s">
        <v>246</v>
      </c>
      <c r="B130" s="42">
        <v>137</v>
      </c>
      <c r="F130" s="5" t="s">
        <v>246</v>
      </c>
      <c r="G130" s="42">
        <v>69</v>
      </c>
    </row>
    <row r="131" spans="1:7" x14ac:dyDescent="0.25">
      <c r="A131" s="5" t="s">
        <v>248</v>
      </c>
      <c r="B131" s="42">
        <v>0</v>
      </c>
      <c r="F131" s="5" t="s">
        <v>248</v>
      </c>
      <c r="G131" s="42">
        <v>380</v>
      </c>
    </row>
    <row r="132" spans="1:7" x14ac:dyDescent="0.25">
      <c r="A132" s="5" t="s">
        <v>249</v>
      </c>
      <c r="B132" s="42">
        <v>0</v>
      </c>
      <c r="F132" s="5" t="s">
        <v>249</v>
      </c>
      <c r="G132" s="42">
        <v>272</v>
      </c>
    </row>
    <row r="133" spans="1:7" x14ac:dyDescent="0.25">
      <c r="A133" s="5" t="s">
        <v>250</v>
      </c>
      <c r="B133" s="42">
        <v>100</v>
      </c>
      <c r="F133" s="5" t="s">
        <v>250</v>
      </c>
      <c r="G133" s="42">
        <v>1000</v>
      </c>
    </row>
    <row r="134" spans="1:7" x14ac:dyDescent="0.25">
      <c r="A134" s="5" t="s">
        <v>251</v>
      </c>
      <c r="B134" s="42">
        <v>41</v>
      </c>
      <c r="F134" s="5" t="s">
        <v>251</v>
      </c>
      <c r="G134" s="42">
        <v>137</v>
      </c>
    </row>
    <row r="135" spans="1:7" x14ac:dyDescent="0.25">
      <c r="A135" s="5" t="s">
        <v>253</v>
      </c>
      <c r="B135" s="42">
        <v>3900</v>
      </c>
      <c r="F135" s="5" t="s">
        <v>253</v>
      </c>
      <c r="G135" s="42">
        <v>905</v>
      </c>
    </row>
    <row r="136" spans="1:7" x14ac:dyDescent="0.25">
      <c r="A136" s="5" t="s">
        <v>254</v>
      </c>
      <c r="B136" s="42">
        <v>30</v>
      </c>
      <c r="F136" s="5" t="s">
        <v>254</v>
      </c>
      <c r="G136" s="42">
        <v>204</v>
      </c>
    </row>
    <row r="137" spans="1:7" x14ac:dyDescent="0.25">
      <c r="A137" s="5" t="s">
        <v>257</v>
      </c>
      <c r="B137" s="42">
        <v>28</v>
      </c>
      <c r="F137" s="5" t="s">
        <v>257</v>
      </c>
      <c r="G137" s="42">
        <v>435</v>
      </c>
    </row>
    <row r="138" spans="1:7" x14ac:dyDescent="0.25">
      <c r="A138" s="5" t="s">
        <v>258</v>
      </c>
      <c r="B138" s="42">
        <v>30</v>
      </c>
      <c r="F138" s="5" t="s">
        <v>258</v>
      </c>
      <c r="G138" s="42">
        <v>60</v>
      </c>
    </row>
    <row r="139" spans="1:7" x14ac:dyDescent="0.25">
      <c r="A139" s="5" t="s">
        <v>259</v>
      </c>
      <c r="B139" s="42">
        <v>240</v>
      </c>
      <c r="F139" s="5" t="s">
        <v>259</v>
      </c>
      <c r="G139" s="42">
        <v>122</v>
      </c>
    </row>
    <row r="140" spans="1:7" x14ac:dyDescent="0.25">
      <c r="A140" s="5" t="s">
        <v>260</v>
      </c>
      <c r="B140" s="42">
        <v>65</v>
      </c>
      <c r="F140" s="5" t="s">
        <v>260</v>
      </c>
      <c r="G140" s="42">
        <v>16</v>
      </c>
    </row>
    <row r="141" spans="1:7" x14ac:dyDescent="0.25">
      <c r="A141" s="5" t="s">
        <v>261</v>
      </c>
      <c r="B141" s="42">
        <v>40</v>
      </c>
      <c r="F141" s="5" t="s">
        <v>261</v>
      </c>
      <c r="G141" s="42">
        <v>21</v>
      </c>
    </row>
    <row r="142" spans="1:7" x14ac:dyDescent="0.25">
      <c r="A142" s="5" t="s">
        <v>262</v>
      </c>
      <c r="B142" s="42">
        <v>250</v>
      </c>
      <c r="F142" s="5" t="s">
        <v>262</v>
      </c>
      <c r="G142" s="42">
        <v>95</v>
      </c>
    </row>
    <row r="143" spans="1:7" x14ac:dyDescent="0.25">
      <c r="A143" s="5" t="s">
        <v>263</v>
      </c>
      <c r="B143" s="42">
        <v>0</v>
      </c>
      <c r="F143" s="5" t="s">
        <v>263</v>
      </c>
      <c r="G143" s="42">
        <v>200</v>
      </c>
    </row>
    <row r="144" spans="1:7" x14ac:dyDescent="0.25">
      <c r="A144" s="5" t="s">
        <v>264</v>
      </c>
      <c r="B144" s="42">
        <v>180</v>
      </c>
      <c r="F144" s="5" t="s">
        <v>264</v>
      </c>
      <c r="G144" s="42">
        <v>224</v>
      </c>
    </row>
    <row r="145" spans="1:7" x14ac:dyDescent="0.25">
      <c r="A145" s="5" t="s">
        <v>265</v>
      </c>
      <c r="B145" s="42">
        <v>0</v>
      </c>
      <c r="F145" s="5" t="s">
        <v>265</v>
      </c>
      <c r="G145" s="42">
        <v>3700</v>
      </c>
    </row>
    <row r="146" spans="1:7" x14ac:dyDescent="0.25">
      <c r="A146" s="5" t="s">
        <v>268</v>
      </c>
      <c r="B146" s="42">
        <v>120</v>
      </c>
      <c r="F146" s="5" t="s">
        <v>268</v>
      </c>
      <c r="G146" s="42">
        <v>585</v>
      </c>
    </row>
    <row r="147" spans="1:7" x14ac:dyDescent="0.25">
      <c r="A147" s="5" t="s">
        <v>269</v>
      </c>
      <c r="B147" s="42">
        <v>544</v>
      </c>
      <c r="F147" s="5" t="s">
        <v>269</v>
      </c>
      <c r="G147" s="42">
        <v>783</v>
      </c>
    </row>
    <row r="148" spans="1:7" x14ac:dyDescent="0.25">
      <c r="A148" s="5" t="s">
        <v>270</v>
      </c>
      <c r="B148" s="42">
        <v>0</v>
      </c>
      <c r="F148" s="5" t="s">
        <v>270</v>
      </c>
      <c r="G148" s="42">
        <v>0</v>
      </c>
    </row>
    <row r="149" spans="1:7" x14ac:dyDescent="0.25">
      <c r="A149" s="5" t="s">
        <v>271</v>
      </c>
      <c r="B149" s="42">
        <v>0</v>
      </c>
      <c r="F149" s="5" t="s">
        <v>271</v>
      </c>
      <c r="G149" s="42">
        <v>69</v>
      </c>
    </row>
    <row r="150" spans="1:7" x14ac:dyDescent="0.25">
      <c r="A150" s="5" t="s">
        <v>272</v>
      </c>
      <c r="B150" s="42">
        <v>75</v>
      </c>
      <c r="F150" s="5" t="s">
        <v>272</v>
      </c>
      <c r="G150" s="42">
        <v>0</v>
      </c>
    </row>
    <row r="151" spans="1:7" x14ac:dyDescent="0.25">
      <c r="A151" s="5" t="s">
        <v>275</v>
      </c>
      <c r="B151" s="42">
        <v>9</v>
      </c>
      <c r="F151" s="5" t="s">
        <v>275</v>
      </c>
      <c r="G151" s="42">
        <v>30</v>
      </c>
    </row>
    <row r="152" spans="1:7" x14ac:dyDescent="0.25">
      <c r="A152" s="5" t="s">
        <v>276</v>
      </c>
      <c r="B152" s="42">
        <v>270</v>
      </c>
      <c r="F152" s="5" t="s">
        <v>276</v>
      </c>
      <c r="G152" s="42">
        <v>546</v>
      </c>
    </row>
    <row r="153" spans="1:7" x14ac:dyDescent="0.25">
      <c r="A153" s="5" t="s">
        <v>279</v>
      </c>
      <c r="B153" s="42">
        <v>0</v>
      </c>
      <c r="F153" s="5" t="s">
        <v>279</v>
      </c>
      <c r="G153" s="42">
        <v>83</v>
      </c>
    </row>
    <row r="154" spans="1:7" x14ac:dyDescent="0.25">
      <c r="A154" s="5" t="s">
        <v>282</v>
      </c>
      <c r="B154" s="42">
        <v>40</v>
      </c>
      <c r="F154" s="5" t="s">
        <v>282</v>
      </c>
      <c r="G154" s="42">
        <v>401</v>
      </c>
    </row>
    <row r="155" spans="1:7" x14ac:dyDescent="0.25">
      <c r="A155" s="5" t="s">
        <v>283</v>
      </c>
      <c r="B155" s="42">
        <v>180</v>
      </c>
      <c r="F155" s="5" t="s">
        <v>283</v>
      </c>
      <c r="G155" s="42">
        <v>378</v>
      </c>
    </row>
    <row r="156" spans="1:7" x14ac:dyDescent="0.25">
      <c r="A156" s="5" t="s">
        <v>286</v>
      </c>
      <c r="B156" s="42">
        <v>70</v>
      </c>
      <c r="F156" s="5" t="s">
        <v>286</v>
      </c>
      <c r="G156" s="42">
        <v>46</v>
      </c>
    </row>
    <row r="157" spans="1:7" x14ac:dyDescent="0.25">
      <c r="A157" s="5" t="s">
        <v>287</v>
      </c>
      <c r="B157" s="42">
        <v>92</v>
      </c>
      <c r="F157" s="5" t="s">
        <v>287</v>
      </c>
      <c r="G157" s="42">
        <v>0</v>
      </c>
    </row>
    <row r="158" spans="1:7" x14ac:dyDescent="0.25">
      <c r="A158" s="5" t="s">
        <v>288</v>
      </c>
      <c r="B158" s="42">
        <v>80</v>
      </c>
      <c r="F158" s="5" t="s">
        <v>288</v>
      </c>
      <c r="G158" s="42">
        <v>0</v>
      </c>
    </row>
    <row r="159" spans="1:7" x14ac:dyDescent="0.25">
      <c r="A159" s="5" t="s">
        <v>289</v>
      </c>
      <c r="B159" s="42">
        <v>140</v>
      </c>
      <c r="F159" s="5" t="s">
        <v>289</v>
      </c>
      <c r="G159" s="42">
        <v>70</v>
      </c>
    </row>
    <row r="160" spans="1:7" x14ac:dyDescent="0.25">
      <c r="A160" s="5" t="s">
        <v>290</v>
      </c>
      <c r="B160" s="42">
        <v>0</v>
      </c>
      <c r="F160" s="5" t="s">
        <v>290</v>
      </c>
      <c r="G160" s="42">
        <v>45</v>
      </c>
    </row>
    <row r="161" spans="1:7" x14ac:dyDescent="0.25">
      <c r="A161" s="5" t="s">
        <v>291</v>
      </c>
      <c r="B161" s="42">
        <v>220</v>
      </c>
      <c r="F161" s="5" t="s">
        <v>291</v>
      </c>
      <c r="G161" s="42">
        <v>194</v>
      </c>
    </row>
    <row r="162" spans="1:7" x14ac:dyDescent="0.25">
      <c r="A162" s="5" t="s">
        <v>292</v>
      </c>
      <c r="B162" s="42">
        <v>900</v>
      </c>
      <c r="F162" s="5" t="s">
        <v>292</v>
      </c>
      <c r="G162" s="42">
        <v>0</v>
      </c>
    </row>
    <row r="163" spans="1:7" x14ac:dyDescent="0.25">
      <c r="A163" s="5" t="s">
        <v>297</v>
      </c>
      <c r="B163" s="42">
        <v>200</v>
      </c>
      <c r="F163" s="5" t="s">
        <v>297</v>
      </c>
      <c r="G163" s="42">
        <v>293</v>
      </c>
    </row>
    <row r="164" spans="1:7" x14ac:dyDescent="0.25">
      <c r="A164" s="5" t="s">
        <v>299</v>
      </c>
      <c r="B164" s="42">
        <v>95</v>
      </c>
      <c r="F164" s="5" t="s">
        <v>299</v>
      </c>
      <c r="G164" s="42">
        <v>220</v>
      </c>
    </row>
    <row r="165" spans="1:7" x14ac:dyDescent="0.25">
      <c r="A165" s="5" t="s">
        <v>300</v>
      </c>
      <c r="B165" s="42">
        <v>20</v>
      </c>
      <c r="F165" s="5" t="s">
        <v>300</v>
      </c>
      <c r="G165" s="42">
        <v>41</v>
      </c>
    </row>
    <row r="166" spans="1:7" x14ac:dyDescent="0.25">
      <c r="A166" s="5" t="s">
        <v>301</v>
      </c>
      <c r="B166" s="42">
        <v>860</v>
      </c>
      <c r="F166" s="5" t="s">
        <v>301</v>
      </c>
      <c r="G166" s="42">
        <v>665</v>
      </c>
    </row>
    <row r="167" spans="1:7" x14ac:dyDescent="0.25">
      <c r="A167" s="5" t="s">
        <v>302</v>
      </c>
      <c r="B167" s="42">
        <v>260</v>
      </c>
      <c r="F167" s="5" t="s">
        <v>302</v>
      </c>
      <c r="G167" s="42">
        <v>490</v>
      </c>
    </row>
    <row r="168" spans="1:7" x14ac:dyDescent="0.25">
      <c r="A168" s="5" t="s">
        <v>303</v>
      </c>
      <c r="B168" s="42">
        <v>250</v>
      </c>
      <c r="F168" s="5" t="s">
        <v>303</v>
      </c>
      <c r="G168" s="42">
        <v>1000</v>
      </c>
    </row>
    <row r="169" spans="1:7" x14ac:dyDescent="0.25">
      <c r="A169" s="5" t="s">
        <v>304</v>
      </c>
      <c r="B169" s="42">
        <v>88</v>
      </c>
      <c r="F169" s="5" t="s">
        <v>304</v>
      </c>
      <c r="G169" s="42">
        <v>0</v>
      </c>
    </row>
    <row r="170" spans="1:7" x14ac:dyDescent="0.25">
      <c r="A170" s="5" t="s">
        <v>305</v>
      </c>
      <c r="B170" s="42">
        <v>0</v>
      </c>
      <c r="F170" s="5" t="s">
        <v>305</v>
      </c>
      <c r="G170" s="42">
        <v>352</v>
      </c>
    </row>
    <row r="171" spans="1:7" x14ac:dyDescent="0.25">
      <c r="A171" s="5" t="s">
        <v>306</v>
      </c>
      <c r="B171" s="42">
        <v>130</v>
      </c>
      <c r="F171" s="5" t="s">
        <v>306</v>
      </c>
      <c r="G171" s="42">
        <v>77</v>
      </c>
    </row>
    <row r="172" spans="1:7" x14ac:dyDescent="0.25">
      <c r="A172" s="5" t="s">
        <v>307</v>
      </c>
      <c r="B172" s="42">
        <v>60</v>
      </c>
      <c r="F172" s="5" t="s">
        <v>307</v>
      </c>
      <c r="G172" s="42">
        <v>48</v>
      </c>
    </row>
    <row r="173" spans="1:7" x14ac:dyDescent="0.25">
      <c r="A173" s="5" t="s">
        <v>308</v>
      </c>
      <c r="B173" s="42">
        <v>30</v>
      </c>
      <c r="F173" s="5" t="s">
        <v>308</v>
      </c>
      <c r="G173" s="42">
        <v>0</v>
      </c>
    </row>
    <row r="174" spans="1:7" x14ac:dyDescent="0.25">
      <c r="A174" s="5" t="s">
        <v>309</v>
      </c>
      <c r="B174" s="42">
        <v>137</v>
      </c>
      <c r="F174" s="5" t="s">
        <v>309</v>
      </c>
      <c r="G174" s="42">
        <v>108</v>
      </c>
    </row>
    <row r="175" spans="1:7" x14ac:dyDescent="0.25">
      <c r="A175" s="5" t="s">
        <v>311</v>
      </c>
      <c r="B175" s="42">
        <v>0</v>
      </c>
      <c r="F175" s="5" t="s">
        <v>311</v>
      </c>
      <c r="G175" s="42">
        <v>0</v>
      </c>
    </row>
    <row r="176" spans="1:7" x14ac:dyDescent="0.25">
      <c r="A176" s="5" t="s">
        <v>313</v>
      </c>
      <c r="B176" s="42">
        <v>307</v>
      </c>
      <c r="F176" s="5" t="s">
        <v>313</v>
      </c>
      <c r="G176" s="42">
        <v>1300</v>
      </c>
    </row>
    <row r="177" spans="1:7" x14ac:dyDescent="0.25">
      <c r="A177" s="5" t="s">
        <v>315</v>
      </c>
      <c r="B177" s="42">
        <v>59</v>
      </c>
      <c r="F177" s="5" t="s">
        <v>315</v>
      </c>
      <c r="G177" s="42">
        <v>27</v>
      </c>
    </row>
    <row r="178" spans="1:7" x14ac:dyDescent="0.25">
      <c r="A178" s="5" t="s">
        <v>316</v>
      </c>
      <c r="B178" s="42">
        <v>140</v>
      </c>
      <c r="F178" s="5" t="s">
        <v>316</v>
      </c>
      <c r="G178" s="42">
        <v>0</v>
      </c>
    </row>
    <row r="179" spans="1:7" x14ac:dyDescent="0.25">
      <c r="A179" s="5" t="s">
        <v>317</v>
      </c>
      <c r="B179" s="42">
        <v>12</v>
      </c>
      <c r="F179" s="5" t="s">
        <v>317</v>
      </c>
      <c r="G179" s="42">
        <v>26</v>
      </c>
    </row>
    <row r="180" spans="1:7" x14ac:dyDescent="0.25">
      <c r="A180" s="5" t="s">
        <v>318</v>
      </c>
      <c r="B180" s="42">
        <v>4601</v>
      </c>
      <c r="F180" s="5" t="s">
        <v>318</v>
      </c>
      <c r="G180" s="42">
        <v>0</v>
      </c>
    </row>
    <row r="181" spans="1:7" x14ac:dyDescent="0.25">
      <c r="A181" s="5" t="s">
        <v>322</v>
      </c>
      <c r="B181" s="42">
        <v>270</v>
      </c>
      <c r="F181" s="5" t="s">
        <v>322</v>
      </c>
      <c r="G181" s="42">
        <v>224</v>
      </c>
    </row>
    <row r="182" spans="1:7" x14ac:dyDescent="0.25">
      <c r="A182" s="5" t="s">
        <v>323</v>
      </c>
      <c r="B182" s="42">
        <v>200</v>
      </c>
      <c r="F182" s="5" t="s">
        <v>323</v>
      </c>
      <c r="G182" s="42">
        <v>48</v>
      </c>
    </row>
    <row r="183" spans="1:7" x14ac:dyDescent="0.25">
      <c r="A183" s="5" t="s">
        <v>324</v>
      </c>
      <c r="B183" s="42">
        <v>30</v>
      </c>
      <c r="F183" s="5" t="s">
        <v>324</v>
      </c>
      <c r="G183" s="42">
        <v>23</v>
      </c>
    </row>
    <row r="184" spans="1:7" x14ac:dyDescent="0.25">
      <c r="A184" s="5" t="s">
        <v>325</v>
      </c>
      <c r="B184" s="42">
        <v>0</v>
      </c>
      <c r="F184" s="5" t="s">
        <v>325</v>
      </c>
      <c r="G184" s="42">
        <v>137</v>
      </c>
    </row>
    <row r="185" spans="1:7" x14ac:dyDescent="0.25">
      <c r="A185" s="5" t="s">
        <v>326</v>
      </c>
      <c r="B185" s="42">
        <v>70</v>
      </c>
      <c r="F185" s="5" t="s">
        <v>326</v>
      </c>
      <c r="G185" s="42">
        <v>56</v>
      </c>
    </row>
    <row r="186" spans="1:7" x14ac:dyDescent="0.25">
      <c r="A186" s="5" t="s">
        <v>328</v>
      </c>
      <c r="B186" s="42">
        <v>15</v>
      </c>
      <c r="F186" s="5" t="s">
        <v>328</v>
      </c>
      <c r="G186" s="42">
        <v>72</v>
      </c>
    </row>
    <row r="187" spans="1:7" x14ac:dyDescent="0.25">
      <c r="A187" s="5" t="s">
        <v>329</v>
      </c>
      <c r="B187" s="42">
        <v>61</v>
      </c>
      <c r="F187" s="5" t="s">
        <v>329</v>
      </c>
      <c r="G187" s="42">
        <v>102</v>
      </c>
    </row>
    <row r="188" spans="1:7" x14ac:dyDescent="0.25">
      <c r="A188" s="5" t="s">
        <v>330</v>
      </c>
      <c r="B188" s="42">
        <v>490</v>
      </c>
      <c r="F188" s="5" t="s">
        <v>330</v>
      </c>
      <c r="G188" s="42">
        <v>214</v>
      </c>
    </row>
    <row r="189" spans="1:7" x14ac:dyDescent="0.25">
      <c r="A189" s="5" t="s">
        <v>331</v>
      </c>
      <c r="B189" s="42">
        <v>77</v>
      </c>
      <c r="F189" s="5" t="s">
        <v>331</v>
      </c>
      <c r="G189" s="42">
        <v>75</v>
      </c>
    </row>
    <row r="190" spans="1:7" x14ac:dyDescent="0.25">
      <c r="A190" s="5" t="s">
        <v>332</v>
      </c>
      <c r="B190" s="42">
        <v>25</v>
      </c>
      <c r="F190" s="5" t="s">
        <v>332</v>
      </c>
      <c r="G190" s="42">
        <v>148</v>
      </c>
    </row>
    <row r="191" spans="1:7" x14ac:dyDescent="0.25">
      <c r="A191" s="5" t="s">
        <v>335</v>
      </c>
      <c r="B191" s="42">
        <v>3</v>
      </c>
      <c r="F191" s="5" t="s">
        <v>335</v>
      </c>
      <c r="G191" s="42">
        <v>2</v>
      </c>
    </row>
    <row r="192" spans="1:7" x14ac:dyDescent="0.25">
      <c r="A192" s="5" t="s">
        <v>336</v>
      </c>
      <c r="B192" s="42">
        <v>100</v>
      </c>
      <c r="F192" s="5" t="s">
        <v>336</v>
      </c>
      <c r="G192" s="42">
        <v>367</v>
      </c>
    </row>
    <row r="193" spans="1:7" x14ac:dyDescent="0.25">
      <c r="A193" s="5" t="s">
        <v>337</v>
      </c>
      <c r="B193" s="42">
        <v>40</v>
      </c>
      <c r="F193" s="5" t="s">
        <v>337</v>
      </c>
      <c r="G193" s="42">
        <v>42</v>
      </c>
    </row>
    <row r="194" spans="1:7" x14ac:dyDescent="0.25">
      <c r="A194" s="5" t="s">
        <v>338</v>
      </c>
      <c r="B194" s="42">
        <v>50</v>
      </c>
      <c r="F194" s="5" t="s">
        <v>338</v>
      </c>
      <c r="G194" s="42">
        <v>6</v>
      </c>
    </row>
    <row r="195" spans="1:7" x14ac:dyDescent="0.25">
      <c r="A195" s="5" t="s">
        <v>340</v>
      </c>
      <c r="B195" s="42">
        <v>120</v>
      </c>
      <c r="F195" s="5" t="s">
        <v>340</v>
      </c>
      <c r="G195" s="42">
        <v>131</v>
      </c>
    </row>
    <row r="196" spans="1:7" x14ac:dyDescent="0.25">
      <c r="A196" s="5" t="s">
        <v>341</v>
      </c>
      <c r="B196" s="42">
        <v>198</v>
      </c>
      <c r="F196" s="5" t="s">
        <v>341</v>
      </c>
      <c r="G196" s="42">
        <v>1500</v>
      </c>
    </row>
    <row r="197" spans="1:7" x14ac:dyDescent="0.25">
      <c r="A197" s="5" t="s">
        <v>342</v>
      </c>
      <c r="B197" s="42">
        <v>154</v>
      </c>
      <c r="F197" s="5" t="s">
        <v>342</v>
      </c>
      <c r="G197" s="42">
        <v>45</v>
      </c>
    </row>
    <row r="198" spans="1:7" x14ac:dyDescent="0.25">
      <c r="A198" s="5" t="s">
        <v>344</v>
      </c>
      <c r="B198" s="42">
        <v>13</v>
      </c>
      <c r="F198" s="5" t="s">
        <v>344</v>
      </c>
      <c r="G198" s="42">
        <v>36</v>
      </c>
    </row>
    <row r="199" spans="1:7" x14ac:dyDescent="0.25">
      <c r="A199" s="5" t="s">
        <v>346</v>
      </c>
      <c r="B199" s="42">
        <v>30</v>
      </c>
      <c r="F199" s="5" t="s">
        <v>346</v>
      </c>
      <c r="G199" s="42">
        <v>250</v>
      </c>
    </row>
    <row r="200" spans="1:7" x14ac:dyDescent="0.25">
      <c r="A200" s="5" t="s">
        <v>347</v>
      </c>
      <c r="B200" s="42">
        <v>100</v>
      </c>
      <c r="F200" s="5" t="s">
        <v>347</v>
      </c>
      <c r="G200" s="42">
        <v>31</v>
      </c>
    </row>
    <row r="201" spans="1:7" x14ac:dyDescent="0.25">
      <c r="A201" s="5" t="s">
        <v>348</v>
      </c>
      <c r="B201" s="42">
        <v>88</v>
      </c>
      <c r="F201" s="5" t="s">
        <v>348</v>
      </c>
      <c r="G201" s="42">
        <v>145</v>
      </c>
    </row>
    <row r="202" spans="1:7" x14ac:dyDescent="0.25">
      <c r="A202" s="5" t="s">
        <v>349</v>
      </c>
      <c r="B202" s="42">
        <v>0</v>
      </c>
      <c r="F202" s="5" t="s">
        <v>349</v>
      </c>
      <c r="G202" s="42">
        <v>212</v>
      </c>
    </row>
    <row r="203" spans="1:7" x14ac:dyDescent="0.25">
      <c r="A203" s="5" t="s">
        <v>350</v>
      </c>
      <c r="B203" s="42">
        <v>10</v>
      </c>
      <c r="F203" s="5" t="s">
        <v>350</v>
      </c>
      <c r="G203" s="42">
        <v>84</v>
      </c>
    </row>
    <row r="204" spans="1:7" x14ac:dyDescent="0.25">
      <c r="A204" s="5" t="s">
        <v>351</v>
      </c>
      <c r="B204" s="42">
        <v>206</v>
      </c>
      <c r="F204" s="5" t="s">
        <v>351</v>
      </c>
      <c r="G204" s="42">
        <v>2400</v>
      </c>
    </row>
    <row r="205" spans="1:7" x14ac:dyDescent="0.25">
      <c r="A205" s="5" t="s">
        <v>352</v>
      </c>
      <c r="B205" s="42">
        <v>26</v>
      </c>
      <c r="F205" s="5" t="s">
        <v>352</v>
      </c>
      <c r="G205" s="42">
        <v>10</v>
      </c>
    </row>
    <row r="206" spans="1:7" x14ac:dyDescent="0.25">
      <c r="A206" s="5" t="s">
        <v>353</v>
      </c>
      <c r="B206" s="42">
        <v>0</v>
      </c>
      <c r="F206" s="5" t="s">
        <v>353</v>
      </c>
      <c r="G206" s="42">
        <v>25</v>
      </c>
    </row>
    <row r="207" spans="1:7" x14ac:dyDescent="0.25">
      <c r="A207" s="5" t="s">
        <v>354</v>
      </c>
      <c r="B207" s="42">
        <v>100</v>
      </c>
      <c r="F207" s="5" t="s">
        <v>354</v>
      </c>
      <c r="G207" s="42">
        <v>89</v>
      </c>
    </row>
    <row r="208" spans="1:7" x14ac:dyDescent="0.25">
      <c r="A208" s="5" t="s">
        <v>355</v>
      </c>
      <c r="B208" s="42">
        <v>80</v>
      </c>
      <c r="F208" s="5" t="s">
        <v>355</v>
      </c>
      <c r="G208" s="42">
        <v>11</v>
      </c>
    </row>
    <row r="209" spans="1:7" x14ac:dyDescent="0.25">
      <c r="A209" s="5" t="s">
        <v>358</v>
      </c>
      <c r="B209" s="42">
        <v>39</v>
      </c>
      <c r="F209" s="5" t="s">
        <v>358</v>
      </c>
      <c r="G209" s="42">
        <v>29</v>
      </c>
    </row>
    <row r="210" spans="1:7" x14ac:dyDescent="0.25">
      <c r="A210" s="5" t="s">
        <v>359</v>
      </c>
      <c r="B210" s="42">
        <v>78</v>
      </c>
      <c r="F210" s="5" t="s">
        <v>359</v>
      </c>
      <c r="G210" s="42">
        <v>29</v>
      </c>
    </row>
    <row r="211" spans="1:7" x14ac:dyDescent="0.25">
      <c r="A211" s="5" t="s">
        <v>360</v>
      </c>
      <c r="B211" s="42">
        <v>100</v>
      </c>
      <c r="F211" s="5" t="s">
        <v>360</v>
      </c>
      <c r="G211" s="42">
        <v>32</v>
      </c>
    </row>
    <row r="212" spans="1:7" x14ac:dyDescent="0.25">
      <c r="A212" s="5" t="s">
        <v>361</v>
      </c>
      <c r="B212" s="42">
        <v>30</v>
      </c>
      <c r="F212" s="5" t="s">
        <v>361</v>
      </c>
      <c r="G212" s="42">
        <v>300</v>
      </c>
    </row>
    <row r="213" spans="1:7" x14ac:dyDescent="0.25">
      <c r="A213" s="5" t="s">
        <v>362</v>
      </c>
      <c r="B213" s="42">
        <v>70</v>
      </c>
      <c r="F213" s="5" t="s">
        <v>362</v>
      </c>
      <c r="G213" s="42">
        <v>171</v>
      </c>
    </row>
    <row r="214" spans="1:7" x14ac:dyDescent="0.25">
      <c r="A214" s="5" t="s">
        <v>363</v>
      </c>
      <c r="B214" s="42">
        <v>23</v>
      </c>
      <c r="F214" s="5" t="s">
        <v>363</v>
      </c>
      <c r="G214" s="42">
        <v>21</v>
      </c>
    </row>
    <row r="215" spans="1:7" x14ac:dyDescent="0.25">
      <c r="A215" s="5" t="s">
        <v>364</v>
      </c>
      <c r="B215" s="42">
        <v>160</v>
      </c>
      <c r="F215" s="5" t="s">
        <v>364</v>
      </c>
      <c r="G215" s="42">
        <v>138</v>
      </c>
    </row>
    <row r="216" spans="1:7" x14ac:dyDescent="0.25">
      <c r="A216" s="5" t="s">
        <v>365</v>
      </c>
      <c r="B216" s="42">
        <v>43</v>
      </c>
      <c r="F216" s="5" t="s">
        <v>365</v>
      </c>
      <c r="G216" s="42">
        <v>80</v>
      </c>
    </row>
    <row r="217" spans="1:7" x14ac:dyDescent="0.25">
      <c r="A217" s="5" t="s">
        <v>366</v>
      </c>
      <c r="B217" s="42">
        <v>1000</v>
      </c>
      <c r="F217" s="5" t="s">
        <v>366</v>
      </c>
      <c r="G217" s="42">
        <v>50</v>
      </c>
    </row>
    <row r="218" spans="1:7" x14ac:dyDescent="0.25">
      <c r="A218" s="5" t="s">
        <v>367</v>
      </c>
      <c r="B218" s="42">
        <v>0</v>
      </c>
      <c r="F218" s="5" t="s">
        <v>367</v>
      </c>
      <c r="G218" s="42">
        <v>530</v>
      </c>
    </row>
    <row r="219" spans="1:7" x14ac:dyDescent="0.25">
      <c r="A219" s="5" t="s">
        <v>369</v>
      </c>
      <c r="B219" s="42">
        <v>48</v>
      </c>
      <c r="F219" s="5" t="s">
        <v>369</v>
      </c>
      <c r="G219" s="42">
        <v>64</v>
      </c>
    </row>
    <row r="220" spans="1:7" x14ac:dyDescent="0.25">
      <c r="A220" s="5" t="s">
        <v>370</v>
      </c>
      <c r="B220" s="42">
        <v>87</v>
      </c>
      <c r="F220" s="5" t="s">
        <v>370</v>
      </c>
      <c r="G220" s="42">
        <v>42</v>
      </c>
    </row>
    <row r="221" spans="1:7" x14ac:dyDescent="0.25">
      <c r="A221" s="5" t="s">
        <v>371</v>
      </c>
      <c r="B221" s="42">
        <v>0</v>
      </c>
      <c r="F221" s="5" t="s">
        <v>371</v>
      </c>
      <c r="G221" s="42">
        <v>32</v>
      </c>
    </row>
    <row r="222" spans="1:7" x14ac:dyDescent="0.25">
      <c r="A222" s="5" t="s">
        <v>372</v>
      </c>
      <c r="B222" s="42">
        <v>180</v>
      </c>
      <c r="F222" s="5" t="s">
        <v>372</v>
      </c>
      <c r="G222" s="42">
        <v>696</v>
      </c>
    </row>
    <row r="223" spans="1:7" x14ac:dyDescent="0.25">
      <c r="A223" s="5" t="s">
        <v>373</v>
      </c>
      <c r="B223" s="42">
        <v>25</v>
      </c>
      <c r="F223" s="5" t="s">
        <v>373</v>
      </c>
      <c r="G223" s="42">
        <v>0</v>
      </c>
    </row>
    <row r="224" spans="1:7" x14ac:dyDescent="0.25">
      <c r="A224" s="5" t="s">
        <v>375</v>
      </c>
      <c r="B224" s="42">
        <v>600</v>
      </c>
      <c r="F224" s="5" t="s">
        <v>375</v>
      </c>
      <c r="G224" s="42">
        <v>0</v>
      </c>
    </row>
    <row r="225" spans="1:7" x14ac:dyDescent="0.25">
      <c r="A225" s="5" t="s">
        <v>376</v>
      </c>
      <c r="B225" s="42">
        <v>4000</v>
      </c>
      <c r="F225" s="5" t="s">
        <v>376</v>
      </c>
      <c r="G225" s="42">
        <v>5500</v>
      </c>
    </row>
    <row r="226" spans="1:7" x14ac:dyDescent="0.25">
      <c r="A226" s="5" t="s">
        <v>377</v>
      </c>
      <c r="B226" s="42">
        <v>3750</v>
      </c>
      <c r="F226" s="5" t="s">
        <v>377</v>
      </c>
      <c r="G226" s="42">
        <v>9400</v>
      </c>
    </row>
    <row r="227" spans="1:7" x14ac:dyDescent="0.25">
      <c r="A227" s="5" t="s">
        <v>379</v>
      </c>
      <c r="B227" s="42">
        <v>20</v>
      </c>
      <c r="F227" s="5" t="s">
        <v>379</v>
      </c>
      <c r="G227" s="42">
        <v>537</v>
      </c>
    </row>
    <row r="228" spans="1:7" x14ac:dyDescent="0.25">
      <c r="A228" s="5" t="s">
        <v>382</v>
      </c>
      <c r="B228" s="42">
        <v>60</v>
      </c>
      <c r="F228" s="5" t="s">
        <v>382</v>
      </c>
      <c r="G228" s="42">
        <v>0</v>
      </c>
    </row>
    <row r="229" spans="1:7" x14ac:dyDescent="0.25">
      <c r="A229" s="5" t="s">
        <v>383</v>
      </c>
      <c r="B229" s="42">
        <v>0</v>
      </c>
      <c r="F229" s="5" t="s">
        <v>383</v>
      </c>
      <c r="G229" s="42">
        <v>3</v>
      </c>
    </row>
    <row r="230" spans="1:7" x14ac:dyDescent="0.25">
      <c r="A230" s="5" t="s">
        <v>384</v>
      </c>
      <c r="B230" s="42">
        <v>28</v>
      </c>
      <c r="F230" s="5" t="s">
        <v>384</v>
      </c>
      <c r="G230" s="42">
        <v>133</v>
      </c>
    </row>
    <row r="231" spans="1:7" x14ac:dyDescent="0.25">
      <c r="A231" s="5" t="s">
        <v>385</v>
      </c>
      <c r="B231" s="42">
        <v>156</v>
      </c>
      <c r="F231" s="5" t="s">
        <v>385</v>
      </c>
      <c r="G231" s="42">
        <v>127</v>
      </c>
    </row>
    <row r="232" spans="1:7" x14ac:dyDescent="0.25">
      <c r="A232" s="5" t="s">
        <v>386</v>
      </c>
      <c r="B232" s="42">
        <v>20</v>
      </c>
      <c r="F232" s="5" t="s">
        <v>386</v>
      </c>
      <c r="G232" s="42">
        <v>75</v>
      </c>
    </row>
    <row r="233" spans="1:7" x14ac:dyDescent="0.25">
      <c r="A233" s="5" t="s">
        <v>387</v>
      </c>
      <c r="B233" s="42">
        <v>140</v>
      </c>
      <c r="F233" s="5" t="s">
        <v>387</v>
      </c>
      <c r="G233" s="42">
        <v>0</v>
      </c>
    </row>
    <row r="234" spans="1:7" x14ac:dyDescent="0.25">
      <c r="A234" s="5" t="s">
        <v>388</v>
      </c>
      <c r="B234" s="42">
        <v>90</v>
      </c>
      <c r="F234" s="5" t="s">
        <v>388</v>
      </c>
      <c r="G234" s="42">
        <v>218</v>
      </c>
    </row>
    <row r="235" spans="1:7" x14ac:dyDescent="0.25">
      <c r="A235" s="5" t="s">
        <v>389</v>
      </c>
      <c r="B235" s="42">
        <v>167</v>
      </c>
      <c r="F235" s="5" t="s">
        <v>389</v>
      </c>
      <c r="G235" s="42">
        <v>165</v>
      </c>
    </row>
    <row r="236" spans="1:7" x14ac:dyDescent="0.25">
      <c r="A236" s="5" t="s">
        <v>390</v>
      </c>
      <c r="B236" s="42">
        <v>0</v>
      </c>
      <c r="F236" s="5" t="s">
        <v>390</v>
      </c>
      <c r="G236" s="42">
        <v>16</v>
      </c>
    </row>
    <row r="237" spans="1:7" x14ac:dyDescent="0.25">
      <c r="A237" s="5" t="s">
        <v>392</v>
      </c>
      <c r="B237" s="42">
        <v>33</v>
      </c>
      <c r="F237" s="5" t="s">
        <v>392</v>
      </c>
      <c r="G237" s="42">
        <v>100</v>
      </c>
    </row>
    <row r="238" spans="1:7" x14ac:dyDescent="0.25">
      <c r="A238" s="5" t="s">
        <v>393</v>
      </c>
      <c r="B238" s="42">
        <v>58</v>
      </c>
      <c r="F238" s="5" t="s">
        <v>393</v>
      </c>
      <c r="G238" s="42">
        <v>300</v>
      </c>
    </row>
    <row r="239" spans="1:7" x14ac:dyDescent="0.25">
      <c r="A239" s="5" t="s">
        <v>394</v>
      </c>
      <c r="B239" s="42">
        <v>1100</v>
      </c>
      <c r="F239" s="5" t="s">
        <v>394</v>
      </c>
      <c r="G239" s="42">
        <v>0</v>
      </c>
    </row>
    <row r="240" spans="1:7" x14ac:dyDescent="0.25">
      <c r="A240" s="5" t="s">
        <v>395</v>
      </c>
      <c r="B240" s="42">
        <v>37</v>
      </c>
      <c r="F240" s="5" t="s">
        <v>395</v>
      </c>
      <c r="G240" s="42">
        <v>281</v>
      </c>
    </row>
    <row r="241" spans="1:7" x14ac:dyDescent="0.25">
      <c r="A241" s="5" t="s">
        <v>396</v>
      </c>
      <c r="B241" s="42">
        <v>0</v>
      </c>
      <c r="F241" s="5" t="s">
        <v>396</v>
      </c>
      <c r="G241" s="42">
        <v>570</v>
      </c>
    </row>
    <row r="242" spans="1:7" x14ac:dyDescent="0.25">
      <c r="A242" s="5" t="s">
        <v>397</v>
      </c>
      <c r="B242" s="42">
        <v>120</v>
      </c>
      <c r="F242" s="5" t="s">
        <v>397</v>
      </c>
      <c r="G242" s="42">
        <v>126</v>
      </c>
    </row>
    <row r="243" spans="1:7" x14ac:dyDescent="0.25">
      <c r="A243" s="5" t="s">
        <v>398</v>
      </c>
      <c r="B243" s="42">
        <v>31</v>
      </c>
      <c r="F243" s="5" t="s">
        <v>398</v>
      </c>
      <c r="G243" s="42">
        <v>164</v>
      </c>
    </row>
    <row r="244" spans="1:7" x14ac:dyDescent="0.25">
      <c r="A244" s="5" t="s">
        <v>399</v>
      </c>
      <c r="B244" s="42">
        <v>450</v>
      </c>
      <c r="F244" s="5" t="s">
        <v>399</v>
      </c>
      <c r="G244" s="42">
        <v>522</v>
      </c>
    </row>
    <row r="245" spans="1:7" x14ac:dyDescent="0.25">
      <c r="A245" s="5" t="s">
        <v>400</v>
      </c>
      <c r="B245" s="42">
        <v>200</v>
      </c>
      <c r="F245" s="5" t="s">
        <v>400</v>
      </c>
      <c r="G245" s="42">
        <v>247</v>
      </c>
    </row>
    <row r="246" spans="1:7" x14ac:dyDescent="0.25">
      <c r="A246" s="5" t="s">
        <v>401</v>
      </c>
      <c r="B246" s="42">
        <v>51</v>
      </c>
      <c r="F246" s="5" t="s">
        <v>401</v>
      </c>
      <c r="G246" s="42">
        <v>212</v>
      </c>
    </row>
    <row r="247" spans="1:7" x14ac:dyDescent="0.25">
      <c r="A247" s="5" t="s">
        <v>402</v>
      </c>
      <c r="B247" s="42">
        <v>81</v>
      </c>
      <c r="F247" s="5" t="s">
        <v>402</v>
      </c>
      <c r="G247" s="42">
        <v>156</v>
      </c>
    </row>
    <row r="248" spans="1:7" x14ac:dyDescent="0.25">
      <c r="A248" s="5" t="s">
        <v>403</v>
      </c>
      <c r="B248" s="42">
        <v>536</v>
      </c>
      <c r="F248" s="5" t="s">
        <v>403</v>
      </c>
      <c r="G248" s="42">
        <v>771</v>
      </c>
    </row>
    <row r="249" spans="1:7" x14ac:dyDescent="0.25">
      <c r="A249" s="5" t="s">
        <v>404</v>
      </c>
      <c r="B249" s="42">
        <v>82</v>
      </c>
      <c r="F249" s="5" t="s">
        <v>404</v>
      </c>
      <c r="G249" s="42">
        <v>51</v>
      </c>
    </row>
    <row r="250" spans="1:7" x14ac:dyDescent="0.25">
      <c r="A250" s="5" t="s">
        <v>405</v>
      </c>
      <c r="B250" s="42">
        <v>130</v>
      </c>
      <c r="F250" s="5" t="s">
        <v>405</v>
      </c>
      <c r="G250" s="42">
        <v>1</v>
      </c>
    </row>
    <row r="251" spans="1:7" x14ac:dyDescent="0.25">
      <c r="A251" s="5" t="s">
        <v>406</v>
      </c>
      <c r="B251" s="42">
        <v>110</v>
      </c>
      <c r="F251" s="5" t="s">
        <v>406</v>
      </c>
      <c r="G251" s="42">
        <v>372</v>
      </c>
    </row>
    <row r="252" spans="1:7" x14ac:dyDescent="0.25">
      <c r="A252" s="5" t="s">
        <v>407</v>
      </c>
      <c r="B252" s="42">
        <v>600</v>
      </c>
      <c r="F252" s="5" t="s">
        <v>407</v>
      </c>
      <c r="G252" s="42">
        <v>1300</v>
      </c>
    </row>
    <row r="253" spans="1:7" x14ac:dyDescent="0.25">
      <c r="A253" s="5" t="s">
        <v>409</v>
      </c>
      <c r="B253" s="42">
        <v>0</v>
      </c>
      <c r="F253" s="5" t="s">
        <v>409</v>
      </c>
      <c r="G253" s="42">
        <v>607</v>
      </c>
    </row>
    <row r="254" spans="1:7" x14ac:dyDescent="0.25">
      <c r="A254" s="5" t="s">
        <v>412</v>
      </c>
      <c r="B254" s="42">
        <v>161</v>
      </c>
      <c r="F254" s="5" t="s">
        <v>412</v>
      </c>
      <c r="G254" s="42">
        <v>1100</v>
      </c>
    </row>
    <row r="255" spans="1:7" x14ac:dyDescent="0.25">
      <c r="A255" s="5" t="s">
        <v>413</v>
      </c>
      <c r="B255" s="42">
        <v>4000</v>
      </c>
      <c r="F255" s="5" t="s">
        <v>413</v>
      </c>
      <c r="G255" s="42">
        <v>1600</v>
      </c>
    </row>
    <row r="256" spans="1:7" x14ac:dyDescent="0.25">
      <c r="A256" s="5" t="s">
        <v>414</v>
      </c>
      <c r="B256" s="42">
        <v>70</v>
      </c>
      <c r="F256" s="5" t="s">
        <v>414</v>
      </c>
      <c r="G256" s="42">
        <v>157</v>
      </c>
    </row>
    <row r="257" spans="1:7" x14ac:dyDescent="0.25">
      <c r="A257" s="5" t="s">
        <v>415</v>
      </c>
      <c r="B257" s="42">
        <v>0</v>
      </c>
      <c r="F257" s="5" t="s">
        <v>415</v>
      </c>
      <c r="G257" s="42">
        <v>708</v>
      </c>
    </row>
    <row r="258" spans="1:7" x14ac:dyDescent="0.25">
      <c r="A258" s="5" t="s">
        <v>418</v>
      </c>
      <c r="B258" s="42">
        <v>100</v>
      </c>
      <c r="F258" s="5" t="s">
        <v>418</v>
      </c>
      <c r="G258" s="42">
        <v>41</v>
      </c>
    </row>
    <row r="259" spans="1:7" x14ac:dyDescent="0.25">
      <c r="A259" s="5" t="s">
        <v>419</v>
      </c>
      <c r="B259" s="42">
        <v>78</v>
      </c>
      <c r="F259" s="5" t="s">
        <v>419</v>
      </c>
      <c r="G259" s="42">
        <v>339</v>
      </c>
    </row>
    <row r="260" spans="1:7" x14ac:dyDescent="0.25">
      <c r="A260" s="5" t="s">
        <v>420</v>
      </c>
      <c r="B260" s="42">
        <v>0</v>
      </c>
      <c r="F260" s="5" t="s">
        <v>420</v>
      </c>
      <c r="G260" s="42">
        <v>184</v>
      </c>
    </row>
    <row r="261" spans="1:7" x14ac:dyDescent="0.25">
      <c r="A261" s="5" t="s">
        <v>421</v>
      </c>
      <c r="B261" s="42">
        <v>30</v>
      </c>
      <c r="F261" s="5" t="s">
        <v>421</v>
      </c>
      <c r="G261" s="42">
        <v>110</v>
      </c>
    </row>
    <row r="262" spans="1:7" x14ac:dyDescent="0.25">
      <c r="A262" s="5" t="s">
        <v>422</v>
      </c>
      <c r="B262" s="42">
        <v>100</v>
      </c>
      <c r="F262" s="5" t="s">
        <v>422</v>
      </c>
      <c r="G262" s="42">
        <v>80</v>
      </c>
    </row>
    <row r="263" spans="1:7" x14ac:dyDescent="0.25">
      <c r="A263" s="5" t="s">
        <v>423</v>
      </c>
      <c r="B263" s="42">
        <v>750</v>
      </c>
      <c r="F263" s="5" t="s">
        <v>423</v>
      </c>
      <c r="G263" s="42">
        <v>2000</v>
      </c>
    </row>
    <row r="264" spans="1:7" x14ac:dyDescent="0.25">
      <c r="A264" s="5" t="s">
        <v>424</v>
      </c>
      <c r="B264" s="42">
        <v>0</v>
      </c>
      <c r="F264" s="5" t="s">
        <v>424</v>
      </c>
      <c r="G264" s="42">
        <v>351</v>
      </c>
    </row>
    <row r="265" spans="1:7" x14ac:dyDescent="0.25">
      <c r="A265" s="5" t="s">
        <v>425</v>
      </c>
      <c r="B265" s="42">
        <v>150</v>
      </c>
      <c r="F265" s="5" t="s">
        <v>425</v>
      </c>
      <c r="G265" s="42">
        <v>864</v>
      </c>
    </row>
    <row r="266" spans="1:7" x14ac:dyDescent="0.25">
      <c r="A266" s="5" t="s">
        <v>426</v>
      </c>
      <c r="B266" s="42">
        <v>685</v>
      </c>
      <c r="F266" s="5" t="s">
        <v>426</v>
      </c>
      <c r="G266" s="42">
        <v>462</v>
      </c>
    </row>
    <row r="267" spans="1:7" x14ac:dyDescent="0.25">
      <c r="A267" s="5" t="s">
        <v>427</v>
      </c>
      <c r="B267" s="42">
        <v>44</v>
      </c>
      <c r="F267" s="5" t="s">
        <v>427</v>
      </c>
      <c r="G267" s="42">
        <v>536</v>
      </c>
    </row>
    <row r="268" spans="1:7" x14ac:dyDescent="0.25">
      <c r="A268" s="5" t="s">
        <v>428</v>
      </c>
      <c r="B268" s="42">
        <v>0</v>
      </c>
      <c r="F268" s="5" t="s">
        <v>428</v>
      </c>
      <c r="G268" s="42">
        <v>22</v>
      </c>
    </row>
    <row r="269" spans="1:7" x14ac:dyDescent="0.25">
      <c r="A269" s="5" t="s">
        <v>429</v>
      </c>
      <c r="B269" s="42">
        <v>0</v>
      </c>
      <c r="F269" s="5" t="s">
        <v>429</v>
      </c>
      <c r="G269" s="42">
        <v>72</v>
      </c>
    </row>
    <row r="270" spans="1:7" x14ac:dyDescent="0.25">
      <c r="A270" s="5" t="s">
        <v>430</v>
      </c>
      <c r="B270" s="42">
        <v>142</v>
      </c>
      <c r="F270" s="5" t="s">
        <v>430</v>
      </c>
      <c r="G270" s="42">
        <v>468</v>
      </c>
    </row>
    <row r="271" spans="1:7" x14ac:dyDescent="0.25">
      <c r="A271" s="5" t="s">
        <v>431</v>
      </c>
      <c r="B271" s="42">
        <v>100</v>
      </c>
      <c r="F271" s="5" t="s">
        <v>431</v>
      </c>
      <c r="G271" s="42">
        <v>92</v>
      </c>
    </row>
    <row r="272" spans="1:7" x14ac:dyDescent="0.25">
      <c r="A272" s="5" t="s">
        <v>432</v>
      </c>
      <c r="B272" s="42">
        <v>100</v>
      </c>
      <c r="F272" s="5" t="s">
        <v>432</v>
      </c>
      <c r="G272" s="42">
        <v>1800</v>
      </c>
    </row>
    <row r="273" spans="1:7" x14ac:dyDescent="0.25">
      <c r="A273" s="5" t="s">
        <v>433</v>
      </c>
      <c r="B273" s="42">
        <v>64</v>
      </c>
      <c r="F273" s="5" t="s">
        <v>433</v>
      </c>
      <c r="G273" s="42">
        <v>309</v>
      </c>
    </row>
    <row r="274" spans="1:7" x14ac:dyDescent="0.25">
      <c r="A274" s="5" t="s">
        <v>434</v>
      </c>
      <c r="B274" s="42">
        <v>29</v>
      </c>
      <c r="F274" s="5" t="s">
        <v>434</v>
      </c>
      <c r="G274" s="42">
        <v>0</v>
      </c>
    </row>
    <row r="275" spans="1:7" x14ac:dyDescent="0.25">
      <c r="A275" s="5" t="s">
        <v>435</v>
      </c>
      <c r="B275" s="42">
        <v>58</v>
      </c>
      <c r="F275" s="5" t="s">
        <v>435</v>
      </c>
      <c r="G275" s="42">
        <v>54</v>
      </c>
    </row>
    <row r="276" spans="1:7" x14ac:dyDescent="0.25">
      <c r="A276" s="5" t="s">
        <v>436</v>
      </c>
      <c r="B276" s="42">
        <v>156</v>
      </c>
      <c r="F276" s="5" t="s">
        <v>436</v>
      </c>
      <c r="G276" s="42">
        <v>2300</v>
      </c>
    </row>
    <row r="277" spans="1:7" x14ac:dyDescent="0.25">
      <c r="A277" s="5" t="s">
        <v>437</v>
      </c>
      <c r="B277" s="42">
        <v>150</v>
      </c>
      <c r="F277" s="5" t="s">
        <v>437</v>
      </c>
      <c r="G277" s="42">
        <v>302</v>
      </c>
    </row>
    <row r="278" spans="1:7" x14ac:dyDescent="0.25">
      <c r="A278" s="5" t="s">
        <v>438</v>
      </c>
      <c r="B278" s="42">
        <v>65</v>
      </c>
      <c r="F278" s="5" t="s">
        <v>438</v>
      </c>
      <c r="G278" s="42">
        <v>50</v>
      </c>
    </row>
    <row r="279" spans="1:7" x14ac:dyDescent="0.25">
      <c r="A279" s="5" t="s">
        <v>439</v>
      </c>
      <c r="B279" s="42">
        <v>140</v>
      </c>
      <c r="F279" s="5" t="s">
        <v>439</v>
      </c>
      <c r="G279" s="42">
        <v>64</v>
      </c>
    </row>
    <row r="280" spans="1:7" x14ac:dyDescent="0.25">
      <c r="A280" s="5" t="s">
        <v>440</v>
      </c>
      <c r="B280" s="42">
        <v>145</v>
      </c>
      <c r="F280" s="5" t="s">
        <v>440</v>
      </c>
      <c r="G280" s="42">
        <v>205</v>
      </c>
    </row>
    <row r="281" spans="1:7" x14ac:dyDescent="0.25">
      <c r="A281" s="5" t="s">
        <v>442</v>
      </c>
      <c r="B281" s="42">
        <v>100</v>
      </c>
      <c r="F281" s="5" t="s">
        <v>442</v>
      </c>
      <c r="G281" s="42">
        <v>55</v>
      </c>
    </row>
    <row r="282" spans="1:7" x14ac:dyDescent="0.25">
      <c r="A282" s="5" t="s">
        <v>443</v>
      </c>
      <c r="B282" s="42">
        <v>0</v>
      </c>
      <c r="F282" s="5" t="s">
        <v>443</v>
      </c>
      <c r="G282" s="42">
        <v>315</v>
      </c>
    </row>
    <row r="283" spans="1:7" x14ac:dyDescent="0.25">
      <c r="A283" s="5" t="s">
        <v>444</v>
      </c>
      <c r="B283" s="42">
        <v>0</v>
      </c>
      <c r="F283" s="5" t="s">
        <v>444</v>
      </c>
      <c r="G283" s="42">
        <v>50</v>
      </c>
    </row>
    <row r="284" spans="1:7" x14ac:dyDescent="0.25">
      <c r="A284" s="5" t="s">
        <v>445</v>
      </c>
      <c r="B284" s="42">
        <v>4100</v>
      </c>
      <c r="F284" s="5" t="s">
        <v>445</v>
      </c>
      <c r="G284" s="42">
        <v>2</v>
      </c>
    </row>
    <row r="285" spans="1:7" x14ac:dyDescent="0.25">
      <c r="A285" s="5" t="s">
        <v>446</v>
      </c>
      <c r="B285" s="42">
        <v>33</v>
      </c>
      <c r="F285" s="5" t="s">
        <v>446</v>
      </c>
      <c r="G285" s="42">
        <v>133</v>
      </c>
    </row>
    <row r="286" spans="1:7" x14ac:dyDescent="0.25">
      <c r="A286" s="5" t="s">
        <v>447</v>
      </c>
      <c r="B286" s="42">
        <v>22</v>
      </c>
      <c r="F286" s="5" t="s">
        <v>447</v>
      </c>
      <c r="G286" s="42">
        <v>64</v>
      </c>
    </row>
    <row r="287" spans="1:7" x14ac:dyDescent="0.25">
      <c r="A287" s="5" t="s">
        <v>448</v>
      </c>
      <c r="B287" s="42">
        <v>0</v>
      </c>
      <c r="F287" s="5" t="s">
        <v>448</v>
      </c>
      <c r="G287" s="42">
        <v>20</v>
      </c>
    </row>
    <row r="288" spans="1:7" x14ac:dyDescent="0.25">
      <c r="A288" s="5" t="s">
        <v>449</v>
      </c>
      <c r="B288" s="42">
        <v>191</v>
      </c>
      <c r="F288" s="5" t="s">
        <v>449</v>
      </c>
      <c r="G288" s="42">
        <v>112</v>
      </c>
    </row>
    <row r="289" spans="1:7" x14ac:dyDescent="0.25">
      <c r="A289" s="5" t="s">
        <v>450</v>
      </c>
      <c r="B289" s="42">
        <v>65</v>
      </c>
      <c r="F289" s="5" t="s">
        <v>450</v>
      </c>
      <c r="G289" s="42">
        <v>496</v>
      </c>
    </row>
    <row r="290" spans="1:7" x14ac:dyDescent="0.25">
      <c r="A290" s="5" t="s">
        <v>451</v>
      </c>
      <c r="B290" s="42">
        <v>15</v>
      </c>
      <c r="F290" s="5" t="s">
        <v>451</v>
      </c>
      <c r="G290" s="42">
        <v>328</v>
      </c>
    </row>
    <row r="291" spans="1:7" x14ac:dyDescent="0.25">
      <c r="A291" s="5" t="s">
        <v>452</v>
      </c>
      <c r="B291" s="42">
        <v>154</v>
      </c>
      <c r="F291" s="5" t="s">
        <v>452</v>
      </c>
      <c r="G291" s="42">
        <v>549</v>
      </c>
    </row>
    <row r="292" spans="1:7" x14ac:dyDescent="0.25">
      <c r="A292" s="5" t="s">
        <v>454</v>
      </c>
      <c r="B292" s="42">
        <v>190</v>
      </c>
      <c r="F292" s="5" t="s">
        <v>454</v>
      </c>
      <c r="G292" s="42">
        <v>140</v>
      </c>
    </row>
    <row r="293" spans="1:7" x14ac:dyDescent="0.25">
      <c r="A293" s="5" t="s">
        <v>455</v>
      </c>
      <c r="B293" s="42">
        <v>628</v>
      </c>
      <c r="F293" s="5" t="s">
        <v>455</v>
      </c>
      <c r="G293" s="42">
        <v>0</v>
      </c>
    </row>
    <row r="294" spans="1:7" x14ac:dyDescent="0.25">
      <c r="A294" s="5" t="s">
        <v>457</v>
      </c>
      <c r="B294" s="42">
        <v>17</v>
      </c>
      <c r="F294" s="5" t="s">
        <v>457</v>
      </c>
      <c r="G294" s="42">
        <v>119</v>
      </c>
    </row>
    <row r="295" spans="1:7" x14ac:dyDescent="0.25">
      <c r="A295" s="5" t="s">
        <v>458</v>
      </c>
      <c r="B295" s="42">
        <v>235</v>
      </c>
      <c r="F295" s="5" t="s">
        <v>458</v>
      </c>
      <c r="G295" s="42">
        <v>698</v>
      </c>
    </row>
    <row r="296" spans="1:7" x14ac:dyDescent="0.25">
      <c r="A296" s="5" t="s">
        <v>461</v>
      </c>
      <c r="B296" s="42">
        <v>60</v>
      </c>
      <c r="F296" s="5" t="s">
        <v>461</v>
      </c>
      <c r="G296" s="42">
        <v>76</v>
      </c>
    </row>
    <row r="297" spans="1:7" x14ac:dyDescent="0.25">
      <c r="A297" s="5" t="s">
        <v>462</v>
      </c>
      <c r="B297" s="42">
        <v>60</v>
      </c>
      <c r="F297" s="5" t="s">
        <v>462</v>
      </c>
      <c r="G297" s="42">
        <v>537</v>
      </c>
    </row>
    <row r="298" spans="1:7" x14ac:dyDescent="0.25">
      <c r="A298" s="5" t="s">
        <v>463</v>
      </c>
      <c r="B298" s="42">
        <v>40</v>
      </c>
      <c r="F298" s="5" t="s">
        <v>463</v>
      </c>
      <c r="G298" s="42">
        <v>59</v>
      </c>
    </row>
    <row r="299" spans="1:7" x14ac:dyDescent="0.25">
      <c r="A299" s="5" t="s">
        <v>465</v>
      </c>
      <c r="B299" s="42">
        <v>0</v>
      </c>
      <c r="F299" s="5" t="s">
        <v>465</v>
      </c>
      <c r="G299" s="42">
        <v>78</v>
      </c>
    </row>
    <row r="300" spans="1:7" x14ac:dyDescent="0.25">
      <c r="A300" s="5" t="s">
        <v>468</v>
      </c>
      <c r="B300" s="42">
        <v>40</v>
      </c>
      <c r="F300" s="5" t="s">
        <v>468</v>
      </c>
      <c r="G300" s="42">
        <v>100</v>
      </c>
    </row>
    <row r="301" spans="1:7" x14ac:dyDescent="0.25">
      <c r="A301" s="5" t="s">
        <v>469</v>
      </c>
      <c r="B301" s="42">
        <v>31</v>
      </c>
      <c r="F301" s="5" t="s">
        <v>469</v>
      </c>
      <c r="G301" s="42">
        <v>47</v>
      </c>
    </row>
    <row r="302" spans="1:7" x14ac:dyDescent="0.25">
      <c r="A302" s="5" t="s">
        <v>470</v>
      </c>
      <c r="B302" s="42">
        <v>226</v>
      </c>
      <c r="F302" s="5" t="s">
        <v>470</v>
      </c>
      <c r="G302" s="42">
        <v>253</v>
      </c>
    </row>
    <row r="303" spans="1:7" x14ac:dyDescent="0.25">
      <c r="A303" s="5" t="s">
        <v>471</v>
      </c>
      <c r="B303" s="42">
        <v>0</v>
      </c>
      <c r="F303" s="5" t="s">
        <v>471</v>
      </c>
      <c r="G303" s="42">
        <v>296</v>
      </c>
    </row>
    <row r="304" spans="1:7" x14ac:dyDescent="0.25">
      <c r="A304" s="5" t="s">
        <v>472</v>
      </c>
      <c r="B304" s="42">
        <v>22</v>
      </c>
      <c r="F304" s="5" t="s">
        <v>472</v>
      </c>
      <c r="G304" s="42">
        <v>58</v>
      </c>
    </row>
    <row r="305" spans="1:7" x14ac:dyDescent="0.25">
      <c r="A305" s="5" t="s">
        <v>473</v>
      </c>
      <c r="B305" s="42">
        <v>12</v>
      </c>
      <c r="F305" s="5" t="s">
        <v>473</v>
      </c>
      <c r="G305" s="42">
        <v>20</v>
      </c>
    </row>
    <row r="306" spans="1:7" x14ac:dyDescent="0.25">
      <c r="A306" s="5" t="s">
        <v>474</v>
      </c>
      <c r="B306" s="42">
        <v>0</v>
      </c>
      <c r="F306" s="5" t="s">
        <v>474</v>
      </c>
      <c r="G306" s="42">
        <v>332</v>
      </c>
    </row>
    <row r="307" spans="1:7" x14ac:dyDescent="0.25">
      <c r="A307" s="5" t="s">
        <v>475</v>
      </c>
      <c r="B307" s="42">
        <v>25</v>
      </c>
      <c r="F307" s="5" t="s">
        <v>475</v>
      </c>
      <c r="G307" s="42">
        <v>138</v>
      </c>
    </row>
    <row r="308" spans="1:7" x14ac:dyDescent="0.25">
      <c r="A308" s="5" t="s">
        <v>476</v>
      </c>
      <c r="B308" s="42">
        <v>8</v>
      </c>
      <c r="F308" s="5" t="s">
        <v>476</v>
      </c>
      <c r="G308" s="42">
        <v>8</v>
      </c>
    </row>
    <row r="309" spans="1:7" x14ac:dyDescent="0.25">
      <c r="A309" s="5" t="s">
        <v>477</v>
      </c>
      <c r="B309" s="42">
        <v>0</v>
      </c>
      <c r="F309" s="5" t="s">
        <v>477</v>
      </c>
      <c r="G309" s="42">
        <v>162</v>
      </c>
    </row>
    <row r="310" spans="1:7" x14ac:dyDescent="0.25">
      <c r="A310" s="5" t="s">
        <v>478</v>
      </c>
      <c r="B310" s="42">
        <v>7</v>
      </c>
      <c r="F310" s="5" t="s">
        <v>478</v>
      </c>
      <c r="G310" s="42">
        <v>2</v>
      </c>
    </row>
    <row r="311" spans="1:7" x14ac:dyDescent="0.25">
      <c r="A311" s="5" t="s">
        <v>479</v>
      </c>
      <c r="B311" s="42">
        <v>24</v>
      </c>
      <c r="F311" s="5" t="s">
        <v>479</v>
      </c>
      <c r="G311" s="42">
        <v>92</v>
      </c>
    </row>
    <row r="312" spans="1:7" x14ac:dyDescent="0.25">
      <c r="A312" s="5" t="s">
        <v>480</v>
      </c>
      <c r="B312" s="42">
        <v>100</v>
      </c>
      <c r="F312" s="5" t="s">
        <v>480</v>
      </c>
      <c r="G312" s="42">
        <v>0</v>
      </c>
    </row>
    <row r="313" spans="1:7" x14ac:dyDescent="0.25">
      <c r="A313" s="5" t="s">
        <v>481</v>
      </c>
      <c r="B313" s="42">
        <v>2110</v>
      </c>
      <c r="F313" s="5" t="s">
        <v>481</v>
      </c>
      <c r="G313" s="42">
        <v>549</v>
      </c>
    </row>
    <row r="314" spans="1:7" x14ac:dyDescent="0.25">
      <c r="A314" s="5" t="s">
        <v>482</v>
      </c>
      <c r="B314" s="42">
        <v>80</v>
      </c>
      <c r="F314" s="5" t="s">
        <v>482</v>
      </c>
      <c r="G314" s="42">
        <v>244</v>
      </c>
    </row>
    <row r="315" spans="1:7" x14ac:dyDescent="0.25">
      <c r="A315" s="5" t="s">
        <v>483</v>
      </c>
      <c r="B315" s="42">
        <v>10</v>
      </c>
      <c r="F315" s="5" t="s">
        <v>483</v>
      </c>
      <c r="G315" s="42">
        <v>1</v>
      </c>
    </row>
    <row r="316" spans="1:7" x14ac:dyDescent="0.25">
      <c r="A316" s="5" t="s">
        <v>484</v>
      </c>
      <c r="B316" s="42">
        <v>30</v>
      </c>
      <c r="F316" s="5" t="s">
        <v>484</v>
      </c>
      <c r="G316" s="42">
        <v>98</v>
      </c>
    </row>
    <row r="317" spans="1:7" x14ac:dyDescent="0.25">
      <c r="A317" s="5" t="s">
        <v>485</v>
      </c>
      <c r="B317" s="42">
        <v>19</v>
      </c>
      <c r="F317" s="5" t="s">
        <v>485</v>
      </c>
      <c r="G317" s="42">
        <v>101</v>
      </c>
    </row>
    <row r="318" spans="1:7" x14ac:dyDescent="0.25">
      <c r="A318" s="5" t="s">
        <v>486</v>
      </c>
      <c r="B318" s="42">
        <v>54</v>
      </c>
      <c r="F318" s="5" t="s">
        <v>486</v>
      </c>
      <c r="G318" s="42">
        <v>719</v>
      </c>
    </row>
    <row r="319" spans="1:7" x14ac:dyDescent="0.25">
      <c r="A319" s="5" t="s">
        <v>487</v>
      </c>
      <c r="B319" s="42">
        <v>300</v>
      </c>
      <c r="F319" s="5" t="s">
        <v>487</v>
      </c>
      <c r="G319" s="42">
        <v>482</v>
      </c>
    </row>
    <row r="320" spans="1:7" x14ac:dyDescent="0.25">
      <c r="A320" s="5" t="s">
        <v>488</v>
      </c>
      <c r="B320" s="42">
        <v>97</v>
      </c>
      <c r="F320" s="5" t="s">
        <v>488</v>
      </c>
      <c r="G320" s="42">
        <v>41</v>
      </c>
    </row>
    <row r="321" spans="1:7" x14ac:dyDescent="0.25">
      <c r="A321" s="5" t="s">
        <v>489</v>
      </c>
      <c r="B321" s="42">
        <v>371</v>
      </c>
      <c r="F321" s="5" t="s">
        <v>489</v>
      </c>
      <c r="G321" s="42">
        <v>0</v>
      </c>
    </row>
    <row r="322" spans="1:7" x14ac:dyDescent="0.25">
      <c r="A322" s="5" t="s">
        <v>491</v>
      </c>
      <c r="B322" s="42">
        <v>22</v>
      </c>
      <c r="F322" s="5" t="s">
        <v>491</v>
      </c>
      <c r="G322" s="42">
        <v>130</v>
      </c>
    </row>
    <row r="323" spans="1:7" x14ac:dyDescent="0.25">
      <c r="A323" s="5" t="s">
        <v>492</v>
      </c>
      <c r="B323" s="42">
        <v>40</v>
      </c>
      <c r="F323" s="5" t="s">
        <v>492</v>
      </c>
      <c r="G323" s="42">
        <v>40</v>
      </c>
    </row>
    <row r="324" spans="1:7" x14ac:dyDescent="0.25">
      <c r="A324" s="5" t="s">
        <v>493</v>
      </c>
      <c r="B324" s="42">
        <v>1096</v>
      </c>
      <c r="F324" s="5" t="s">
        <v>493</v>
      </c>
      <c r="G324" s="42">
        <v>1600</v>
      </c>
    </row>
    <row r="325" spans="1:7" x14ac:dyDescent="0.25">
      <c r="A325" s="5" t="s">
        <v>494</v>
      </c>
      <c r="B325" s="42">
        <v>11</v>
      </c>
      <c r="F325" s="5" t="s">
        <v>494</v>
      </c>
      <c r="G325" s="42">
        <v>17</v>
      </c>
    </row>
    <row r="326" spans="1:7" x14ac:dyDescent="0.25">
      <c r="A326" s="5" t="s">
        <v>495</v>
      </c>
      <c r="B326" s="42">
        <v>221</v>
      </c>
      <c r="F326" s="5" t="s">
        <v>495</v>
      </c>
      <c r="G326" s="42">
        <v>455</v>
      </c>
    </row>
    <row r="327" spans="1:7" x14ac:dyDescent="0.25">
      <c r="A327" s="5" t="s">
        <v>496</v>
      </c>
      <c r="B327" s="42">
        <v>0</v>
      </c>
      <c r="F327" s="5" t="s">
        <v>496</v>
      </c>
      <c r="G327" s="42">
        <v>117</v>
      </c>
    </row>
    <row r="328" spans="1:7" x14ac:dyDescent="0.25">
      <c r="A328" s="5" t="s">
        <v>497</v>
      </c>
      <c r="B328" s="42">
        <v>17</v>
      </c>
      <c r="F328" s="5" t="s">
        <v>497</v>
      </c>
      <c r="G328" s="42">
        <v>0</v>
      </c>
    </row>
    <row r="329" spans="1:7" x14ac:dyDescent="0.25">
      <c r="A329" s="5" t="s">
        <v>498</v>
      </c>
      <c r="B329" s="42">
        <v>191</v>
      </c>
      <c r="F329" s="5" t="s">
        <v>498</v>
      </c>
      <c r="G329" s="42">
        <v>726</v>
      </c>
    </row>
    <row r="330" spans="1:7" x14ac:dyDescent="0.25">
      <c r="A330" s="5" t="s">
        <v>499</v>
      </c>
      <c r="B330" s="42">
        <v>13</v>
      </c>
      <c r="F330" s="5" t="s">
        <v>499</v>
      </c>
      <c r="G330" s="42">
        <v>5</v>
      </c>
    </row>
    <row r="331" spans="1:7" x14ac:dyDescent="0.25">
      <c r="A331" s="5" t="s">
        <v>500</v>
      </c>
      <c r="B331" s="42">
        <v>140</v>
      </c>
      <c r="F331" s="5" t="s">
        <v>500</v>
      </c>
      <c r="G331" s="42">
        <v>37</v>
      </c>
    </row>
    <row r="332" spans="1:7" x14ac:dyDescent="0.25">
      <c r="A332" s="5" t="s">
        <v>502</v>
      </c>
      <c r="B332" s="42">
        <v>16</v>
      </c>
      <c r="F332" s="5" t="s">
        <v>502</v>
      </c>
      <c r="G332" s="42">
        <v>380</v>
      </c>
    </row>
    <row r="333" spans="1:7" x14ac:dyDescent="0.25">
      <c r="A333" s="5" t="s">
        <v>503</v>
      </c>
      <c r="B333" s="42">
        <v>150</v>
      </c>
      <c r="F333" s="5" t="s">
        <v>503</v>
      </c>
      <c r="G333" s="42">
        <v>280</v>
      </c>
    </row>
    <row r="334" spans="1:7" x14ac:dyDescent="0.25">
      <c r="A334" s="5" t="s">
        <v>504</v>
      </c>
      <c r="B334" s="42">
        <v>90</v>
      </c>
      <c r="F334" s="5" t="s">
        <v>504</v>
      </c>
      <c r="G334" s="42">
        <v>1100</v>
      </c>
    </row>
    <row r="335" spans="1:7" x14ac:dyDescent="0.25">
      <c r="A335" s="5" t="s">
        <v>505</v>
      </c>
      <c r="B335" s="42">
        <v>35</v>
      </c>
      <c r="F335" s="5" t="s">
        <v>505</v>
      </c>
      <c r="G335" s="42">
        <v>102</v>
      </c>
    </row>
    <row r="336" spans="1:7" x14ac:dyDescent="0.25">
      <c r="A336" s="5" t="s">
        <v>506</v>
      </c>
      <c r="B336" s="42">
        <v>0</v>
      </c>
      <c r="F336" s="5" t="s">
        <v>506</v>
      </c>
      <c r="G336" s="42">
        <v>169</v>
      </c>
    </row>
    <row r="337" spans="1:7" x14ac:dyDescent="0.25">
      <c r="A337" s="5" t="s">
        <v>507</v>
      </c>
      <c r="B337" s="42">
        <v>0</v>
      </c>
      <c r="F337" s="5" t="s">
        <v>507</v>
      </c>
      <c r="G337" s="42">
        <v>160</v>
      </c>
    </row>
    <row r="338" spans="1:7" x14ac:dyDescent="0.25">
      <c r="A338" s="5" t="s">
        <v>508</v>
      </c>
      <c r="B338" s="42">
        <v>30</v>
      </c>
      <c r="F338" s="5" t="s">
        <v>508</v>
      </c>
      <c r="G338" s="42">
        <v>70</v>
      </c>
    </row>
    <row r="339" spans="1:7" x14ac:dyDescent="0.25">
      <c r="A339" s="5" t="s">
        <v>509</v>
      </c>
      <c r="B339" s="42">
        <v>20</v>
      </c>
      <c r="F339" s="5" t="s">
        <v>509</v>
      </c>
      <c r="G339" s="42">
        <v>16</v>
      </c>
    </row>
    <row r="340" spans="1:7" x14ac:dyDescent="0.25">
      <c r="A340" s="5" t="s">
        <v>510</v>
      </c>
      <c r="B340" s="42">
        <v>22</v>
      </c>
      <c r="F340" s="5" t="s">
        <v>510</v>
      </c>
      <c r="G340" s="42">
        <v>120</v>
      </c>
    </row>
    <row r="341" spans="1:7" x14ac:dyDescent="0.25">
      <c r="A341" s="5" t="s">
        <v>511</v>
      </c>
      <c r="B341" s="42">
        <v>0</v>
      </c>
      <c r="F341" s="5" t="s">
        <v>511</v>
      </c>
      <c r="G341" s="42">
        <v>314</v>
      </c>
    </row>
    <row r="342" spans="1:7" x14ac:dyDescent="0.25">
      <c r="A342" s="5" t="s">
        <v>512</v>
      </c>
      <c r="B342" s="42">
        <v>170</v>
      </c>
      <c r="F342" s="5" t="s">
        <v>512</v>
      </c>
      <c r="G342" s="42">
        <v>3</v>
      </c>
    </row>
    <row r="343" spans="1:7" x14ac:dyDescent="0.25">
      <c r="A343" s="5" t="s">
        <v>513</v>
      </c>
      <c r="B343" s="42">
        <v>24</v>
      </c>
      <c r="F343" s="5" t="s">
        <v>513</v>
      </c>
      <c r="G343" s="42">
        <v>24</v>
      </c>
    </row>
    <row r="344" spans="1:7" x14ac:dyDescent="0.25">
      <c r="A344" s="5" t="s">
        <v>514</v>
      </c>
      <c r="B344" s="42">
        <v>150</v>
      </c>
      <c r="F344" s="5" t="s">
        <v>514</v>
      </c>
      <c r="G344" s="42">
        <v>5300</v>
      </c>
    </row>
    <row r="345" spans="1:7" x14ac:dyDescent="0.25">
      <c r="A345" s="5" t="s">
        <v>515</v>
      </c>
      <c r="B345" s="42">
        <v>85</v>
      </c>
      <c r="F345" s="5" t="s">
        <v>515</v>
      </c>
      <c r="G345" s="42">
        <v>26</v>
      </c>
    </row>
    <row r="346" spans="1:7" x14ac:dyDescent="0.25">
      <c r="A346" s="5" t="s">
        <v>518</v>
      </c>
      <c r="B346" s="42">
        <v>2260</v>
      </c>
      <c r="F346" s="5" t="s">
        <v>518</v>
      </c>
      <c r="G346" s="42">
        <v>156</v>
      </c>
    </row>
    <row r="347" spans="1:7" x14ac:dyDescent="0.25">
      <c r="A347" s="5" t="s">
        <v>519</v>
      </c>
      <c r="B347" s="42">
        <v>62</v>
      </c>
      <c r="F347" s="5" t="s">
        <v>519</v>
      </c>
      <c r="G347" s="42">
        <v>233</v>
      </c>
    </row>
    <row r="348" spans="1:7" x14ac:dyDescent="0.25">
      <c r="A348" s="5" t="s">
        <v>521</v>
      </c>
      <c r="B348" s="42">
        <v>30</v>
      </c>
      <c r="F348" s="5" t="s">
        <v>521</v>
      </c>
      <c r="G348" s="42">
        <v>7</v>
      </c>
    </row>
    <row r="349" spans="1:7" x14ac:dyDescent="0.25">
      <c r="A349" s="5" t="s">
        <v>522</v>
      </c>
      <c r="B349" s="42">
        <v>558</v>
      </c>
      <c r="F349" s="5" t="s">
        <v>522</v>
      </c>
      <c r="G349" s="42">
        <v>999</v>
      </c>
    </row>
    <row r="350" spans="1:7" x14ac:dyDescent="0.25">
      <c r="A350" s="5" t="s">
        <v>523</v>
      </c>
      <c r="B350" s="42">
        <v>36</v>
      </c>
      <c r="F350" s="5" t="s">
        <v>523</v>
      </c>
      <c r="G350" s="42">
        <v>157</v>
      </c>
    </row>
    <row r="351" spans="1:7" x14ac:dyDescent="0.25">
      <c r="A351" s="5" t="s">
        <v>524</v>
      </c>
      <c r="B351" s="42">
        <v>95</v>
      </c>
      <c r="F351" s="5" t="s">
        <v>524</v>
      </c>
      <c r="G351" s="42">
        <v>102</v>
      </c>
    </row>
    <row r="352" spans="1:7" x14ac:dyDescent="0.25">
      <c r="A352" s="5" t="s">
        <v>525</v>
      </c>
      <c r="B352" s="42">
        <v>109</v>
      </c>
      <c r="F352" s="5" t="s">
        <v>525</v>
      </c>
      <c r="G352" s="42">
        <v>8</v>
      </c>
    </row>
    <row r="353" spans="1:7" x14ac:dyDescent="0.25">
      <c r="A353" s="5" t="s">
        <v>526</v>
      </c>
      <c r="B353" s="42">
        <v>920</v>
      </c>
      <c r="F353" s="5" t="s">
        <v>526</v>
      </c>
      <c r="G353" s="42">
        <v>405</v>
      </c>
    </row>
    <row r="354" spans="1:7" x14ac:dyDescent="0.25">
      <c r="A354" s="5" t="s">
        <v>528</v>
      </c>
      <c r="B354" s="42">
        <v>150</v>
      </c>
      <c r="F354" s="5" t="s">
        <v>528</v>
      </c>
      <c r="G354" s="42">
        <v>19</v>
      </c>
    </row>
    <row r="355" spans="1:7" x14ac:dyDescent="0.25">
      <c r="A355" s="5" t="s">
        <v>529</v>
      </c>
      <c r="B355" s="42">
        <v>65</v>
      </c>
      <c r="F355" s="5" t="s">
        <v>529</v>
      </c>
      <c r="G355" s="42">
        <v>182</v>
      </c>
    </row>
    <row r="356" spans="1:7" x14ac:dyDescent="0.25">
      <c r="A356" s="5" t="s">
        <v>530</v>
      </c>
      <c r="B356" s="42">
        <v>400</v>
      </c>
      <c r="F356" s="5" t="s">
        <v>530</v>
      </c>
      <c r="G356" s="42">
        <v>146</v>
      </c>
    </row>
    <row r="357" spans="1:7" x14ac:dyDescent="0.25">
      <c r="A357" s="5" t="s">
        <v>531</v>
      </c>
      <c r="B357" s="42">
        <v>300</v>
      </c>
      <c r="F357" s="5" t="s">
        <v>531</v>
      </c>
      <c r="G357" s="42">
        <v>750</v>
      </c>
    </row>
    <row r="358" spans="1:7" x14ac:dyDescent="0.25">
      <c r="A358" s="5" t="s">
        <v>532</v>
      </c>
      <c r="B358" s="42">
        <v>30</v>
      </c>
      <c r="F358" s="5" t="s">
        <v>532</v>
      </c>
      <c r="G358" s="42">
        <v>153</v>
      </c>
    </row>
    <row r="359" spans="1:7" x14ac:dyDescent="0.25">
      <c r="A359" s="5" t="s">
        <v>533</v>
      </c>
      <c r="B359" s="42">
        <v>121</v>
      </c>
      <c r="F359" s="5" t="s">
        <v>533</v>
      </c>
      <c r="G359" s="42">
        <v>161</v>
      </c>
    </row>
    <row r="360" spans="1:7" x14ac:dyDescent="0.25">
      <c r="A360" s="5" t="s">
        <v>534</v>
      </c>
      <c r="B360" s="42">
        <v>0</v>
      </c>
      <c r="F360" s="5" t="s">
        <v>534</v>
      </c>
      <c r="G360" s="42">
        <v>156</v>
      </c>
    </row>
    <row r="361" spans="1:7" x14ac:dyDescent="0.25">
      <c r="A361" s="5" t="s">
        <v>535</v>
      </c>
      <c r="B361" s="42">
        <v>34</v>
      </c>
      <c r="F361" s="5" t="s">
        <v>535</v>
      </c>
      <c r="G361" s="42">
        <v>247</v>
      </c>
    </row>
    <row r="362" spans="1:7" x14ac:dyDescent="0.25">
      <c r="A362" s="5" t="s">
        <v>536</v>
      </c>
      <c r="B362" s="42">
        <v>0</v>
      </c>
      <c r="F362" s="5" t="s">
        <v>536</v>
      </c>
      <c r="G362" s="42">
        <v>168</v>
      </c>
    </row>
    <row r="363" spans="1:7" x14ac:dyDescent="0.25">
      <c r="A363" s="5" t="s">
        <v>537</v>
      </c>
      <c r="B363" s="42">
        <v>60</v>
      </c>
      <c r="F363" s="5" t="s">
        <v>537</v>
      </c>
      <c r="G363" s="42">
        <v>120</v>
      </c>
    </row>
    <row r="364" spans="1:7" x14ac:dyDescent="0.25">
      <c r="A364" s="5" t="s">
        <v>538</v>
      </c>
      <c r="B364" s="42">
        <v>0</v>
      </c>
      <c r="F364" s="5" t="s">
        <v>538</v>
      </c>
      <c r="G364" s="42">
        <v>814</v>
      </c>
    </row>
    <row r="365" spans="1:7" x14ac:dyDescent="0.25">
      <c r="A365" s="5" t="s">
        <v>539</v>
      </c>
      <c r="B365" s="42">
        <v>40</v>
      </c>
      <c r="F365" s="5" t="s">
        <v>539</v>
      </c>
      <c r="G365" s="42">
        <v>23</v>
      </c>
    </row>
    <row r="366" spans="1:7" x14ac:dyDescent="0.25">
      <c r="A366" s="5" t="s">
        <v>540</v>
      </c>
      <c r="B366" s="42">
        <v>0</v>
      </c>
      <c r="F366" s="5" t="s">
        <v>540</v>
      </c>
      <c r="G366" s="42">
        <v>63</v>
      </c>
    </row>
    <row r="367" spans="1:7" x14ac:dyDescent="0.25">
      <c r="A367" s="5" t="s">
        <v>541</v>
      </c>
      <c r="B367" s="42">
        <v>200</v>
      </c>
      <c r="F367" s="5" t="s">
        <v>541</v>
      </c>
      <c r="G367" s="42">
        <v>0</v>
      </c>
    </row>
    <row r="368" spans="1:7" x14ac:dyDescent="0.25">
      <c r="A368" s="5" t="s">
        <v>542</v>
      </c>
      <c r="B368" s="42">
        <v>134</v>
      </c>
      <c r="F368" s="5" t="s">
        <v>542</v>
      </c>
      <c r="G368" s="42">
        <v>607</v>
      </c>
    </row>
    <row r="369" spans="1:7" x14ac:dyDescent="0.25">
      <c r="A369" s="5" t="s">
        <v>543</v>
      </c>
      <c r="B369" s="42">
        <v>0</v>
      </c>
      <c r="F369" s="5" t="s">
        <v>543</v>
      </c>
      <c r="G369" s="42">
        <v>0</v>
      </c>
    </row>
    <row r="370" spans="1:7" x14ac:dyDescent="0.25">
      <c r="A370" s="5" t="s">
        <v>544</v>
      </c>
      <c r="B370" s="42">
        <v>6</v>
      </c>
      <c r="F370" s="5" t="s">
        <v>544</v>
      </c>
      <c r="G370" s="42">
        <v>3</v>
      </c>
    </row>
    <row r="371" spans="1:7" x14ac:dyDescent="0.25">
      <c r="A371" s="5" t="s">
        <v>545</v>
      </c>
      <c r="B371" s="42">
        <v>30</v>
      </c>
      <c r="F371" s="5" t="s">
        <v>545</v>
      </c>
      <c r="G371" s="42">
        <v>103</v>
      </c>
    </row>
    <row r="372" spans="1:7" x14ac:dyDescent="0.25">
      <c r="A372" s="5" t="s">
        <v>546</v>
      </c>
      <c r="B372" s="42">
        <v>270</v>
      </c>
      <c r="F372" s="5" t="s">
        <v>546</v>
      </c>
      <c r="G372" s="42">
        <v>1000</v>
      </c>
    </row>
    <row r="373" spans="1:7" x14ac:dyDescent="0.25">
      <c r="A373" s="5" t="s">
        <v>547</v>
      </c>
      <c r="B373" s="42">
        <v>15</v>
      </c>
      <c r="F373" s="5" t="s">
        <v>547</v>
      </c>
      <c r="G373" s="42">
        <v>190</v>
      </c>
    </row>
    <row r="374" spans="1:7" x14ac:dyDescent="0.25">
      <c r="A374" s="5" t="s">
        <v>548</v>
      </c>
      <c r="B374" s="42">
        <v>0</v>
      </c>
      <c r="F374" s="5" t="s">
        <v>548</v>
      </c>
      <c r="G374" s="42">
        <v>63</v>
      </c>
    </row>
    <row r="375" spans="1:7" x14ac:dyDescent="0.25">
      <c r="A375" s="5" t="s">
        <v>549</v>
      </c>
      <c r="B375" s="42">
        <v>50</v>
      </c>
      <c r="F375" s="5" t="s">
        <v>549</v>
      </c>
      <c r="G375" s="42">
        <v>0</v>
      </c>
    </row>
    <row r="376" spans="1:7" x14ac:dyDescent="0.25">
      <c r="A376" s="5" t="s">
        <v>550</v>
      </c>
      <c r="B376" s="42">
        <v>100</v>
      </c>
      <c r="F376" s="5" t="s">
        <v>550</v>
      </c>
      <c r="G376" s="42">
        <v>390</v>
      </c>
    </row>
    <row r="377" spans="1:7" x14ac:dyDescent="0.25">
      <c r="A377" s="5" t="s">
        <v>551</v>
      </c>
      <c r="B377" s="42">
        <v>0</v>
      </c>
      <c r="F377" s="5" t="s">
        <v>551</v>
      </c>
      <c r="G377" s="42">
        <v>259</v>
      </c>
    </row>
    <row r="378" spans="1:7" x14ac:dyDescent="0.25">
      <c r="A378" s="5" t="s">
        <v>552</v>
      </c>
      <c r="B378" s="42">
        <v>55</v>
      </c>
      <c r="F378" s="5" t="s">
        <v>552</v>
      </c>
      <c r="G378" s="42">
        <v>0</v>
      </c>
    </row>
    <row r="379" spans="1:7" x14ac:dyDescent="0.25">
      <c r="A379" s="5" t="s">
        <v>553</v>
      </c>
      <c r="B379" s="42">
        <v>0</v>
      </c>
      <c r="F379" s="5" t="s">
        <v>553</v>
      </c>
      <c r="G379" s="42">
        <v>411</v>
      </c>
    </row>
    <row r="380" spans="1:7" x14ac:dyDescent="0.25">
      <c r="A380" s="5" t="s">
        <v>554</v>
      </c>
      <c r="B380" s="42">
        <v>0</v>
      </c>
      <c r="F380" s="5" t="s">
        <v>554</v>
      </c>
      <c r="G380" s="42">
        <v>254</v>
      </c>
    </row>
    <row r="381" spans="1:7" x14ac:dyDescent="0.25">
      <c r="A381" s="5" t="s">
        <v>556</v>
      </c>
      <c r="B381" s="42">
        <v>669</v>
      </c>
      <c r="F381" s="5" t="s">
        <v>556</v>
      </c>
      <c r="G381" s="42">
        <v>80</v>
      </c>
    </row>
    <row r="382" spans="1:7" x14ac:dyDescent="0.25">
      <c r="A382" s="5" t="s">
        <v>557</v>
      </c>
      <c r="B382" s="42">
        <v>717</v>
      </c>
      <c r="F382" s="5" t="s">
        <v>557</v>
      </c>
      <c r="G382" s="42">
        <v>1700</v>
      </c>
    </row>
    <row r="383" spans="1:7" x14ac:dyDescent="0.25">
      <c r="A383" s="5" t="s">
        <v>558</v>
      </c>
      <c r="B383" s="42">
        <v>120</v>
      </c>
      <c r="F383" s="5" t="s">
        <v>558</v>
      </c>
      <c r="G383" s="42">
        <v>1700</v>
      </c>
    </row>
    <row r="384" spans="1:7" x14ac:dyDescent="0.25">
      <c r="A384" s="5" t="s">
        <v>559</v>
      </c>
      <c r="B384" s="42">
        <v>556</v>
      </c>
      <c r="F384" s="5" t="s">
        <v>559</v>
      </c>
      <c r="G384" s="42">
        <v>9900</v>
      </c>
    </row>
    <row r="385" spans="1:7" x14ac:dyDescent="0.25">
      <c r="A385" s="5" t="s">
        <v>560</v>
      </c>
      <c r="B385" s="42">
        <v>6650</v>
      </c>
      <c r="F385" s="5" t="s">
        <v>560</v>
      </c>
      <c r="G385" s="42">
        <v>0</v>
      </c>
    </row>
    <row r="386" spans="1:7" x14ac:dyDescent="0.25">
      <c r="A386" s="5" t="s">
        <v>561</v>
      </c>
      <c r="B386" s="42">
        <v>27</v>
      </c>
      <c r="F386" s="5" t="s">
        <v>561</v>
      </c>
      <c r="G386" s="42">
        <v>143</v>
      </c>
    </row>
    <row r="387" spans="1:7" x14ac:dyDescent="0.25">
      <c r="A387" s="5" t="s">
        <v>562</v>
      </c>
      <c r="B387" s="42">
        <v>60</v>
      </c>
      <c r="F387" s="5" t="s">
        <v>562</v>
      </c>
      <c r="G387" s="42">
        <v>106</v>
      </c>
    </row>
    <row r="388" spans="1:7" x14ac:dyDescent="0.25">
      <c r="A388" s="5" t="s">
        <v>563</v>
      </c>
      <c r="B388" s="42">
        <v>12</v>
      </c>
      <c r="F388" s="5" t="s">
        <v>563</v>
      </c>
      <c r="G388" s="42">
        <v>58</v>
      </c>
    </row>
    <row r="389" spans="1:7" x14ac:dyDescent="0.25">
      <c r="A389" s="5" t="s">
        <v>565</v>
      </c>
      <c r="B389" s="42">
        <v>0</v>
      </c>
      <c r="F389" s="5" t="s">
        <v>565</v>
      </c>
      <c r="G389" s="42">
        <v>811</v>
      </c>
    </row>
    <row r="390" spans="1:7" x14ac:dyDescent="0.25">
      <c r="A390" s="5" t="s">
        <v>566</v>
      </c>
      <c r="B390" s="42">
        <v>0</v>
      </c>
      <c r="F390" s="5" t="s">
        <v>566</v>
      </c>
      <c r="G390" s="42">
        <v>481</v>
      </c>
    </row>
    <row r="391" spans="1:7" x14ac:dyDescent="0.25">
      <c r="A391" s="5" t="s">
        <v>567</v>
      </c>
      <c r="B391" s="42">
        <v>5</v>
      </c>
      <c r="F391" s="5" t="s">
        <v>567</v>
      </c>
      <c r="G391" s="42">
        <v>26</v>
      </c>
    </row>
    <row r="392" spans="1:7" x14ac:dyDescent="0.25">
      <c r="A392" s="5" t="s">
        <v>569</v>
      </c>
      <c r="B392" s="42">
        <v>10</v>
      </c>
      <c r="F392" s="5" t="s">
        <v>569</v>
      </c>
      <c r="G392" s="42">
        <v>0</v>
      </c>
    </row>
    <row r="393" spans="1:7" x14ac:dyDescent="0.25">
      <c r="A393" s="5" t="s">
        <v>571</v>
      </c>
      <c r="B393" s="42">
        <v>0</v>
      </c>
      <c r="F393" s="5" t="s">
        <v>571</v>
      </c>
      <c r="G393" s="42">
        <v>0</v>
      </c>
    </row>
    <row r="394" spans="1:7" x14ac:dyDescent="0.25">
      <c r="A394" s="5" t="s">
        <v>572</v>
      </c>
      <c r="B394" s="42">
        <v>200</v>
      </c>
      <c r="F394" s="5" t="s">
        <v>572</v>
      </c>
      <c r="G394" s="42">
        <v>491</v>
      </c>
    </row>
    <row r="395" spans="1:7" x14ac:dyDescent="0.25">
      <c r="A395" s="5" t="s">
        <v>573</v>
      </c>
      <c r="B395" s="42">
        <v>75</v>
      </c>
      <c r="F395" s="5" t="s">
        <v>573</v>
      </c>
      <c r="G395" s="42">
        <v>133</v>
      </c>
    </row>
    <row r="396" spans="1:7" x14ac:dyDescent="0.25">
      <c r="A396" s="5" t="s">
        <v>574</v>
      </c>
      <c r="B396" s="42">
        <v>0</v>
      </c>
      <c r="F396" s="5" t="s">
        <v>574</v>
      </c>
      <c r="G396" s="42">
        <v>18</v>
      </c>
    </row>
    <row r="397" spans="1:7" x14ac:dyDescent="0.25">
      <c r="A397" s="5" t="s">
        <v>575</v>
      </c>
      <c r="B397" s="42">
        <v>57</v>
      </c>
      <c r="F397" s="5" t="s">
        <v>575</v>
      </c>
      <c r="G397" s="42">
        <v>88</v>
      </c>
    </row>
    <row r="398" spans="1:7" x14ac:dyDescent="0.25">
      <c r="A398" s="5" t="s">
        <v>576</v>
      </c>
      <c r="B398" s="42">
        <v>40</v>
      </c>
      <c r="F398" s="5" t="s">
        <v>576</v>
      </c>
      <c r="G398" s="42">
        <v>180</v>
      </c>
    </row>
    <row r="399" spans="1:7" x14ac:dyDescent="0.25">
      <c r="A399" s="5" t="s">
        <v>577</v>
      </c>
      <c r="B399" s="42">
        <v>62</v>
      </c>
      <c r="F399" s="5" t="s">
        <v>577</v>
      </c>
      <c r="G399" s="42">
        <v>0</v>
      </c>
    </row>
    <row r="400" spans="1:7" x14ac:dyDescent="0.25">
      <c r="A400" s="5" t="s">
        <v>579</v>
      </c>
      <c r="B400" s="42">
        <v>190</v>
      </c>
      <c r="F400" s="5" t="s">
        <v>579</v>
      </c>
      <c r="G400" s="42">
        <v>280</v>
      </c>
    </row>
    <row r="401" spans="1:7" x14ac:dyDescent="0.25">
      <c r="A401" s="5" t="s">
        <v>580</v>
      </c>
      <c r="B401" s="42">
        <v>8</v>
      </c>
      <c r="F401" s="5" t="s">
        <v>580</v>
      </c>
      <c r="G401" s="42">
        <v>16</v>
      </c>
    </row>
    <row r="402" spans="1:7" x14ac:dyDescent="0.25">
      <c r="A402" s="5" t="s">
        <v>581</v>
      </c>
      <c r="B402" s="42">
        <v>1351</v>
      </c>
      <c r="F402" s="5" t="s">
        <v>581</v>
      </c>
      <c r="G402" s="42">
        <v>536</v>
      </c>
    </row>
    <row r="403" spans="1:7" x14ac:dyDescent="0.25">
      <c r="A403" s="5" t="s">
        <v>582</v>
      </c>
      <c r="B403" s="42">
        <v>1075</v>
      </c>
      <c r="F403" s="5" t="s">
        <v>582</v>
      </c>
      <c r="G403" s="42">
        <v>679</v>
      </c>
    </row>
    <row r="404" spans="1:7" x14ac:dyDescent="0.25">
      <c r="A404" s="5" t="s">
        <v>583</v>
      </c>
      <c r="B404" s="42">
        <v>150</v>
      </c>
      <c r="F404" s="5" t="s">
        <v>583</v>
      </c>
      <c r="G404" s="42">
        <v>130</v>
      </c>
    </row>
    <row r="405" spans="1:7" x14ac:dyDescent="0.25">
      <c r="A405" s="5" t="s">
        <v>584</v>
      </c>
      <c r="B405" s="42">
        <v>0</v>
      </c>
      <c r="F405" s="5" t="s">
        <v>584</v>
      </c>
      <c r="G405" s="42">
        <v>223</v>
      </c>
    </row>
    <row r="406" spans="1:7" x14ac:dyDescent="0.25">
      <c r="A406" s="5" t="s">
        <v>585</v>
      </c>
      <c r="B406" s="42">
        <v>0</v>
      </c>
      <c r="F406" s="5" t="s">
        <v>585</v>
      </c>
      <c r="G406" s="42">
        <v>116</v>
      </c>
    </row>
    <row r="407" spans="1:7" x14ac:dyDescent="0.25">
      <c r="A407" s="5" t="s">
        <v>586</v>
      </c>
      <c r="B407" s="42">
        <v>90</v>
      </c>
      <c r="F407" s="5" t="s">
        <v>586</v>
      </c>
      <c r="G407" s="42">
        <v>689</v>
      </c>
    </row>
    <row r="408" spans="1:7" x14ac:dyDescent="0.25">
      <c r="A408" s="5" t="s">
        <v>587</v>
      </c>
      <c r="B408" s="42">
        <v>12</v>
      </c>
      <c r="F408" s="5" t="s">
        <v>587</v>
      </c>
      <c r="G408" s="42">
        <v>102</v>
      </c>
    </row>
    <row r="409" spans="1:7" x14ac:dyDescent="0.25">
      <c r="A409" s="5" t="s">
        <v>588</v>
      </c>
      <c r="B409" s="42">
        <v>1250</v>
      </c>
      <c r="F409" s="5" t="s">
        <v>588</v>
      </c>
      <c r="G409" s="42">
        <v>2500</v>
      </c>
    </row>
    <row r="410" spans="1:7" x14ac:dyDescent="0.25">
      <c r="A410" s="5" t="s">
        <v>589</v>
      </c>
      <c r="B410" s="42">
        <v>10</v>
      </c>
      <c r="F410" s="5" t="s">
        <v>589</v>
      </c>
      <c r="G410" s="42">
        <v>0</v>
      </c>
    </row>
    <row r="411" spans="1:7" x14ac:dyDescent="0.25">
      <c r="A411" s="5" t="s">
        <v>590</v>
      </c>
      <c r="B411" s="42">
        <v>23</v>
      </c>
      <c r="F411" s="5" t="s">
        <v>590</v>
      </c>
      <c r="G411" s="42">
        <v>22</v>
      </c>
    </row>
    <row r="412" spans="1:7" x14ac:dyDescent="0.25">
      <c r="A412" s="5" t="s">
        <v>591</v>
      </c>
      <c r="B412" s="42">
        <v>140</v>
      </c>
      <c r="F412" s="5" t="s">
        <v>591</v>
      </c>
      <c r="G412" s="42">
        <v>719</v>
      </c>
    </row>
    <row r="413" spans="1:7" x14ac:dyDescent="0.25">
      <c r="A413" s="5" t="s">
        <v>592</v>
      </c>
      <c r="B413" s="42">
        <v>59</v>
      </c>
      <c r="F413" s="5" t="s">
        <v>592</v>
      </c>
      <c r="G413" s="42">
        <v>107</v>
      </c>
    </row>
    <row r="414" spans="1:7" x14ac:dyDescent="0.25">
      <c r="A414" s="5" t="s">
        <v>593</v>
      </c>
      <c r="B414" s="42">
        <v>20</v>
      </c>
      <c r="F414" s="5" t="s">
        <v>593</v>
      </c>
      <c r="G414" s="42">
        <v>0</v>
      </c>
    </row>
    <row r="415" spans="1:7" x14ac:dyDescent="0.25">
      <c r="A415" s="5" t="s">
        <v>594</v>
      </c>
      <c r="B415" s="42">
        <v>0</v>
      </c>
      <c r="F415" s="5" t="s">
        <v>594</v>
      </c>
      <c r="G415" s="42">
        <v>550</v>
      </c>
    </row>
    <row r="416" spans="1:7" x14ac:dyDescent="0.25">
      <c r="A416" s="5" t="s">
        <v>596</v>
      </c>
      <c r="B416" s="42">
        <v>24</v>
      </c>
      <c r="F416" s="5" t="s">
        <v>596</v>
      </c>
      <c r="G416" s="42">
        <v>56</v>
      </c>
    </row>
    <row r="417" spans="1:7" x14ac:dyDescent="0.25">
      <c r="A417" s="5" t="s">
        <v>597</v>
      </c>
      <c r="B417" s="42">
        <v>315</v>
      </c>
      <c r="F417" s="5" t="s">
        <v>597</v>
      </c>
      <c r="G417" s="42">
        <v>1700</v>
      </c>
    </row>
    <row r="418" spans="1:7" x14ac:dyDescent="0.25">
      <c r="A418" s="5" t="s">
        <v>598</v>
      </c>
      <c r="B418" s="42">
        <v>12</v>
      </c>
      <c r="F418" s="5" t="s">
        <v>598</v>
      </c>
      <c r="G418" s="42">
        <v>4</v>
      </c>
    </row>
    <row r="419" spans="1:7" x14ac:dyDescent="0.25">
      <c r="A419" s="5" t="s">
        <v>599</v>
      </c>
      <c r="B419" s="42">
        <v>0</v>
      </c>
      <c r="F419" s="5" t="s">
        <v>599</v>
      </c>
      <c r="G419" s="42">
        <v>100</v>
      </c>
    </row>
    <row r="420" spans="1:7" x14ac:dyDescent="0.25">
      <c r="A420" s="5" t="s">
        <v>601</v>
      </c>
      <c r="B420" s="42">
        <v>23</v>
      </c>
      <c r="F420" s="5" t="s">
        <v>601</v>
      </c>
      <c r="G420" s="42">
        <v>17</v>
      </c>
    </row>
    <row r="421" spans="1:7" x14ac:dyDescent="0.25">
      <c r="A421" s="5" t="s">
        <v>602</v>
      </c>
      <c r="B421" s="42">
        <v>0</v>
      </c>
      <c r="F421" s="5" t="s">
        <v>602</v>
      </c>
      <c r="G421" s="42">
        <v>382</v>
      </c>
    </row>
    <row r="422" spans="1:7" x14ac:dyDescent="0.25">
      <c r="A422" s="5" t="s">
        <v>603</v>
      </c>
      <c r="B422" s="42">
        <v>50</v>
      </c>
      <c r="F422" s="5" t="s">
        <v>603</v>
      </c>
      <c r="G422" s="42">
        <v>603</v>
      </c>
    </row>
    <row r="423" spans="1:7" x14ac:dyDescent="0.25">
      <c r="A423" s="5" t="s">
        <v>605</v>
      </c>
      <c r="B423" s="42">
        <v>0</v>
      </c>
      <c r="F423" s="5" t="s">
        <v>605</v>
      </c>
      <c r="G423" s="42">
        <v>0</v>
      </c>
    </row>
    <row r="424" spans="1:7" x14ac:dyDescent="0.25">
      <c r="A424" s="5" t="s">
        <v>606</v>
      </c>
      <c r="B424" s="42">
        <v>35</v>
      </c>
      <c r="F424" s="5" t="s">
        <v>606</v>
      </c>
      <c r="G424" s="42">
        <v>114</v>
      </c>
    </row>
    <row r="425" spans="1:7" x14ac:dyDescent="0.25">
      <c r="A425" s="5" t="s">
        <v>607</v>
      </c>
      <c r="B425" s="42">
        <v>50</v>
      </c>
      <c r="F425" s="5" t="s">
        <v>607</v>
      </c>
      <c r="G425" s="42">
        <v>190</v>
      </c>
    </row>
    <row r="426" spans="1:7" x14ac:dyDescent="0.25">
      <c r="A426" s="5" t="s">
        <v>608</v>
      </c>
      <c r="B426" s="42">
        <v>0</v>
      </c>
      <c r="F426" s="5" t="s">
        <v>608</v>
      </c>
      <c r="G426" s="42">
        <v>2</v>
      </c>
    </row>
    <row r="427" spans="1:7" x14ac:dyDescent="0.25">
      <c r="A427" s="5" t="s">
        <v>609</v>
      </c>
      <c r="B427" s="42">
        <v>125</v>
      </c>
      <c r="F427" s="5" t="s">
        <v>609</v>
      </c>
      <c r="G427" s="42">
        <v>12</v>
      </c>
    </row>
    <row r="428" spans="1:7" x14ac:dyDescent="0.25">
      <c r="A428" s="5" t="s">
        <v>610</v>
      </c>
      <c r="B428" s="42">
        <v>40</v>
      </c>
      <c r="F428" s="5" t="s">
        <v>610</v>
      </c>
      <c r="G428" s="42">
        <v>465</v>
      </c>
    </row>
    <row r="429" spans="1:7" x14ac:dyDescent="0.25">
      <c r="A429" s="5" t="s">
        <v>611</v>
      </c>
      <c r="B429" s="42">
        <v>20</v>
      </c>
      <c r="F429" s="5" t="s">
        <v>611</v>
      </c>
      <c r="G429" s="42">
        <v>1</v>
      </c>
    </row>
    <row r="430" spans="1:7" x14ac:dyDescent="0.25">
      <c r="A430" s="5" t="s">
        <v>612</v>
      </c>
      <c r="B430" s="42">
        <v>25</v>
      </c>
      <c r="F430" s="5" t="s">
        <v>612</v>
      </c>
      <c r="G430" s="42">
        <v>202</v>
      </c>
    </row>
    <row r="431" spans="1:7" x14ac:dyDescent="0.25">
      <c r="A431" s="5" t="s">
        <v>613</v>
      </c>
      <c r="B431" s="42">
        <v>402</v>
      </c>
      <c r="F431" s="5" t="s">
        <v>613</v>
      </c>
      <c r="G431" s="42">
        <v>460</v>
      </c>
    </row>
    <row r="432" spans="1:7" x14ac:dyDescent="0.25">
      <c r="A432" s="5" t="s">
        <v>615</v>
      </c>
      <c r="B432" s="42">
        <v>500</v>
      </c>
      <c r="F432" s="5" t="s">
        <v>615</v>
      </c>
      <c r="G432" s="42">
        <v>1200</v>
      </c>
    </row>
    <row r="433" spans="1:7" x14ac:dyDescent="0.25">
      <c r="A433" s="5" t="s">
        <v>616</v>
      </c>
      <c r="B433" s="42">
        <v>47</v>
      </c>
      <c r="F433" s="5" t="s">
        <v>616</v>
      </c>
      <c r="G433" s="42">
        <v>149</v>
      </c>
    </row>
    <row r="434" spans="1:7" x14ac:dyDescent="0.25">
      <c r="A434" s="5" t="s">
        <v>617</v>
      </c>
      <c r="B434" s="42">
        <v>40</v>
      </c>
      <c r="F434" s="5" t="s">
        <v>617</v>
      </c>
      <c r="G434" s="42">
        <v>40</v>
      </c>
    </row>
    <row r="435" spans="1:7" x14ac:dyDescent="0.25">
      <c r="A435" s="5" t="s">
        <v>618</v>
      </c>
      <c r="B435" s="42">
        <v>95</v>
      </c>
      <c r="F435" s="5" t="s">
        <v>618</v>
      </c>
      <c r="G435" s="42">
        <v>462</v>
      </c>
    </row>
    <row r="436" spans="1:7" x14ac:dyDescent="0.25">
      <c r="A436" s="5" t="s">
        <v>619</v>
      </c>
      <c r="B436" s="42">
        <v>30</v>
      </c>
      <c r="F436" s="5" t="s">
        <v>619</v>
      </c>
      <c r="G436" s="42">
        <v>1</v>
      </c>
    </row>
    <row r="437" spans="1:7" x14ac:dyDescent="0.25">
      <c r="A437" s="5" t="s">
        <v>620</v>
      </c>
      <c r="B437" s="42">
        <v>0</v>
      </c>
      <c r="F437" s="5" t="s">
        <v>620</v>
      </c>
      <c r="G437" s="42">
        <v>656</v>
      </c>
    </row>
    <row r="438" spans="1:7" x14ac:dyDescent="0.25">
      <c r="A438" s="5" t="s">
        <v>621</v>
      </c>
      <c r="B438" s="42">
        <v>0</v>
      </c>
      <c r="F438" s="5" t="s">
        <v>621</v>
      </c>
      <c r="G438" s="42">
        <v>77</v>
      </c>
    </row>
    <row r="439" spans="1:7" x14ac:dyDescent="0.25">
      <c r="A439" s="5" t="s">
        <v>622</v>
      </c>
      <c r="B439" s="42">
        <v>100</v>
      </c>
      <c r="F439" s="5" t="s">
        <v>622</v>
      </c>
      <c r="G439" s="42">
        <v>109</v>
      </c>
    </row>
    <row r="440" spans="1:7" x14ac:dyDescent="0.25">
      <c r="A440" s="5" t="s">
        <v>623</v>
      </c>
      <c r="B440" s="42">
        <v>0</v>
      </c>
      <c r="F440" s="5" t="s">
        <v>623</v>
      </c>
      <c r="G440" s="42">
        <v>70</v>
      </c>
    </row>
    <row r="441" spans="1:7" x14ac:dyDescent="0.25">
      <c r="A441" s="5" t="s">
        <v>624</v>
      </c>
      <c r="B441" s="42">
        <v>84</v>
      </c>
      <c r="F441" s="5" t="s">
        <v>624</v>
      </c>
      <c r="G441" s="42">
        <v>0</v>
      </c>
    </row>
    <row r="442" spans="1:7" x14ac:dyDescent="0.25">
      <c r="A442" s="5" t="s">
        <v>625</v>
      </c>
      <c r="B442" s="42">
        <v>0</v>
      </c>
      <c r="F442" s="5" t="s">
        <v>625</v>
      </c>
      <c r="G442" s="42">
        <v>162</v>
      </c>
    </row>
    <row r="443" spans="1:7" x14ac:dyDescent="0.25">
      <c r="A443" s="5" t="s">
        <v>626</v>
      </c>
      <c r="B443" s="42">
        <v>222</v>
      </c>
      <c r="F443" s="5" t="s">
        <v>626</v>
      </c>
      <c r="G443" s="42">
        <v>212</v>
      </c>
    </row>
    <row r="444" spans="1:7" x14ac:dyDescent="0.25">
      <c r="A444" s="5" t="s">
        <v>627</v>
      </c>
      <c r="B444" s="42">
        <v>200</v>
      </c>
      <c r="F444" s="5" t="s">
        <v>627</v>
      </c>
      <c r="G444" s="42">
        <v>2</v>
      </c>
    </row>
    <row r="445" spans="1:7" x14ac:dyDescent="0.25">
      <c r="A445" s="5" t="s">
        <v>629</v>
      </c>
      <c r="B445" s="42">
        <v>0</v>
      </c>
      <c r="F445" s="5" t="s">
        <v>629</v>
      </c>
      <c r="G445" s="42">
        <v>96</v>
      </c>
    </row>
    <row r="446" spans="1:7" x14ac:dyDescent="0.25">
      <c r="A446" s="5" t="s">
        <v>630</v>
      </c>
      <c r="B446" s="42">
        <v>62</v>
      </c>
      <c r="F446" s="5" t="s">
        <v>630</v>
      </c>
      <c r="G446" s="42">
        <v>257</v>
      </c>
    </row>
    <row r="447" spans="1:7" x14ac:dyDescent="0.25">
      <c r="A447" s="5" t="s">
        <v>631</v>
      </c>
      <c r="B447" s="42">
        <v>10</v>
      </c>
      <c r="F447" s="5" t="s">
        <v>631</v>
      </c>
      <c r="G447" s="42">
        <v>22</v>
      </c>
    </row>
    <row r="448" spans="1:7" x14ac:dyDescent="0.25">
      <c r="A448" s="5" t="s">
        <v>632</v>
      </c>
      <c r="B448" s="42">
        <v>60</v>
      </c>
      <c r="F448" s="5" t="s">
        <v>632</v>
      </c>
      <c r="G448" s="42">
        <v>65</v>
      </c>
    </row>
    <row r="449" spans="1:7" x14ac:dyDescent="0.25">
      <c r="A449" s="5" t="s">
        <v>633</v>
      </c>
      <c r="B449" s="42">
        <v>43</v>
      </c>
      <c r="F449" s="5" t="s">
        <v>633</v>
      </c>
      <c r="G449" s="42">
        <v>30</v>
      </c>
    </row>
    <row r="450" spans="1:7" x14ac:dyDescent="0.25">
      <c r="A450" s="5" t="s">
        <v>634</v>
      </c>
      <c r="B450" s="42">
        <v>0</v>
      </c>
      <c r="F450" s="5" t="s">
        <v>634</v>
      </c>
      <c r="G450" s="42">
        <v>40</v>
      </c>
    </row>
    <row r="451" spans="1:7" x14ac:dyDescent="0.25">
      <c r="A451" s="5" t="s">
        <v>635</v>
      </c>
      <c r="B451" s="42">
        <v>41</v>
      </c>
      <c r="F451" s="5" t="s">
        <v>635</v>
      </c>
      <c r="G451" s="42">
        <v>94</v>
      </c>
    </row>
    <row r="452" spans="1:7" x14ac:dyDescent="0.25">
      <c r="A452" s="5" t="s">
        <v>636</v>
      </c>
      <c r="B452" s="42">
        <v>230</v>
      </c>
      <c r="F452" s="5" t="s">
        <v>636</v>
      </c>
      <c r="G452" s="42">
        <v>317</v>
      </c>
    </row>
    <row r="453" spans="1:7" x14ac:dyDescent="0.25">
      <c r="A453" s="5" t="s">
        <v>637</v>
      </c>
      <c r="B453" s="42">
        <v>30</v>
      </c>
      <c r="F453" s="5" t="s">
        <v>637</v>
      </c>
      <c r="G453" s="42">
        <v>142</v>
      </c>
    </row>
    <row r="454" spans="1:7" x14ac:dyDescent="0.25">
      <c r="A454" s="5" t="s">
        <v>638</v>
      </c>
      <c r="B454" s="42">
        <v>30</v>
      </c>
      <c r="F454" s="5" t="s">
        <v>638</v>
      </c>
      <c r="G454" s="42">
        <v>78</v>
      </c>
    </row>
    <row r="455" spans="1:7" x14ac:dyDescent="0.25">
      <c r="A455" s="5" t="s">
        <v>639</v>
      </c>
      <c r="B455" s="42">
        <v>100</v>
      </c>
      <c r="F455" s="5" t="s">
        <v>639</v>
      </c>
      <c r="G455" s="42">
        <v>0</v>
      </c>
    </row>
    <row r="456" spans="1:7" x14ac:dyDescent="0.25">
      <c r="A456" s="5" t="s">
        <v>640</v>
      </c>
      <c r="B456" s="42">
        <v>0</v>
      </c>
      <c r="F456" s="5" t="s">
        <v>640</v>
      </c>
      <c r="G456" s="42">
        <v>4</v>
      </c>
    </row>
    <row r="457" spans="1:7" x14ac:dyDescent="0.25">
      <c r="A457" s="5" t="s">
        <v>642</v>
      </c>
      <c r="B457" s="42">
        <v>31</v>
      </c>
      <c r="F457" s="5" t="s">
        <v>642</v>
      </c>
      <c r="G457" s="42">
        <v>14</v>
      </c>
    </row>
    <row r="458" spans="1:7" x14ac:dyDescent="0.25">
      <c r="A458" s="5" t="s">
        <v>643</v>
      </c>
      <c r="B458" s="42">
        <v>400</v>
      </c>
      <c r="F458" s="5" t="s">
        <v>643</v>
      </c>
      <c r="G458" s="42">
        <v>310</v>
      </c>
    </row>
    <row r="459" spans="1:7" x14ac:dyDescent="0.25">
      <c r="A459" s="5" t="s">
        <v>644</v>
      </c>
      <c r="B459" s="42">
        <v>100</v>
      </c>
      <c r="F459" s="5" t="s">
        <v>644</v>
      </c>
      <c r="G459" s="42">
        <v>0</v>
      </c>
    </row>
    <row r="460" spans="1:7" x14ac:dyDescent="0.25">
      <c r="A460" s="5" t="s">
        <v>645</v>
      </c>
      <c r="B460" s="42">
        <v>58</v>
      </c>
      <c r="F460" s="5" t="s">
        <v>645</v>
      </c>
      <c r="G460" s="42">
        <v>59</v>
      </c>
    </row>
    <row r="461" spans="1:7" x14ac:dyDescent="0.25">
      <c r="A461" s="5" t="s">
        <v>646</v>
      </c>
      <c r="B461" s="42">
        <v>49</v>
      </c>
      <c r="F461" s="5" t="s">
        <v>646</v>
      </c>
      <c r="G461" s="42">
        <v>85</v>
      </c>
    </row>
    <row r="462" spans="1:7" x14ac:dyDescent="0.25">
      <c r="A462" s="5" t="s">
        <v>647</v>
      </c>
      <c r="B462" s="42">
        <v>30</v>
      </c>
      <c r="F462" s="5" t="s">
        <v>647</v>
      </c>
      <c r="G462" s="42">
        <v>11</v>
      </c>
    </row>
    <row r="463" spans="1:7" x14ac:dyDescent="0.25">
      <c r="A463" s="5" t="s">
        <v>648</v>
      </c>
      <c r="B463" s="42">
        <v>8500</v>
      </c>
      <c r="F463" s="5" t="s">
        <v>648</v>
      </c>
      <c r="G463" s="42">
        <v>663</v>
      </c>
    </row>
    <row r="464" spans="1:7" x14ac:dyDescent="0.25">
      <c r="A464" s="5" t="s">
        <v>649</v>
      </c>
      <c r="B464" s="42">
        <v>30</v>
      </c>
      <c r="F464" s="5" t="s">
        <v>649</v>
      </c>
      <c r="G464" s="42">
        <v>97</v>
      </c>
    </row>
    <row r="465" spans="1:7" x14ac:dyDescent="0.25">
      <c r="A465" s="5" t="s">
        <v>650</v>
      </c>
      <c r="B465" s="42">
        <v>40</v>
      </c>
      <c r="F465" s="5" t="s">
        <v>650</v>
      </c>
      <c r="G465" s="42">
        <v>1200</v>
      </c>
    </row>
    <row r="466" spans="1:7" x14ac:dyDescent="0.25">
      <c r="A466" s="5" t="s">
        <v>651</v>
      </c>
      <c r="B466" s="42">
        <v>0</v>
      </c>
      <c r="F466" s="5" t="s">
        <v>651</v>
      </c>
      <c r="G466" s="42">
        <v>10</v>
      </c>
    </row>
    <row r="467" spans="1:7" x14ac:dyDescent="0.25">
      <c r="A467" s="5" t="s">
        <v>652</v>
      </c>
      <c r="B467" s="42">
        <v>40</v>
      </c>
      <c r="F467" s="5" t="s">
        <v>652</v>
      </c>
      <c r="G467" s="42">
        <v>0</v>
      </c>
    </row>
    <row r="468" spans="1:7" x14ac:dyDescent="0.25">
      <c r="A468" s="5" t="s">
        <v>653</v>
      </c>
      <c r="B468" s="42">
        <v>108</v>
      </c>
      <c r="F468" s="5" t="s">
        <v>653</v>
      </c>
      <c r="G468" s="42">
        <v>406</v>
      </c>
    </row>
    <row r="469" spans="1:7" x14ac:dyDescent="0.25">
      <c r="A469" s="5" t="s">
        <v>654</v>
      </c>
      <c r="B469" s="42">
        <v>100</v>
      </c>
      <c r="F469" s="5" t="s">
        <v>654</v>
      </c>
      <c r="G469" s="42">
        <v>322</v>
      </c>
    </row>
    <row r="470" spans="1:7" x14ac:dyDescent="0.25">
      <c r="A470" s="5" t="s">
        <v>655</v>
      </c>
      <c r="B470" s="42">
        <v>50</v>
      </c>
      <c r="F470" s="5" t="s">
        <v>655</v>
      </c>
      <c r="G470" s="42">
        <v>69</v>
      </c>
    </row>
    <row r="471" spans="1:7" x14ac:dyDescent="0.25">
      <c r="A471" s="5" t="s">
        <v>656</v>
      </c>
      <c r="B471" s="42">
        <v>580</v>
      </c>
      <c r="F471" s="5" t="s">
        <v>656</v>
      </c>
      <c r="G471" s="42">
        <v>557</v>
      </c>
    </row>
    <row r="472" spans="1:7" x14ac:dyDescent="0.25">
      <c r="A472" s="5" t="s">
        <v>657</v>
      </c>
      <c r="B472" s="42">
        <v>200</v>
      </c>
      <c r="F472" s="5" t="s">
        <v>657</v>
      </c>
      <c r="G472" s="42">
        <v>476</v>
      </c>
    </row>
    <row r="473" spans="1:7" x14ac:dyDescent="0.25">
      <c r="A473" s="5" t="s">
        <v>658</v>
      </c>
      <c r="B473" s="42">
        <v>257</v>
      </c>
      <c r="F473" s="5" t="s">
        <v>658</v>
      </c>
      <c r="G473" s="42">
        <v>176</v>
      </c>
    </row>
    <row r="474" spans="1:7" x14ac:dyDescent="0.25">
      <c r="A474" s="5" t="s">
        <v>659</v>
      </c>
      <c r="B474" s="42">
        <v>129</v>
      </c>
      <c r="F474" s="5" t="s">
        <v>659</v>
      </c>
      <c r="G474" s="42">
        <v>290</v>
      </c>
    </row>
    <row r="475" spans="1:7" x14ac:dyDescent="0.25">
      <c r="A475" s="5" t="s">
        <v>660</v>
      </c>
      <c r="B475" s="42">
        <v>40</v>
      </c>
      <c r="F475" s="5" t="s">
        <v>660</v>
      </c>
      <c r="G475" s="42">
        <v>400</v>
      </c>
    </row>
    <row r="476" spans="1:7" x14ac:dyDescent="0.25">
      <c r="A476" s="5" t="s">
        <v>661</v>
      </c>
      <c r="B476" s="42">
        <v>59</v>
      </c>
      <c r="F476" s="5" t="s">
        <v>661</v>
      </c>
      <c r="G476" s="42">
        <v>60</v>
      </c>
    </row>
    <row r="477" spans="1:7" x14ac:dyDescent="0.25">
      <c r="A477" s="5" t="s">
        <v>663</v>
      </c>
      <c r="B477" s="42">
        <v>142</v>
      </c>
      <c r="F477" s="5" t="s">
        <v>663</v>
      </c>
      <c r="G477" s="42">
        <v>87</v>
      </c>
    </row>
    <row r="478" spans="1:7" x14ac:dyDescent="0.25">
      <c r="A478" s="5" t="s">
        <v>664</v>
      </c>
      <c r="B478" s="42">
        <v>7</v>
      </c>
      <c r="F478" s="5" t="s">
        <v>664</v>
      </c>
      <c r="G478" s="42">
        <v>26</v>
      </c>
    </row>
    <row r="479" spans="1:7" x14ac:dyDescent="0.25">
      <c r="A479" s="5" t="s">
        <v>665</v>
      </c>
      <c r="B479" s="42">
        <v>24</v>
      </c>
      <c r="F479" s="5" t="s">
        <v>665</v>
      </c>
      <c r="G479" s="42">
        <v>100</v>
      </c>
    </row>
    <row r="480" spans="1:7" x14ac:dyDescent="0.25">
      <c r="A480" s="5" t="s">
        <v>666</v>
      </c>
      <c r="B480" s="42">
        <v>400</v>
      </c>
      <c r="F480" s="5" t="s">
        <v>666</v>
      </c>
      <c r="G480" s="42">
        <v>319</v>
      </c>
    </row>
    <row r="481" spans="1:7" x14ac:dyDescent="0.25">
      <c r="A481" s="5" t="s">
        <v>667</v>
      </c>
      <c r="B481" s="42">
        <v>100</v>
      </c>
      <c r="F481" s="5" t="s">
        <v>667</v>
      </c>
      <c r="G481" s="42">
        <v>0</v>
      </c>
    </row>
    <row r="482" spans="1:7" x14ac:dyDescent="0.25">
      <c r="A482" s="5" t="s">
        <v>668</v>
      </c>
      <c r="B482" s="42">
        <v>80</v>
      </c>
      <c r="F482" s="5" t="s">
        <v>668</v>
      </c>
      <c r="G482" s="42">
        <v>48</v>
      </c>
    </row>
    <row r="483" spans="1:7" x14ac:dyDescent="0.25">
      <c r="A483" s="5" t="s">
        <v>669</v>
      </c>
      <c r="B483" s="42">
        <v>120</v>
      </c>
      <c r="F483" s="5" t="s">
        <v>669</v>
      </c>
      <c r="G483" s="42">
        <v>336</v>
      </c>
    </row>
    <row r="484" spans="1:7" x14ac:dyDescent="0.25">
      <c r="A484" s="5" t="s">
        <v>670</v>
      </c>
      <c r="B484" s="42">
        <v>260</v>
      </c>
      <c r="F484" s="5" t="s">
        <v>670</v>
      </c>
      <c r="G484" s="42">
        <v>502</v>
      </c>
    </row>
    <row r="485" spans="1:7" x14ac:dyDescent="0.25">
      <c r="A485" s="5" t="s">
        <v>671</v>
      </c>
      <c r="B485" s="42">
        <v>84</v>
      </c>
      <c r="F485" s="5" t="s">
        <v>671</v>
      </c>
      <c r="G485" s="42">
        <v>1700</v>
      </c>
    </row>
    <row r="486" spans="1:7" x14ac:dyDescent="0.25">
      <c r="A486" s="5" t="s">
        <v>672</v>
      </c>
      <c r="B486" s="42">
        <v>0</v>
      </c>
      <c r="F486" s="5" t="s">
        <v>672</v>
      </c>
      <c r="G486" s="42">
        <v>145</v>
      </c>
    </row>
    <row r="487" spans="1:7" x14ac:dyDescent="0.25">
      <c r="A487" s="5" t="s">
        <v>673</v>
      </c>
      <c r="B487" s="42">
        <v>200</v>
      </c>
      <c r="F487" s="5" t="s">
        <v>673</v>
      </c>
      <c r="G487" s="42">
        <v>0</v>
      </c>
    </row>
    <row r="488" spans="1:7" x14ac:dyDescent="0.25">
      <c r="A488" s="5" t="s">
        <v>674</v>
      </c>
      <c r="B488" s="42">
        <v>340</v>
      </c>
      <c r="F488" s="5" t="s">
        <v>674</v>
      </c>
      <c r="G488" s="42">
        <v>150</v>
      </c>
    </row>
    <row r="489" spans="1:7" x14ac:dyDescent="0.25">
      <c r="A489" s="5" t="s">
        <v>675</v>
      </c>
      <c r="B489" s="42">
        <v>0</v>
      </c>
      <c r="F489" s="5" t="s">
        <v>675</v>
      </c>
      <c r="G489" s="42">
        <v>124</v>
      </c>
    </row>
    <row r="490" spans="1:7" x14ac:dyDescent="0.25">
      <c r="A490" s="5" t="s">
        <v>676</v>
      </c>
      <c r="B490" s="42">
        <v>315</v>
      </c>
      <c r="F490" s="5" t="s">
        <v>676</v>
      </c>
      <c r="G490" s="42">
        <v>1200</v>
      </c>
    </row>
    <row r="491" spans="1:7" x14ac:dyDescent="0.25">
      <c r="A491" s="5" t="s">
        <v>677</v>
      </c>
      <c r="B491" s="42">
        <v>170</v>
      </c>
      <c r="F491" s="5" t="s">
        <v>677</v>
      </c>
      <c r="G491" s="42">
        <v>31</v>
      </c>
    </row>
    <row r="492" spans="1:7" x14ac:dyDescent="0.25">
      <c r="A492" s="5" t="s">
        <v>678</v>
      </c>
      <c r="B492" s="42">
        <v>0</v>
      </c>
      <c r="F492" s="5" t="s">
        <v>678</v>
      </c>
      <c r="G492" s="42">
        <v>81</v>
      </c>
    </row>
    <row r="493" spans="1:7" x14ac:dyDescent="0.25">
      <c r="A493" s="5" t="s">
        <v>679</v>
      </c>
      <c r="B493" s="42">
        <v>100</v>
      </c>
      <c r="F493" s="5" t="s">
        <v>679</v>
      </c>
      <c r="G493" s="42">
        <v>35</v>
      </c>
    </row>
    <row r="494" spans="1:7" x14ac:dyDescent="0.25">
      <c r="A494" s="5" t="s">
        <v>680</v>
      </c>
      <c r="B494" s="42">
        <v>0</v>
      </c>
      <c r="F494" s="5" t="s">
        <v>680</v>
      </c>
      <c r="G494" s="42">
        <v>30</v>
      </c>
    </row>
    <row r="495" spans="1:7" x14ac:dyDescent="0.25">
      <c r="A495" s="5" t="s">
        <v>681</v>
      </c>
      <c r="B495" s="42">
        <v>16</v>
      </c>
      <c r="F495" s="5" t="s">
        <v>681</v>
      </c>
      <c r="G495" s="42">
        <v>49</v>
      </c>
    </row>
    <row r="496" spans="1:7" x14ac:dyDescent="0.25">
      <c r="A496" s="5" t="s">
        <v>682</v>
      </c>
      <c r="B496" s="42">
        <v>14</v>
      </c>
      <c r="F496" s="5" t="s">
        <v>682</v>
      </c>
      <c r="G496" s="42">
        <v>22</v>
      </c>
    </row>
    <row r="497" spans="1:7" x14ac:dyDescent="0.25">
      <c r="A497" s="5" t="s">
        <v>684</v>
      </c>
      <c r="B497" s="42">
        <v>0</v>
      </c>
      <c r="F497" s="5" t="s">
        <v>684</v>
      </c>
      <c r="G497" s="42">
        <v>9</v>
      </c>
    </row>
    <row r="498" spans="1:7" x14ac:dyDescent="0.25">
      <c r="A498" s="5" t="s">
        <v>685</v>
      </c>
      <c r="B498" s="42">
        <v>30</v>
      </c>
      <c r="F498" s="5" t="s">
        <v>685</v>
      </c>
      <c r="G498" s="42">
        <v>1000</v>
      </c>
    </row>
    <row r="499" spans="1:7" x14ac:dyDescent="0.25">
      <c r="A499" s="5" t="s">
        <v>686</v>
      </c>
      <c r="B499" s="42">
        <v>0</v>
      </c>
      <c r="F499" s="5" t="s">
        <v>686</v>
      </c>
      <c r="G499" s="42">
        <v>269</v>
      </c>
    </row>
    <row r="500" spans="1:7" x14ac:dyDescent="0.25">
      <c r="A500" s="5" t="s">
        <v>687</v>
      </c>
      <c r="B500" s="42">
        <v>30</v>
      </c>
      <c r="F500" s="5" t="s">
        <v>687</v>
      </c>
      <c r="G500" s="42">
        <v>50</v>
      </c>
    </row>
    <row r="501" spans="1:7" x14ac:dyDescent="0.25">
      <c r="A501" s="5" t="s">
        <v>688</v>
      </c>
      <c r="B501" s="42">
        <v>30</v>
      </c>
      <c r="F501" s="5" t="s">
        <v>688</v>
      </c>
      <c r="G501" s="42">
        <v>13</v>
      </c>
    </row>
    <row r="502" spans="1:7" x14ac:dyDescent="0.25">
      <c r="A502" s="5" t="s">
        <v>690</v>
      </c>
      <c r="B502" s="42">
        <v>60</v>
      </c>
      <c r="F502" s="5" t="s">
        <v>690</v>
      </c>
      <c r="G502" s="42">
        <v>111</v>
      </c>
    </row>
    <row r="503" spans="1:7" x14ac:dyDescent="0.25">
      <c r="A503" s="5" t="s">
        <v>691</v>
      </c>
      <c r="B503" s="42">
        <v>0</v>
      </c>
      <c r="F503" s="5" t="s">
        <v>691</v>
      </c>
      <c r="G503" s="42">
        <v>0</v>
      </c>
    </row>
    <row r="504" spans="1:7" x14ac:dyDescent="0.25">
      <c r="A504" s="5" t="s">
        <v>692</v>
      </c>
      <c r="B504" s="42">
        <v>100</v>
      </c>
      <c r="F504" s="5" t="s">
        <v>692</v>
      </c>
      <c r="G504" s="42">
        <v>15</v>
      </c>
    </row>
    <row r="505" spans="1:7" x14ac:dyDescent="0.25">
      <c r="A505" s="5" t="s">
        <v>693</v>
      </c>
      <c r="B505" s="42">
        <v>640</v>
      </c>
      <c r="F505" s="5" t="s">
        <v>693</v>
      </c>
      <c r="G505" s="42">
        <v>2400</v>
      </c>
    </row>
    <row r="506" spans="1:7" x14ac:dyDescent="0.25">
      <c r="A506" s="5" t="s">
        <v>694</v>
      </c>
      <c r="B506" s="42">
        <v>24</v>
      </c>
      <c r="F506" s="5" t="s">
        <v>694</v>
      </c>
      <c r="G506" s="42">
        <v>235</v>
      </c>
    </row>
    <row r="507" spans="1:7" x14ac:dyDescent="0.25">
      <c r="A507" s="5" t="s">
        <v>695</v>
      </c>
      <c r="B507" s="42">
        <v>37</v>
      </c>
      <c r="F507" s="5" t="s">
        <v>695</v>
      </c>
      <c r="G507" s="42">
        <v>14</v>
      </c>
    </row>
    <row r="508" spans="1:7" x14ac:dyDescent="0.25">
      <c r="A508" s="5" t="s">
        <v>696</v>
      </c>
      <c r="B508" s="42">
        <v>0</v>
      </c>
      <c r="F508" s="5" t="s">
        <v>696</v>
      </c>
      <c r="G508" s="42">
        <v>45</v>
      </c>
    </row>
    <row r="509" spans="1:7" x14ac:dyDescent="0.25">
      <c r="A509" s="5" t="s">
        <v>697</v>
      </c>
      <c r="B509" s="42">
        <v>0</v>
      </c>
      <c r="F509" s="5" t="s">
        <v>697</v>
      </c>
      <c r="G509" s="42">
        <v>0</v>
      </c>
    </row>
    <row r="510" spans="1:7" x14ac:dyDescent="0.25">
      <c r="A510" s="5" t="s">
        <v>698</v>
      </c>
      <c r="B510" s="42">
        <v>83</v>
      </c>
      <c r="F510" s="5" t="s">
        <v>698</v>
      </c>
      <c r="G510" s="42">
        <v>0</v>
      </c>
    </row>
    <row r="511" spans="1:7" x14ac:dyDescent="0.25">
      <c r="A511" s="5" t="s">
        <v>699</v>
      </c>
      <c r="B511" s="42">
        <v>0</v>
      </c>
      <c r="F511" s="5" t="s">
        <v>699</v>
      </c>
      <c r="G511" s="42">
        <v>9</v>
      </c>
    </row>
    <row r="512" spans="1:7" x14ac:dyDescent="0.25">
      <c r="A512" s="5" t="s">
        <v>700</v>
      </c>
      <c r="B512" s="42">
        <v>500</v>
      </c>
      <c r="F512" s="5" t="s">
        <v>700</v>
      </c>
      <c r="G512" s="42">
        <v>310</v>
      </c>
    </row>
    <row r="513" spans="1:7" x14ac:dyDescent="0.25">
      <c r="A513" s="5" t="s">
        <v>701</v>
      </c>
      <c r="B513" s="42">
        <v>200</v>
      </c>
      <c r="F513" s="5" t="s">
        <v>701</v>
      </c>
      <c r="G513" s="42">
        <v>0</v>
      </c>
    </row>
    <row r="514" spans="1:7" x14ac:dyDescent="0.25">
      <c r="A514" s="5" t="s">
        <v>704</v>
      </c>
      <c r="B514" s="42">
        <v>4</v>
      </c>
      <c r="F514" s="5" t="s">
        <v>704</v>
      </c>
      <c r="G514" s="42">
        <v>4</v>
      </c>
    </row>
    <row r="515" spans="1:7" x14ac:dyDescent="0.25">
      <c r="A515" s="5" t="s">
        <v>705</v>
      </c>
      <c r="B515" s="42">
        <v>784</v>
      </c>
      <c r="F515" s="5" t="s">
        <v>705</v>
      </c>
      <c r="G515" s="42">
        <v>120</v>
      </c>
    </row>
    <row r="516" spans="1:7" x14ac:dyDescent="0.25">
      <c r="A516" s="5" t="s">
        <v>706</v>
      </c>
      <c r="B516" s="42">
        <v>60</v>
      </c>
      <c r="F516" s="5" t="s">
        <v>706</v>
      </c>
      <c r="G516" s="42">
        <v>263</v>
      </c>
    </row>
    <row r="517" spans="1:7" x14ac:dyDescent="0.25">
      <c r="A517" s="5" t="s">
        <v>707</v>
      </c>
      <c r="B517" s="42">
        <v>41</v>
      </c>
      <c r="F517" s="5" t="s">
        <v>707</v>
      </c>
      <c r="G517" s="42">
        <v>176</v>
      </c>
    </row>
    <row r="518" spans="1:7" x14ac:dyDescent="0.25">
      <c r="A518" s="5" t="s">
        <v>708</v>
      </c>
      <c r="B518" s="42">
        <v>140</v>
      </c>
      <c r="F518" s="5" t="s">
        <v>708</v>
      </c>
      <c r="G518" s="42">
        <v>749</v>
      </c>
    </row>
    <row r="519" spans="1:7" x14ac:dyDescent="0.25">
      <c r="A519" s="5" t="s">
        <v>711</v>
      </c>
      <c r="B519" s="42">
        <v>87</v>
      </c>
      <c r="F519" s="5" t="s">
        <v>711</v>
      </c>
      <c r="G519" s="42">
        <v>20</v>
      </c>
    </row>
    <row r="520" spans="1:7" x14ac:dyDescent="0.25">
      <c r="A520" s="5" t="s">
        <v>712</v>
      </c>
      <c r="B520" s="42">
        <v>100</v>
      </c>
      <c r="F520" s="5" t="s">
        <v>712</v>
      </c>
      <c r="G520" s="42">
        <v>125</v>
      </c>
    </row>
    <row r="521" spans="1:7" x14ac:dyDescent="0.25">
      <c r="A521" s="5" t="s">
        <v>713</v>
      </c>
      <c r="B521" s="42">
        <v>0</v>
      </c>
      <c r="F521" s="5" t="s">
        <v>713</v>
      </c>
      <c r="G521" s="42">
        <v>58</v>
      </c>
    </row>
    <row r="522" spans="1:7" x14ac:dyDescent="0.25">
      <c r="A522" s="5" t="s">
        <v>714</v>
      </c>
      <c r="B522" s="42">
        <v>15</v>
      </c>
      <c r="F522" s="5" t="s">
        <v>714</v>
      </c>
      <c r="G522" s="42">
        <v>58</v>
      </c>
    </row>
    <row r="523" spans="1:7" x14ac:dyDescent="0.25">
      <c r="A523" s="5" t="s">
        <v>715</v>
      </c>
      <c r="B523" s="42">
        <v>60</v>
      </c>
      <c r="F523" s="5" t="s">
        <v>715</v>
      </c>
      <c r="G523" s="42">
        <v>593</v>
      </c>
    </row>
    <row r="524" spans="1:7" x14ac:dyDescent="0.25">
      <c r="A524" s="5" t="s">
        <v>716</v>
      </c>
      <c r="B524" s="42">
        <v>10</v>
      </c>
      <c r="F524" s="5" t="s">
        <v>716</v>
      </c>
      <c r="G524" s="42">
        <v>225</v>
      </c>
    </row>
    <row r="525" spans="1:7" x14ac:dyDescent="0.25">
      <c r="A525" s="5" t="s">
        <v>717</v>
      </c>
      <c r="B525" s="42">
        <v>60</v>
      </c>
      <c r="F525" s="5" t="s">
        <v>717</v>
      </c>
      <c r="G525" s="42">
        <v>201</v>
      </c>
    </row>
    <row r="526" spans="1:7" x14ac:dyDescent="0.25">
      <c r="A526" s="5" t="s">
        <v>718</v>
      </c>
      <c r="B526" s="42">
        <v>26</v>
      </c>
      <c r="F526" s="5" t="s">
        <v>718</v>
      </c>
      <c r="G526" s="42">
        <v>166</v>
      </c>
    </row>
    <row r="527" spans="1:7" x14ac:dyDescent="0.25">
      <c r="A527" s="5" t="s">
        <v>719</v>
      </c>
      <c r="B527" s="42">
        <v>150</v>
      </c>
      <c r="F527" s="5" t="s">
        <v>719</v>
      </c>
      <c r="G527" s="42">
        <v>63</v>
      </c>
    </row>
    <row r="528" spans="1:7" x14ac:dyDescent="0.25">
      <c r="A528" s="5" t="s">
        <v>720</v>
      </c>
      <c r="B528" s="42">
        <v>45</v>
      </c>
      <c r="F528" s="5" t="s">
        <v>720</v>
      </c>
      <c r="G528" s="42">
        <v>133</v>
      </c>
    </row>
    <row r="529" spans="1:7" x14ac:dyDescent="0.25">
      <c r="A529" s="5" t="s">
        <v>721</v>
      </c>
      <c r="B529" s="42">
        <v>0</v>
      </c>
      <c r="F529" s="5" t="s">
        <v>721</v>
      </c>
      <c r="G529" s="42">
        <v>76</v>
      </c>
    </row>
    <row r="530" spans="1:7" x14ac:dyDescent="0.25">
      <c r="A530" s="5" t="s">
        <v>722</v>
      </c>
      <c r="B530" s="42">
        <v>38</v>
      </c>
      <c r="F530" s="5" t="s">
        <v>722</v>
      </c>
      <c r="G530" s="42">
        <v>75</v>
      </c>
    </row>
    <row r="531" spans="1:7" x14ac:dyDescent="0.25">
      <c r="A531" s="5" t="s">
        <v>723</v>
      </c>
      <c r="B531" s="42">
        <v>40</v>
      </c>
      <c r="F531" s="5" t="s">
        <v>723</v>
      </c>
      <c r="G531" s="42">
        <v>280</v>
      </c>
    </row>
    <row r="532" spans="1:7" x14ac:dyDescent="0.25">
      <c r="A532" s="5" t="s">
        <v>724</v>
      </c>
      <c r="B532" s="42">
        <v>329</v>
      </c>
      <c r="F532" s="5" t="s">
        <v>724</v>
      </c>
      <c r="G532" s="42">
        <v>107</v>
      </c>
    </row>
    <row r="533" spans="1:7" x14ac:dyDescent="0.25">
      <c r="A533" s="5" t="s">
        <v>725</v>
      </c>
      <c r="B533" s="42">
        <v>90</v>
      </c>
      <c r="F533" s="5" t="s">
        <v>725</v>
      </c>
      <c r="G533" s="42">
        <v>484</v>
      </c>
    </row>
    <row r="534" spans="1:7" x14ac:dyDescent="0.25">
      <c r="A534" s="5" t="s">
        <v>726</v>
      </c>
      <c r="B534" s="42">
        <v>35</v>
      </c>
      <c r="F534" s="5" t="s">
        <v>726</v>
      </c>
      <c r="G534" s="42">
        <v>3</v>
      </c>
    </row>
    <row r="535" spans="1:7" x14ac:dyDescent="0.25">
      <c r="A535" s="5" t="s">
        <v>728</v>
      </c>
      <c r="B535" s="42">
        <v>275</v>
      </c>
      <c r="F535" s="5" t="s">
        <v>728</v>
      </c>
      <c r="G535" s="42">
        <v>17</v>
      </c>
    </row>
    <row r="536" spans="1:7" x14ac:dyDescent="0.25">
      <c r="A536" s="5" t="s">
        <v>729</v>
      </c>
      <c r="B536" s="42">
        <v>0</v>
      </c>
      <c r="F536" s="5" t="s">
        <v>729</v>
      </c>
      <c r="G536" s="42">
        <v>202</v>
      </c>
    </row>
    <row r="537" spans="1:7" x14ac:dyDescent="0.25">
      <c r="A537" s="5" t="s">
        <v>732</v>
      </c>
      <c r="B537" s="42">
        <v>0</v>
      </c>
      <c r="F537" s="5" t="s">
        <v>732</v>
      </c>
      <c r="G537" s="42">
        <v>197</v>
      </c>
    </row>
    <row r="538" spans="1:7" x14ac:dyDescent="0.25">
      <c r="A538" s="5" t="s">
        <v>733</v>
      </c>
      <c r="B538" s="42">
        <v>164</v>
      </c>
      <c r="F538" s="5" t="s">
        <v>733</v>
      </c>
      <c r="G538" s="42">
        <v>553</v>
      </c>
    </row>
    <row r="539" spans="1:7" x14ac:dyDescent="0.25">
      <c r="A539" s="5" t="s">
        <v>734</v>
      </c>
      <c r="B539" s="42">
        <v>85</v>
      </c>
      <c r="F539" s="5" t="s">
        <v>734</v>
      </c>
      <c r="G539" s="42">
        <v>746</v>
      </c>
    </row>
    <row r="540" spans="1:7" x14ac:dyDescent="0.25">
      <c r="A540" s="5" t="s">
        <v>735</v>
      </c>
      <c r="B540" s="42">
        <v>65</v>
      </c>
      <c r="F540" s="5" t="s">
        <v>735</v>
      </c>
      <c r="G540" s="42">
        <v>42</v>
      </c>
    </row>
    <row r="541" spans="1:7" x14ac:dyDescent="0.25">
      <c r="A541" s="5" t="s">
        <v>736</v>
      </c>
      <c r="B541" s="42">
        <v>180</v>
      </c>
      <c r="F541" s="5" t="s">
        <v>736</v>
      </c>
      <c r="G541" s="42">
        <v>228</v>
      </c>
    </row>
    <row r="542" spans="1:7" x14ac:dyDescent="0.25">
      <c r="A542" s="5" t="s">
        <v>737</v>
      </c>
      <c r="B542" s="42">
        <v>14</v>
      </c>
      <c r="F542" s="5" t="s">
        <v>737</v>
      </c>
      <c r="G542" s="42">
        <v>0</v>
      </c>
    </row>
    <row r="543" spans="1:7" x14ac:dyDescent="0.25">
      <c r="A543" s="5" t="s">
        <v>738</v>
      </c>
      <c r="B543" s="42">
        <v>17</v>
      </c>
      <c r="F543" s="5" t="s">
        <v>738</v>
      </c>
      <c r="G543" s="42">
        <v>101</v>
      </c>
    </row>
    <row r="544" spans="1:7" x14ac:dyDescent="0.25">
      <c r="A544" s="5" t="s">
        <v>739</v>
      </c>
      <c r="B544" s="42">
        <v>30</v>
      </c>
      <c r="F544" s="5" t="s">
        <v>739</v>
      </c>
      <c r="G544" s="42">
        <v>76</v>
      </c>
    </row>
    <row r="545" spans="1:7" x14ac:dyDescent="0.25">
      <c r="A545" s="5" t="s">
        <v>740</v>
      </c>
      <c r="B545" s="42">
        <v>0</v>
      </c>
      <c r="F545" s="5" t="s">
        <v>740</v>
      </c>
      <c r="G545" s="42">
        <v>0</v>
      </c>
    </row>
    <row r="546" spans="1:7" x14ac:dyDescent="0.25">
      <c r="A546" s="5" t="s">
        <v>741</v>
      </c>
      <c r="B546" s="42">
        <v>0</v>
      </c>
      <c r="F546" s="5" t="s">
        <v>741</v>
      </c>
      <c r="G546" s="42">
        <v>5</v>
      </c>
    </row>
    <row r="547" spans="1:7" x14ac:dyDescent="0.25">
      <c r="A547" s="5" t="s">
        <v>742</v>
      </c>
      <c r="B547" s="42">
        <v>5</v>
      </c>
      <c r="F547" s="5" t="s">
        <v>742</v>
      </c>
      <c r="G547" s="42">
        <v>0</v>
      </c>
    </row>
    <row r="548" spans="1:7" x14ac:dyDescent="0.25">
      <c r="A548" s="5" t="s">
        <v>743</v>
      </c>
      <c r="B548" s="42">
        <v>100</v>
      </c>
      <c r="F548" s="5" t="s">
        <v>743</v>
      </c>
      <c r="G548" s="42">
        <v>148</v>
      </c>
    </row>
    <row r="549" spans="1:7" x14ac:dyDescent="0.25">
      <c r="A549" s="5" t="s">
        <v>744</v>
      </c>
      <c r="B549" s="42">
        <v>168</v>
      </c>
      <c r="F549" s="5" t="s">
        <v>744</v>
      </c>
      <c r="G549" s="42">
        <v>423</v>
      </c>
    </row>
    <row r="550" spans="1:7" x14ac:dyDescent="0.25">
      <c r="A550" s="5" t="s">
        <v>745</v>
      </c>
      <c r="B550" s="42">
        <v>112</v>
      </c>
      <c r="F550" s="5" t="s">
        <v>745</v>
      </c>
      <c r="G550" s="42">
        <v>0</v>
      </c>
    </row>
    <row r="551" spans="1:7" x14ac:dyDescent="0.25">
      <c r="A551" s="5" t="s">
        <v>746</v>
      </c>
      <c r="B551" s="42">
        <v>23</v>
      </c>
      <c r="F551" s="5" t="s">
        <v>746</v>
      </c>
      <c r="G551" s="42">
        <v>120</v>
      </c>
    </row>
    <row r="552" spans="1:7" x14ac:dyDescent="0.25">
      <c r="A552" s="5" t="s">
        <v>747</v>
      </c>
      <c r="B552" s="42">
        <v>100</v>
      </c>
      <c r="F552" s="5" t="s">
        <v>747</v>
      </c>
      <c r="G552" s="42">
        <v>948</v>
      </c>
    </row>
    <row r="553" spans="1:7" x14ac:dyDescent="0.25">
      <c r="A553" s="5" t="s">
        <v>748</v>
      </c>
      <c r="B553" s="42">
        <v>100</v>
      </c>
      <c r="F553" s="5" t="s">
        <v>748</v>
      </c>
      <c r="G553" s="42">
        <v>1800</v>
      </c>
    </row>
    <row r="554" spans="1:7" x14ac:dyDescent="0.25">
      <c r="A554" s="5" t="s">
        <v>751</v>
      </c>
      <c r="B554" s="42">
        <v>11</v>
      </c>
      <c r="F554" s="5" t="s">
        <v>751</v>
      </c>
      <c r="G554" s="42">
        <v>16</v>
      </c>
    </row>
    <row r="555" spans="1:7" x14ac:dyDescent="0.25">
      <c r="A555" s="5" t="s">
        <v>752</v>
      </c>
      <c r="B555" s="42">
        <v>30</v>
      </c>
      <c r="F555" s="5" t="s">
        <v>752</v>
      </c>
      <c r="G555" s="42">
        <v>49</v>
      </c>
    </row>
    <row r="556" spans="1:7" x14ac:dyDescent="0.25">
      <c r="A556" s="5" t="s">
        <v>753</v>
      </c>
      <c r="B556" s="42">
        <v>90</v>
      </c>
      <c r="F556" s="5" t="s">
        <v>753</v>
      </c>
      <c r="G556" s="42">
        <v>656</v>
      </c>
    </row>
    <row r="557" spans="1:7" x14ac:dyDescent="0.25">
      <c r="A557" s="5" t="s">
        <v>754</v>
      </c>
      <c r="B557" s="42">
        <v>0</v>
      </c>
      <c r="F557" s="5" t="s">
        <v>754</v>
      </c>
      <c r="G557" s="42">
        <v>350</v>
      </c>
    </row>
    <row r="558" spans="1:7" x14ac:dyDescent="0.25">
      <c r="A558" s="5" t="s">
        <v>755</v>
      </c>
      <c r="B558" s="42">
        <v>130</v>
      </c>
      <c r="F558" s="5" t="s">
        <v>755</v>
      </c>
      <c r="G558" s="42">
        <v>413</v>
      </c>
    </row>
    <row r="559" spans="1:7" x14ac:dyDescent="0.25">
      <c r="A559" s="5" t="s">
        <v>756</v>
      </c>
      <c r="B559" s="42">
        <v>21</v>
      </c>
      <c r="F559" s="5" t="s">
        <v>756</v>
      </c>
      <c r="G559" s="42">
        <v>41</v>
      </c>
    </row>
    <row r="560" spans="1:7" x14ac:dyDescent="0.25">
      <c r="A560" s="5" t="s">
        <v>758</v>
      </c>
      <c r="B560" s="42">
        <v>300</v>
      </c>
      <c r="F560" s="5" t="s">
        <v>758</v>
      </c>
      <c r="G560" s="42">
        <v>204</v>
      </c>
    </row>
    <row r="561" spans="1:7" x14ac:dyDescent="0.25">
      <c r="A561" s="5" t="s">
        <v>759</v>
      </c>
      <c r="B561" s="42">
        <v>198</v>
      </c>
      <c r="F561" s="5" t="s">
        <v>759</v>
      </c>
      <c r="G561" s="42">
        <v>82</v>
      </c>
    </row>
    <row r="562" spans="1:7" x14ac:dyDescent="0.25">
      <c r="A562" s="5" t="s">
        <v>760</v>
      </c>
      <c r="B562" s="42">
        <v>18</v>
      </c>
      <c r="F562" s="5" t="s">
        <v>760</v>
      </c>
      <c r="G562" s="42">
        <v>30</v>
      </c>
    </row>
    <row r="563" spans="1:7" x14ac:dyDescent="0.25">
      <c r="A563" s="5" t="s">
        <v>761</v>
      </c>
      <c r="B563" s="42">
        <v>0</v>
      </c>
      <c r="F563" s="5" t="s">
        <v>761</v>
      </c>
      <c r="G563" s="42">
        <v>0</v>
      </c>
    </row>
    <row r="564" spans="1:7" x14ac:dyDescent="0.25">
      <c r="A564" s="5" t="s">
        <v>762</v>
      </c>
      <c r="B564" s="42">
        <v>249</v>
      </c>
      <c r="F564" s="5" t="s">
        <v>762</v>
      </c>
      <c r="G564" s="42">
        <v>266</v>
      </c>
    </row>
    <row r="565" spans="1:7" x14ac:dyDescent="0.25">
      <c r="A565" s="5" t="s">
        <v>763</v>
      </c>
      <c r="B565" s="42">
        <v>250</v>
      </c>
      <c r="F565" s="5" t="s">
        <v>763</v>
      </c>
      <c r="G565" s="42">
        <v>1200</v>
      </c>
    </row>
    <row r="566" spans="1:7" x14ac:dyDescent="0.25">
      <c r="A566" s="5" t="s">
        <v>766</v>
      </c>
      <c r="B566" s="42">
        <v>22</v>
      </c>
      <c r="F566" s="5" t="s">
        <v>766</v>
      </c>
      <c r="G566" s="42">
        <v>97</v>
      </c>
    </row>
    <row r="567" spans="1:7" x14ac:dyDescent="0.25">
      <c r="A567" s="5" t="s">
        <v>767</v>
      </c>
      <c r="B567" s="42">
        <v>55</v>
      </c>
      <c r="F567" s="5" t="s">
        <v>767</v>
      </c>
      <c r="G567" s="42">
        <v>178</v>
      </c>
    </row>
    <row r="568" spans="1:7" x14ac:dyDescent="0.25">
      <c r="A568" s="5" t="s">
        <v>768</v>
      </c>
      <c r="B568" s="42">
        <v>981</v>
      </c>
      <c r="F568" s="5" t="s">
        <v>768</v>
      </c>
      <c r="G568" s="42">
        <v>800</v>
      </c>
    </row>
    <row r="569" spans="1:7" x14ac:dyDescent="0.25">
      <c r="A569" s="5" t="s">
        <v>769</v>
      </c>
      <c r="B569" s="42">
        <v>94</v>
      </c>
      <c r="F569" s="5" t="s">
        <v>769</v>
      </c>
      <c r="G569" s="42">
        <v>0</v>
      </c>
    </row>
    <row r="570" spans="1:7" x14ac:dyDescent="0.25">
      <c r="A570" s="5" t="s">
        <v>770</v>
      </c>
      <c r="B570" s="42">
        <v>800</v>
      </c>
      <c r="F570" s="5" t="s">
        <v>770</v>
      </c>
      <c r="G570" s="42">
        <v>75</v>
      </c>
    </row>
    <row r="571" spans="1:7" x14ac:dyDescent="0.25">
      <c r="A571" s="5" t="s">
        <v>771</v>
      </c>
      <c r="B571" s="42">
        <v>430</v>
      </c>
      <c r="F571" s="5" t="s">
        <v>771</v>
      </c>
      <c r="G571" s="42">
        <v>4800</v>
      </c>
    </row>
    <row r="572" spans="1:7" x14ac:dyDescent="0.25">
      <c r="A572" s="5" t="s">
        <v>772</v>
      </c>
      <c r="B572" s="42">
        <v>74</v>
      </c>
      <c r="F572" s="5" t="s">
        <v>772</v>
      </c>
      <c r="G572" s="42">
        <v>12</v>
      </c>
    </row>
    <row r="573" spans="1:7" x14ac:dyDescent="0.25">
      <c r="A573" s="5" t="s">
        <v>773</v>
      </c>
      <c r="B573" s="42">
        <v>0</v>
      </c>
      <c r="F573" s="5" t="s">
        <v>773</v>
      </c>
      <c r="G573" s="42">
        <v>54</v>
      </c>
    </row>
    <row r="574" spans="1:7" x14ac:dyDescent="0.25">
      <c r="A574" s="5" t="s">
        <v>774</v>
      </c>
      <c r="B574" s="42">
        <v>80</v>
      </c>
      <c r="F574" s="5" t="s">
        <v>774</v>
      </c>
      <c r="G574" s="42">
        <v>583</v>
      </c>
    </row>
    <row r="575" spans="1:7" x14ac:dyDescent="0.25">
      <c r="A575" s="5" t="s">
        <v>775</v>
      </c>
      <c r="B575" s="42">
        <v>0</v>
      </c>
      <c r="F575" s="5" t="s">
        <v>775</v>
      </c>
      <c r="G575" s="42">
        <v>0</v>
      </c>
    </row>
    <row r="576" spans="1:7" x14ac:dyDescent="0.25">
      <c r="A576" s="5" t="s">
        <v>776</v>
      </c>
      <c r="B576" s="42">
        <v>70</v>
      </c>
      <c r="F576" s="5" t="s">
        <v>776</v>
      </c>
      <c r="G576" s="42">
        <v>16</v>
      </c>
    </row>
    <row r="577" spans="1:7" x14ac:dyDescent="0.25">
      <c r="A577" s="5" t="s">
        <v>777</v>
      </c>
      <c r="B577" s="42">
        <v>0</v>
      </c>
      <c r="F577" s="5" t="s">
        <v>777</v>
      </c>
      <c r="G577" s="42">
        <v>6</v>
      </c>
    </row>
    <row r="578" spans="1:7" x14ac:dyDescent="0.25">
      <c r="A578" s="5" t="s">
        <v>778</v>
      </c>
      <c r="B578" s="42">
        <v>140</v>
      </c>
      <c r="F578" s="5" t="s">
        <v>778</v>
      </c>
      <c r="G578" s="42">
        <v>910</v>
      </c>
    </row>
    <row r="579" spans="1:7" x14ac:dyDescent="0.25">
      <c r="A579" s="5" t="s">
        <v>779</v>
      </c>
      <c r="B579" s="42">
        <v>12000</v>
      </c>
      <c r="F579" s="5" t="s">
        <v>779</v>
      </c>
      <c r="G579" s="42">
        <v>26</v>
      </c>
    </row>
    <row r="580" spans="1:7" x14ac:dyDescent="0.25">
      <c r="A580" s="5" t="s">
        <v>780</v>
      </c>
      <c r="B580" s="42">
        <v>200</v>
      </c>
      <c r="F580" s="5" t="s">
        <v>780</v>
      </c>
      <c r="G580" s="42">
        <v>288</v>
      </c>
    </row>
    <row r="581" spans="1:7" x14ac:dyDescent="0.25">
      <c r="A581" s="5" t="s">
        <v>781</v>
      </c>
      <c r="B581" s="42">
        <v>2300</v>
      </c>
      <c r="F581" s="5" t="s">
        <v>781</v>
      </c>
      <c r="G581" s="42">
        <v>3400</v>
      </c>
    </row>
    <row r="582" spans="1:7" x14ac:dyDescent="0.25">
      <c r="A582" s="5" t="s">
        <v>782</v>
      </c>
      <c r="B582" s="42">
        <v>840</v>
      </c>
      <c r="F582" s="5" t="s">
        <v>782</v>
      </c>
      <c r="G582" s="42">
        <v>1300</v>
      </c>
    </row>
    <row r="583" spans="1:7" x14ac:dyDescent="0.25">
      <c r="A583" s="5" t="s">
        <v>783</v>
      </c>
      <c r="B583" s="42">
        <v>23</v>
      </c>
      <c r="F583" s="5" t="s">
        <v>783</v>
      </c>
      <c r="G583" s="42">
        <v>47</v>
      </c>
    </row>
    <row r="584" spans="1:7" x14ac:dyDescent="0.25">
      <c r="A584" s="5" t="s">
        <v>784</v>
      </c>
      <c r="B584" s="42">
        <v>300</v>
      </c>
      <c r="F584" s="5" t="s">
        <v>784</v>
      </c>
      <c r="G584" s="42">
        <v>686</v>
      </c>
    </row>
    <row r="585" spans="1:7" x14ac:dyDescent="0.25">
      <c r="A585" s="5" t="s">
        <v>785</v>
      </c>
      <c r="B585" s="42">
        <v>1300</v>
      </c>
      <c r="F585" s="5" t="s">
        <v>785</v>
      </c>
      <c r="G585" s="42">
        <v>1300</v>
      </c>
    </row>
    <row r="586" spans="1:7" x14ac:dyDescent="0.25">
      <c r="A586" s="5" t="s">
        <v>786</v>
      </c>
      <c r="B586" s="42">
        <v>360</v>
      </c>
      <c r="F586" s="5" t="s">
        <v>786</v>
      </c>
      <c r="G586" s="42">
        <v>9900</v>
      </c>
    </row>
    <row r="587" spans="1:7" x14ac:dyDescent="0.25">
      <c r="A587" s="5" t="s">
        <v>788</v>
      </c>
      <c r="B587" s="42">
        <v>75</v>
      </c>
      <c r="F587" s="5" t="s">
        <v>788</v>
      </c>
      <c r="G587" s="42">
        <v>17</v>
      </c>
    </row>
    <row r="588" spans="1:7" x14ac:dyDescent="0.25">
      <c r="A588" s="5" t="s">
        <v>790</v>
      </c>
      <c r="B588" s="42">
        <v>20</v>
      </c>
      <c r="F588" s="5" t="s">
        <v>790</v>
      </c>
      <c r="G588" s="42">
        <v>7</v>
      </c>
    </row>
    <row r="589" spans="1:7" x14ac:dyDescent="0.25">
      <c r="A589" s="5" t="s">
        <v>791</v>
      </c>
      <c r="B589" s="42">
        <v>120</v>
      </c>
      <c r="F589" s="5" t="s">
        <v>791</v>
      </c>
      <c r="G589" s="42">
        <v>110</v>
      </c>
    </row>
    <row r="590" spans="1:7" x14ac:dyDescent="0.25">
      <c r="A590" s="5" t="s">
        <v>792</v>
      </c>
      <c r="B590" s="42">
        <v>104</v>
      </c>
      <c r="F590" s="5" t="s">
        <v>792</v>
      </c>
      <c r="G590" s="42">
        <v>556</v>
      </c>
    </row>
    <row r="591" spans="1:7" x14ac:dyDescent="0.25">
      <c r="A591" s="5" t="s">
        <v>793</v>
      </c>
      <c r="B591" s="42">
        <v>60</v>
      </c>
      <c r="F591" s="5" t="s">
        <v>793</v>
      </c>
      <c r="G591" s="42">
        <v>145</v>
      </c>
    </row>
    <row r="592" spans="1:7" x14ac:dyDescent="0.25">
      <c r="A592" s="5" t="s">
        <v>794</v>
      </c>
      <c r="B592" s="42">
        <v>50</v>
      </c>
      <c r="F592" s="5" t="s">
        <v>794</v>
      </c>
      <c r="G592" s="42">
        <v>190</v>
      </c>
    </row>
    <row r="593" spans="1:7" x14ac:dyDescent="0.25">
      <c r="A593" s="5" t="s">
        <v>795</v>
      </c>
      <c r="B593" s="42">
        <v>3800</v>
      </c>
      <c r="F593" s="5" t="s">
        <v>795</v>
      </c>
      <c r="G593" s="42">
        <v>1400</v>
      </c>
    </row>
    <row r="594" spans="1:7" x14ac:dyDescent="0.25">
      <c r="A594" s="5" t="s">
        <v>796</v>
      </c>
      <c r="B594" s="42">
        <v>0</v>
      </c>
      <c r="F594" s="5" t="s">
        <v>796</v>
      </c>
      <c r="G594" s="42">
        <v>474</v>
      </c>
    </row>
    <row r="595" spans="1:7" x14ac:dyDescent="0.25">
      <c r="A595" s="5" t="s">
        <v>797</v>
      </c>
      <c r="B595" s="42">
        <v>40</v>
      </c>
      <c r="F595" s="5" t="s">
        <v>797</v>
      </c>
      <c r="G595" s="42">
        <v>2300</v>
      </c>
    </row>
    <row r="596" spans="1:7" x14ac:dyDescent="0.25">
      <c r="A596" s="5" t="s">
        <v>798</v>
      </c>
      <c r="B596" s="42">
        <v>130</v>
      </c>
      <c r="F596" s="5" t="s">
        <v>798</v>
      </c>
      <c r="G596" s="42">
        <v>550</v>
      </c>
    </row>
    <row r="597" spans="1:7" x14ac:dyDescent="0.25">
      <c r="A597" s="5" t="s">
        <v>799</v>
      </c>
      <c r="B597" s="42">
        <v>0</v>
      </c>
      <c r="F597" s="5" t="s">
        <v>799</v>
      </c>
      <c r="G597" s="42">
        <v>24</v>
      </c>
    </row>
    <row r="598" spans="1:7" x14ac:dyDescent="0.25">
      <c r="A598" s="5" t="s">
        <v>800</v>
      </c>
      <c r="B598" s="42">
        <v>90</v>
      </c>
      <c r="F598" s="5" t="s">
        <v>800</v>
      </c>
      <c r="G598" s="42">
        <v>58</v>
      </c>
    </row>
    <row r="599" spans="1:7" x14ac:dyDescent="0.25">
      <c r="A599" s="5" t="s">
        <v>801</v>
      </c>
      <c r="B599" s="42">
        <v>126</v>
      </c>
      <c r="F599" s="5" t="s">
        <v>801</v>
      </c>
      <c r="G599" s="42">
        <v>746</v>
      </c>
    </row>
    <row r="600" spans="1:7" x14ac:dyDescent="0.25">
      <c r="A600" s="5" t="s">
        <v>802</v>
      </c>
      <c r="B600" s="42">
        <v>467</v>
      </c>
      <c r="F600" s="5" t="s">
        <v>802</v>
      </c>
      <c r="G600" s="42">
        <v>300</v>
      </c>
    </row>
    <row r="601" spans="1:7" x14ac:dyDescent="0.25">
      <c r="A601" s="5" t="s">
        <v>803</v>
      </c>
      <c r="B601" s="42">
        <v>0</v>
      </c>
      <c r="F601" s="5" t="s">
        <v>803</v>
      </c>
      <c r="G601" s="42">
        <v>11</v>
      </c>
    </row>
    <row r="602" spans="1:7" x14ac:dyDescent="0.25">
      <c r="A602" s="5" t="s">
        <v>804</v>
      </c>
      <c r="B602" s="42">
        <v>0</v>
      </c>
      <c r="F602" s="5" t="s">
        <v>804</v>
      </c>
      <c r="G602" s="42">
        <v>2</v>
      </c>
    </row>
    <row r="603" spans="1:7" x14ac:dyDescent="0.25">
      <c r="A603" s="5" t="s">
        <v>805</v>
      </c>
      <c r="B603" s="42">
        <v>158</v>
      </c>
      <c r="F603" s="5" t="s">
        <v>805</v>
      </c>
      <c r="G603" s="42">
        <v>191</v>
      </c>
    </row>
    <row r="604" spans="1:7" x14ac:dyDescent="0.25">
      <c r="A604" s="5" t="s">
        <v>806</v>
      </c>
      <c r="B604" s="42">
        <v>60</v>
      </c>
      <c r="F604" s="5" t="s">
        <v>806</v>
      </c>
      <c r="G604" s="42">
        <v>0</v>
      </c>
    </row>
    <row r="605" spans="1:7" x14ac:dyDescent="0.25">
      <c r="A605" s="5" t="s">
        <v>807</v>
      </c>
      <c r="B605" s="42">
        <v>58</v>
      </c>
      <c r="F605" s="5" t="s">
        <v>807</v>
      </c>
      <c r="G605" s="42">
        <v>58</v>
      </c>
    </row>
    <row r="606" spans="1:7" x14ac:dyDescent="0.25">
      <c r="A606" s="5" t="s">
        <v>808</v>
      </c>
      <c r="B606" s="42">
        <v>69</v>
      </c>
      <c r="F606" s="5" t="s">
        <v>808</v>
      </c>
      <c r="G606" s="42">
        <v>349</v>
      </c>
    </row>
    <row r="607" spans="1:7" x14ac:dyDescent="0.25">
      <c r="A607" s="5" t="s">
        <v>809</v>
      </c>
      <c r="B607" s="42">
        <v>0</v>
      </c>
      <c r="F607" s="5" t="s">
        <v>809</v>
      </c>
      <c r="G607" s="42">
        <v>7</v>
      </c>
    </row>
    <row r="608" spans="1:7" x14ac:dyDescent="0.25">
      <c r="A608" s="5" t="s">
        <v>810</v>
      </c>
      <c r="B608" s="42">
        <v>5</v>
      </c>
      <c r="F608" s="5" t="s">
        <v>810</v>
      </c>
      <c r="G608" s="42">
        <v>58</v>
      </c>
    </row>
    <row r="609" spans="1:7" x14ac:dyDescent="0.25">
      <c r="A609" s="5" t="s">
        <v>811</v>
      </c>
      <c r="B609" s="42">
        <v>50</v>
      </c>
      <c r="F609" s="5" t="s">
        <v>811</v>
      </c>
      <c r="G609" s="42">
        <v>215</v>
      </c>
    </row>
    <row r="610" spans="1:7" x14ac:dyDescent="0.25">
      <c r="A610" s="5" t="s">
        <v>812</v>
      </c>
      <c r="B610" s="42">
        <v>149</v>
      </c>
      <c r="F610" s="5" t="s">
        <v>812</v>
      </c>
      <c r="G610" s="42">
        <v>244</v>
      </c>
    </row>
    <row r="611" spans="1:7" x14ac:dyDescent="0.25">
      <c r="A611" s="5" t="s">
        <v>813</v>
      </c>
      <c r="B611" s="42">
        <v>150</v>
      </c>
      <c r="F611" s="5" t="s">
        <v>813</v>
      </c>
      <c r="G611" s="42">
        <v>100</v>
      </c>
    </row>
    <row r="612" spans="1:7" x14ac:dyDescent="0.25">
      <c r="A612" s="5" t="s">
        <v>814</v>
      </c>
      <c r="B612" s="42">
        <v>18</v>
      </c>
      <c r="F612" s="5" t="s">
        <v>814</v>
      </c>
      <c r="G612" s="42">
        <v>20</v>
      </c>
    </row>
    <row r="613" spans="1:7" x14ac:dyDescent="0.25">
      <c r="A613" s="5" t="s">
        <v>815</v>
      </c>
      <c r="B613" s="42">
        <v>12</v>
      </c>
      <c r="F613" s="5" t="s">
        <v>815</v>
      </c>
      <c r="G613" s="42">
        <v>67</v>
      </c>
    </row>
    <row r="614" spans="1:7" x14ac:dyDescent="0.25">
      <c r="A614" s="5" t="s">
        <v>816</v>
      </c>
      <c r="B614" s="42">
        <v>611</v>
      </c>
      <c r="F614" s="5" t="s">
        <v>816</v>
      </c>
      <c r="G614" s="42">
        <v>367</v>
      </c>
    </row>
    <row r="615" spans="1:7" x14ac:dyDescent="0.25">
      <c r="A615" s="5" t="s">
        <v>817</v>
      </c>
      <c r="B615" s="42">
        <v>16</v>
      </c>
      <c r="F615" s="5" t="s">
        <v>817</v>
      </c>
      <c r="G615" s="42">
        <v>6</v>
      </c>
    </row>
    <row r="616" spans="1:7" x14ac:dyDescent="0.25">
      <c r="A616" s="5" t="s">
        <v>818</v>
      </c>
      <c r="B616" s="42">
        <v>10</v>
      </c>
      <c r="F616" s="5" t="s">
        <v>818</v>
      </c>
      <c r="G616" s="42">
        <v>0</v>
      </c>
    </row>
    <row r="617" spans="1:7" x14ac:dyDescent="0.25">
      <c r="A617" s="5" t="s">
        <v>819</v>
      </c>
      <c r="B617" s="42">
        <v>24</v>
      </c>
      <c r="F617" s="5" t="s">
        <v>819</v>
      </c>
      <c r="G617" s="42">
        <v>265</v>
      </c>
    </row>
    <row r="618" spans="1:7" x14ac:dyDescent="0.25">
      <c r="A618" s="5" t="s">
        <v>820</v>
      </c>
      <c r="B618" s="42">
        <v>73</v>
      </c>
      <c r="F618" s="5" t="s">
        <v>820</v>
      </c>
      <c r="G618" s="42">
        <v>0</v>
      </c>
    </row>
    <row r="619" spans="1:7" x14ac:dyDescent="0.25">
      <c r="A619" s="5" t="s">
        <v>821</v>
      </c>
      <c r="B619" s="42">
        <v>70</v>
      </c>
      <c r="F619" s="5" t="s">
        <v>821</v>
      </c>
      <c r="G619" s="42">
        <v>45</v>
      </c>
    </row>
    <row r="620" spans="1:7" x14ac:dyDescent="0.25">
      <c r="A620" s="5" t="s">
        <v>822</v>
      </c>
      <c r="B620" s="42">
        <v>25</v>
      </c>
      <c r="F620" s="5" t="s">
        <v>822</v>
      </c>
      <c r="G620" s="42">
        <v>475</v>
      </c>
    </row>
    <row r="621" spans="1:7" x14ac:dyDescent="0.25">
      <c r="A621" s="5" t="s">
        <v>823</v>
      </c>
      <c r="B621" s="42">
        <v>51</v>
      </c>
      <c r="F621" s="5" t="s">
        <v>823</v>
      </c>
      <c r="G621" s="42">
        <v>9</v>
      </c>
    </row>
    <row r="622" spans="1:7" x14ac:dyDescent="0.25">
      <c r="A622" s="5" t="s">
        <v>824</v>
      </c>
      <c r="B622" s="42">
        <v>100</v>
      </c>
      <c r="F622" s="5" t="s">
        <v>824</v>
      </c>
      <c r="G622" s="42">
        <v>644</v>
      </c>
    </row>
    <row r="623" spans="1:7" x14ac:dyDescent="0.25">
      <c r="A623" s="5" t="s">
        <v>825</v>
      </c>
      <c r="B623" s="42">
        <v>0</v>
      </c>
      <c r="F623" s="5" t="s">
        <v>825</v>
      </c>
      <c r="G623" s="42">
        <v>41</v>
      </c>
    </row>
    <row r="624" spans="1:7" x14ac:dyDescent="0.25">
      <c r="A624" s="5" t="s">
        <v>826</v>
      </c>
      <c r="B624" s="42">
        <v>70</v>
      </c>
      <c r="F624" s="5" t="s">
        <v>826</v>
      </c>
      <c r="G624" s="42">
        <v>1300</v>
      </c>
    </row>
    <row r="625" spans="1:7" x14ac:dyDescent="0.25">
      <c r="A625" s="5" t="s">
        <v>827</v>
      </c>
      <c r="B625" s="42">
        <v>200</v>
      </c>
      <c r="F625" s="5" t="s">
        <v>827</v>
      </c>
      <c r="G625" s="42">
        <v>0</v>
      </c>
    </row>
    <row r="626" spans="1:7" x14ac:dyDescent="0.25">
      <c r="A626" s="5" t="s">
        <v>828</v>
      </c>
      <c r="B626" s="42">
        <v>36</v>
      </c>
      <c r="F626" s="5" t="s">
        <v>828</v>
      </c>
      <c r="G626" s="42">
        <v>52</v>
      </c>
    </row>
    <row r="627" spans="1:7" x14ac:dyDescent="0.25">
      <c r="A627" s="5" t="s">
        <v>829</v>
      </c>
      <c r="B627" s="42">
        <v>40</v>
      </c>
      <c r="F627" s="5" t="s">
        <v>829</v>
      </c>
      <c r="G627" s="42">
        <v>0</v>
      </c>
    </row>
    <row r="628" spans="1:7" x14ac:dyDescent="0.25">
      <c r="A628" s="5" t="s">
        <v>830</v>
      </c>
      <c r="B628" s="42">
        <v>80</v>
      </c>
      <c r="F628" s="5" t="s">
        <v>830</v>
      </c>
      <c r="G628" s="42">
        <v>82</v>
      </c>
    </row>
    <row r="629" spans="1:7" x14ac:dyDescent="0.25">
      <c r="A629" s="5" t="s">
        <v>831</v>
      </c>
      <c r="B629" s="42">
        <v>18</v>
      </c>
      <c r="F629" s="5" t="s">
        <v>831</v>
      </c>
      <c r="G629" s="42">
        <v>4</v>
      </c>
    </row>
    <row r="630" spans="1:7" x14ac:dyDescent="0.25">
      <c r="A630" s="5" t="s">
        <v>832</v>
      </c>
      <c r="B630" s="42">
        <v>0</v>
      </c>
      <c r="F630" s="5" t="s">
        <v>832</v>
      </c>
      <c r="G630" s="42">
        <v>743</v>
      </c>
    </row>
    <row r="631" spans="1:7" x14ac:dyDescent="0.25">
      <c r="A631" s="5" t="s">
        <v>833</v>
      </c>
      <c r="B631" s="42">
        <v>113</v>
      </c>
      <c r="F631" s="5" t="s">
        <v>833</v>
      </c>
      <c r="G631" s="42">
        <v>0</v>
      </c>
    </row>
    <row r="632" spans="1:7" x14ac:dyDescent="0.25">
      <c r="A632" s="5" t="s">
        <v>834</v>
      </c>
      <c r="B632" s="42">
        <v>0</v>
      </c>
      <c r="F632" s="5" t="s">
        <v>834</v>
      </c>
      <c r="G632" s="42">
        <v>501</v>
      </c>
    </row>
    <row r="633" spans="1:7" x14ac:dyDescent="0.25">
      <c r="A633" s="5" t="s">
        <v>835</v>
      </c>
      <c r="B633" s="42">
        <v>159</v>
      </c>
      <c r="F633" s="5" t="s">
        <v>835</v>
      </c>
      <c r="G633" s="42">
        <v>35</v>
      </c>
    </row>
    <row r="634" spans="1:7" x14ac:dyDescent="0.25">
      <c r="A634" s="5" t="s">
        <v>836</v>
      </c>
      <c r="B634" s="42">
        <v>250</v>
      </c>
      <c r="F634" s="5" t="s">
        <v>836</v>
      </c>
      <c r="G634" s="42">
        <v>95</v>
      </c>
    </row>
    <row r="635" spans="1:7" x14ac:dyDescent="0.25">
      <c r="A635" s="5" t="s">
        <v>837</v>
      </c>
      <c r="B635" s="42">
        <v>520</v>
      </c>
      <c r="F635" s="5" t="s">
        <v>837</v>
      </c>
      <c r="G635" s="42">
        <v>300</v>
      </c>
    </row>
    <row r="636" spans="1:7" x14ac:dyDescent="0.25">
      <c r="A636" s="5" t="s">
        <v>838</v>
      </c>
      <c r="B636" s="42">
        <v>380</v>
      </c>
      <c r="F636" s="5" t="s">
        <v>838</v>
      </c>
      <c r="G636" s="42">
        <v>1000</v>
      </c>
    </row>
    <row r="637" spans="1:7" x14ac:dyDescent="0.25">
      <c r="A637" s="5" t="s">
        <v>839</v>
      </c>
      <c r="B637" s="42">
        <v>8</v>
      </c>
      <c r="F637" s="5" t="s">
        <v>839</v>
      </c>
      <c r="G637" s="42">
        <v>45</v>
      </c>
    </row>
    <row r="638" spans="1:7" x14ac:dyDescent="0.25">
      <c r="A638" s="5" t="s">
        <v>840</v>
      </c>
      <c r="B638" s="42">
        <v>15</v>
      </c>
      <c r="F638" s="5" t="s">
        <v>840</v>
      </c>
      <c r="G638" s="42">
        <v>30</v>
      </c>
    </row>
    <row r="639" spans="1:7" x14ac:dyDescent="0.25">
      <c r="A639" s="5" t="s">
        <v>841</v>
      </c>
      <c r="B639" s="42">
        <v>227</v>
      </c>
      <c r="F639" s="5" t="s">
        <v>841</v>
      </c>
      <c r="G639" s="42">
        <v>127</v>
      </c>
    </row>
    <row r="640" spans="1:7" x14ac:dyDescent="0.25">
      <c r="A640" s="5" t="s">
        <v>843</v>
      </c>
      <c r="B640" s="42">
        <v>250</v>
      </c>
      <c r="F640" s="5" t="s">
        <v>843</v>
      </c>
      <c r="G640" s="42">
        <v>613</v>
      </c>
    </row>
    <row r="641" spans="1:7" x14ac:dyDescent="0.25">
      <c r="A641" s="5" t="s">
        <v>844</v>
      </c>
      <c r="B641" s="42">
        <v>100</v>
      </c>
      <c r="F641" s="5" t="s">
        <v>844</v>
      </c>
      <c r="G641" s="42">
        <v>4200</v>
      </c>
    </row>
    <row r="642" spans="1:7" x14ac:dyDescent="0.25">
      <c r="A642" s="5" t="s">
        <v>845</v>
      </c>
      <c r="B642" s="42">
        <v>45</v>
      </c>
      <c r="F642" s="5" t="s">
        <v>845</v>
      </c>
      <c r="G642" s="42">
        <v>61</v>
      </c>
    </row>
    <row r="643" spans="1:7" x14ac:dyDescent="0.25">
      <c r="A643" s="5" t="s">
        <v>846</v>
      </c>
      <c r="B643" s="42">
        <v>0</v>
      </c>
      <c r="F643" s="5" t="s">
        <v>846</v>
      </c>
      <c r="G643" s="42">
        <v>13</v>
      </c>
    </row>
    <row r="644" spans="1:7" x14ac:dyDescent="0.25">
      <c r="A644" s="5" t="s">
        <v>847</v>
      </c>
      <c r="B644" s="42">
        <v>160</v>
      </c>
      <c r="F644" s="5" t="s">
        <v>847</v>
      </c>
      <c r="G644" s="42">
        <v>153</v>
      </c>
    </row>
    <row r="645" spans="1:7" x14ac:dyDescent="0.25">
      <c r="A645" s="5" t="s">
        <v>848</v>
      </c>
      <c r="B645" s="42">
        <v>500</v>
      </c>
      <c r="F645" s="5" t="s">
        <v>848</v>
      </c>
      <c r="G645" s="42">
        <v>100</v>
      </c>
    </row>
    <row r="646" spans="1:7" x14ac:dyDescent="0.25">
      <c r="A646" s="5" t="s">
        <v>849</v>
      </c>
      <c r="B646" s="42">
        <v>47</v>
      </c>
      <c r="F646" s="5" t="s">
        <v>849</v>
      </c>
      <c r="G646" s="42">
        <v>37</v>
      </c>
    </row>
    <row r="647" spans="1:7" x14ac:dyDescent="0.25">
      <c r="A647" s="5" t="s">
        <v>850</v>
      </c>
      <c r="B647" s="42">
        <v>10</v>
      </c>
      <c r="F647" s="5" t="s">
        <v>850</v>
      </c>
      <c r="G647" s="42">
        <v>4</v>
      </c>
    </row>
    <row r="648" spans="1:7" x14ac:dyDescent="0.25">
      <c r="A648" s="5" t="s">
        <v>851</v>
      </c>
      <c r="B648" s="42">
        <v>26</v>
      </c>
      <c r="F648" s="5" t="s">
        <v>851</v>
      </c>
      <c r="G648" s="42">
        <v>40</v>
      </c>
    </row>
    <row r="649" spans="1:7" x14ac:dyDescent="0.25">
      <c r="A649" s="5" t="s">
        <v>852</v>
      </c>
      <c r="B649" s="42">
        <v>30</v>
      </c>
      <c r="F649" s="5" t="s">
        <v>852</v>
      </c>
      <c r="G649" s="42">
        <v>6</v>
      </c>
    </row>
    <row r="650" spans="1:7" x14ac:dyDescent="0.25">
      <c r="A650" s="5" t="s">
        <v>853</v>
      </c>
      <c r="B650" s="42">
        <v>575</v>
      </c>
      <c r="F650" s="5" t="s">
        <v>853</v>
      </c>
      <c r="G650" s="42">
        <v>2</v>
      </c>
    </row>
    <row r="651" spans="1:7" x14ac:dyDescent="0.25">
      <c r="A651" s="5" t="s">
        <v>855</v>
      </c>
      <c r="B651" s="42">
        <v>30</v>
      </c>
      <c r="F651" s="5" t="s">
        <v>855</v>
      </c>
      <c r="G651" s="42">
        <v>269</v>
      </c>
    </row>
    <row r="652" spans="1:7" x14ac:dyDescent="0.25">
      <c r="A652" s="5" t="s">
        <v>856</v>
      </c>
      <c r="B652" s="42">
        <v>100</v>
      </c>
      <c r="F652" s="5" t="s">
        <v>856</v>
      </c>
      <c r="G652" s="42">
        <v>289</v>
      </c>
    </row>
    <row r="653" spans="1:7" x14ac:dyDescent="0.25">
      <c r="A653" s="5" t="s">
        <v>857</v>
      </c>
      <c r="B653" s="42">
        <v>3900</v>
      </c>
      <c r="F653" s="5" t="s">
        <v>857</v>
      </c>
      <c r="G653" s="42">
        <v>0</v>
      </c>
    </row>
    <row r="654" spans="1:7" x14ac:dyDescent="0.25">
      <c r="A654" s="5" t="s">
        <v>858</v>
      </c>
      <c r="B654" s="42">
        <v>87</v>
      </c>
      <c r="F654" s="5" t="s">
        <v>858</v>
      </c>
      <c r="G654" s="42">
        <v>85</v>
      </c>
    </row>
    <row r="655" spans="1:7" x14ac:dyDescent="0.25">
      <c r="A655" s="5" t="s">
        <v>859</v>
      </c>
      <c r="B655" s="42">
        <v>130</v>
      </c>
      <c r="F655" s="5" t="s">
        <v>859</v>
      </c>
      <c r="G655" s="42">
        <v>275</v>
      </c>
    </row>
    <row r="656" spans="1:7" x14ac:dyDescent="0.25">
      <c r="A656" s="5" t="s">
        <v>860</v>
      </c>
      <c r="B656" s="42">
        <v>40</v>
      </c>
      <c r="F656" s="5" t="s">
        <v>860</v>
      </c>
      <c r="G656" s="42">
        <v>7</v>
      </c>
    </row>
    <row r="657" spans="1:7" x14ac:dyDescent="0.25">
      <c r="A657" s="5" t="s">
        <v>861</v>
      </c>
      <c r="B657" s="42">
        <v>300</v>
      </c>
      <c r="F657" s="5" t="s">
        <v>861</v>
      </c>
      <c r="G657" s="42">
        <v>200</v>
      </c>
    </row>
    <row r="658" spans="1:7" x14ac:dyDescent="0.25">
      <c r="A658" s="5" t="s">
        <v>863</v>
      </c>
      <c r="B658" s="42">
        <v>50</v>
      </c>
      <c r="F658" s="5" t="s">
        <v>863</v>
      </c>
      <c r="G658" s="42">
        <v>348</v>
      </c>
    </row>
    <row r="659" spans="1:7" x14ac:dyDescent="0.25">
      <c r="A659" s="5" t="s">
        <v>864</v>
      </c>
      <c r="B659" s="42">
        <v>355</v>
      </c>
      <c r="F659" s="5" t="s">
        <v>864</v>
      </c>
      <c r="G659" s="42">
        <v>2100</v>
      </c>
    </row>
    <row r="660" spans="1:7" x14ac:dyDescent="0.25">
      <c r="A660" s="5" t="s">
        <v>866</v>
      </c>
      <c r="B660" s="42">
        <v>0</v>
      </c>
      <c r="F660" s="5" t="s">
        <v>866</v>
      </c>
      <c r="G660" s="42">
        <v>9</v>
      </c>
    </row>
    <row r="661" spans="1:7" x14ac:dyDescent="0.25">
      <c r="A661" s="5" t="s">
        <v>867</v>
      </c>
      <c r="B661" s="42">
        <v>0</v>
      </c>
      <c r="F661" s="5" t="s">
        <v>867</v>
      </c>
      <c r="G661" s="42">
        <v>74</v>
      </c>
    </row>
    <row r="662" spans="1:7" x14ac:dyDescent="0.25">
      <c r="A662" s="5" t="s">
        <v>868</v>
      </c>
      <c r="B662" s="42">
        <v>10</v>
      </c>
      <c r="F662" s="5" t="s">
        <v>868</v>
      </c>
      <c r="G662" s="42">
        <v>52</v>
      </c>
    </row>
    <row r="663" spans="1:7" x14ac:dyDescent="0.25">
      <c r="A663" s="5" t="s">
        <v>869</v>
      </c>
      <c r="B663" s="42">
        <v>500</v>
      </c>
      <c r="F663" s="5" t="s">
        <v>869</v>
      </c>
      <c r="G663" s="42">
        <v>28</v>
      </c>
    </row>
    <row r="664" spans="1:7" x14ac:dyDescent="0.25">
      <c r="A664" s="5" t="s">
        <v>870</v>
      </c>
      <c r="B664" s="42">
        <v>38</v>
      </c>
      <c r="F664" s="5" t="s">
        <v>870</v>
      </c>
      <c r="G664" s="42">
        <v>123</v>
      </c>
    </row>
    <row r="665" spans="1:7" x14ac:dyDescent="0.25">
      <c r="A665" s="5" t="s">
        <v>872</v>
      </c>
      <c r="B665" s="42">
        <v>20</v>
      </c>
      <c r="F665" s="5" t="s">
        <v>872</v>
      </c>
      <c r="G665" s="42">
        <v>279</v>
      </c>
    </row>
    <row r="666" spans="1:7" x14ac:dyDescent="0.25">
      <c r="A666" s="5" t="s">
        <v>873</v>
      </c>
      <c r="B666" s="42">
        <v>0</v>
      </c>
      <c r="F666" s="5" t="s">
        <v>873</v>
      </c>
      <c r="G666" s="42">
        <v>361</v>
      </c>
    </row>
    <row r="667" spans="1:7" x14ac:dyDescent="0.25">
      <c r="A667" s="5" t="s">
        <v>874</v>
      </c>
      <c r="B667" s="42">
        <v>30</v>
      </c>
      <c r="F667" s="5" t="s">
        <v>874</v>
      </c>
      <c r="G667" s="42">
        <v>32</v>
      </c>
    </row>
    <row r="668" spans="1:7" x14ac:dyDescent="0.25">
      <c r="A668" s="5" t="s">
        <v>875</v>
      </c>
      <c r="B668" s="42">
        <v>50</v>
      </c>
      <c r="F668" s="5" t="s">
        <v>875</v>
      </c>
      <c r="G668" s="42">
        <v>229</v>
      </c>
    </row>
    <row r="669" spans="1:7" x14ac:dyDescent="0.25">
      <c r="A669" s="5" t="s">
        <v>876</v>
      </c>
      <c r="B669" s="42">
        <v>50</v>
      </c>
      <c r="F669" s="5" t="s">
        <v>876</v>
      </c>
      <c r="G669" s="42">
        <v>1900</v>
      </c>
    </row>
    <row r="670" spans="1:7" x14ac:dyDescent="0.25">
      <c r="A670" s="5" t="s">
        <v>877</v>
      </c>
      <c r="B670" s="42">
        <v>140</v>
      </c>
      <c r="F670" s="5" t="s">
        <v>877</v>
      </c>
      <c r="G670" s="42">
        <v>1900</v>
      </c>
    </row>
    <row r="671" spans="1:7" x14ac:dyDescent="0.25">
      <c r="A671" s="5" t="s">
        <v>878</v>
      </c>
      <c r="B671" s="42">
        <v>0</v>
      </c>
      <c r="F671" s="5" t="s">
        <v>878</v>
      </c>
      <c r="G671" s="42">
        <v>704</v>
      </c>
    </row>
    <row r="672" spans="1:7" x14ac:dyDescent="0.25">
      <c r="A672" s="5" t="s">
        <v>9</v>
      </c>
      <c r="B672" s="42">
        <v>0</v>
      </c>
      <c r="F672" s="5" t="s">
        <v>9</v>
      </c>
      <c r="G672" s="42">
        <v>272</v>
      </c>
    </row>
    <row r="673" spans="1:7" x14ac:dyDescent="0.25">
      <c r="A673" s="5" t="s">
        <v>879</v>
      </c>
      <c r="B673" s="42">
        <v>9</v>
      </c>
      <c r="F673" s="5" t="s">
        <v>879</v>
      </c>
      <c r="G673" s="42">
        <v>15</v>
      </c>
    </row>
    <row r="674" spans="1:7" x14ac:dyDescent="0.25">
      <c r="A674" s="5" t="s">
        <v>880</v>
      </c>
      <c r="B674" s="42">
        <v>40</v>
      </c>
      <c r="F674" s="5" t="s">
        <v>880</v>
      </c>
      <c r="G674" s="42">
        <v>41</v>
      </c>
    </row>
    <row r="675" spans="1:7" x14ac:dyDescent="0.25">
      <c r="A675" s="5" t="s">
        <v>881</v>
      </c>
      <c r="B675" s="42">
        <v>80</v>
      </c>
      <c r="F675" s="5" t="s">
        <v>881</v>
      </c>
      <c r="G675" s="42">
        <v>1200</v>
      </c>
    </row>
    <row r="676" spans="1:7" x14ac:dyDescent="0.25">
      <c r="A676" s="5" t="s">
        <v>882</v>
      </c>
      <c r="B676" s="42">
        <v>90</v>
      </c>
      <c r="F676" s="5" t="s">
        <v>882</v>
      </c>
      <c r="G676" s="42">
        <v>222</v>
      </c>
    </row>
    <row r="677" spans="1:7" x14ac:dyDescent="0.25">
      <c r="A677" s="5" t="s">
        <v>883</v>
      </c>
      <c r="B677" s="42">
        <v>550</v>
      </c>
      <c r="F677" s="5" t="s">
        <v>883</v>
      </c>
      <c r="G677" s="42">
        <v>604</v>
      </c>
    </row>
    <row r="678" spans="1:7" x14ac:dyDescent="0.25">
      <c r="A678" s="5" t="s">
        <v>884</v>
      </c>
      <c r="B678" s="42">
        <v>65</v>
      </c>
      <c r="F678" s="5" t="s">
        <v>884</v>
      </c>
      <c r="G678" s="42">
        <v>119</v>
      </c>
    </row>
    <row r="679" spans="1:7" x14ac:dyDescent="0.25">
      <c r="A679" s="5" t="s">
        <v>885</v>
      </c>
      <c r="B679" s="42">
        <v>450</v>
      </c>
      <c r="F679" s="5" t="s">
        <v>885</v>
      </c>
      <c r="G679" s="42">
        <v>0</v>
      </c>
    </row>
    <row r="680" spans="1:7" x14ac:dyDescent="0.25">
      <c r="A680" s="5" t="s">
        <v>886</v>
      </c>
      <c r="B680" s="42">
        <v>20</v>
      </c>
      <c r="F680" s="5" t="s">
        <v>886</v>
      </c>
      <c r="G680" s="42">
        <v>88</v>
      </c>
    </row>
    <row r="681" spans="1:7" x14ac:dyDescent="0.25">
      <c r="A681" s="5" t="s">
        <v>887</v>
      </c>
      <c r="B681" s="42">
        <v>50</v>
      </c>
      <c r="F681" s="5" t="s">
        <v>887</v>
      </c>
      <c r="G681" s="42">
        <v>320</v>
      </c>
    </row>
    <row r="682" spans="1:7" x14ac:dyDescent="0.25">
      <c r="A682" s="5" t="s">
        <v>888</v>
      </c>
      <c r="B682" s="42">
        <v>335</v>
      </c>
      <c r="F682" s="5" t="s">
        <v>888</v>
      </c>
      <c r="G682" s="42">
        <v>379</v>
      </c>
    </row>
    <row r="683" spans="1:7" x14ac:dyDescent="0.25">
      <c r="A683" s="5" t="s">
        <v>889</v>
      </c>
      <c r="B683" s="42">
        <v>40</v>
      </c>
      <c r="F683" s="5" t="s">
        <v>889</v>
      </c>
      <c r="G683" s="42">
        <v>295</v>
      </c>
    </row>
    <row r="684" spans="1:7" x14ac:dyDescent="0.25">
      <c r="A684" s="5" t="s">
        <v>890</v>
      </c>
      <c r="B684" s="42">
        <v>43</v>
      </c>
      <c r="F684" s="5" t="s">
        <v>890</v>
      </c>
      <c r="G684" s="42">
        <v>459</v>
      </c>
    </row>
    <row r="685" spans="1:7" x14ac:dyDescent="0.25">
      <c r="A685" s="5" t="s">
        <v>891</v>
      </c>
      <c r="B685" s="42">
        <v>239</v>
      </c>
      <c r="F685" s="5" t="s">
        <v>891</v>
      </c>
      <c r="G685" s="42">
        <v>179</v>
      </c>
    </row>
    <row r="686" spans="1:7" x14ac:dyDescent="0.25">
      <c r="A686" s="5" t="s">
        <v>892</v>
      </c>
      <c r="B686" s="42">
        <v>1877</v>
      </c>
      <c r="F686" s="5" t="s">
        <v>892</v>
      </c>
      <c r="G686" s="42">
        <v>2400</v>
      </c>
    </row>
    <row r="687" spans="1:7" x14ac:dyDescent="0.25">
      <c r="A687" s="5" t="s">
        <v>893</v>
      </c>
      <c r="B687" s="42">
        <v>6</v>
      </c>
      <c r="F687" s="5" t="s">
        <v>893</v>
      </c>
      <c r="G687" s="42">
        <v>8</v>
      </c>
    </row>
    <row r="688" spans="1:7" x14ac:dyDescent="0.25">
      <c r="A688" s="5" t="s">
        <v>894</v>
      </c>
      <c r="B688" s="42">
        <v>150</v>
      </c>
      <c r="F688" s="5" t="s">
        <v>894</v>
      </c>
      <c r="G688" s="42">
        <v>89</v>
      </c>
    </row>
    <row r="689" spans="1:7" x14ac:dyDescent="0.25">
      <c r="A689" s="5" t="s">
        <v>895</v>
      </c>
      <c r="B689" s="42">
        <v>45</v>
      </c>
      <c r="F689" s="5" t="s">
        <v>895</v>
      </c>
      <c r="G689" s="42">
        <v>0</v>
      </c>
    </row>
    <row r="690" spans="1:7" x14ac:dyDescent="0.25">
      <c r="A690" s="5" t="s">
        <v>896</v>
      </c>
      <c r="B690" s="42">
        <v>190</v>
      </c>
      <c r="F690" s="5" t="s">
        <v>896</v>
      </c>
      <c r="G690" s="42">
        <v>116</v>
      </c>
    </row>
    <row r="691" spans="1:7" x14ac:dyDescent="0.25">
      <c r="A691" s="5" t="s">
        <v>897</v>
      </c>
      <c r="B691" s="42">
        <v>26</v>
      </c>
      <c r="F691" s="5" t="s">
        <v>897</v>
      </c>
      <c r="G691" s="42">
        <v>40</v>
      </c>
    </row>
    <row r="692" spans="1:7" x14ac:dyDescent="0.25">
      <c r="A692" s="5" t="s">
        <v>898</v>
      </c>
      <c r="B692" s="42">
        <v>544</v>
      </c>
      <c r="F692" s="5" t="s">
        <v>898</v>
      </c>
      <c r="G692" s="42">
        <v>12</v>
      </c>
    </row>
    <row r="693" spans="1:7" x14ac:dyDescent="0.25">
      <c r="A693" s="5" t="s">
        <v>899</v>
      </c>
      <c r="B693" s="42">
        <v>212</v>
      </c>
      <c r="F693" s="5" t="s">
        <v>899</v>
      </c>
      <c r="G693" s="42">
        <v>240</v>
      </c>
    </row>
    <row r="694" spans="1:7" x14ac:dyDescent="0.25">
      <c r="A694" s="5" t="s">
        <v>900</v>
      </c>
      <c r="B694" s="42">
        <v>19</v>
      </c>
      <c r="F694" s="5" t="s">
        <v>900</v>
      </c>
      <c r="G694" s="42">
        <v>0</v>
      </c>
    </row>
    <row r="695" spans="1:7" x14ac:dyDescent="0.25">
      <c r="A695" s="5" t="s">
        <v>901</v>
      </c>
      <c r="B695" s="42">
        <v>40</v>
      </c>
      <c r="F695" s="5" t="s">
        <v>901</v>
      </c>
      <c r="G695" s="42">
        <v>0</v>
      </c>
    </row>
    <row r="696" spans="1:7" x14ac:dyDescent="0.25">
      <c r="A696" s="5" t="s">
        <v>902</v>
      </c>
      <c r="B696" s="42">
        <v>57</v>
      </c>
      <c r="F696" s="5" t="s">
        <v>902</v>
      </c>
      <c r="G696" s="42">
        <v>125</v>
      </c>
    </row>
    <row r="697" spans="1:7" x14ac:dyDescent="0.25">
      <c r="A697" s="5" t="s">
        <v>904</v>
      </c>
      <c r="B697" s="42">
        <v>715</v>
      </c>
      <c r="F697" s="5" t="s">
        <v>904</v>
      </c>
      <c r="G697" s="42">
        <v>18</v>
      </c>
    </row>
    <row r="698" spans="1:7" x14ac:dyDescent="0.25">
      <c r="A698" s="5" t="s">
        <v>905</v>
      </c>
      <c r="B698" s="42">
        <v>22</v>
      </c>
      <c r="F698" s="5" t="s">
        <v>905</v>
      </c>
      <c r="G698" s="42">
        <v>356</v>
      </c>
    </row>
    <row r="699" spans="1:7" x14ac:dyDescent="0.25">
      <c r="A699" s="5" t="s">
        <v>906</v>
      </c>
      <c r="B699" s="42">
        <v>1000</v>
      </c>
      <c r="F699" s="5" t="s">
        <v>906</v>
      </c>
      <c r="G699" s="42">
        <v>2000</v>
      </c>
    </row>
    <row r="700" spans="1:7" x14ac:dyDescent="0.25">
      <c r="A700" s="5" t="s">
        <v>907</v>
      </c>
      <c r="B700" s="42">
        <v>70</v>
      </c>
      <c r="F700" s="5" t="s">
        <v>907</v>
      </c>
      <c r="G700" s="42">
        <v>23</v>
      </c>
    </row>
    <row r="701" spans="1:7" x14ac:dyDescent="0.25">
      <c r="A701" s="5" t="s">
        <v>908</v>
      </c>
      <c r="B701" s="42">
        <v>50</v>
      </c>
      <c r="F701" s="5" t="s">
        <v>908</v>
      </c>
      <c r="G701" s="42">
        <v>26</v>
      </c>
    </row>
    <row r="702" spans="1:7" x14ac:dyDescent="0.25">
      <c r="A702" s="5" t="s">
        <v>909</v>
      </c>
      <c r="B702" s="42">
        <v>9</v>
      </c>
      <c r="F702" s="5" t="s">
        <v>909</v>
      </c>
      <c r="G702" s="42">
        <v>15</v>
      </c>
    </row>
    <row r="703" spans="1:7" x14ac:dyDescent="0.25">
      <c r="A703" s="5" t="s">
        <v>910</v>
      </c>
      <c r="B703" s="42">
        <v>25</v>
      </c>
      <c r="F703" s="5" t="s">
        <v>910</v>
      </c>
      <c r="G703" s="42">
        <v>197</v>
      </c>
    </row>
    <row r="704" spans="1:7" x14ac:dyDescent="0.25">
      <c r="A704" s="5" t="s">
        <v>911</v>
      </c>
      <c r="B704" s="42">
        <v>225</v>
      </c>
      <c r="F704" s="5" t="s">
        <v>911</v>
      </c>
      <c r="G704" s="42">
        <v>30</v>
      </c>
    </row>
    <row r="705" spans="1:7" x14ac:dyDescent="0.25">
      <c r="A705" s="5" t="s">
        <v>912</v>
      </c>
      <c r="B705" s="42">
        <v>50</v>
      </c>
      <c r="F705" s="5" t="s">
        <v>912</v>
      </c>
      <c r="G705" s="42">
        <v>103</v>
      </c>
    </row>
    <row r="706" spans="1:7" x14ac:dyDescent="0.25">
      <c r="A706" s="5" t="s">
        <v>913</v>
      </c>
      <c r="B706" s="42">
        <v>145</v>
      </c>
      <c r="F706" s="5" t="s">
        <v>913</v>
      </c>
      <c r="G706" s="42">
        <v>410</v>
      </c>
    </row>
    <row r="707" spans="1:7" x14ac:dyDescent="0.25">
      <c r="A707" s="5" t="s">
        <v>914</v>
      </c>
      <c r="B707" s="42">
        <v>200</v>
      </c>
      <c r="F707" s="5" t="s">
        <v>914</v>
      </c>
      <c r="G707" s="42">
        <v>652</v>
      </c>
    </row>
    <row r="708" spans="1:7" x14ac:dyDescent="0.25">
      <c r="A708" s="5" t="s">
        <v>915</v>
      </c>
      <c r="B708" s="42">
        <v>12</v>
      </c>
      <c r="F708" s="5" t="s">
        <v>915</v>
      </c>
      <c r="G708" s="42">
        <v>233</v>
      </c>
    </row>
    <row r="709" spans="1:7" x14ac:dyDescent="0.25">
      <c r="A709" s="5" t="s">
        <v>916</v>
      </c>
      <c r="B709" s="42">
        <v>200</v>
      </c>
      <c r="F709" s="5" t="s">
        <v>916</v>
      </c>
      <c r="G709" s="42">
        <v>5100</v>
      </c>
    </row>
    <row r="710" spans="1:7" x14ac:dyDescent="0.25">
      <c r="A710" s="5" t="s">
        <v>917</v>
      </c>
      <c r="B710" s="42">
        <v>0</v>
      </c>
      <c r="F710" s="5" t="s">
        <v>917</v>
      </c>
      <c r="G710" s="42">
        <v>114</v>
      </c>
    </row>
    <row r="711" spans="1:7" x14ac:dyDescent="0.25">
      <c r="A711" s="5" t="s">
        <v>918</v>
      </c>
      <c r="B711" s="42">
        <v>208</v>
      </c>
      <c r="F711" s="5" t="s">
        <v>918</v>
      </c>
      <c r="G711" s="42">
        <v>22</v>
      </c>
    </row>
    <row r="712" spans="1:7" x14ac:dyDescent="0.25">
      <c r="A712" s="5" t="s">
        <v>919</v>
      </c>
      <c r="B712" s="42">
        <v>20</v>
      </c>
      <c r="F712" s="5" t="s">
        <v>919</v>
      </c>
      <c r="G712" s="42">
        <v>44</v>
      </c>
    </row>
    <row r="713" spans="1:7" x14ac:dyDescent="0.25">
      <c r="A713" s="5" t="s">
        <v>920</v>
      </c>
      <c r="B713" s="42">
        <v>35</v>
      </c>
      <c r="F713" s="5" t="s">
        <v>920</v>
      </c>
      <c r="G713" s="42">
        <v>40</v>
      </c>
    </row>
    <row r="714" spans="1:7" x14ac:dyDescent="0.25">
      <c r="A714" s="5" t="s">
        <v>921</v>
      </c>
      <c r="B714" s="42">
        <v>50</v>
      </c>
      <c r="F714" s="5" t="s">
        <v>921</v>
      </c>
      <c r="G714" s="42">
        <v>28</v>
      </c>
    </row>
    <row r="715" spans="1:7" x14ac:dyDescent="0.25">
      <c r="A715" s="5" t="s">
        <v>922</v>
      </c>
      <c r="B715" s="42">
        <v>6</v>
      </c>
      <c r="F715" s="5" t="s">
        <v>922</v>
      </c>
      <c r="G715" s="42">
        <v>12</v>
      </c>
    </row>
    <row r="716" spans="1:7" x14ac:dyDescent="0.25">
      <c r="A716" s="5" t="s">
        <v>923</v>
      </c>
      <c r="B716" s="42">
        <v>39</v>
      </c>
      <c r="F716" s="5" t="s">
        <v>923</v>
      </c>
      <c r="G716" s="42">
        <v>118</v>
      </c>
    </row>
    <row r="717" spans="1:7" x14ac:dyDescent="0.25">
      <c r="A717" s="5" t="s">
        <v>924</v>
      </c>
      <c r="B717" s="42">
        <v>50</v>
      </c>
      <c r="F717" s="5" t="s">
        <v>924</v>
      </c>
      <c r="G717" s="42">
        <v>430</v>
      </c>
    </row>
    <row r="718" spans="1:7" x14ac:dyDescent="0.25">
      <c r="A718" s="5" t="s">
        <v>925</v>
      </c>
      <c r="B718" s="42">
        <v>0</v>
      </c>
      <c r="F718" s="5" t="s">
        <v>925</v>
      </c>
      <c r="G718" s="42">
        <v>194</v>
      </c>
    </row>
    <row r="719" spans="1:7" x14ac:dyDescent="0.25">
      <c r="A719" s="5" t="s">
        <v>926</v>
      </c>
      <c r="B719" s="42">
        <v>900</v>
      </c>
      <c r="F719" s="5" t="s">
        <v>926</v>
      </c>
      <c r="G719" s="42">
        <v>1200</v>
      </c>
    </row>
    <row r="720" spans="1:7" x14ac:dyDescent="0.25">
      <c r="A720" s="5" t="s">
        <v>927</v>
      </c>
      <c r="B720" s="42">
        <v>100</v>
      </c>
      <c r="F720" s="5" t="s">
        <v>927</v>
      </c>
      <c r="G720" s="42">
        <v>205</v>
      </c>
    </row>
    <row r="721" spans="1:7" x14ac:dyDescent="0.25">
      <c r="A721" s="5" t="s">
        <v>928</v>
      </c>
      <c r="B721" s="42">
        <v>500</v>
      </c>
      <c r="F721" s="5" t="s">
        <v>928</v>
      </c>
      <c r="G721" s="42">
        <v>11</v>
      </c>
    </row>
    <row r="722" spans="1:7" x14ac:dyDescent="0.25">
      <c r="A722" s="5" t="s">
        <v>929</v>
      </c>
      <c r="B722" s="42">
        <v>100</v>
      </c>
      <c r="F722" s="5" t="s">
        <v>929</v>
      </c>
      <c r="G722" s="42">
        <v>416</v>
      </c>
    </row>
    <row r="723" spans="1:7" x14ac:dyDescent="0.25">
      <c r="A723" s="5" t="s">
        <v>930</v>
      </c>
      <c r="B723" s="42">
        <v>72</v>
      </c>
      <c r="F723" s="5" t="s">
        <v>930</v>
      </c>
      <c r="G723" s="42">
        <v>281</v>
      </c>
    </row>
    <row r="724" spans="1:7" x14ac:dyDescent="0.25">
      <c r="A724" s="5" t="s">
        <v>932</v>
      </c>
      <c r="B724" s="42">
        <v>0</v>
      </c>
      <c r="F724" s="5" t="s">
        <v>932</v>
      </c>
      <c r="G724" s="42">
        <v>108</v>
      </c>
    </row>
    <row r="725" spans="1:7" x14ac:dyDescent="0.25">
      <c r="A725" s="5" t="s">
        <v>933</v>
      </c>
      <c r="B725" s="42">
        <v>390</v>
      </c>
      <c r="F725" s="5" t="s">
        <v>933</v>
      </c>
      <c r="G725" s="42">
        <v>2800</v>
      </c>
    </row>
    <row r="726" spans="1:7" x14ac:dyDescent="0.25">
      <c r="A726" s="5" t="s">
        <v>934</v>
      </c>
      <c r="B726" s="42">
        <v>1300</v>
      </c>
      <c r="F726" s="5" t="s">
        <v>934</v>
      </c>
      <c r="G726" s="42">
        <v>1500</v>
      </c>
    </row>
    <row r="727" spans="1:7" x14ac:dyDescent="0.25">
      <c r="A727" s="5" t="s">
        <v>935</v>
      </c>
      <c r="B727" s="42">
        <v>35</v>
      </c>
      <c r="F727" s="5" t="s">
        <v>935</v>
      </c>
      <c r="G727" s="42">
        <v>244</v>
      </c>
    </row>
    <row r="728" spans="1:7" x14ac:dyDescent="0.25">
      <c r="A728" s="5" t="s">
        <v>936</v>
      </c>
      <c r="B728" s="42">
        <v>75</v>
      </c>
      <c r="F728" s="5" t="s">
        <v>936</v>
      </c>
      <c r="G728" s="42">
        <v>166</v>
      </c>
    </row>
    <row r="729" spans="1:7" x14ac:dyDescent="0.25">
      <c r="A729" s="5" t="s">
        <v>937</v>
      </c>
      <c r="B729" s="42">
        <v>0</v>
      </c>
      <c r="F729" s="5" t="s">
        <v>937</v>
      </c>
      <c r="G729" s="42">
        <v>0</v>
      </c>
    </row>
    <row r="730" spans="1:7" x14ac:dyDescent="0.25">
      <c r="A730" s="5" t="s">
        <v>938</v>
      </c>
      <c r="B730" s="42">
        <v>0</v>
      </c>
      <c r="F730" s="5" t="s">
        <v>938</v>
      </c>
      <c r="G730" s="42">
        <v>188</v>
      </c>
    </row>
    <row r="731" spans="1:7" x14ac:dyDescent="0.25">
      <c r="A731" s="5" t="s">
        <v>939</v>
      </c>
      <c r="B731" s="42">
        <v>0</v>
      </c>
      <c r="F731" s="5" t="s">
        <v>939</v>
      </c>
      <c r="G731" s="42">
        <v>17</v>
      </c>
    </row>
    <row r="732" spans="1:7" x14ac:dyDescent="0.25">
      <c r="A732" s="5" t="s">
        <v>941</v>
      </c>
      <c r="B732" s="42">
        <v>47</v>
      </c>
      <c r="F732" s="5" t="s">
        <v>941</v>
      </c>
      <c r="G732" s="42">
        <v>169</v>
      </c>
    </row>
    <row r="733" spans="1:7" x14ac:dyDescent="0.25">
      <c r="A733" s="5" t="s">
        <v>942</v>
      </c>
      <c r="B733" s="42">
        <v>0</v>
      </c>
      <c r="F733" s="5" t="s">
        <v>942</v>
      </c>
      <c r="G733" s="42">
        <v>91</v>
      </c>
    </row>
    <row r="734" spans="1:7" x14ac:dyDescent="0.25">
      <c r="A734" s="5" t="s">
        <v>943</v>
      </c>
      <c r="B734" s="42">
        <v>3074</v>
      </c>
      <c r="F734" s="5" t="s">
        <v>943</v>
      </c>
      <c r="G734" s="42">
        <v>1600</v>
      </c>
    </row>
    <row r="735" spans="1:7" x14ac:dyDescent="0.25">
      <c r="A735" s="5" t="s">
        <v>944</v>
      </c>
      <c r="B735" s="42">
        <v>150</v>
      </c>
      <c r="F735" s="5" t="s">
        <v>944</v>
      </c>
      <c r="G735" s="42">
        <v>1600</v>
      </c>
    </row>
    <row r="736" spans="1:7" x14ac:dyDescent="0.25">
      <c r="A736" s="5" t="s">
        <v>945</v>
      </c>
      <c r="B736" s="42">
        <v>160</v>
      </c>
      <c r="F736" s="5" t="s">
        <v>945</v>
      </c>
      <c r="G736" s="42">
        <v>229</v>
      </c>
    </row>
    <row r="737" spans="1:7" x14ac:dyDescent="0.25">
      <c r="A737" s="5" t="s">
        <v>946</v>
      </c>
      <c r="B737" s="42">
        <v>0</v>
      </c>
      <c r="F737" s="5" t="s">
        <v>946</v>
      </c>
      <c r="G737" s="42">
        <v>8</v>
      </c>
    </row>
    <row r="738" spans="1:7" x14ac:dyDescent="0.25">
      <c r="A738" s="5" t="s">
        <v>947</v>
      </c>
      <c r="B738" s="42">
        <v>349</v>
      </c>
      <c r="F738" s="5" t="s">
        <v>947</v>
      </c>
      <c r="G738" s="42">
        <v>227</v>
      </c>
    </row>
    <row r="739" spans="1:7" x14ac:dyDescent="0.25">
      <c r="A739" s="5" t="s">
        <v>948</v>
      </c>
      <c r="B739" s="42">
        <v>18</v>
      </c>
      <c r="F739" s="5" t="s">
        <v>948</v>
      </c>
      <c r="G739" s="42">
        <v>23</v>
      </c>
    </row>
    <row r="740" spans="1:7" x14ac:dyDescent="0.25">
      <c r="A740" s="5" t="s">
        <v>949</v>
      </c>
      <c r="B740" s="42">
        <v>120</v>
      </c>
      <c r="F740" s="5" t="s">
        <v>949</v>
      </c>
      <c r="G740" s="42">
        <v>138</v>
      </c>
    </row>
    <row r="741" spans="1:7" x14ac:dyDescent="0.25">
      <c r="A741" s="5" t="s">
        <v>950</v>
      </c>
      <c r="B741" s="42">
        <v>39</v>
      </c>
      <c r="F741" s="5" t="s">
        <v>950</v>
      </c>
      <c r="G741" s="42">
        <v>240</v>
      </c>
    </row>
    <row r="742" spans="1:7" x14ac:dyDescent="0.25">
      <c r="A742" s="5" t="s">
        <v>951</v>
      </c>
      <c r="B742" s="42">
        <v>25</v>
      </c>
      <c r="F742" s="5" t="s">
        <v>951</v>
      </c>
      <c r="G742" s="42">
        <v>10</v>
      </c>
    </row>
    <row r="743" spans="1:7" x14ac:dyDescent="0.25">
      <c r="A743" s="5" t="s">
        <v>952</v>
      </c>
      <c r="B743" s="42">
        <v>8</v>
      </c>
      <c r="F743" s="5" t="s">
        <v>952</v>
      </c>
      <c r="G743" s="42">
        <v>10</v>
      </c>
    </row>
    <row r="744" spans="1:7" x14ac:dyDescent="0.25">
      <c r="A744" s="5" t="s">
        <v>953</v>
      </c>
      <c r="B744" s="42">
        <v>0</v>
      </c>
      <c r="F744" s="5" t="s">
        <v>953</v>
      </c>
      <c r="G744" s="42">
        <v>21</v>
      </c>
    </row>
    <row r="745" spans="1:7" x14ac:dyDescent="0.25">
      <c r="A745" s="5" t="s">
        <v>954</v>
      </c>
      <c r="B745" s="42">
        <v>217</v>
      </c>
      <c r="F745" s="5" t="s">
        <v>954</v>
      </c>
      <c r="G745" s="42">
        <v>804</v>
      </c>
    </row>
    <row r="746" spans="1:7" x14ac:dyDescent="0.25">
      <c r="A746" s="5" t="s">
        <v>955</v>
      </c>
      <c r="B746" s="42">
        <v>170</v>
      </c>
      <c r="F746" s="5" t="s">
        <v>955</v>
      </c>
      <c r="G746" s="42">
        <v>1</v>
      </c>
    </row>
    <row r="747" spans="1:7" x14ac:dyDescent="0.25">
      <c r="A747" s="5" t="s">
        <v>956</v>
      </c>
      <c r="B747" s="42">
        <v>40</v>
      </c>
      <c r="F747" s="5" t="s">
        <v>956</v>
      </c>
      <c r="G747" s="42">
        <v>11</v>
      </c>
    </row>
    <row r="748" spans="1:7" x14ac:dyDescent="0.25">
      <c r="A748" s="5" t="s">
        <v>957</v>
      </c>
      <c r="B748" s="42">
        <v>800</v>
      </c>
      <c r="F748" s="5" t="s">
        <v>957</v>
      </c>
      <c r="G748" s="42">
        <v>3700</v>
      </c>
    </row>
    <row r="749" spans="1:7" x14ac:dyDescent="0.25">
      <c r="A749" s="5" t="s">
        <v>958</v>
      </c>
      <c r="B749" s="42">
        <v>300</v>
      </c>
      <c r="F749" s="5" t="s">
        <v>958</v>
      </c>
      <c r="G749" s="42">
        <v>521</v>
      </c>
    </row>
    <row r="750" spans="1:7" x14ac:dyDescent="0.25">
      <c r="A750" s="5" t="s">
        <v>959</v>
      </c>
      <c r="B750" s="42">
        <v>115</v>
      </c>
      <c r="F750" s="5" t="s">
        <v>959</v>
      </c>
      <c r="G750" s="42">
        <v>654</v>
      </c>
    </row>
    <row r="751" spans="1:7" x14ac:dyDescent="0.25">
      <c r="A751" s="5" t="s">
        <v>960</v>
      </c>
      <c r="B751" s="42">
        <v>147</v>
      </c>
      <c r="F751" s="5" t="s">
        <v>960</v>
      </c>
      <c r="G751" s="42">
        <v>560</v>
      </c>
    </row>
    <row r="752" spans="1:7" x14ac:dyDescent="0.25">
      <c r="A752" s="5" t="s">
        <v>961</v>
      </c>
      <c r="B752" s="42">
        <v>15</v>
      </c>
      <c r="F752" s="5" t="s">
        <v>961</v>
      </c>
      <c r="G752" s="42">
        <v>40</v>
      </c>
    </row>
    <row r="753" spans="1:7" x14ac:dyDescent="0.25">
      <c r="A753" s="5" t="s">
        <v>962</v>
      </c>
      <c r="B753" s="42">
        <v>15</v>
      </c>
      <c r="F753" s="5" t="s">
        <v>962</v>
      </c>
      <c r="G753" s="42">
        <v>278</v>
      </c>
    </row>
    <row r="754" spans="1:7" x14ac:dyDescent="0.25">
      <c r="A754" s="5" t="s">
        <v>963</v>
      </c>
      <c r="B754" s="42">
        <v>16</v>
      </c>
      <c r="F754" s="5" t="s">
        <v>963</v>
      </c>
      <c r="G754" s="42">
        <v>0</v>
      </c>
    </row>
    <row r="755" spans="1:7" x14ac:dyDescent="0.25">
      <c r="A755" s="5" t="s">
        <v>964</v>
      </c>
      <c r="B755" s="42">
        <v>70</v>
      </c>
      <c r="F755" s="5" t="s">
        <v>964</v>
      </c>
      <c r="G755" s="42">
        <v>180</v>
      </c>
    </row>
    <row r="756" spans="1:7" x14ac:dyDescent="0.25">
      <c r="A756" s="5" t="s">
        <v>965</v>
      </c>
      <c r="B756" s="42">
        <v>101</v>
      </c>
      <c r="F756" s="5" t="s">
        <v>965</v>
      </c>
      <c r="G756" s="42">
        <v>514</v>
      </c>
    </row>
    <row r="757" spans="1:7" x14ac:dyDescent="0.25">
      <c r="A757" s="5" t="s">
        <v>966</v>
      </c>
      <c r="B757" s="42">
        <v>180</v>
      </c>
      <c r="F757" s="5" t="s">
        <v>966</v>
      </c>
      <c r="G757" s="42">
        <v>706</v>
      </c>
    </row>
    <row r="758" spans="1:7" x14ac:dyDescent="0.25">
      <c r="A758" s="5" t="s">
        <v>967</v>
      </c>
      <c r="B758" s="42">
        <v>12</v>
      </c>
      <c r="F758" s="5" t="s">
        <v>967</v>
      </c>
      <c r="G758" s="42">
        <v>19</v>
      </c>
    </row>
    <row r="759" spans="1:7" x14ac:dyDescent="0.25">
      <c r="A759" s="5" t="s">
        <v>968</v>
      </c>
      <c r="B759" s="42">
        <v>50</v>
      </c>
      <c r="F759" s="5" t="s">
        <v>968</v>
      </c>
      <c r="G759" s="42">
        <v>53</v>
      </c>
    </row>
    <row r="760" spans="1:7" x14ac:dyDescent="0.25">
      <c r="A760" s="5" t="s">
        <v>969</v>
      </c>
      <c r="B760" s="42">
        <v>40</v>
      </c>
      <c r="F760" s="5" t="s">
        <v>969</v>
      </c>
      <c r="G760" s="42">
        <v>44</v>
      </c>
    </row>
    <row r="761" spans="1:7" x14ac:dyDescent="0.25">
      <c r="A761" s="5" t="s">
        <v>970</v>
      </c>
      <c r="B761" s="42">
        <v>1100</v>
      </c>
      <c r="F761" s="5" t="s">
        <v>970</v>
      </c>
      <c r="G761" s="42">
        <v>134</v>
      </c>
    </row>
    <row r="762" spans="1:7" x14ac:dyDescent="0.25">
      <c r="A762" s="5" t="s">
        <v>971</v>
      </c>
      <c r="B762" s="42">
        <v>400</v>
      </c>
      <c r="F762" s="5" t="s">
        <v>971</v>
      </c>
      <c r="G762" s="42">
        <v>568</v>
      </c>
    </row>
    <row r="763" spans="1:7" x14ac:dyDescent="0.25">
      <c r="A763" s="5" t="s">
        <v>972</v>
      </c>
      <c r="B763" s="42">
        <v>23</v>
      </c>
      <c r="F763" s="5" t="s">
        <v>972</v>
      </c>
      <c r="G763" s="42">
        <v>91</v>
      </c>
    </row>
    <row r="764" spans="1:7" x14ac:dyDescent="0.25">
      <c r="A764" s="5" t="s">
        <v>973</v>
      </c>
      <c r="B764" s="42">
        <v>90</v>
      </c>
      <c r="F764" s="5" t="s">
        <v>973</v>
      </c>
      <c r="G764" s="42">
        <v>38</v>
      </c>
    </row>
    <row r="765" spans="1:7" x14ac:dyDescent="0.25">
      <c r="A765" s="5" t="s">
        <v>975</v>
      </c>
      <c r="B765" s="42">
        <v>0</v>
      </c>
      <c r="F765" s="5" t="s">
        <v>975</v>
      </c>
      <c r="G765" s="42">
        <v>1</v>
      </c>
    </row>
    <row r="766" spans="1:7" x14ac:dyDescent="0.25">
      <c r="A766" s="5" t="s">
        <v>976</v>
      </c>
      <c r="B766" s="42">
        <v>70</v>
      </c>
      <c r="F766" s="5" t="s">
        <v>976</v>
      </c>
      <c r="G766" s="42">
        <v>183</v>
      </c>
    </row>
    <row r="767" spans="1:7" x14ac:dyDescent="0.25">
      <c r="A767" s="5" t="s">
        <v>977</v>
      </c>
      <c r="B767" s="42">
        <v>36</v>
      </c>
      <c r="F767" s="5" t="s">
        <v>977</v>
      </c>
      <c r="G767" s="42">
        <v>188</v>
      </c>
    </row>
    <row r="768" spans="1:7" x14ac:dyDescent="0.25">
      <c r="A768" s="5" t="s">
        <v>978</v>
      </c>
      <c r="B768" s="42">
        <v>40</v>
      </c>
      <c r="F768" s="5" t="s">
        <v>978</v>
      </c>
      <c r="G768" s="42">
        <v>34</v>
      </c>
    </row>
    <row r="769" spans="1:7" x14ac:dyDescent="0.25">
      <c r="A769" s="5" t="s">
        <v>979</v>
      </c>
      <c r="B769" s="42">
        <v>300</v>
      </c>
      <c r="F769" s="5" t="s">
        <v>979</v>
      </c>
      <c r="G769" s="42">
        <v>1900</v>
      </c>
    </row>
    <row r="770" spans="1:7" x14ac:dyDescent="0.25">
      <c r="A770" s="5" t="s">
        <v>980</v>
      </c>
      <c r="B770" s="42">
        <v>13</v>
      </c>
      <c r="F770" s="5" t="s">
        <v>980</v>
      </c>
      <c r="G770" s="42">
        <v>94</v>
      </c>
    </row>
    <row r="771" spans="1:7" x14ac:dyDescent="0.25">
      <c r="A771" s="5" t="s">
        <v>981</v>
      </c>
      <c r="B771" s="42">
        <v>1300</v>
      </c>
      <c r="F771" s="5" t="s">
        <v>981</v>
      </c>
      <c r="G771" s="42">
        <v>0</v>
      </c>
    </row>
    <row r="772" spans="1:7" x14ac:dyDescent="0.25">
      <c r="A772" s="5" t="s">
        <v>982</v>
      </c>
      <c r="B772" s="42">
        <v>84</v>
      </c>
      <c r="F772" s="5" t="s">
        <v>982</v>
      </c>
      <c r="G772" s="42">
        <v>122</v>
      </c>
    </row>
    <row r="773" spans="1:7" x14ac:dyDescent="0.25">
      <c r="A773" s="5" t="s">
        <v>983</v>
      </c>
      <c r="B773" s="42">
        <v>110</v>
      </c>
      <c r="F773" s="5" t="s">
        <v>983</v>
      </c>
      <c r="G773" s="42">
        <v>347</v>
      </c>
    </row>
    <row r="774" spans="1:7" x14ac:dyDescent="0.25">
      <c r="A774" s="5" t="s">
        <v>985</v>
      </c>
      <c r="B774" s="42">
        <v>0</v>
      </c>
      <c r="F774" s="5" t="s">
        <v>985</v>
      </c>
      <c r="G774" s="42">
        <v>40</v>
      </c>
    </row>
    <row r="775" spans="1:7" x14ac:dyDescent="0.25">
      <c r="A775" s="5" t="s">
        <v>986</v>
      </c>
      <c r="B775" s="42">
        <v>50</v>
      </c>
      <c r="F775" s="5" t="s">
        <v>986</v>
      </c>
      <c r="G775" s="42">
        <v>52</v>
      </c>
    </row>
    <row r="776" spans="1:7" x14ac:dyDescent="0.25">
      <c r="A776" s="5" t="s">
        <v>987</v>
      </c>
      <c r="B776" s="42">
        <v>335</v>
      </c>
      <c r="F776" s="5" t="s">
        <v>987</v>
      </c>
      <c r="G776" s="42">
        <v>342</v>
      </c>
    </row>
    <row r="777" spans="1:7" x14ac:dyDescent="0.25">
      <c r="A777" s="5" t="s">
        <v>988</v>
      </c>
      <c r="B777" s="42">
        <v>29</v>
      </c>
      <c r="F777" s="5" t="s">
        <v>988</v>
      </c>
      <c r="G777" s="42">
        <v>328</v>
      </c>
    </row>
    <row r="778" spans="1:7" x14ac:dyDescent="0.25">
      <c r="A778" s="5" t="s">
        <v>989</v>
      </c>
      <c r="B778" s="42">
        <v>30</v>
      </c>
      <c r="F778" s="5" t="s">
        <v>989</v>
      </c>
      <c r="G778" s="42">
        <v>41</v>
      </c>
    </row>
    <row r="779" spans="1:7" x14ac:dyDescent="0.25">
      <c r="A779" s="5" t="s">
        <v>990</v>
      </c>
      <c r="B779" s="42">
        <v>45</v>
      </c>
      <c r="F779" s="5" t="s">
        <v>990</v>
      </c>
      <c r="G779" s="42">
        <v>130</v>
      </c>
    </row>
    <row r="780" spans="1:7" x14ac:dyDescent="0.25">
      <c r="A780" s="5" t="s">
        <v>993</v>
      </c>
      <c r="B780" s="42">
        <v>0</v>
      </c>
      <c r="F780" s="5" t="s">
        <v>993</v>
      </c>
      <c r="G780" s="42">
        <v>62</v>
      </c>
    </row>
    <row r="781" spans="1:7" x14ac:dyDescent="0.25">
      <c r="A781" s="5" t="s">
        <v>994</v>
      </c>
      <c r="B781" s="42">
        <v>140</v>
      </c>
      <c r="F781" s="5" t="s">
        <v>994</v>
      </c>
      <c r="G781" s="42">
        <v>190</v>
      </c>
    </row>
    <row r="782" spans="1:7" x14ac:dyDescent="0.25">
      <c r="A782" s="5" t="s">
        <v>995</v>
      </c>
      <c r="B782" s="42">
        <v>80</v>
      </c>
      <c r="F782" s="5" t="s">
        <v>995</v>
      </c>
      <c r="G782" s="42">
        <v>379</v>
      </c>
    </row>
    <row r="783" spans="1:7" x14ac:dyDescent="0.25">
      <c r="A783" s="5" t="s">
        <v>996</v>
      </c>
      <c r="B783" s="42">
        <v>147</v>
      </c>
      <c r="F783" s="5" t="s">
        <v>996</v>
      </c>
      <c r="G783" s="42">
        <v>71</v>
      </c>
    </row>
    <row r="784" spans="1:7" x14ac:dyDescent="0.25">
      <c r="A784" s="5" t="s">
        <v>997</v>
      </c>
      <c r="B784" s="42">
        <v>27</v>
      </c>
      <c r="F784" s="5" t="s">
        <v>997</v>
      </c>
      <c r="G784" s="42">
        <v>56</v>
      </c>
    </row>
    <row r="785" spans="1:7" x14ac:dyDescent="0.25">
      <c r="A785" s="5" t="s">
        <v>998</v>
      </c>
      <c r="B785" s="42">
        <v>23</v>
      </c>
      <c r="F785" s="5" t="s">
        <v>998</v>
      </c>
      <c r="G785" s="42">
        <v>3</v>
      </c>
    </row>
    <row r="786" spans="1:7" x14ac:dyDescent="0.25">
      <c r="A786" s="5" t="s">
        <v>999</v>
      </c>
      <c r="B786" s="42">
        <v>100</v>
      </c>
      <c r="F786" s="5" t="s">
        <v>999</v>
      </c>
      <c r="G786" s="42">
        <v>17</v>
      </c>
    </row>
    <row r="787" spans="1:7" x14ac:dyDescent="0.25">
      <c r="A787" s="5" t="s">
        <v>1000</v>
      </c>
      <c r="B787" s="42">
        <v>52</v>
      </c>
      <c r="F787" s="5" t="s">
        <v>1000</v>
      </c>
      <c r="G787" s="42">
        <v>481</v>
      </c>
    </row>
    <row r="788" spans="1:7" x14ac:dyDescent="0.25">
      <c r="A788" s="5" t="s">
        <v>1001</v>
      </c>
      <c r="B788" s="42">
        <v>100</v>
      </c>
      <c r="F788" s="5" t="s">
        <v>1001</v>
      </c>
      <c r="G788" s="42">
        <v>59</v>
      </c>
    </row>
    <row r="789" spans="1:7" x14ac:dyDescent="0.25">
      <c r="A789" s="5" t="s">
        <v>1002</v>
      </c>
      <c r="B789" s="42">
        <v>685</v>
      </c>
      <c r="F789" s="5" t="s">
        <v>1002</v>
      </c>
      <c r="G789" s="42">
        <v>392</v>
      </c>
    </row>
    <row r="790" spans="1:7" x14ac:dyDescent="0.25">
      <c r="A790" s="5" t="s">
        <v>1003</v>
      </c>
      <c r="B790" s="42">
        <v>500</v>
      </c>
      <c r="F790" s="5" t="s">
        <v>1003</v>
      </c>
      <c r="G790" s="42">
        <v>200</v>
      </c>
    </row>
    <row r="791" spans="1:7" x14ac:dyDescent="0.25">
      <c r="A791" s="5" t="s">
        <v>1005</v>
      </c>
      <c r="B791" s="42">
        <v>200</v>
      </c>
      <c r="F791" s="5" t="s">
        <v>1005</v>
      </c>
      <c r="G791" s="42">
        <v>0</v>
      </c>
    </row>
    <row r="792" spans="1:7" x14ac:dyDescent="0.25">
      <c r="A792" s="5" t="s">
        <v>1007</v>
      </c>
      <c r="B792" s="42">
        <v>18</v>
      </c>
      <c r="F792" s="5" t="s">
        <v>1007</v>
      </c>
      <c r="G792" s="42">
        <v>90</v>
      </c>
    </row>
    <row r="793" spans="1:7" x14ac:dyDescent="0.25">
      <c r="A793" s="5" t="s">
        <v>1008</v>
      </c>
      <c r="B793" s="42">
        <v>30</v>
      </c>
      <c r="F793" s="5" t="s">
        <v>1008</v>
      </c>
      <c r="G793" s="42">
        <v>114</v>
      </c>
    </row>
    <row r="794" spans="1:7" x14ac:dyDescent="0.25">
      <c r="A794" s="5" t="s">
        <v>1009</v>
      </c>
      <c r="B794" s="42">
        <v>86</v>
      </c>
      <c r="F794" s="5" t="s">
        <v>1009</v>
      </c>
      <c r="G794" s="42">
        <v>72</v>
      </c>
    </row>
    <row r="795" spans="1:7" x14ac:dyDescent="0.25">
      <c r="A795" s="5" t="s">
        <v>1010</v>
      </c>
      <c r="B795" s="42">
        <v>150</v>
      </c>
      <c r="F795" s="5" t="s">
        <v>1010</v>
      </c>
      <c r="G795" s="42">
        <v>24</v>
      </c>
    </row>
    <row r="796" spans="1:7" x14ac:dyDescent="0.25">
      <c r="A796" s="5" t="s">
        <v>1011</v>
      </c>
      <c r="B796" s="42">
        <v>0</v>
      </c>
      <c r="F796" s="5" t="s">
        <v>1011</v>
      </c>
      <c r="G796" s="42">
        <v>20</v>
      </c>
    </row>
    <row r="797" spans="1:7" x14ac:dyDescent="0.25">
      <c r="A797" s="5" t="s">
        <v>1012</v>
      </c>
      <c r="B797" s="42">
        <v>0</v>
      </c>
      <c r="F797" s="5" t="s">
        <v>1012</v>
      </c>
      <c r="G797" s="42">
        <v>158</v>
      </c>
    </row>
    <row r="798" spans="1:7" x14ac:dyDescent="0.25">
      <c r="A798" s="5" t="s">
        <v>1013</v>
      </c>
      <c r="B798" s="42">
        <v>130</v>
      </c>
      <c r="F798" s="5" t="s">
        <v>1013</v>
      </c>
      <c r="G798" s="42">
        <v>6</v>
      </c>
    </row>
    <row r="799" spans="1:7" x14ac:dyDescent="0.25">
      <c r="A799" s="5" t="s">
        <v>1014</v>
      </c>
      <c r="B799" s="42">
        <v>40</v>
      </c>
      <c r="F799" s="5" t="s">
        <v>1014</v>
      </c>
      <c r="G799" s="42">
        <v>15</v>
      </c>
    </row>
    <row r="800" spans="1:7" x14ac:dyDescent="0.25">
      <c r="A800" s="5" t="s">
        <v>1015</v>
      </c>
      <c r="B800" s="42">
        <v>14</v>
      </c>
      <c r="F800" s="5" t="s">
        <v>1015</v>
      </c>
      <c r="G800" s="42">
        <v>0</v>
      </c>
    </row>
    <row r="801" spans="1:7" x14ac:dyDescent="0.25">
      <c r="A801" s="5" t="s">
        <v>1016</v>
      </c>
      <c r="B801" s="42">
        <v>40</v>
      </c>
      <c r="F801" s="5" t="s">
        <v>1016</v>
      </c>
      <c r="G801" s="42">
        <v>42</v>
      </c>
    </row>
    <row r="802" spans="1:7" x14ac:dyDescent="0.25">
      <c r="A802" s="5" t="s">
        <v>1017</v>
      </c>
      <c r="B802" s="42">
        <v>80</v>
      </c>
      <c r="F802" s="5" t="s">
        <v>1017</v>
      </c>
      <c r="G802" s="42">
        <v>335</v>
      </c>
    </row>
    <row r="803" spans="1:7" x14ac:dyDescent="0.25">
      <c r="A803" s="5" t="s">
        <v>1019</v>
      </c>
      <c r="B803" s="42">
        <v>300</v>
      </c>
      <c r="F803" s="5" t="s">
        <v>1019</v>
      </c>
      <c r="G803" s="42">
        <v>1200</v>
      </c>
    </row>
    <row r="804" spans="1:7" x14ac:dyDescent="0.25">
      <c r="A804" s="5" t="s">
        <v>1020</v>
      </c>
      <c r="B804" s="42">
        <v>80</v>
      </c>
      <c r="F804" s="5" t="s">
        <v>1020</v>
      </c>
      <c r="G804" s="42">
        <v>765</v>
      </c>
    </row>
    <row r="805" spans="1:7" x14ac:dyDescent="0.25">
      <c r="A805" s="5" t="s">
        <v>1021</v>
      </c>
      <c r="B805" s="42">
        <v>0</v>
      </c>
      <c r="F805" s="5" t="s">
        <v>1021</v>
      </c>
      <c r="G805" s="42">
        <v>33</v>
      </c>
    </row>
    <row r="806" spans="1:7" x14ac:dyDescent="0.25">
      <c r="A806" s="5" t="s">
        <v>1022</v>
      </c>
      <c r="B806" s="42">
        <v>13</v>
      </c>
      <c r="F806" s="5" t="s">
        <v>1022</v>
      </c>
      <c r="G806" s="42">
        <v>0</v>
      </c>
    </row>
    <row r="807" spans="1:7" x14ac:dyDescent="0.25">
      <c r="A807" s="5" t="s">
        <v>1023</v>
      </c>
      <c r="B807" s="42">
        <v>960</v>
      </c>
      <c r="F807" s="5" t="s">
        <v>1023</v>
      </c>
      <c r="G807" s="42">
        <v>154</v>
      </c>
    </row>
    <row r="808" spans="1:7" x14ac:dyDescent="0.25">
      <c r="A808" s="5" t="s">
        <v>1024</v>
      </c>
      <c r="B808" s="42">
        <v>35</v>
      </c>
      <c r="F808" s="5" t="s">
        <v>1024</v>
      </c>
      <c r="G808" s="42">
        <v>2</v>
      </c>
    </row>
    <row r="809" spans="1:7" x14ac:dyDescent="0.25">
      <c r="A809" s="5" t="s">
        <v>1025</v>
      </c>
      <c r="B809" s="42">
        <v>50</v>
      </c>
      <c r="F809" s="5" t="s">
        <v>1025</v>
      </c>
      <c r="G809" s="42">
        <v>165</v>
      </c>
    </row>
    <row r="810" spans="1:7" x14ac:dyDescent="0.25">
      <c r="A810" s="5" t="s">
        <v>1026</v>
      </c>
      <c r="B810" s="42">
        <v>27</v>
      </c>
      <c r="F810" s="5" t="s">
        <v>1026</v>
      </c>
      <c r="G810" s="42">
        <v>115</v>
      </c>
    </row>
    <row r="811" spans="1:7" x14ac:dyDescent="0.25">
      <c r="A811" s="5" t="s">
        <v>1027</v>
      </c>
      <c r="B811" s="42">
        <v>100</v>
      </c>
      <c r="F811" s="5" t="s">
        <v>1027</v>
      </c>
      <c r="G811" s="42">
        <v>118</v>
      </c>
    </row>
    <row r="812" spans="1:7" x14ac:dyDescent="0.25">
      <c r="A812" s="5" t="s">
        <v>1028</v>
      </c>
      <c r="B812" s="42">
        <v>223</v>
      </c>
      <c r="F812" s="5" t="s">
        <v>1028</v>
      </c>
      <c r="G812" s="42">
        <v>42</v>
      </c>
    </row>
    <row r="813" spans="1:7" x14ac:dyDescent="0.25">
      <c r="A813" s="5" t="s">
        <v>1029</v>
      </c>
      <c r="B813" s="42">
        <v>0</v>
      </c>
      <c r="F813" s="5" t="s">
        <v>1029</v>
      </c>
      <c r="G813" s="42">
        <v>16</v>
      </c>
    </row>
    <row r="814" spans="1:7" x14ac:dyDescent="0.25">
      <c r="A814" s="5" t="s">
        <v>1030</v>
      </c>
      <c r="B814" s="42">
        <v>50</v>
      </c>
      <c r="F814" s="5" t="s">
        <v>1030</v>
      </c>
      <c r="G814" s="42">
        <v>46</v>
      </c>
    </row>
    <row r="815" spans="1:7" x14ac:dyDescent="0.25">
      <c r="A815" s="5" t="s">
        <v>1031</v>
      </c>
      <c r="B815" s="42">
        <v>0</v>
      </c>
      <c r="F815" s="5" t="s">
        <v>1031</v>
      </c>
      <c r="G815" s="42">
        <v>12</v>
      </c>
    </row>
    <row r="816" spans="1:7" x14ac:dyDescent="0.25">
      <c r="A816" s="5" t="s">
        <v>1032</v>
      </c>
      <c r="B816" s="42">
        <v>450</v>
      </c>
      <c r="F816" s="5" t="s">
        <v>1032</v>
      </c>
      <c r="G816" s="42">
        <v>157</v>
      </c>
    </row>
    <row r="817" spans="1:7" x14ac:dyDescent="0.25">
      <c r="A817" s="5" t="s">
        <v>1033</v>
      </c>
      <c r="B817" s="42">
        <v>0</v>
      </c>
      <c r="F817" s="5" t="s">
        <v>1033</v>
      </c>
      <c r="G817" s="42">
        <v>57</v>
      </c>
    </row>
    <row r="818" spans="1:7" x14ac:dyDescent="0.25">
      <c r="A818" s="5" t="s">
        <v>1034</v>
      </c>
      <c r="B818" s="42">
        <v>1289</v>
      </c>
      <c r="F818" s="5" t="s">
        <v>1034</v>
      </c>
      <c r="G818" s="42">
        <v>788</v>
      </c>
    </row>
    <row r="819" spans="1:7" x14ac:dyDescent="0.25">
      <c r="A819" s="5" t="s">
        <v>1035</v>
      </c>
      <c r="B819" s="42">
        <v>32</v>
      </c>
      <c r="F819" s="5" t="s">
        <v>1035</v>
      </c>
      <c r="G819" s="42">
        <v>17</v>
      </c>
    </row>
    <row r="820" spans="1:7" x14ac:dyDescent="0.25">
      <c r="A820" s="5" t="s">
        <v>1036</v>
      </c>
      <c r="B820" s="42">
        <v>25</v>
      </c>
      <c r="F820" s="5" t="s">
        <v>1036</v>
      </c>
      <c r="G820" s="42">
        <v>18</v>
      </c>
    </row>
    <row r="821" spans="1:7" x14ac:dyDescent="0.25">
      <c r="A821" s="5" t="s">
        <v>1037</v>
      </c>
      <c r="B821" s="42">
        <v>800</v>
      </c>
      <c r="F821" s="5" t="s">
        <v>1037</v>
      </c>
      <c r="G821" s="42">
        <v>507</v>
      </c>
    </row>
    <row r="822" spans="1:7" x14ac:dyDescent="0.25">
      <c r="A822" s="5" t="s">
        <v>1038</v>
      </c>
      <c r="B822" s="42">
        <v>25</v>
      </c>
      <c r="F822" s="5" t="s">
        <v>1038</v>
      </c>
      <c r="G822" s="42">
        <v>0</v>
      </c>
    </row>
    <row r="823" spans="1:7" x14ac:dyDescent="0.25">
      <c r="A823" s="5" t="s">
        <v>1039</v>
      </c>
      <c r="B823" s="42">
        <v>76</v>
      </c>
      <c r="F823" s="5" t="s">
        <v>1039</v>
      </c>
      <c r="G823" s="42">
        <v>56</v>
      </c>
    </row>
    <row r="824" spans="1:7" x14ac:dyDescent="0.25">
      <c r="A824" s="5" t="s">
        <v>1040</v>
      </c>
      <c r="B824" s="42">
        <v>34</v>
      </c>
      <c r="F824" s="5" t="s">
        <v>1040</v>
      </c>
      <c r="G824" s="42">
        <v>81</v>
      </c>
    </row>
    <row r="825" spans="1:7" x14ac:dyDescent="0.25">
      <c r="A825" s="5" t="s">
        <v>1041</v>
      </c>
      <c r="B825" s="42">
        <v>57</v>
      </c>
      <c r="F825" s="5" t="s">
        <v>1041</v>
      </c>
      <c r="G825" s="42">
        <v>203</v>
      </c>
    </row>
    <row r="826" spans="1:7" x14ac:dyDescent="0.25">
      <c r="A826" s="5" t="s">
        <v>1088</v>
      </c>
      <c r="B826" s="42">
        <v>15</v>
      </c>
      <c r="F826" s="5" t="s">
        <v>1088</v>
      </c>
      <c r="G826" s="42">
        <v>24</v>
      </c>
    </row>
    <row r="827" spans="1:7" x14ac:dyDescent="0.25">
      <c r="A827" s="5" t="s">
        <v>1089</v>
      </c>
      <c r="B827" s="42">
        <v>11</v>
      </c>
      <c r="F827" s="5" t="s">
        <v>1089</v>
      </c>
      <c r="G827" s="42">
        <v>11</v>
      </c>
    </row>
    <row r="828" spans="1:7" x14ac:dyDescent="0.25">
      <c r="A828" s="5" t="s">
        <v>1090</v>
      </c>
      <c r="B828" s="42">
        <v>8</v>
      </c>
      <c r="F828" s="5" t="s">
        <v>1090</v>
      </c>
      <c r="G828" s="42">
        <v>32</v>
      </c>
    </row>
    <row r="829" spans="1:7" x14ac:dyDescent="0.25">
      <c r="A829" s="5" t="s">
        <v>1091</v>
      </c>
      <c r="B829" s="42">
        <v>0</v>
      </c>
      <c r="F829" s="5" t="s">
        <v>1091</v>
      </c>
      <c r="G829" s="42">
        <v>9</v>
      </c>
    </row>
    <row r="830" spans="1:7" x14ac:dyDescent="0.25">
      <c r="A830" s="5" t="s">
        <v>1092</v>
      </c>
      <c r="B830" s="42">
        <v>0</v>
      </c>
      <c r="F830" s="5" t="s">
        <v>1092</v>
      </c>
      <c r="G830" s="42">
        <v>0</v>
      </c>
    </row>
    <row r="831" spans="1:7" x14ac:dyDescent="0.25">
      <c r="A831" s="5" t="s">
        <v>1093</v>
      </c>
      <c r="B831" s="42">
        <v>26</v>
      </c>
      <c r="F831" s="5" t="s">
        <v>1093</v>
      </c>
      <c r="G831" s="42">
        <v>132</v>
      </c>
    </row>
    <row r="832" spans="1:7" x14ac:dyDescent="0.25">
      <c r="A832" s="5" t="s">
        <v>1094</v>
      </c>
      <c r="B832" s="42">
        <v>0</v>
      </c>
      <c r="F832" s="5" t="s">
        <v>1094</v>
      </c>
      <c r="G832" s="42">
        <v>10</v>
      </c>
    </row>
    <row r="833" spans="1:7" x14ac:dyDescent="0.25">
      <c r="A833" s="5" t="s">
        <v>1095</v>
      </c>
      <c r="B833" s="42">
        <v>150</v>
      </c>
      <c r="F833" s="5" t="s">
        <v>1095</v>
      </c>
      <c r="G833" s="42">
        <v>149</v>
      </c>
    </row>
    <row r="834" spans="1:7" x14ac:dyDescent="0.25">
      <c r="A834" s="5" t="s">
        <v>1096</v>
      </c>
      <c r="B834" s="42">
        <v>60</v>
      </c>
      <c r="F834" s="5" t="s">
        <v>1096</v>
      </c>
      <c r="G834" s="42">
        <v>72</v>
      </c>
    </row>
    <row r="835" spans="1:7" x14ac:dyDescent="0.25">
      <c r="A835" s="5" t="s">
        <v>1097</v>
      </c>
      <c r="B835" s="42">
        <v>330</v>
      </c>
      <c r="F835" s="5" t="s">
        <v>1097</v>
      </c>
      <c r="G835" s="42">
        <v>13</v>
      </c>
    </row>
    <row r="836" spans="1:7" x14ac:dyDescent="0.25">
      <c r="A836" s="5" t="s">
        <v>1098</v>
      </c>
      <c r="B836" s="42">
        <v>30</v>
      </c>
      <c r="F836" s="5" t="s">
        <v>1098</v>
      </c>
      <c r="G836" s="42">
        <v>245</v>
      </c>
    </row>
    <row r="837" spans="1:7" x14ac:dyDescent="0.25">
      <c r="A837" s="5" t="s">
        <v>1099</v>
      </c>
      <c r="B837" s="42">
        <v>44</v>
      </c>
      <c r="F837" s="5" t="s">
        <v>1099</v>
      </c>
      <c r="G837" s="42">
        <v>31</v>
      </c>
    </row>
    <row r="838" spans="1:7" x14ac:dyDescent="0.25">
      <c r="A838" s="5" t="s">
        <v>1100</v>
      </c>
      <c r="B838" s="42">
        <v>1742</v>
      </c>
      <c r="F838" s="5" t="s">
        <v>1100</v>
      </c>
      <c r="G838" s="42">
        <v>4900</v>
      </c>
    </row>
    <row r="839" spans="1:7" x14ac:dyDescent="0.25">
      <c r="A839" s="5" t="s">
        <v>1101</v>
      </c>
      <c r="B839" s="42">
        <v>100</v>
      </c>
      <c r="F839" s="5" t="s">
        <v>1101</v>
      </c>
      <c r="G839" s="42">
        <v>179</v>
      </c>
    </row>
    <row r="840" spans="1:7" x14ac:dyDescent="0.25">
      <c r="A840" s="5" t="s">
        <v>1102</v>
      </c>
      <c r="B840" s="42">
        <v>50</v>
      </c>
      <c r="F840" s="5" t="s">
        <v>1102</v>
      </c>
      <c r="G840" s="42">
        <v>144</v>
      </c>
    </row>
    <row r="841" spans="1:7" x14ac:dyDescent="0.25">
      <c r="A841" s="5" t="s">
        <v>1103</v>
      </c>
      <c r="B841" s="42">
        <v>38</v>
      </c>
      <c r="F841" s="5" t="s">
        <v>1103</v>
      </c>
      <c r="G841" s="42">
        <v>323</v>
      </c>
    </row>
    <row r="842" spans="1:7" x14ac:dyDescent="0.25">
      <c r="A842" s="5" t="s">
        <v>1104</v>
      </c>
      <c r="B842" s="42">
        <v>0</v>
      </c>
      <c r="F842" s="5" t="s">
        <v>1104</v>
      </c>
      <c r="G842" s="42">
        <v>136</v>
      </c>
    </row>
    <row r="843" spans="1:7" x14ac:dyDescent="0.25">
      <c r="A843" s="5" t="s">
        <v>1105</v>
      </c>
      <c r="B843" s="42">
        <v>0</v>
      </c>
      <c r="F843" s="5" t="s">
        <v>1105</v>
      </c>
      <c r="G843" s="42">
        <v>16</v>
      </c>
    </row>
    <row r="844" spans="1:7" x14ac:dyDescent="0.25">
      <c r="A844" s="5" t="s">
        <v>1106</v>
      </c>
      <c r="B844" s="42">
        <v>60</v>
      </c>
      <c r="F844" s="5" t="s">
        <v>1106</v>
      </c>
      <c r="G844" s="42">
        <v>338</v>
      </c>
    </row>
    <row r="845" spans="1:7" x14ac:dyDescent="0.25">
      <c r="A845" s="5" t="s">
        <v>1107</v>
      </c>
      <c r="B845" s="42">
        <v>22</v>
      </c>
      <c r="F845" s="5" t="s">
        <v>1107</v>
      </c>
      <c r="G845" s="42">
        <v>170</v>
      </c>
    </row>
    <row r="846" spans="1:7" x14ac:dyDescent="0.25">
      <c r="A846" s="5" t="s">
        <v>1108</v>
      </c>
      <c r="B846" s="42">
        <v>1000</v>
      </c>
      <c r="F846" s="5" t="s">
        <v>1108</v>
      </c>
      <c r="G846" s="42">
        <v>2600</v>
      </c>
    </row>
    <row r="847" spans="1:7" x14ac:dyDescent="0.25">
      <c r="A847" s="5" t="s">
        <v>1109</v>
      </c>
      <c r="B847" s="42">
        <v>250</v>
      </c>
      <c r="F847" s="5" t="s">
        <v>1109</v>
      </c>
      <c r="G847" s="42">
        <v>300</v>
      </c>
    </row>
    <row r="848" spans="1:7" x14ac:dyDescent="0.25">
      <c r="A848" s="5" t="s">
        <v>1111</v>
      </c>
      <c r="B848" s="42">
        <v>0</v>
      </c>
      <c r="F848" s="5" t="s">
        <v>1111</v>
      </c>
      <c r="G848" s="42">
        <v>400</v>
      </c>
    </row>
    <row r="849" spans="1:7" x14ac:dyDescent="0.25">
      <c r="A849" s="5" t="s">
        <v>1112</v>
      </c>
      <c r="B849" s="42">
        <v>45</v>
      </c>
      <c r="F849" s="5" t="s">
        <v>1112</v>
      </c>
      <c r="G849" s="42">
        <v>64</v>
      </c>
    </row>
    <row r="850" spans="1:7" x14ac:dyDescent="0.25">
      <c r="A850" s="5" t="s">
        <v>1113</v>
      </c>
      <c r="B850" s="42">
        <v>700</v>
      </c>
      <c r="F850" s="5" t="s">
        <v>1113</v>
      </c>
      <c r="G850" s="42">
        <v>548</v>
      </c>
    </row>
    <row r="851" spans="1:7" x14ac:dyDescent="0.25">
      <c r="A851" s="5" t="s">
        <v>1114</v>
      </c>
      <c r="B851" s="42">
        <v>12</v>
      </c>
      <c r="F851" s="5" t="s">
        <v>1114</v>
      </c>
      <c r="G851" s="42">
        <v>10</v>
      </c>
    </row>
    <row r="852" spans="1:7" x14ac:dyDescent="0.25">
      <c r="A852" s="5" t="s">
        <v>1115</v>
      </c>
      <c r="B852" s="42">
        <v>125</v>
      </c>
      <c r="F852" s="5" t="s">
        <v>1115</v>
      </c>
      <c r="G852" s="42">
        <v>80</v>
      </c>
    </row>
    <row r="853" spans="1:7" x14ac:dyDescent="0.25">
      <c r="A853" s="5" t="s">
        <v>1116</v>
      </c>
      <c r="B853" s="42">
        <v>64</v>
      </c>
      <c r="F853" s="5" t="s">
        <v>1116</v>
      </c>
      <c r="G853" s="42">
        <v>334</v>
      </c>
    </row>
    <row r="854" spans="1:7" x14ac:dyDescent="0.25">
      <c r="A854" s="5" t="s">
        <v>1117</v>
      </c>
      <c r="B854" s="42">
        <v>0</v>
      </c>
      <c r="F854" s="5" t="s">
        <v>1117</v>
      </c>
      <c r="G854" s="42">
        <v>245</v>
      </c>
    </row>
    <row r="855" spans="1:7" x14ac:dyDescent="0.25">
      <c r="A855" s="5" t="s">
        <v>1118</v>
      </c>
      <c r="B855" s="42">
        <v>54</v>
      </c>
      <c r="F855" s="5" t="s">
        <v>1118</v>
      </c>
      <c r="G855" s="42">
        <v>42</v>
      </c>
    </row>
    <row r="856" spans="1:7" x14ac:dyDescent="0.25">
      <c r="A856" s="5" t="s">
        <v>1119</v>
      </c>
      <c r="B856" s="42">
        <v>0</v>
      </c>
      <c r="F856" s="5" t="s">
        <v>1119</v>
      </c>
      <c r="G856" s="42">
        <v>3</v>
      </c>
    </row>
    <row r="857" spans="1:7" x14ac:dyDescent="0.25">
      <c r="A857" s="5" t="s">
        <v>1120</v>
      </c>
      <c r="B857" s="42">
        <v>199</v>
      </c>
      <c r="F857" s="5" t="s">
        <v>1120</v>
      </c>
      <c r="G857" s="42">
        <v>461</v>
      </c>
    </row>
    <row r="858" spans="1:7" x14ac:dyDescent="0.25">
      <c r="A858" s="5" t="s">
        <v>1121</v>
      </c>
      <c r="B858" s="42">
        <v>0</v>
      </c>
      <c r="F858" s="5" t="s">
        <v>1121</v>
      </c>
      <c r="G858" s="42">
        <v>0</v>
      </c>
    </row>
    <row r="859" spans="1:7" x14ac:dyDescent="0.25">
      <c r="A859" s="5" t="s">
        <v>1122</v>
      </c>
      <c r="B859" s="42">
        <v>29</v>
      </c>
      <c r="F859" s="5" t="s">
        <v>1122</v>
      </c>
      <c r="G859" s="42">
        <v>100</v>
      </c>
    </row>
    <row r="860" spans="1:7" x14ac:dyDescent="0.25">
      <c r="A860" s="5" t="s">
        <v>1123</v>
      </c>
      <c r="B860" s="42">
        <v>90</v>
      </c>
      <c r="F860" s="5" t="s">
        <v>1123</v>
      </c>
      <c r="G860" s="42">
        <v>114</v>
      </c>
    </row>
    <row r="861" spans="1:7" x14ac:dyDescent="0.25">
      <c r="A861" s="5" t="s">
        <v>1124</v>
      </c>
      <c r="B861" s="42">
        <v>31</v>
      </c>
      <c r="F861" s="5" t="s">
        <v>1124</v>
      </c>
      <c r="G861" s="42">
        <v>77</v>
      </c>
    </row>
    <row r="862" spans="1:7" x14ac:dyDescent="0.25">
      <c r="A862" s="5" t="s">
        <v>1125</v>
      </c>
      <c r="B862" s="42">
        <v>167</v>
      </c>
      <c r="F862" s="5" t="s">
        <v>1125</v>
      </c>
      <c r="G862" s="42">
        <v>0</v>
      </c>
    </row>
    <row r="863" spans="1:7" x14ac:dyDescent="0.25">
      <c r="A863" s="5" t="s">
        <v>1126</v>
      </c>
      <c r="B863" s="42">
        <v>190</v>
      </c>
      <c r="F863" s="5" t="s">
        <v>1126</v>
      </c>
      <c r="G863" s="42">
        <v>214</v>
      </c>
    </row>
    <row r="864" spans="1:7" x14ac:dyDescent="0.25">
      <c r="A864" s="5" t="s">
        <v>1127</v>
      </c>
      <c r="B864" s="42">
        <v>60</v>
      </c>
      <c r="F864" s="5" t="s">
        <v>1127</v>
      </c>
      <c r="G864" s="42">
        <v>0</v>
      </c>
    </row>
    <row r="865" spans="1:7" x14ac:dyDescent="0.25">
      <c r="A865" s="5" t="s">
        <v>1128</v>
      </c>
      <c r="B865" s="42">
        <v>59</v>
      </c>
      <c r="F865" s="5" t="s">
        <v>1128</v>
      </c>
      <c r="G865" s="42">
        <v>325</v>
      </c>
    </row>
    <row r="866" spans="1:7" x14ac:dyDescent="0.25">
      <c r="A866" s="5" t="s">
        <v>1129</v>
      </c>
      <c r="B866" s="42">
        <v>53</v>
      </c>
      <c r="F866" s="5" t="s">
        <v>1129</v>
      </c>
      <c r="G866" s="42">
        <v>607</v>
      </c>
    </row>
    <row r="867" spans="1:7" x14ac:dyDescent="0.25">
      <c r="A867" s="5" t="s">
        <v>1130</v>
      </c>
      <c r="B867" s="42">
        <v>200</v>
      </c>
      <c r="F867" s="5" t="s">
        <v>1130</v>
      </c>
      <c r="G867" s="42">
        <v>192</v>
      </c>
    </row>
    <row r="868" spans="1:7" x14ac:dyDescent="0.25">
      <c r="A868" s="5" t="s">
        <v>1131</v>
      </c>
      <c r="B868" s="42">
        <v>0</v>
      </c>
      <c r="F868" s="5" t="s">
        <v>1131</v>
      </c>
      <c r="G868" s="42">
        <v>163</v>
      </c>
    </row>
    <row r="869" spans="1:7" x14ac:dyDescent="0.25">
      <c r="A869" s="5" t="s">
        <v>1132</v>
      </c>
      <c r="B869" s="42">
        <v>0</v>
      </c>
      <c r="F869" s="5" t="s">
        <v>1132</v>
      </c>
      <c r="G869" s="42">
        <v>100</v>
      </c>
    </row>
    <row r="870" spans="1:7" x14ac:dyDescent="0.25">
      <c r="A870" s="5" t="s">
        <v>1133</v>
      </c>
      <c r="B870" s="42">
        <v>350</v>
      </c>
      <c r="F870" s="5" t="s">
        <v>1133</v>
      </c>
      <c r="G870" s="42">
        <v>293</v>
      </c>
    </row>
    <row r="871" spans="1:7" x14ac:dyDescent="0.25">
      <c r="A871" s="5" t="s">
        <v>1134</v>
      </c>
      <c r="B871" s="42">
        <v>650</v>
      </c>
      <c r="F871" s="5" t="s">
        <v>1134</v>
      </c>
      <c r="G871" s="42">
        <v>1100</v>
      </c>
    </row>
    <row r="872" spans="1:7" x14ac:dyDescent="0.25">
      <c r="A872" s="5" t="s">
        <v>1135</v>
      </c>
      <c r="B872" s="42">
        <v>86</v>
      </c>
      <c r="F872" s="5" t="s">
        <v>1135</v>
      </c>
      <c r="G872" s="42">
        <v>28</v>
      </c>
    </row>
    <row r="873" spans="1:7" x14ac:dyDescent="0.25">
      <c r="A873" s="5" t="s">
        <v>1136</v>
      </c>
      <c r="B873" s="42">
        <v>60</v>
      </c>
      <c r="F873" s="5" t="s">
        <v>1136</v>
      </c>
      <c r="G873" s="42">
        <v>504</v>
      </c>
    </row>
    <row r="874" spans="1:7" x14ac:dyDescent="0.25">
      <c r="A874" s="5" t="s">
        <v>1137</v>
      </c>
      <c r="B874" s="42">
        <v>0</v>
      </c>
      <c r="F874" s="5" t="s">
        <v>1137</v>
      </c>
      <c r="G874" s="42">
        <v>24</v>
      </c>
    </row>
    <row r="875" spans="1:7" x14ac:dyDescent="0.25">
      <c r="A875" s="5" t="s">
        <v>1138</v>
      </c>
      <c r="B875" s="42">
        <v>201</v>
      </c>
      <c r="F875" s="5" t="s">
        <v>1138</v>
      </c>
      <c r="G875" s="42">
        <v>185</v>
      </c>
    </row>
    <row r="876" spans="1:7" x14ac:dyDescent="0.25">
      <c r="A876" s="5" t="s">
        <v>1139</v>
      </c>
      <c r="B876" s="42">
        <v>200</v>
      </c>
      <c r="F876" s="5" t="s">
        <v>1139</v>
      </c>
      <c r="G876" s="42">
        <v>0</v>
      </c>
    </row>
    <row r="877" spans="1:7" x14ac:dyDescent="0.25">
      <c r="A877" s="5" t="s">
        <v>1140</v>
      </c>
      <c r="B877" s="42">
        <v>51</v>
      </c>
      <c r="F877" s="5" t="s">
        <v>1140</v>
      </c>
      <c r="G877" s="42">
        <v>2</v>
      </c>
    </row>
    <row r="878" spans="1:7" x14ac:dyDescent="0.25">
      <c r="A878" s="5" t="s">
        <v>1141</v>
      </c>
      <c r="B878" s="42">
        <v>0</v>
      </c>
      <c r="F878" s="5" t="s">
        <v>1141</v>
      </c>
      <c r="G878" s="42">
        <v>485</v>
      </c>
    </row>
    <row r="879" spans="1:7" x14ac:dyDescent="0.25">
      <c r="A879" s="5" t="s">
        <v>1142</v>
      </c>
      <c r="B879" s="42">
        <v>0</v>
      </c>
      <c r="F879" s="5" t="s">
        <v>1142</v>
      </c>
      <c r="G879" s="42">
        <v>1100</v>
      </c>
    </row>
    <row r="880" spans="1:7" x14ac:dyDescent="0.25">
      <c r="A880" s="5" t="s">
        <v>1143</v>
      </c>
      <c r="B880" s="42">
        <v>0</v>
      </c>
      <c r="F880" s="5" t="s">
        <v>1143</v>
      </c>
      <c r="G880" s="42">
        <v>61</v>
      </c>
    </row>
    <row r="881" spans="1:7" x14ac:dyDescent="0.25">
      <c r="A881" s="5" t="s">
        <v>1144</v>
      </c>
      <c r="B881" s="42">
        <v>11000</v>
      </c>
      <c r="F881" s="5" t="s">
        <v>1144</v>
      </c>
      <c r="G881" s="42">
        <v>26000</v>
      </c>
    </row>
    <row r="882" spans="1:7" x14ac:dyDescent="0.25">
      <c r="A882" s="5" t="s">
        <v>1145</v>
      </c>
      <c r="B882" s="42">
        <v>75</v>
      </c>
      <c r="F882" s="5" t="s">
        <v>1145</v>
      </c>
      <c r="G882" s="42">
        <v>18</v>
      </c>
    </row>
    <row r="883" spans="1:7" x14ac:dyDescent="0.25">
      <c r="A883" s="5" t="s">
        <v>1146</v>
      </c>
      <c r="B883" s="42">
        <v>160</v>
      </c>
      <c r="F883" s="5" t="s">
        <v>1146</v>
      </c>
      <c r="G883" s="42">
        <v>510</v>
      </c>
    </row>
    <row r="884" spans="1:7" x14ac:dyDescent="0.25">
      <c r="A884" s="5" t="s">
        <v>1147</v>
      </c>
      <c r="B884" s="42">
        <v>600</v>
      </c>
      <c r="F884" s="5" t="s">
        <v>1147</v>
      </c>
      <c r="G884" s="42">
        <v>97</v>
      </c>
    </row>
    <row r="885" spans="1:7" x14ac:dyDescent="0.25">
      <c r="A885" s="5" t="s">
        <v>1148</v>
      </c>
      <c r="B885" s="42">
        <v>10000</v>
      </c>
      <c r="F885" s="5" t="s">
        <v>1148</v>
      </c>
      <c r="G885" s="42">
        <v>1</v>
      </c>
    </row>
    <row r="886" spans="1:7" x14ac:dyDescent="0.25">
      <c r="A886" s="5" t="s">
        <v>1149</v>
      </c>
      <c r="B886" s="42">
        <v>0</v>
      </c>
      <c r="F886" s="5" t="s">
        <v>1149</v>
      </c>
      <c r="G886" s="42">
        <v>37</v>
      </c>
    </row>
    <row r="887" spans="1:7" x14ac:dyDescent="0.25">
      <c r="A887" s="5" t="s">
        <v>1150</v>
      </c>
      <c r="B887" s="42">
        <v>0</v>
      </c>
      <c r="F887" s="5" t="s">
        <v>1150</v>
      </c>
      <c r="G887" s="42">
        <v>86</v>
      </c>
    </row>
    <row r="888" spans="1:7" x14ac:dyDescent="0.25">
      <c r="A888" s="5" t="s">
        <v>1151</v>
      </c>
      <c r="B888" s="42">
        <v>1100</v>
      </c>
      <c r="F888" s="5" t="s">
        <v>1151</v>
      </c>
      <c r="G888" s="42">
        <v>114</v>
      </c>
    </row>
    <row r="889" spans="1:7" x14ac:dyDescent="0.25">
      <c r="A889" s="5" t="s">
        <v>1153</v>
      </c>
      <c r="B889" s="42">
        <v>127</v>
      </c>
      <c r="F889" s="5" t="s">
        <v>1153</v>
      </c>
      <c r="G889" s="42">
        <v>160</v>
      </c>
    </row>
    <row r="890" spans="1:7" x14ac:dyDescent="0.25">
      <c r="A890" s="5" t="s">
        <v>1154</v>
      </c>
      <c r="B890" s="42">
        <v>147</v>
      </c>
      <c r="F890" s="5" t="s">
        <v>1154</v>
      </c>
      <c r="G890" s="42">
        <v>297</v>
      </c>
    </row>
    <row r="891" spans="1:7" x14ac:dyDescent="0.25">
      <c r="A891" s="5" t="s">
        <v>1155</v>
      </c>
      <c r="B891" s="42">
        <v>50</v>
      </c>
      <c r="F891" s="5" t="s">
        <v>1155</v>
      </c>
      <c r="G891" s="42">
        <v>160</v>
      </c>
    </row>
    <row r="892" spans="1:7" x14ac:dyDescent="0.25">
      <c r="A892" s="5" t="s">
        <v>1156</v>
      </c>
      <c r="B892" s="42">
        <v>119</v>
      </c>
      <c r="F892" s="5" t="s">
        <v>1156</v>
      </c>
      <c r="G892" s="42">
        <v>476</v>
      </c>
    </row>
    <row r="893" spans="1:7" x14ac:dyDescent="0.25">
      <c r="A893" s="5" t="s">
        <v>1157</v>
      </c>
      <c r="B893" s="42">
        <v>649</v>
      </c>
      <c r="F893" s="5" t="s">
        <v>1157</v>
      </c>
      <c r="G893" s="42">
        <v>526</v>
      </c>
    </row>
    <row r="894" spans="1:7" x14ac:dyDescent="0.25">
      <c r="A894" s="5" t="s">
        <v>1158</v>
      </c>
      <c r="B894" s="42">
        <v>65</v>
      </c>
      <c r="F894" s="5" t="s">
        <v>1158</v>
      </c>
      <c r="G894" s="42">
        <v>77</v>
      </c>
    </row>
    <row r="895" spans="1:7" x14ac:dyDescent="0.25">
      <c r="A895" s="5" t="s">
        <v>1159</v>
      </c>
      <c r="B895" s="42">
        <v>100</v>
      </c>
      <c r="F895" s="5" t="s">
        <v>1159</v>
      </c>
      <c r="G895" s="42">
        <v>375</v>
      </c>
    </row>
    <row r="896" spans="1:7" x14ac:dyDescent="0.25">
      <c r="A896" s="5" t="s">
        <v>1160</v>
      </c>
      <c r="B896" s="42">
        <v>42</v>
      </c>
      <c r="F896" s="5" t="s">
        <v>1160</v>
      </c>
      <c r="G896" s="42">
        <v>81</v>
      </c>
    </row>
    <row r="897" spans="1:7" x14ac:dyDescent="0.25">
      <c r="A897" s="5" t="s">
        <v>1161</v>
      </c>
      <c r="B897" s="42">
        <v>0</v>
      </c>
      <c r="F897" s="5" t="s">
        <v>1161</v>
      </c>
      <c r="G897" s="42">
        <v>0</v>
      </c>
    </row>
    <row r="898" spans="1:7" x14ac:dyDescent="0.25">
      <c r="A898" s="5" t="s">
        <v>1162</v>
      </c>
      <c r="B898" s="42">
        <v>0</v>
      </c>
      <c r="F898" s="5" t="s">
        <v>1162</v>
      </c>
      <c r="G898" s="42">
        <v>183</v>
      </c>
    </row>
    <row r="899" spans="1:7" x14ac:dyDescent="0.25">
      <c r="A899" s="5" t="s">
        <v>1163</v>
      </c>
      <c r="B899" s="42">
        <v>40</v>
      </c>
      <c r="F899" s="5" t="s">
        <v>1163</v>
      </c>
      <c r="G899" s="42">
        <v>472</v>
      </c>
    </row>
    <row r="900" spans="1:7" x14ac:dyDescent="0.25">
      <c r="A900" s="5" t="s">
        <v>1164</v>
      </c>
      <c r="B900" s="42">
        <v>78</v>
      </c>
      <c r="F900" s="5" t="s">
        <v>1164</v>
      </c>
      <c r="G900" s="42">
        <v>201</v>
      </c>
    </row>
    <row r="901" spans="1:7" x14ac:dyDescent="0.25">
      <c r="A901" s="5" t="s">
        <v>1165</v>
      </c>
      <c r="B901" s="42">
        <v>0</v>
      </c>
      <c r="F901" s="5" t="s">
        <v>1165</v>
      </c>
      <c r="G901" s="42">
        <v>204</v>
      </c>
    </row>
    <row r="902" spans="1:7" x14ac:dyDescent="0.25">
      <c r="A902" s="5" t="s">
        <v>1166</v>
      </c>
      <c r="B902" s="42">
        <v>360</v>
      </c>
      <c r="F902" s="5" t="s">
        <v>1166</v>
      </c>
      <c r="G902" s="42">
        <v>138</v>
      </c>
    </row>
    <row r="903" spans="1:7" x14ac:dyDescent="0.25">
      <c r="A903" s="5" t="s">
        <v>1167</v>
      </c>
      <c r="B903" s="42">
        <v>180</v>
      </c>
      <c r="F903" s="5" t="s">
        <v>1167</v>
      </c>
      <c r="G903" s="42">
        <v>1100</v>
      </c>
    </row>
    <row r="904" spans="1:7" x14ac:dyDescent="0.25">
      <c r="A904" s="5" t="s">
        <v>1168</v>
      </c>
      <c r="B904" s="42">
        <v>35</v>
      </c>
      <c r="F904" s="5" t="s">
        <v>1168</v>
      </c>
      <c r="G904" s="42">
        <v>80</v>
      </c>
    </row>
    <row r="905" spans="1:7" x14ac:dyDescent="0.25">
      <c r="A905" s="5" t="s">
        <v>1171</v>
      </c>
      <c r="B905" s="42">
        <v>285</v>
      </c>
      <c r="F905" s="5" t="s">
        <v>1171</v>
      </c>
      <c r="G905" s="42">
        <v>324</v>
      </c>
    </row>
    <row r="906" spans="1:7" x14ac:dyDescent="0.25">
      <c r="A906" s="5" t="s">
        <v>1173</v>
      </c>
      <c r="B906" s="42">
        <v>28</v>
      </c>
      <c r="F906" s="5" t="s">
        <v>1173</v>
      </c>
      <c r="G906" s="42">
        <v>0</v>
      </c>
    </row>
    <row r="907" spans="1:7" x14ac:dyDescent="0.25">
      <c r="A907" s="5" t="s">
        <v>1174</v>
      </c>
      <c r="B907" s="42">
        <v>0</v>
      </c>
      <c r="F907" s="5" t="s">
        <v>1174</v>
      </c>
      <c r="G907" s="42">
        <v>0</v>
      </c>
    </row>
    <row r="908" spans="1:7" x14ac:dyDescent="0.25">
      <c r="A908" s="5" t="s">
        <v>1175</v>
      </c>
      <c r="B908" s="42">
        <v>70</v>
      </c>
      <c r="F908" s="5" t="s">
        <v>1175</v>
      </c>
      <c r="G908" s="42">
        <v>150</v>
      </c>
    </row>
    <row r="909" spans="1:7" x14ac:dyDescent="0.25">
      <c r="A909" s="5" t="s">
        <v>1176</v>
      </c>
      <c r="B909" s="42">
        <v>0</v>
      </c>
      <c r="F909" s="5" t="s">
        <v>1176</v>
      </c>
      <c r="G909" s="42">
        <v>126</v>
      </c>
    </row>
    <row r="910" spans="1:7" x14ac:dyDescent="0.25">
      <c r="A910" s="5" t="s">
        <v>1177</v>
      </c>
      <c r="B910" s="42">
        <v>237</v>
      </c>
      <c r="F910" s="5" t="s">
        <v>1177</v>
      </c>
      <c r="G910" s="42">
        <v>567</v>
      </c>
    </row>
    <row r="911" spans="1:7" x14ac:dyDescent="0.25">
      <c r="A911" s="5" t="s">
        <v>1178</v>
      </c>
      <c r="B911" s="42">
        <v>33</v>
      </c>
      <c r="F911" s="5" t="s">
        <v>1178</v>
      </c>
      <c r="G911" s="42">
        <v>1</v>
      </c>
    </row>
    <row r="912" spans="1:7" x14ac:dyDescent="0.25">
      <c r="A912" s="5" t="s">
        <v>1179</v>
      </c>
      <c r="B912" s="42">
        <v>250</v>
      </c>
      <c r="F912" s="5" t="s">
        <v>1179</v>
      </c>
      <c r="G912" s="42">
        <v>2</v>
      </c>
    </row>
    <row r="913" spans="1:7" x14ac:dyDescent="0.25">
      <c r="A913" s="5" t="s">
        <v>1180</v>
      </c>
      <c r="B913" s="42">
        <v>0</v>
      </c>
      <c r="F913" s="5" t="s">
        <v>1180</v>
      </c>
      <c r="G913" s="42">
        <v>73</v>
      </c>
    </row>
    <row r="914" spans="1:7" x14ac:dyDescent="0.25">
      <c r="A914" s="5" t="s">
        <v>1181</v>
      </c>
      <c r="B914" s="42">
        <v>0</v>
      </c>
      <c r="F914" s="5" t="s">
        <v>1181</v>
      </c>
      <c r="G914" s="42">
        <v>13</v>
      </c>
    </row>
    <row r="915" spans="1:7" x14ac:dyDescent="0.25">
      <c r="A915" s="5" t="s">
        <v>1182</v>
      </c>
      <c r="B915" s="42">
        <v>90</v>
      </c>
      <c r="F915" s="5" t="s">
        <v>1182</v>
      </c>
      <c r="G915" s="42">
        <v>192</v>
      </c>
    </row>
    <row r="916" spans="1:7" x14ac:dyDescent="0.25">
      <c r="A916" s="5" t="s">
        <v>1183</v>
      </c>
      <c r="B916" s="42">
        <v>40</v>
      </c>
      <c r="F916" s="5" t="s">
        <v>1183</v>
      </c>
      <c r="G916" s="42">
        <v>173</v>
      </c>
    </row>
    <row r="917" spans="1:7" x14ac:dyDescent="0.25">
      <c r="A917" s="5" t="s">
        <v>1184</v>
      </c>
      <c r="B917" s="42">
        <v>200</v>
      </c>
      <c r="F917" s="5" t="s">
        <v>1184</v>
      </c>
      <c r="G917" s="42">
        <v>450</v>
      </c>
    </row>
    <row r="918" spans="1:7" x14ac:dyDescent="0.25">
      <c r="A918" s="5" t="s">
        <v>1186</v>
      </c>
      <c r="B918" s="42">
        <v>200</v>
      </c>
      <c r="F918" s="5" t="s">
        <v>1186</v>
      </c>
      <c r="G918" s="42">
        <v>79</v>
      </c>
    </row>
    <row r="919" spans="1:7" x14ac:dyDescent="0.25">
      <c r="A919" s="5" t="s">
        <v>1187</v>
      </c>
      <c r="B919" s="42">
        <v>0</v>
      </c>
      <c r="F919" s="5" t="s">
        <v>1187</v>
      </c>
      <c r="G919" s="42">
        <v>260</v>
      </c>
    </row>
    <row r="920" spans="1:7" x14ac:dyDescent="0.25">
      <c r="A920" s="5" t="s">
        <v>1188</v>
      </c>
      <c r="B920" s="42">
        <v>9</v>
      </c>
      <c r="F920" s="5" t="s">
        <v>1188</v>
      </c>
      <c r="G920" s="42">
        <v>782</v>
      </c>
    </row>
    <row r="921" spans="1:7" x14ac:dyDescent="0.25">
      <c r="A921" s="5" t="s">
        <v>1189</v>
      </c>
      <c r="B921" s="42">
        <v>110</v>
      </c>
      <c r="F921" s="5" t="s">
        <v>1189</v>
      </c>
      <c r="G921" s="42">
        <v>217</v>
      </c>
    </row>
    <row r="922" spans="1:7" x14ac:dyDescent="0.25">
      <c r="A922" s="5" t="s">
        <v>1190</v>
      </c>
      <c r="B922" s="42">
        <v>45</v>
      </c>
      <c r="F922" s="5" t="s">
        <v>1190</v>
      </c>
      <c r="G922" s="42">
        <v>69</v>
      </c>
    </row>
    <row r="923" spans="1:7" x14ac:dyDescent="0.25">
      <c r="A923" s="5" t="s">
        <v>1191</v>
      </c>
      <c r="B923" s="42">
        <v>0</v>
      </c>
      <c r="F923" s="5" t="s">
        <v>1191</v>
      </c>
      <c r="G923" s="42">
        <v>731</v>
      </c>
    </row>
    <row r="924" spans="1:7" x14ac:dyDescent="0.25">
      <c r="A924" s="5" t="s">
        <v>1192</v>
      </c>
      <c r="B924" s="42">
        <v>60</v>
      </c>
      <c r="F924" s="5" t="s">
        <v>1192</v>
      </c>
      <c r="G924" s="42">
        <v>47</v>
      </c>
    </row>
    <row r="925" spans="1:7" x14ac:dyDescent="0.25">
      <c r="A925" s="5" t="s">
        <v>1193</v>
      </c>
      <c r="B925" s="42">
        <v>0</v>
      </c>
      <c r="F925" s="5" t="s">
        <v>1193</v>
      </c>
      <c r="G925" s="42">
        <v>0</v>
      </c>
    </row>
    <row r="926" spans="1:7" x14ac:dyDescent="0.25">
      <c r="A926" s="5" t="s">
        <v>1194</v>
      </c>
      <c r="B926" s="42">
        <v>0</v>
      </c>
      <c r="F926" s="5" t="s">
        <v>1194</v>
      </c>
      <c r="G926" s="42">
        <v>35</v>
      </c>
    </row>
    <row r="927" spans="1:7" x14ac:dyDescent="0.25">
      <c r="A927" s="5" t="s">
        <v>1195</v>
      </c>
      <c r="B927" s="42">
        <v>30</v>
      </c>
      <c r="F927" s="5" t="s">
        <v>1195</v>
      </c>
      <c r="G927" s="42">
        <v>99</v>
      </c>
    </row>
    <row r="928" spans="1:7" x14ac:dyDescent="0.25">
      <c r="A928" s="5" t="s">
        <v>1196</v>
      </c>
      <c r="B928" s="42">
        <v>40</v>
      </c>
      <c r="F928" s="5" t="s">
        <v>1196</v>
      </c>
      <c r="G928" s="42">
        <v>582</v>
      </c>
    </row>
    <row r="929" spans="1:7" x14ac:dyDescent="0.25">
      <c r="A929" s="5" t="s">
        <v>1197</v>
      </c>
      <c r="B929" s="42">
        <v>125</v>
      </c>
      <c r="F929" s="5" t="s">
        <v>1197</v>
      </c>
      <c r="G929" s="42">
        <v>0</v>
      </c>
    </row>
    <row r="930" spans="1:7" x14ac:dyDescent="0.25">
      <c r="A930" s="5" t="s">
        <v>1199</v>
      </c>
      <c r="B930" s="42">
        <v>100</v>
      </c>
      <c r="F930" s="5" t="s">
        <v>1199</v>
      </c>
      <c r="G930" s="42">
        <v>1100</v>
      </c>
    </row>
    <row r="931" spans="1:7" x14ac:dyDescent="0.25">
      <c r="A931" s="5" t="s">
        <v>1201</v>
      </c>
      <c r="B931" s="42">
        <v>0</v>
      </c>
      <c r="F931" s="5" t="s">
        <v>1201</v>
      </c>
      <c r="G931" s="42">
        <v>240</v>
      </c>
    </row>
    <row r="932" spans="1:7" x14ac:dyDescent="0.25">
      <c r="A932" s="5" t="s">
        <v>1204</v>
      </c>
      <c r="B932" s="42">
        <v>0</v>
      </c>
      <c r="F932" s="5" t="s">
        <v>1204</v>
      </c>
      <c r="G932" s="42">
        <v>78</v>
      </c>
    </row>
    <row r="933" spans="1:7" x14ac:dyDescent="0.25">
      <c r="A933" s="5" t="s">
        <v>1205</v>
      </c>
      <c r="B933" s="42">
        <v>0</v>
      </c>
      <c r="F933" s="5" t="s">
        <v>1205</v>
      </c>
      <c r="G933" s="42">
        <v>15</v>
      </c>
    </row>
    <row r="934" spans="1:7" x14ac:dyDescent="0.25">
      <c r="A934" s="5" t="s">
        <v>1206</v>
      </c>
      <c r="B934" s="42">
        <v>280</v>
      </c>
      <c r="F934" s="5" t="s">
        <v>1206</v>
      </c>
      <c r="G934" s="42">
        <v>720</v>
      </c>
    </row>
    <row r="935" spans="1:7" x14ac:dyDescent="0.25">
      <c r="A935" s="5" t="s">
        <v>1207</v>
      </c>
      <c r="B935" s="42">
        <v>0</v>
      </c>
      <c r="F935" s="5" t="s">
        <v>1207</v>
      </c>
      <c r="G935" s="42">
        <v>150</v>
      </c>
    </row>
    <row r="936" spans="1:7" x14ac:dyDescent="0.25">
      <c r="A936" s="5" t="s">
        <v>1208</v>
      </c>
      <c r="B936" s="42">
        <v>30</v>
      </c>
      <c r="F936" s="5" t="s">
        <v>1208</v>
      </c>
      <c r="G936" s="42">
        <v>6</v>
      </c>
    </row>
    <row r="937" spans="1:7" x14ac:dyDescent="0.25">
      <c r="A937" s="5" t="s">
        <v>1209</v>
      </c>
      <c r="B937" s="42">
        <v>960</v>
      </c>
      <c r="F937" s="5" t="s">
        <v>1209</v>
      </c>
      <c r="G937" s="42">
        <v>0</v>
      </c>
    </row>
    <row r="938" spans="1:7" x14ac:dyDescent="0.25">
      <c r="A938" s="5" t="s">
        <v>1210</v>
      </c>
      <c r="B938" s="42">
        <v>505</v>
      </c>
      <c r="F938" s="5" t="s">
        <v>1210</v>
      </c>
      <c r="G938" s="42">
        <v>121900</v>
      </c>
    </row>
    <row r="939" spans="1:7" x14ac:dyDescent="0.25">
      <c r="A939" s="5" t="s">
        <v>1211</v>
      </c>
      <c r="B939" s="42">
        <v>48</v>
      </c>
      <c r="F939" s="5" t="s">
        <v>1211</v>
      </c>
      <c r="G939" s="42">
        <v>212</v>
      </c>
    </row>
    <row r="940" spans="1:7" x14ac:dyDescent="0.25">
      <c r="A940" s="5" t="s">
        <v>1212</v>
      </c>
      <c r="B940" s="42">
        <v>290</v>
      </c>
      <c r="F940" s="5" t="s">
        <v>1212</v>
      </c>
      <c r="G940" s="42">
        <v>215</v>
      </c>
    </row>
    <row r="941" spans="1:7" x14ac:dyDescent="0.25">
      <c r="A941" s="5" t="s">
        <v>1213</v>
      </c>
      <c r="B941" s="42">
        <v>94</v>
      </c>
      <c r="F941" s="5" t="s">
        <v>1213</v>
      </c>
      <c r="G941" s="42">
        <v>0</v>
      </c>
    </row>
    <row r="942" spans="1:7" x14ac:dyDescent="0.25">
      <c r="A942" s="5" t="s">
        <v>1214</v>
      </c>
      <c r="B942" s="42">
        <v>150</v>
      </c>
      <c r="F942" s="5" t="s">
        <v>1214</v>
      </c>
      <c r="G942" s="42">
        <v>881</v>
      </c>
    </row>
    <row r="943" spans="1:7" x14ac:dyDescent="0.25">
      <c r="A943" s="5" t="s">
        <v>1215</v>
      </c>
      <c r="B943" s="42">
        <v>0</v>
      </c>
      <c r="F943" s="5" t="s">
        <v>1215</v>
      </c>
      <c r="G943" s="42">
        <v>200</v>
      </c>
    </row>
    <row r="944" spans="1:7" x14ac:dyDescent="0.25">
      <c r="A944" s="5" t="s">
        <v>1216</v>
      </c>
      <c r="B944" s="42">
        <v>0</v>
      </c>
      <c r="F944" s="5" t="s">
        <v>1216</v>
      </c>
      <c r="G944" s="42">
        <v>108</v>
      </c>
    </row>
    <row r="945" spans="1:7" x14ac:dyDescent="0.25">
      <c r="A945" s="5" t="s">
        <v>1217</v>
      </c>
      <c r="B945" s="42">
        <v>85</v>
      </c>
      <c r="F945" s="5" t="s">
        <v>1217</v>
      </c>
      <c r="G945" s="42">
        <v>770</v>
      </c>
    </row>
    <row r="946" spans="1:7" x14ac:dyDescent="0.25">
      <c r="A946" s="5" t="s">
        <v>1218</v>
      </c>
      <c r="B946" s="42">
        <v>200</v>
      </c>
      <c r="F946" s="5" t="s">
        <v>1218</v>
      </c>
      <c r="G946" s="42">
        <v>194</v>
      </c>
    </row>
    <row r="947" spans="1:7" x14ac:dyDescent="0.25">
      <c r="A947" s="5" t="s">
        <v>1219</v>
      </c>
      <c r="B947" s="42">
        <v>0</v>
      </c>
      <c r="F947" s="5" t="s">
        <v>1219</v>
      </c>
      <c r="G947" s="42">
        <v>0</v>
      </c>
    </row>
    <row r="948" spans="1:7" x14ac:dyDescent="0.25">
      <c r="A948" s="5" t="s">
        <v>1220</v>
      </c>
      <c r="B948" s="42">
        <v>0</v>
      </c>
      <c r="F948" s="5" t="s">
        <v>1220</v>
      </c>
      <c r="G948" s="42">
        <v>290</v>
      </c>
    </row>
    <row r="949" spans="1:7" x14ac:dyDescent="0.25">
      <c r="A949" s="5" t="s">
        <v>1221</v>
      </c>
      <c r="B949" s="42">
        <v>119</v>
      </c>
      <c r="F949" s="5" t="s">
        <v>1221</v>
      </c>
      <c r="G949" s="42">
        <v>218</v>
      </c>
    </row>
    <row r="950" spans="1:7" x14ac:dyDescent="0.25">
      <c r="A950" s="5" t="s">
        <v>1222</v>
      </c>
      <c r="B950" s="42">
        <v>995</v>
      </c>
      <c r="F950" s="5" t="s">
        <v>1222</v>
      </c>
      <c r="G950" s="42">
        <v>657</v>
      </c>
    </row>
    <row r="951" spans="1:7" x14ac:dyDescent="0.25">
      <c r="A951" s="5" t="s">
        <v>1223</v>
      </c>
      <c r="B951" s="42">
        <v>170</v>
      </c>
      <c r="F951" s="5" t="s">
        <v>1223</v>
      </c>
      <c r="G951" s="42">
        <v>213</v>
      </c>
    </row>
    <row r="952" spans="1:7" x14ac:dyDescent="0.25">
      <c r="A952" s="5" t="s">
        <v>1224</v>
      </c>
      <c r="B952" s="42">
        <v>0</v>
      </c>
      <c r="F952" s="5" t="s">
        <v>1224</v>
      </c>
      <c r="G952" s="42">
        <v>41</v>
      </c>
    </row>
    <row r="953" spans="1:7" x14ac:dyDescent="0.25">
      <c r="A953" s="5" t="s">
        <v>1225</v>
      </c>
      <c r="B953" s="42">
        <v>240</v>
      </c>
      <c r="F953" s="5" t="s">
        <v>1225</v>
      </c>
      <c r="G953" s="42">
        <v>158</v>
      </c>
    </row>
    <row r="954" spans="1:7" x14ac:dyDescent="0.25">
      <c r="A954" s="5" t="s">
        <v>1226</v>
      </c>
      <c r="B954" s="42">
        <v>100</v>
      </c>
      <c r="F954" s="5" t="s">
        <v>1226</v>
      </c>
      <c r="G954" s="42">
        <v>1</v>
      </c>
    </row>
    <row r="955" spans="1:7" x14ac:dyDescent="0.25">
      <c r="A955" s="5" t="s">
        <v>1227</v>
      </c>
      <c r="B955" s="42">
        <v>62</v>
      </c>
      <c r="F955" s="5" t="s">
        <v>1227</v>
      </c>
      <c r="G955" s="42">
        <v>78</v>
      </c>
    </row>
    <row r="956" spans="1:7" x14ac:dyDescent="0.25">
      <c r="A956" s="5" t="s">
        <v>1230</v>
      </c>
      <c r="B956" s="42">
        <v>20</v>
      </c>
      <c r="F956" s="5" t="s">
        <v>1230</v>
      </c>
      <c r="G956" s="42">
        <v>85</v>
      </c>
    </row>
    <row r="957" spans="1:7" x14ac:dyDescent="0.25">
      <c r="A957" s="5" t="s">
        <v>1231</v>
      </c>
      <c r="B957" s="42">
        <v>45</v>
      </c>
      <c r="F957" s="5" t="s">
        <v>1231</v>
      </c>
      <c r="G957" s="42">
        <v>42</v>
      </c>
    </row>
    <row r="958" spans="1:7" x14ac:dyDescent="0.25">
      <c r="A958" s="5" t="s">
        <v>1232</v>
      </c>
      <c r="B958" s="42">
        <v>307</v>
      </c>
      <c r="F958" s="5" t="s">
        <v>1232</v>
      </c>
      <c r="G958" s="42">
        <v>2100</v>
      </c>
    </row>
    <row r="959" spans="1:7" x14ac:dyDescent="0.25">
      <c r="A959" s="5" t="s">
        <v>1233</v>
      </c>
      <c r="B959" s="42">
        <v>270</v>
      </c>
      <c r="F959" s="5" t="s">
        <v>1233</v>
      </c>
      <c r="G959" s="42">
        <v>1100</v>
      </c>
    </row>
    <row r="960" spans="1:7" x14ac:dyDescent="0.25">
      <c r="A960" s="5" t="s">
        <v>1234</v>
      </c>
      <c r="B960" s="42">
        <v>110</v>
      </c>
      <c r="F960" s="5" t="s">
        <v>1234</v>
      </c>
      <c r="G960" s="42">
        <v>1400</v>
      </c>
    </row>
    <row r="961" spans="1:7" x14ac:dyDescent="0.25">
      <c r="A961" s="5" t="s">
        <v>1235</v>
      </c>
      <c r="B961" s="42">
        <v>80</v>
      </c>
      <c r="F961" s="5" t="s">
        <v>1235</v>
      </c>
      <c r="G961" s="42">
        <v>175</v>
      </c>
    </row>
    <row r="962" spans="1:7" x14ac:dyDescent="0.25">
      <c r="A962" s="5" t="s">
        <v>1236</v>
      </c>
      <c r="B962" s="42">
        <v>0</v>
      </c>
      <c r="F962" s="5" t="s">
        <v>1236</v>
      </c>
      <c r="G962" s="42">
        <v>58</v>
      </c>
    </row>
    <row r="963" spans="1:7" x14ac:dyDescent="0.25">
      <c r="A963" s="5" t="s">
        <v>1238</v>
      </c>
      <c r="B963" s="42">
        <v>20</v>
      </c>
      <c r="F963" s="5" t="s">
        <v>1238</v>
      </c>
      <c r="G963" s="42">
        <v>11</v>
      </c>
    </row>
    <row r="964" spans="1:7" x14ac:dyDescent="0.25">
      <c r="A964" s="5" t="s">
        <v>1239</v>
      </c>
      <c r="B964" s="42">
        <v>0</v>
      </c>
      <c r="F964" s="5" t="s">
        <v>1239</v>
      </c>
      <c r="G964" s="42">
        <v>8</v>
      </c>
    </row>
    <row r="965" spans="1:7" x14ac:dyDescent="0.25">
      <c r="A965" s="5" t="s">
        <v>1241</v>
      </c>
      <c r="B965" s="42">
        <v>210</v>
      </c>
      <c r="F965" s="5" t="s">
        <v>1241</v>
      </c>
      <c r="G965" s="42">
        <v>479</v>
      </c>
    </row>
    <row r="966" spans="1:7" x14ac:dyDescent="0.25">
      <c r="A966" s="5" t="s">
        <v>1244</v>
      </c>
      <c r="B966" s="42">
        <v>0</v>
      </c>
      <c r="F966" s="5" t="s">
        <v>1244</v>
      </c>
      <c r="G966" s="42">
        <v>355</v>
      </c>
    </row>
    <row r="967" spans="1:7" x14ac:dyDescent="0.25">
      <c r="A967" s="5" t="s">
        <v>1245</v>
      </c>
      <c r="B967" s="42">
        <v>0</v>
      </c>
      <c r="F967" s="5" t="s">
        <v>1245</v>
      </c>
      <c r="G967" s="42">
        <v>381</v>
      </c>
    </row>
    <row r="968" spans="1:7" x14ac:dyDescent="0.25">
      <c r="A968" s="5" t="s">
        <v>1246</v>
      </c>
      <c r="B968" s="42">
        <v>16</v>
      </c>
      <c r="F968" s="5" t="s">
        <v>1246</v>
      </c>
      <c r="G968" s="42">
        <v>14</v>
      </c>
    </row>
    <row r="969" spans="1:7" x14ac:dyDescent="0.25">
      <c r="A969" s="5" t="s">
        <v>1247</v>
      </c>
      <c r="B969" s="42">
        <v>40</v>
      </c>
      <c r="F969" s="5" t="s">
        <v>1247</v>
      </c>
      <c r="G969" s="42">
        <v>20</v>
      </c>
    </row>
    <row r="970" spans="1:7" x14ac:dyDescent="0.25">
      <c r="A970" s="5" t="s">
        <v>1248</v>
      </c>
      <c r="B970" s="42">
        <v>30</v>
      </c>
      <c r="F970" s="5" t="s">
        <v>1248</v>
      </c>
      <c r="G970" s="42">
        <v>85</v>
      </c>
    </row>
    <row r="971" spans="1:7" x14ac:dyDescent="0.25">
      <c r="A971" s="5" t="s">
        <v>1249</v>
      </c>
      <c r="B971" s="42">
        <v>324</v>
      </c>
      <c r="F971" s="5" t="s">
        <v>1249</v>
      </c>
      <c r="G971" s="42">
        <v>1200</v>
      </c>
    </row>
    <row r="972" spans="1:7" x14ac:dyDescent="0.25">
      <c r="A972" s="5" t="s">
        <v>1250</v>
      </c>
      <c r="B972" s="42">
        <v>2800</v>
      </c>
      <c r="F972" s="5" t="s">
        <v>1250</v>
      </c>
      <c r="G972" s="42">
        <v>5000</v>
      </c>
    </row>
    <row r="973" spans="1:7" x14ac:dyDescent="0.25">
      <c r="A973" s="5" t="s">
        <v>1252</v>
      </c>
      <c r="B973" s="42">
        <v>450</v>
      </c>
      <c r="F973" s="5" t="s">
        <v>1252</v>
      </c>
      <c r="G973" s="42">
        <v>856</v>
      </c>
    </row>
    <row r="974" spans="1:7" x14ac:dyDescent="0.25">
      <c r="A974" s="5" t="s">
        <v>1253</v>
      </c>
      <c r="B974" s="42">
        <v>215</v>
      </c>
      <c r="F974" s="5" t="s">
        <v>1253</v>
      </c>
      <c r="G974" s="42">
        <v>856</v>
      </c>
    </row>
    <row r="975" spans="1:7" x14ac:dyDescent="0.25">
      <c r="A975" s="5" t="s">
        <v>1254</v>
      </c>
      <c r="B975" s="42">
        <v>1500</v>
      </c>
      <c r="F975" s="5" t="s">
        <v>1254</v>
      </c>
      <c r="G975" s="42">
        <v>0</v>
      </c>
    </row>
    <row r="976" spans="1:7" x14ac:dyDescent="0.25">
      <c r="A976" s="5" t="s">
        <v>1255</v>
      </c>
      <c r="B976" s="42">
        <v>250</v>
      </c>
      <c r="F976" s="5" t="s">
        <v>1255</v>
      </c>
      <c r="G976" s="42">
        <v>28</v>
      </c>
    </row>
    <row r="977" spans="1:7" x14ac:dyDescent="0.25">
      <c r="A977" s="5" t="s">
        <v>1256</v>
      </c>
      <c r="B977" s="42">
        <v>136</v>
      </c>
      <c r="F977" s="5" t="s">
        <v>1256</v>
      </c>
      <c r="G977" s="42">
        <v>26</v>
      </c>
    </row>
    <row r="978" spans="1:7" x14ac:dyDescent="0.25">
      <c r="A978" s="5" t="s">
        <v>1257</v>
      </c>
      <c r="B978" s="42">
        <v>145</v>
      </c>
      <c r="F978" s="5" t="s">
        <v>1257</v>
      </c>
      <c r="G978" s="42">
        <v>20</v>
      </c>
    </row>
    <row r="979" spans="1:7" x14ac:dyDescent="0.25">
      <c r="A979" s="5" t="s">
        <v>1258</v>
      </c>
      <c r="B979" s="42">
        <v>212</v>
      </c>
      <c r="F979" s="5" t="s">
        <v>1258</v>
      </c>
      <c r="G979" s="42">
        <v>442</v>
      </c>
    </row>
    <row r="980" spans="1:7" x14ac:dyDescent="0.25">
      <c r="A980" s="5" t="s">
        <v>1259</v>
      </c>
      <c r="B980" s="42">
        <v>0</v>
      </c>
      <c r="F980" s="5" t="s">
        <v>1259</v>
      </c>
      <c r="G980" s="42">
        <v>479</v>
      </c>
    </row>
    <row r="981" spans="1:7" x14ac:dyDescent="0.25">
      <c r="A981" s="5" t="s">
        <v>1260</v>
      </c>
      <c r="B981" s="42">
        <v>1100</v>
      </c>
      <c r="F981" s="5" t="s">
        <v>1260</v>
      </c>
      <c r="G981" s="42">
        <v>926</v>
      </c>
    </row>
    <row r="982" spans="1:7" x14ac:dyDescent="0.25">
      <c r="A982" s="5" t="s">
        <v>1261</v>
      </c>
      <c r="B982" s="42">
        <v>451</v>
      </c>
      <c r="F982" s="5" t="s">
        <v>1261</v>
      </c>
      <c r="G982" s="42">
        <v>3000</v>
      </c>
    </row>
    <row r="983" spans="1:7" x14ac:dyDescent="0.25">
      <c r="A983" s="5" t="s">
        <v>1262</v>
      </c>
      <c r="B983" s="42">
        <v>20</v>
      </c>
      <c r="F983" s="5" t="s">
        <v>1262</v>
      </c>
      <c r="G983" s="42">
        <v>25</v>
      </c>
    </row>
    <row r="984" spans="1:7" x14ac:dyDescent="0.25">
      <c r="A984" s="5" t="s">
        <v>1263</v>
      </c>
      <c r="B984" s="42">
        <v>0</v>
      </c>
      <c r="F984" s="5" t="s">
        <v>1263</v>
      </c>
      <c r="G984" s="42">
        <v>170</v>
      </c>
    </row>
    <row r="985" spans="1:7" x14ac:dyDescent="0.25">
      <c r="A985" s="5" t="s">
        <v>1264</v>
      </c>
      <c r="B985" s="42">
        <v>18</v>
      </c>
      <c r="F985" s="5" t="s">
        <v>1264</v>
      </c>
      <c r="G985" s="42">
        <v>24</v>
      </c>
    </row>
    <row r="986" spans="1:7" x14ac:dyDescent="0.25">
      <c r="A986" s="5" t="s">
        <v>1265</v>
      </c>
      <c r="B986" s="42">
        <v>1150</v>
      </c>
      <c r="F986" s="5" t="s">
        <v>1265</v>
      </c>
      <c r="G986" s="42">
        <v>1900</v>
      </c>
    </row>
    <row r="987" spans="1:7" x14ac:dyDescent="0.25">
      <c r="A987" s="5" t="s">
        <v>1266</v>
      </c>
      <c r="B987" s="42">
        <v>83</v>
      </c>
      <c r="F987" s="5" t="s">
        <v>1266</v>
      </c>
      <c r="G987" s="42">
        <v>299</v>
      </c>
    </row>
    <row r="988" spans="1:7" x14ac:dyDescent="0.25">
      <c r="A988" s="5" t="s">
        <v>1267</v>
      </c>
      <c r="B988" s="42">
        <v>0</v>
      </c>
      <c r="F988" s="5" t="s">
        <v>1267</v>
      </c>
      <c r="G988" s="42">
        <v>427</v>
      </c>
    </row>
    <row r="989" spans="1:7" x14ac:dyDescent="0.25">
      <c r="A989" s="5" t="s">
        <v>1268</v>
      </c>
      <c r="B989" s="42">
        <v>0</v>
      </c>
      <c r="F989" s="5" t="s">
        <v>1268</v>
      </c>
      <c r="G989" s="42">
        <v>1100</v>
      </c>
    </row>
    <row r="990" spans="1:7" x14ac:dyDescent="0.25">
      <c r="A990" s="5" t="s">
        <v>1269</v>
      </c>
      <c r="B990" s="42">
        <v>14</v>
      </c>
      <c r="F990" s="5" t="s">
        <v>1269</v>
      </c>
      <c r="G990" s="42">
        <v>223</v>
      </c>
    </row>
    <row r="991" spans="1:7" x14ac:dyDescent="0.25">
      <c r="A991" s="5" t="s">
        <v>1270</v>
      </c>
      <c r="B991" s="42">
        <v>35</v>
      </c>
      <c r="F991" s="5" t="s">
        <v>1270</v>
      </c>
      <c r="G991" s="42">
        <v>70</v>
      </c>
    </row>
    <row r="992" spans="1:7" x14ac:dyDescent="0.25">
      <c r="A992" s="5" t="s">
        <v>1271</v>
      </c>
      <c r="B992" s="42">
        <v>155</v>
      </c>
      <c r="F992" s="5" t="s">
        <v>1271</v>
      </c>
      <c r="G992" s="42">
        <v>566</v>
      </c>
    </row>
    <row r="993" spans="1:7" x14ac:dyDescent="0.25">
      <c r="A993" s="5" t="s">
        <v>1272</v>
      </c>
      <c r="B993" s="42">
        <v>60</v>
      </c>
      <c r="F993" s="5" t="s">
        <v>1272</v>
      </c>
      <c r="G993" s="42">
        <v>251</v>
      </c>
    </row>
    <row r="994" spans="1:7" x14ac:dyDescent="0.25">
      <c r="A994" s="5" t="s">
        <v>1273</v>
      </c>
      <c r="B994" s="42">
        <v>200</v>
      </c>
      <c r="F994" s="5" t="s">
        <v>1273</v>
      </c>
      <c r="G994" s="42">
        <v>0</v>
      </c>
    </row>
    <row r="995" spans="1:7" x14ac:dyDescent="0.25">
      <c r="A995" s="5" t="s">
        <v>1274</v>
      </c>
      <c r="B995" s="42">
        <v>62</v>
      </c>
      <c r="F995" s="5" t="s">
        <v>1274</v>
      </c>
      <c r="G995" s="42">
        <v>86</v>
      </c>
    </row>
    <row r="996" spans="1:7" x14ac:dyDescent="0.25">
      <c r="A996" s="5" t="s">
        <v>1275</v>
      </c>
      <c r="B996" s="42">
        <v>180</v>
      </c>
      <c r="F996" s="5" t="s">
        <v>1275</v>
      </c>
      <c r="G996" s="42">
        <v>472</v>
      </c>
    </row>
    <row r="997" spans="1:7" x14ac:dyDescent="0.25">
      <c r="A997" s="5" t="s">
        <v>1237</v>
      </c>
      <c r="B997" s="42">
        <v>75</v>
      </c>
      <c r="F997" s="5" t="s">
        <v>1237</v>
      </c>
      <c r="G997" s="42">
        <v>0</v>
      </c>
    </row>
    <row r="998" spans="1:7" x14ac:dyDescent="0.25">
      <c r="A998" s="5" t="s">
        <v>1276</v>
      </c>
      <c r="B998" s="42">
        <v>400</v>
      </c>
      <c r="F998" s="5" t="s">
        <v>1276</v>
      </c>
      <c r="G998" s="42">
        <v>175</v>
      </c>
    </row>
    <row r="999" spans="1:7" x14ac:dyDescent="0.25">
      <c r="A999" s="5" t="s">
        <v>1277</v>
      </c>
      <c r="B999" s="42">
        <v>70</v>
      </c>
      <c r="F999" s="5" t="s">
        <v>1277</v>
      </c>
      <c r="G999" s="42">
        <v>1300</v>
      </c>
    </row>
    <row r="1000" spans="1:7" x14ac:dyDescent="0.25">
      <c r="A1000" s="5" t="s">
        <v>1278</v>
      </c>
      <c r="B1000" s="42">
        <v>80</v>
      </c>
      <c r="F1000" s="5" t="s">
        <v>1278</v>
      </c>
      <c r="G1000" s="42">
        <v>231</v>
      </c>
    </row>
    <row r="1001" spans="1:7" x14ac:dyDescent="0.25">
      <c r="A1001" s="5" t="s">
        <v>1279</v>
      </c>
      <c r="B1001" s="42">
        <v>0</v>
      </c>
      <c r="F1001" s="5" t="s">
        <v>1279</v>
      </c>
      <c r="G1001" s="42">
        <v>282</v>
      </c>
    </row>
    <row r="1002" spans="1:7" x14ac:dyDescent="0.25">
      <c r="A1002" s="5" t="s">
        <v>1280</v>
      </c>
      <c r="B1002" s="42">
        <v>52</v>
      </c>
      <c r="F1002" s="5" t="s">
        <v>1280</v>
      </c>
      <c r="G1002" s="42">
        <v>48</v>
      </c>
    </row>
    <row r="1003" spans="1:7" x14ac:dyDescent="0.25">
      <c r="A1003" s="5" t="s">
        <v>1281</v>
      </c>
      <c r="B1003" s="42">
        <v>38</v>
      </c>
      <c r="F1003" s="5" t="s">
        <v>1281</v>
      </c>
      <c r="G1003" s="42">
        <v>394</v>
      </c>
    </row>
    <row r="1004" spans="1:7" x14ac:dyDescent="0.25">
      <c r="A1004" s="5" t="s">
        <v>1282</v>
      </c>
      <c r="B1004" s="42">
        <v>130</v>
      </c>
      <c r="F1004" s="5" t="s">
        <v>1282</v>
      </c>
      <c r="G1004" s="42">
        <v>489</v>
      </c>
    </row>
    <row r="1005" spans="1:7" x14ac:dyDescent="0.25">
      <c r="A1005" s="5" t="s">
        <v>1283</v>
      </c>
      <c r="B1005" s="42">
        <v>74</v>
      </c>
      <c r="F1005" s="5" t="s">
        <v>1283</v>
      </c>
      <c r="G1005" s="42">
        <v>240</v>
      </c>
    </row>
    <row r="1006" spans="1:7" x14ac:dyDescent="0.25">
      <c r="A1006" s="5" t="s">
        <v>1284</v>
      </c>
      <c r="B1006" s="42">
        <v>87</v>
      </c>
      <c r="F1006" s="5" t="s">
        <v>1284</v>
      </c>
      <c r="G1006" s="42">
        <v>174</v>
      </c>
    </row>
    <row r="1007" spans="1:7" x14ac:dyDescent="0.25">
      <c r="A1007" s="5" t="s">
        <v>1285</v>
      </c>
      <c r="B1007" s="42">
        <v>30</v>
      </c>
      <c r="F1007" s="5" t="s">
        <v>1285</v>
      </c>
      <c r="G1007" s="42">
        <v>35</v>
      </c>
    </row>
    <row r="1008" spans="1:7" x14ac:dyDescent="0.25">
      <c r="A1008" s="5" t="s">
        <v>1286</v>
      </c>
      <c r="B1008" s="42">
        <v>170</v>
      </c>
      <c r="F1008" s="5" t="s">
        <v>1286</v>
      </c>
      <c r="G1008" s="42">
        <v>507</v>
      </c>
    </row>
    <row r="1009" spans="1:7" x14ac:dyDescent="0.25">
      <c r="A1009" s="5" t="s">
        <v>1287</v>
      </c>
      <c r="B1009" s="42">
        <v>40</v>
      </c>
      <c r="F1009" s="5" t="s">
        <v>1287</v>
      </c>
      <c r="G1009" s="42">
        <v>13</v>
      </c>
    </row>
    <row r="1010" spans="1:7" x14ac:dyDescent="0.25">
      <c r="A1010" s="5" t="s">
        <v>1288</v>
      </c>
      <c r="B1010" s="42">
        <v>1850</v>
      </c>
      <c r="F1010" s="5" t="s">
        <v>1288</v>
      </c>
      <c r="G1010" s="42">
        <v>4000</v>
      </c>
    </row>
    <row r="1011" spans="1:7" x14ac:dyDescent="0.25">
      <c r="A1011" s="5" t="s">
        <v>1289</v>
      </c>
      <c r="B1011" s="42">
        <v>0</v>
      </c>
      <c r="F1011" s="5" t="s">
        <v>1289</v>
      </c>
      <c r="G1011" s="42">
        <v>70</v>
      </c>
    </row>
    <row r="1012" spans="1:7" x14ac:dyDescent="0.25">
      <c r="A1012" s="5" t="s">
        <v>1290</v>
      </c>
      <c r="B1012" s="42">
        <v>100</v>
      </c>
      <c r="F1012" s="5" t="s">
        <v>1290</v>
      </c>
      <c r="G1012" s="42">
        <v>217</v>
      </c>
    </row>
    <row r="1013" spans="1:7" x14ac:dyDescent="0.25">
      <c r="A1013" s="5" t="s">
        <v>1291</v>
      </c>
      <c r="B1013" s="42">
        <v>138</v>
      </c>
      <c r="F1013" s="5" t="s">
        <v>1291</v>
      </c>
      <c r="G1013" s="42">
        <v>472</v>
      </c>
    </row>
    <row r="1014" spans="1:7" x14ac:dyDescent="0.25">
      <c r="A1014" s="5" t="s">
        <v>1292</v>
      </c>
      <c r="B1014" s="42">
        <v>94</v>
      </c>
      <c r="F1014" s="5" t="s">
        <v>1292</v>
      </c>
      <c r="G1014" s="42">
        <v>200</v>
      </c>
    </row>
    <row r="1015" spans="1:7" x14ac:dyDescent="0.25">
      <c r="A1015" s="5" t="s">
        <v>1293</v>
      </c>
      <c r="B1015" s="42">
        <v>0</v>
      </c>
      <c r="F1015" s="5" t="s">
        <v>1293</v>
      </c>
      <c r="G1015" s="42">
        <v>293</v>
      </c>
    </row>
    <row r="1016" spans="1:7" x14ac:dyDescent="0.25">
      <c r="A1016" s="5" t="s">
        <v>1294</v>
      </c>
      <c r="B1016" s="42">
        <v>80</v>
      </c>
      <c r="F1016" s="5" t="s">
        <v>1294</v>
      </c>
      <c r="G1016" s="42">
        <v>17</v>
      </c>
    </row>
    <row r="1017" spans="1:7" x14ac:dyDescent="0.25">
      <c r="A1017" s="5" t="s">
        <v>1295</v>
      </c>
      <c r="B1017" s="42">
        <v>140</v>
      </c>
      <c r="F1017" s="5" t="s">
        <v>1295</v>
      </c>
      <c r="G1017" s="42">
        <v>571</v>
      </c>
    </row>
    <row r="1018" spans="1:7" x14ac:dyDescent="0.25">
      <c r="A1018" s="5" t="s">
        <v>1296</v>
      </c>
      <c r="B1018" s="42">
        <v>500</v>
      </c>
      <c r="F1018" s="5" t="s">
        <v>1296</v>
      </c>
      <c r="G1018" s="42">
        <v>0</v>
      </c>
    </row>
    <row r="1019" spans="1:7" x14ac:dyDescent="0.25">
      <c r="A1019" s="5" t="s">
        <v>1297</v>
      </c>
      <c r="B1019" s="42">
        <v>0</v>
      </c>
      <c r="F1019" s="5" t="s">
        <v>1297</v>
      </c>
      <c r="G1019" s="42">
        <v>173</v>
      </c>
    </row>
    <row r="1020" spans="1:7" x14ac:dyDescent="0.25">
      <c r="A1020" s="5" t="s">
        <v>1298</v>
      </c>
      <c r="B1020" s="42">
        <v>0</v>
      </c>
      <c r="F1020" s="5" t="s">
        <v>1298</v>
      </c>
      <c r="G1020" s="42">
        <v>0</v>
      </c>
    </row>
    <row r="1021" spans="1:7" x14ac:dyDescent="0.25">
      <c r="A1021" s="5" t="s">
        <v>1299</v>
      </c>
      <c r="B1021" s="42">
        <v>1500</v>
      </c>
      <c r="F1021" s="5" t="s">
        <v>1299</v>
      </c>
      <c r="G1021" s="42">
        <v>496</v>
      </c>
    </row>
    <row r="1022" spans="1:7" x14ac:dyDescent="0.25">
      <c r="A1022" s="5" t="s">
        <v>1300</v>
      </c>
      <c r="B1022" s="42">
        <v>75</v>
      </c>
      <c r="F1022" s="5" t="s">
        <v>1300</v>
      </c>
      <c r="G1022" s="42">
        <v>3000</v>
      </c>
    </row>
    <row r="1023" spans="1:7" x14ac:dyDescent="0.25">
      <c r="A1023" s="5" t="s">
        <v>1301</v>
      </c>
      <c r="B1023" s="42">
        <v>18</v>
      </c>
      <c r="F1023" s="5" t="s">
        <v>1301</v>
      </c>
      <c r="G1023" s="42">
        <v>11</v>
      </c>
    </row>
    <row r="1024" spans="1:7" x14ac:dyDescent="0.25">
      <c r="A1024" s="5" t="s">
        <v>1302</v>
      </c>
      <c r="B1024" s="42">
        <v>6</v>
      </c>
      <c r="F1024" s="5" t="s">
        <v>1302</v>
      </c>
      <c r="G1024" s="42">
        <v>1</v>
      </c>
    </row>
    <row r="1025" spans="1:7" x14ac:dyDescent="0.25">
      <c r="A1025" s="5" t="s">
        <v>1303</v>
      </c>
      <c r="B1025" s="42">
        <v>0</v>
      </c>
      <c r="F1025" s="5" t="s">
        <v>1303</v>
      </c>
      <c r="G1025" s="42">
        <v>241</v>
      </c>
    </row>
    <row r="1026" spans="1:7" x14ac:dyDescent="0.25">
      <c r="A1026" s="5" t="s">
        <v>1304</v>
      </c>
      <c r="B1026" s="42">
        <v>60</v>
      </c>
      <c r="F1026" s="5" t="s">
        <v>1304</v>
      </c>
      <c r="G1026" s="42">
        <v>8</v>
      </c>
    </row>
    <row r="1027" spans="1:7" x14ac:dyDescent="0.25">
      <c r="A1027" s="5" t="s">
        <v>1306</v>
      </c>
      <c r="B1027" s="42">
        <v>60</v>
      </c>
      <c r="F1027" s="5" t="s">
        <v>1306</v>
      </c>
      <c r="G1027" s="42">
        <v>36</v>
      </c>
    </row>
    <row r="1028" spans="1:7" x14ac:dyDescent="0.25">
      <c r="A1028" s="5" t="s">
        <v>1307</v>
      </c>
      <c r="B1028" s="42">
        <v>40</v>
      </c>
      <c r="F1028" s="5" t="s">
        <v>1307</v>
      </c>
      <c r="G1028" s="42">
        <v>72</v>
      </c>
    </row>
    <row r="1029" spans="1:7" x14ac:dyDescent="0.25">
      <c r="A1029" s="5" t="s">
        <v>1308</v>
      </c>
      <c r="B1029" s="42">
        <v>40</v>
      </c>
      <c r="F1029" s="5" t="s">
        <v>1308</v>
      </c>
      <c r="G1029" s="42">
        <v>36</v>
      </c>
    </row>
    <row r="1030" spans="1:7" x14ac:dyDescent="0.25">
      <c r="A1030" s="5" t="s">
        <v>1309</v>
      </c>
      <c r="B1030" s="42">
        <v>44</v>
      </c>
      <c r="F1030" s="5" t="s">
        <v>1309</v>
      </c>
      <c r="G1030" s="42">
        <v>123</v>
      </c>
    </row>
    <row r="1031" spans="1:7" x14ac:dyDescent="0.25">
      <c r="A1031" s="5" t="s">
        <v>1310</v>
      </c>
      <c r="B1031" s="42">
        <v>0</v>
      </c>
      <c r="F1031" s="5" t="s">
        <v>1310</v>
      </c>
      <c r="G1031" s="42">
        <v>0</v>
      </c>
    </row>
    <row r="1032" spans="1:7" x14ac:dyDescent="0.25">
      <c r="A1032" s="5" t="s">
        <v>1311</v>
      </c>
      <c r="B1032" s="42">
        <v>100</v>
      </c>
      <c r="F1032" s="5" t="s">
        <v>1311</v>
      </c>
      <c r="G1032" s="42">
        <v>75</v>
      </c>
    </row>
    <row r="1033" spans="1:7" x14ac:dyDescent="0.25">
      <c r="A1033" s="5" t="s">
        <v>1312</v>
      </c>
      <c r="B1033" s="42">
        <v>151</v>
      </c>
      <c r="F1033" s="5" t="s">
        <v>1312</v>
      </c>
      <c r="G1033" s="42">
        <v>413</v>
      </c>
    </row>
    <row r="1034" spans="1:7" x14ac:dyDescent="0.25">
      <c r="A1034" s="5" t="s">
        <v>1313</v>
      </c>
      <c r="B1034" s="42">
        <v>96</v>
      </c>
      <c r="F1034" s="5" t="s">
        <v>1313</v>
      </c>
      <c r="G1034" s="42">
        <v>103</v>
      </c>
    </row>
    <row r="1035" spans="1:7" x14ac:dyDescent="0.25">
      <c r="A1035" s="5" t="s">
        <v>1314</v>
      </c>
      <c r="B1035" s="42">
        <v>46</v>
      </c>
      <c r="F1035" s="5" t="s">
        <v>1314</v>
      </c>
      <c r="G1035" s="42">
        <v>0</v>
      </c>
    </row>
    <row r="1036" spans="1:7" x14ac:dyDescent="0.25">
      <c r="A1036" s="5" t="s">
        <v>1315</v>
      </c>
      <c r="B1036" s="42">
        <v>200</v>
      </c>
      <c r="F1036" s="5" t="s">
        <v>1315</v>
      </c>
      <c r="G1036" s="42">
        <v>495</v>
      </c>
    </row>
    <row r="1037" spans="1:7" x14ac:dyDescent="0.25">
      <c r="A1037" s="5" t="s">
        <v>1316</v>
      </c>
      <c r="B1037" s="42">
        <v>27</v>
      </c>
      <c r="F1037" s="5" t="s">
        <v>1316</v>
      </c>
      <c r="G1037" s="42">
        <v>71</v>
      </c>
    </row>
    <row r="1038" spans="1:7" x14ac:dyDescent="0.25">
      <c r="A1038" s="5" t="s">
        <v>1317</v>
      </c>
      <c r="B1038" s="42">
        <v>2083</v>
      </c>
      <c r="F1038" s="5" t="s">
        <v>1317</v>
      </c>
      <c r="G1038" s="42">
        <v>216</v>
      </c>
    </row>
    <row r="1039" spans="1:7" x14ac:dyDescent="0.25">
      <c r="A1039" s="5" t="s">
        <v>1318</v>
      </c>
      <c r="B1039" s="42">
        <v>40</v>
      </c>
      <c r="F1039" s="5" t="s">
        <v>1318</v>
      </c>
      <c r="G1039" s="42">
        <v>26</v>
      </c>
    </row>
    <row r="1040" spans="1:7" x14ac:dyDescent="0.25">
      <c r="A1040" s="5" t="s">
        <v>1319</v>
      </c>
      <c r="B1040" s="42">
        <v>500</v>
      </c>
      <c r="F1040" s="5" t="s">
        <v>1319</v>
      </c>
      <c r="G1040" s="42">
        <v>2200</v>
      </c>
    </row>
    <row r="1041" spans="1:7" x14ac:dyDescent="0.25">
      <c r="A1041" s="5" t="s">
        <v>1320</v>
      </c>
      <c r="B1041" s="42">
        <v>150</v>
      </c>
      <c r="F1041" s="5" t="s">
        <v>1320</v>
      </c>
      <c r="G1041" s="42">
        <v>0</v>
      </c>
    </row>
    <row r="1042" spans="1:7" x14ac:dyDescent="0.25">
      <c r="A1042" s="5" t="s">
        <v>1321</v>
      </c>
      <c r="B1042" s="42">
        <v>143</v>
      </c>
      <c r="F1042" s="5" t="s">
        <v>1321</v>
      </c>
      <c r="G1042" s="42">
        <v>409</v>
      </c>
    </row>
    <row r="1043" spans="1:7" x14ac:dyDescent="0.25">
      <c r="A1043" s="5" t="s">
        <v>1322</v>
      </c>
      <c r="B1043" s="42">
        <v>0</v>
      </c>
      <c r="F1043" s="5" t="s">
        <v>1322</v>
      </c>
      <c r="G1043" s="42">
        <v>81</v>
      </c>
    </row>
    <row r="1044" spans="1:7" x14ac:dyDescent="0.25">
      <c r="A1044" s="5" t="s">
        <v>1323</v>
      </c>
      <c r="B1044" s="42">
        <v>30</v>
      </c>
      <c r="F1044" s="5" t="s">
        <v>1323</v>
      </c>
      <c r="G1044" s="42">
        <v>116</v>
      </c>
    </row>
    <row r="1045" spans="1:7" x14ac:dyDescent="0.25">
      <c r="A1045" s="5" t="s">
        <v>1324</v>
      </c>
      <c r="B1045" s="42">
        <v>45</v>
      </c>
      <c r="F1045" s="5" t="s">
        <v>1324</v>
      </c>
      <c r="G1045" s="42">
        <v>39</v>
      </c>
    </row>
    <row r="1046" spans="1:7" x14ac:dyDescent="0.25">
      <c r="A1046" s="5" t="s">
        <v>1325</v>
      </c>
      <c r="B1046" s="42">
        <v>0</v>
      </c>
      <c r="F1046" s="5" t="s">
        <v>1325</v>
      </c>
      <c r="G1046" s="42">
        <v>47</v>
      </c>
    </row>
    <row r="1047" spans="1:7" x14ac:dyDescent="0.25">
      <c r="A1047" s="5" t="s">
        <v>1327</v>
      </c>
      <c r="B1047" s="42">
        <v>41</v>
      </c>
      <c r="F1047" s="5" t="s">
        <v>1327</v>
      </c>
      <c r="G1047" s="42">
        <v>34</v>
      </c>
    </row>
    <row r="1048" spans="1:7" x14ac:dyDescent="0.25">
      <c r="A1048" s="5" t="s">
        <v>1328</v>
      </c>
      <c r="B1048" s="42">
        <v>126</v>
      </c>
      <c r="F1048" s="5" t="s">
        <v>1328</v>
      </c>
      <c r="G1048" s="42">
        <v>121</v>
      </c>
    </row>
    <row r="1049" spans="1:7" x14ac:dyDescent="0.25">
      <c r="A1049" s="5" t="s">
        <v>1329</v>
      </c>
      <c r="B1049" s="42">
        <v>245</v>
      </c>
      <c r="F1049" s="5" t="s">
        <v>1329</v>
      </c>
      <c r="G1049" s="42">
        <v>0</v>
      </c>
    </row>
    <row r="1050" spans="1:7" x14ac:dyDescent="0.25">
      <c r="A1050" s="5" t="s">
        <v>1330</v>
      </c>
      <c r="B1050" s="42">
        <v>4084</v>
      </c>
      <c r="F1050" s="5" t="s">
        <v>1330</v>
      </c>
      <c r="G1050" s="42">
        <v>1900</v>
      </c>
    </row>
    <row r="1051" spans="1:7" x14ac:dyDescent="0.25">
      <c r="A1051" s="5" t="s">
        <v>1331</v>
      </c>
      <c r="B1051" s="42">
        <v>45</v>
      </c>
      <c r="F1051" s="5" t="s">
        <v>1331</v>
      </c>
      <c r="G1051" s="42">
        <v>469</v>
      </c>
    </row>
    <row r="1052" spans="1:7" x14ac:dyDescent="0.25">
      <c r="A1052" s="5" t="s">
        <v>1332</v>
      </c>
      <c r="B1052" s="42">
        <v>30</v>
      </c>
      <c r="F1052" s="5" t="s">
        <v>1332</v>
      </c>
      <c r="G1052" s="42">
        <v>100</v>
      </c>
    </row>
    <row r="1053" spans="1:7" x14ac:dyDescent="0.25">
      <c r="A1053" s="5" t="s">
        <v>1333</v>
      </c>
      <c r="B1053" s="42">
        <v>0</v>
      </c>
      <c r="F1053" s="5" t="s">
        <v>1333</v>
      </c>
      <c r="G1053" s="42">
        <v>20</v>
      </c>
    </row>
    <row r="1054" spans="1:7" x14ac:dyDescent="0.25">
      <c r="A1054" s="5" t="s">
        <v>1334</v>
      </c>
      <c r="B1054" s="42">
        <v>20</v>
      </c>
      <c r="F1054" s="5" t="s">
        <v>1334</v>
      </c>
      <c r="G1054" s="42">
        <v>165</v>
      </c>
    </row>
    <row r="1055" spans="1:7" x14ac:dyDescent="0.25">
      <c r="A1055" s="5" t="s">
        <v>1335</v>
      </c>
      <c r="B1055" s="42">
        <v>20</v>
      </c>
      <c r="F1055" s="5" t="s">
        <v>1335</v>
      </c>
      <c r="G1055" s="42">
        <v>76</v>
      </c>
    </row>
    <row r="1056" spans="1:7" x14ac:dyDescent="0.25">
      <c r="A1056" s="5" t="s">
        <v>1336</v>
      </c>
      <c r="B1056" s="42">
        <v>10</v>
      </c>
      <c r="F1056" s="5" t="s">
        <v>1336</v>
      </c>
      <c r="G1056" s="42">
        <v>50</v>
      </c>
    </row>
    <row r="1057" spans="1:7" x14ac:dyDescent="0.25">
      <c r="A1057" s="5" t="s">
        <v>1337</v>
      </c>
      <c r="B1057" s="42">
        <v>30</v>
      </c>
      <c r="F1057" s="5" t="s">
        <v>1337</v>
      </c>
      <c r="G1057" s="42">
        <v>105</v>
      </c>
    </row>
    <row r="1058" spans="1:7" x14ac:dyDescent="0.25">
      <c r="A1058" s="5" t="s">
        <v>1338</v>
      </c>
      <c r="B1058" s="42">
        <v>0</v>
      </c>
      <c r="F1058" s="5" t="s">
        <v>1338</v>
      </c>
      <c r="G1058" s="42">
        <v>225</v>
      </c>
    </row>
    <row r="1059" spans="1:7" x14ac:dyDescent="0.25">
      <c r="A1059" s="5" t="s">
        <v>1339</v>
      </c>
      <c r="B1059" s="42">
        <v>30</v>
      </c>
      <c r="F1059" s="5" t="s">
        <v>1339</v>
      </c>
      <c r="G1059" s="42">
        <v>178</v>
      </c>
    </row>
    <row r="1060" spans="1:7" x14ac:dyDescent="0.25">
      <c r="A1060" s="5" t="s">
        <v>1340</v>
      </c>
      <c r="B1060" s="42">
        <v>0</v>
      </c>
      <c r="F1060" s="5" t="s">
        <v>1340</v>
      </c>
      <c r="G1060" s="42">
        <v>6</v>
      </c>
    </row>
    <row r="1061" spans="1:7" x14ac:dyDescent="0.25">
      <c r="A1061" s="5" t="s">
        <v>1341</v>
      </c>
      <c r="B1061" s="42">
        <v>94</v>
      </c>
      <c r="F1061" s="5" t="s">
        <v>1341</v>
      </c>
      <c r="G1061" s="42">
        <v>225</v>
      </c>
    </row>
    <row r="1062" spans="1:7" x14ac:dyDescent="0.25">
      <c r="A1062" s="5" t="s">
        <v>1342</v>
      </c>
      <c r="B1062" s="42">
        <v>0</v>
      </c>
      <c r="F1062" s="5" t="s">
        <v>1342</v>
      </c>
      <c r="G1062" s="42">
        <v>40</v>
      </c>
    </row>
    <row r="1063" spans="1:7" x14ac:dyDescent="0.25">
      <c r="A1063" s="5" t="s">
        <v>1343</v>
      </c>
      <c r="B1063" s="42">
        <v>40</v>
      </c>
      <c r="F1063" s="5" t="s">
        <v>1343</v>
      </c>
      <c r="G1063" s="42">
        <v>1600</v>
      </c>
    </row>
    <row r="1064" spans="1:7" x14ac:dyDescent="0.25">
      <c r="A1064" s="5" t="s">
        <v>1344</v>
      </c>
      <c r="B1064" s="42">
        <v>10000</v>
      </c>
      <c r="F1064" s="5" t="s">
        <v>1344</v>
      </c>
      <c r="G1064" s="42">
        <v>0</v>
      </c>
    </row>
    <row r="1065" spans="1:7" x14ac:dyDescent="0.25">
      <c r="A1065" s="5" t="s">
        <v>1345</v>
      </c>
      <c r="B1065" s="42">
        <v>70</v>
      </c>
      <c r="F1065" s="5" t="s">
        <v>1345</v>
      </c>
      <c r="G1065" s="42">
        <v>3</v>
      </c>
    </row>
    <row r="1066" spans="1:7" x14ac:dyDescent="0.25">
      <c r="A1066" s="5" t="s">
        <v>1346</v>
      </c>
      <c r="B1066" s="42">
        <v>400</v>
      </c>
      <c r="F1066" s="5" t="s">
        <v>1346</v>
      </c>
      <c r="G1066" s="42">
        <v>62</v>
      </c>
    </row>
    <row r="1067" spans="1:7" x14ac:dyDescent="0.25">
      <c r="A1067" s="5" t="s">
        <v>1347</v>
      </c>
      <c r="B1067" s="42">
        <v>0</v>
      </c>
      <c r="F1067" s="5" t="s">
        <v>1347</v>
      </c>
      <c r="G1067" s="42">
        <v>15</v>
      </c>
    </row>
    <row r="1068" spans="1:7" x14ac:dyDescent="0.25">
      <c r="A1068" s="5" t="s">
        <v>1348</v>
      </c>
      <c r="B1068" s="42">
        <v>90</v>
      </c>
      <c r="F1068" s="5" t="s">
        <v>1348</v>
      </c>
      <c r="G1068" s="42">
        <v>195</v>
      </c>
    </row>
    <row r="1069" spans="1:7" x14ac:dyDescent="0.25">
      <c r="A1069" s="5" t="s">
        <v>1349</v>
      </c>
      <c r="B1069" s="42">
        <v>111</v>
      </c>
      <c r="F1069" s="5" t="s">
        <v>1349</v>
      </c>
      <c r="G1069" s="42">
        <v>42</v>
      </c>
    </row>
    <row r="1070" spans="1:7" x14ac:dyDescent="0.25">
      <c r="A1070" s="5" t="s">
        <v>1350</v>
      </c>
      <c r="B1070" s="42">
        <v>150</v>
      </c>
      <c r="F1070" s="5" t="s">
        <v>1350</v>
      </c>
      <c r="G1070" s="42">
        <v>1500</v>
      </c>
    </row>
    <row r="1071" spans="1:7" x14ac:dyDescent="0.25">
      <c r="A1071" s="5" t="s">
        <v>1351</v>
      </c>
      <c r="B1071" s="42">
        <v>174</v>
      </c>
      <c r="F1071" s="5" t="s">
        <v>1351</v>
      </c>
      <c r="G1071" s="42">
        <v>90</v>
      </c>
    </row>
    <row r="1072" spans="1:7" x14ac:dyDescent="0.25">
      <c r="A1072" s="5" t="s">
        <v>1354</v>
      </c>
      <c r="B1072" s="42">
        <v>22</v>
      </c>
      <c r="F1072" s="5" t="s">
        <v>1354</v>
      </c>
      <c r="G1072" s="42">
        <v>19</v>
      </c>
    </row>
    <row r="1073" spans="1:7" x14ac:dyDescent="0.25">
      <c r="A1073" s="5" t="s">
        <v>1356</v>
      </c>
      <c r="B1073" s="42">
        <v>59</v>
      </c>
      <c r="F1073" s="5" t="s">
        <v>1356</v>
      </c>
      <c r="G1073" s="42">
        <v>137</v>
      </c>
    </row>
    <row r="1074" spans="1:7" x14ac:dyDescent="0.25">
      <c r="A1074" s="5" t="s">
        <v>1357</v>
      </c>
      <c r="B1074" s="42">
        <v>260</v>
      </c>
      <c r="F1074" s="5" t="s">
        <v>1357</v>
      </c>
      <c r="G1074" s="42">
        <v>734</v>
      </c>
    </row>
    <row r="1075" spans="1:7" x14ac:dyDescent="0.25">
      <c r="A1075" s="5" t="s">
        <v>1358</v>
      </c>
      <c r="B1075" s="42">
        <v>200</v>
      </c>
      <c r="F1075" s="5" t="s">
        <v>1358</v>
      </c>
      <c r="G1075" s="42">
        <v>5</v>
      </c>
    </row>
    <row r="1076" spans="1:7" x14ac:dyDescent="0.25">
      <c r="A1076" s="5" t="s">
        <v>1359</v>
      </c>
      <c r="B1076" s="42">
        <v>29</v>
      </c>
      <c r="F1076" s="5" t="s">
        <v>1359</v>
      </c>
      <c r="G1076" s="42">
        <v>3</v>
      </c>
    </row>
    <row r="1077" spans="1:7" x14ac:dyDescent="0.25">
      <c r="A1077" s="5" t="s">
        <v>1360</v>
      </c>
      <c r="B1077" s="42">
        <v>65</v>
      </c>
      <c r="F1077" s="5" t="s">
        <v>1360</v>
      </c>
      <c r="G1077" s="42">
        <v>10</v>
      </c>
    </row>
    <row r="1078" spans="1:7" x14ac:dyDescent="0.25">
      <c r="A1078" s="5" t="s">
        <v>1361</v>
      </c>
      <c r="B1078" s="42">
        <v>850</v>
      </c>
      <c r="F1078" s="5" t="s">
        <v>1361</v>
      </c>
      <c r="G1078" s="42">
        <v>0</v>
      </c>
    </row>
    <row r="1079" spans="1:7" x14ac:dyDescent="0.25">
      <c r="A1079" s="5" t="s">
        <v>1362</v>
      </c>
      <c r="B1079" s="42">
        <v>150</v>
      </c>
      <c r="F1079" s="5" t="s">
        <v>1362</v>
      </c>
      <c r="G1079" s="42">
        <v>428</v>
      </c>
    </row>
    <row r="1080" spans="1:7" x14ac:dyDescent="0.25">
      <c r="A1080" s="5" t="s">
        <v>1363</v>
      </c>
      <c r="B1080" s="42">
        <v>0</v>
      </c>
      <c r="F1080" s="5" t="s">
        <v>1363</v>
      </c>
      <c r="G1080" s="42">
        <v>13</v>
      </c>
    </row>
    <row r="1081" spans="1:7" x14ac:dyDescent="0.25">
      <c r="A1081" s="5" t="s">
        <v>1364</v>
      </c>
      <c r="B1081" s="42">
        <v>12</v>
      </c>
      <c r="F1081" s="5" t="s">
        <v>1364</v>
      </c>
      <c r="G1081" s="42">
        <v>205</v>
      </c>
    </row>
    <row r="1082" spans="1:7" x14ac:dyDescent="0.25">
      <c r="A1082" s="5" t="s">
        <v>1365</v>
      </c>
      <c r="B1082" s="42">
        <v>36</v>
      </c>
      <c r="F1082" s="5" t="s">
        <v>1365</v>
      </c>
      <c r="G1082" s="42">
        <v>20</v>
      </c>
    </row>
    <row r="1083" spans="1:7" x14ac:dyDescent="0.25">
      <c r="A1083" s="5" t="s">
        <v>1366</v>
      </c>
      <c r="B1083" s="42">
        <v>400</v>
      </c>
      <c r="F1083" s="5" t="s">
        <v>1366</v>
      </c>
      <c r="G1083" s="42">
        <v>192</v>
      </c>
    </row>
    <row r="1084" spans="1:7" x14ac:dyDescent="0.25">
      <c r="A1084" s="5" t="s">
        <v>1367</v>
      </c>
      <c r="B1084" s="42">
        <v>0</v>
      </c>
      <c r="F1084" s="5" t="s">
        <v>1367</v>
      </c>
      <c r="G1084" s="42">
        <v>43</v>
      </c>
    </row>
    <row r="1085" spans="1:7" x14ac:dyDescent="0.25">
      <c r="A1085" s="5" t="s">
        <v>1369</v>
      </c>
      <c r="B1085" s="42">
        <v>50</v>
      </c>
      <c r="F1085" s="5" t="s">
        <v>1369</v>
      </c>
      <c r="G1085" s="42">
        <v>19</v>
      </c>
    </row>
    <row r="1086" spans="1:7" x14ac:dyDescent="0.25">
      <c r="A1086" s="5" t="s">
        <v>1370</v>
      </c>
      <c r="B1086" s="42">
        <v>21</v>
      </c>
      <c r="F1086" s="5" t="s">
        <v>1370</v>
      </c>
      <c r="G1086" s="42">
        <v>20</v>
      </c>
    </row>
    <row r="1087" spans="1:7" x14ac:dyDescent="0.25">
      <c r="A1087" s="5" t="s">
        <v>1371</v>
      </c>
      <c r="B1087" s="42">
        <v>0</v>
      </c>
      <c r="F1087" s="5" t="s">
        <v>1371</v>
      </c>
      <c r="G1087" s="42">
        <v>419</v>
      </c>
    </row>
    <row r="1088" spans="1:7" x14ac:dyDescent="0.25">
      <c r="A1088" s="5" t="s">
        <v>1372</v>
      </c>
      <c r="B1088" s="42">
        <v>10</v>
      </c>
      <c r="F1088" s="5" t="s">
        <v>1372</v>
      </c>
      <c r="G1088" s="42">
        <v>13</v>
      </c>
    </row>
    <row r="1089" spans="1:7" x14ac:dyDescent="0.25">
      <c r="A1089" s="5" t="s">
        <v>1373</v>
      </c>
      <c r="B1089" s="42">
        <v>170</v>
      </c>
      <c r="F1089" s="5" t="s">
        <v>1373</v>
      </c>
      <c r="G1089" s="42">
        <v>286</v>
      </c>
    </row>
    <row r="1090" spans="1:7" x14ac:dyDescent="0.25">
      <c r="A1090" s="5" t="s">
        <v>1374</v>
      </c>
      <c r="B1090" s="42">
        <v>13</v>
      </c>
      <c r="F1090" s="5" t="s">
        <v>1374</v>
      </c>
      <c r="G1090" s="42">
        <v>0</v>
      </c>
    </row>
    <row r="1091" spans="1:7" x14ac:dyDescent="0.25">
      <c r="A1091" s="5" t="s">
        <v>1375</v>
      </c>
      <c r="B1091" s="42">
        <v>269</v>
      </c>
      <c r="F1091" s="5" t="s">
        <v>1375</v>
      </c>
      <c r="G1091" s="42">
        <v>238</v>
      </c>
    </row>
    <row r="1092" spans="1:7" x14ac:dyDescent="0.25">
      <c r="A1092" s="5" t="s">
        <v>1376</v>
      </c>
      <c r="B1092" s="42">
        <v>47</v>
      </c>
      <c r="F1092" s="5" t="s">
        <v>1376</v>
      </c>
      <c r="G1092" s="42">
        <v>184</v>
      </c>
    </row>
    <row r="1093" spans="1:7" x14ac:dyDescent="0.25">
      <c r="A1093" s="5" t="s">
        <v>1378</v>
      </c>
      <c r="B1093" s="42">
        <v>100</v>
      </c>
      <c r="F1093" s="5" t="s">
        <v>1378</v>
      </c>
      <c r="G1093" s="42">
        <v>451</v>
      </c>
    </row>
    <row r="1094" spans="1:7" x14ac:dyDescent="0.25">
      <c r="A1094" s="5" t="s">
        <v>1379</v>
      </c>
      <c r="B1094" s="42">
        <v>55</v>
      </c>
      <c r="F1094" s="5" t="s">
        <v>1379</v>
      </c>
      <c r="G1094" s="42">
        <v>120</v>
      </c>
    </row>
    <row r="1095" spans="1:7" x14ac:dyDescent="0.25">
      <c r="A1095" s="5" t="s">
        <v>1382</v>
      </c>
      <c r="B1095" s="42">
        <v>0</v>
      </c>
      <c r="F1095" s="5" t="s">
        <v>1382</v>
      </c>
      <c r="G1095" s="42">
        <v>13</v>
      </c>
    </row>
    <row r="1096" spans="1:7" x14ac:dyDescent="0.25">
      <c r="A1096" s="5" t="s">
        <v>1383</v>
      </c>
      <c r="B1096" s="42">
        <v>0</v>
      </c>
      <c r="F1096" s="5" t="s">
        <v>1383</v>
      </c>
      <c r="G1096" s="42">
        <v>153</v>
      </c>
    </row>
    <row r="1097" spans="1:7" x14ac:dyDescent="0.25">
      <c r="A1097" s="5" t="s">
        <v>1384</v>
      </c>
      <c r="B1097" s="42">
        <v>180</v>
      </c>
      <c r="F1097" s="5" t="s">
        <v>1384</v>
      </c>
      <c r="G1097" s="42">
        <v>763</v>
      </c>
    </row>
    <row r="1098" spans="1:7" x14ac:dyDescent="0.25">
      <c r="A1098" s="5" t="s">
        <v>1385</v>
      </c>
      <c r="B1098" s="42">
        <v>43</v>
      </c>
      <c r="F1098" s="5" t="s">
        <v>1385</v>
      </c>
      <c r="G1098" s="42">
        <v>106</v>
      </c>
    </row>
    <row r="1099" spans="1:7" x14ac:dyDescent="0.25">
      <c r="A1099" s="5" t="s">
        <v>1386</v>
      </c>
      <c r="B1099" s="42">
        <v>26</v>
      </c>
      <c r="F1099" s="5" t="s">
        <v>1386</v>
      </c>
      <c r="G1099" s="42">
        <v>100</v>
      </c>
    </row>
    <row r="1100" spans="1:7" x14ac:dyDescent="0.25">
      <c r="A1100" s="5" t="s">
        <v>1387</v>
      </c>
      <c r="B1100" s="42">
        <v>0</v>
      </c>
      <c r="F1100" s="5" t="s">
        <v>1387</v>
      </c>
      <c r="G1100" s="42">
        <v>176</v>
      </c>
    </row>
    <row r="1101" spans="1:7" x14ac:dyDescent="0.25">
      <c r="A1101" s="5" t="s">
        <v>1388</v>
      </c>
      <c r="B1101" s="42">
        <v>85</v>
      </c>
      <c r="F1101" s="5" t="s">
        <v>1388</v>
      </c>
      <c r="G1101" s="42">
        <v>73</v>
      </c>
    </row>
    <row r="1102" spans="1:7" x14ac:dyDescent="0.25">
      <c r="A1102" s="5" t="s">
        <v>1389</v>
      </c>
      <c r="B1102" s="42">
        <v>0</v>
      </c>
      <c r="F1102" s="5" t="s">
        <v>1389</v>
      </c>
      <c r="G1102" s="42">
        <v>56</v>
      </c>
    </row>
    <row r="1103" spans="1:7" x14ac:dyDescent="0.25">
      <c r="A1103" s="5" t="s">
        <v>1390</v>
      </c>
      <c r="B1103" s="42">
        <v>20</v>
      </c>
      <c r="F1103" s="5" t="s">
        <v>1390</v>
      </c>
      <c r="G1103" s="42">
        <v>150</v>
      </c>
    </row>
    <row r="1104" spans="1:7" x14ac:dyDescent="0.25">
      <c r="A1104" s="5" t="s">
        <v>1391</v>
      </c>
      <c r="B1104" s="42">
        <v>180</v>
      </c>
      <c r="F1104" s="5" t="s">
        <v>1391</v>
      </c>
      <c r="G1104" s="42">
        <v>649</v>
      </c>
    </row>
    <row r="1105" spans="1:7" x14ac:dyDescent="0.25">
      <c r="A1105" s="5" t="s">
        <v>1392</v>
      </c>
      <c r="B1105" s="42">
        <v>100</v>
      </c>
      <c r="F1105" s="5" t="s">
        <v>1392</v>
      </c>
      <c r="G1105" s="42">
        <v>0</v>
      </c>
    </row>
    <row r="1106" spans="1:7" x14ac:dyDescent="0.25">
      <c r="A1106" s="5" t="s">
        <v>1393</v>
      </c>
      <c r="B1106" s="42">
        <v>63</v>
      </c>
      <c r="F1106" s="5" t="s">
        <v>1393</v>
      </c>
      <c r="G1106" s="42">
        <v>817</v>
      </c>
    </row>
    <row r="1107" spans="1:7" x14ac:dyDescent="0.25">
      <c r="A1107" s="5" t="s">
        <v>1394</v>
      </c>
      <c r="B1107" s="42">
        <v>71</v>
      </c>
      <c r="F1107" s="5" t="s">
        <v>1394</v>
      </c>
      <c r="G1107" s="42">
        <v>154</v>
      </c>
    </row>
    <row r="1108" spans="1:7" x14ac:dyDescent="0.25">
      <c r="A1108" s="5" t="s">
        <v>1395</v>
      </c>
      <c r="B1108" s="42">
        <v>0</v>
      </c>
      <c r="F1108" s="5" t="s">
        <v>1395</v>
      </c>
      <c r="G1108" s="42">
        <v>33</v>
      </c>
    </row>
    <row r="1109" spans="1:7" x14ac:dyDescent="0.25">
      <c r="A1109" s="5" t="s">
        <v>1398</v>
      </c>
      <c r="B1109" s="42">
        <v>0</v>
      </c>
      <c r="F1109" s="5" t="s">
        <v>1398</v>
      </c>
      <c r="G1109" s="42">
        <v>0</v>
      </c>
    </row>
    <row r="1110" spans="1:7" x14ac:dyDescent="0.25">
      <c r="A1110" s="5" t="s">
        <v>1399</v>
      </c>
      <c r="B1110" s="42">
        <v>0</v>
      </c>
      <c r="F1110" s="5" t="s">
        <v>1399</v>
      </c>
      <c r="G1110" s="42">
        <v>70</v>
      </c>
    </row>
    <row r="1111" spans="1:7" x14ac:dyDescent="0.25">
      <c r="A1111" s="5" t="s">
        <v>1400</v>
      </c>
      <c r="B1111" s="42">
        <v>300</v>
      </c>
      <c r="F1111" s="5" t="s">
        <v>1400</v>
      </c>
      <c r="G1111" s="42">
        <v>1200</v>
      </c>
    </row>
    <row r="1112" spans="1:7" x14ac:dyDescent="0.25">
      <c r="A1112" s="5" t="s">
        <v>1401</v>
      </c>
      <c r="B1112" s="42">
        <v>60</v>
      </c>
      <c r="F1112" s="5" t="s">
        <v>1401</v>
      </c>
      <c r="G1112" s="42">
        <v>0</v>
      </c>
    </row>
    <row r="1113" spans="1:7" x14ac:dyDescent="0.25">
      <c r="A1113" s="5" t="s">
        <v>1402</v>
      </c>
      <c r="B1113" s="42">
        <v>89</v>
      </c>
      <c r="F1113" s="5" t="s">
        <v>1402</v>
      </c>
      <c r="G1113" s="42">
        <v>10</v>
      </c>
    </row>
    <row r="1114" spans="1:7" x14ac:dyDescent="0.25">
      <c r="A1114" s="5" t="s">
        <v>1403</v>
      </c>
      <c r="B1114" s="42">
        <v>1500</v>
      </c>
      <c r="F1114" s="5" t="s">
        <v>1403</v>
      </c>
      <c r="G1114" s="42">
        <v>184</v>
      </c>
    </row>
    <row r="1115" spans="1:7" x14ac:dyDescent="0.25">
      <c r="A1115" s="5" t="s">
        <v>1404</v>
      </c>
      <c r="B1115" s="42">
        <v>78</v>
      </c>
      <c r="F1115" s="5" t="s">
        <v>1404</v>
      </c>
      <c r="G1115" s="42">
        <v>0</v>
      </c>
    </row>
    <row r="1116" spans="1:7" x14ac:dyDescent="0.25">
      <c r="A1116" s="5" t="s">
        <v>1405</v>
      </c>
      <c r="B1116" s="42">
        <v>50</v>
      </c>
      <c r="F1116" s="5" t="s">
        <v>1405</v>
      </c>
      <c r="G1116" s="42">
        <v>189</v>
      </c>
    </row>
    <row r="1117" spans="1:7" x14ac:dyDescent="0.25">
      <c r="A1117" s="5" t="s">
        <v>1406</v>
      </c>
      <c r="B1117" s="42">
        <v>0</v>
      </c>
      <c r="F1117" s="5" t="s">
        <v>1406</v>
      </c>
      <c r="G1117" s="42">
        <v>1</v>
      </c>
    </row>
    <row r="1118" spans="1:7" x14ac:dyDescent="0.25">
      <c r="A1118" s="5" t="s">
        <v>1407</v>
      </c>
      <c r="B1118" s="42">
        <v>50</v>
      </c>
      <c r="F1118" s="5" t="s">
        <v>1407</v>
      </c>
      <c r="G1118" s="42">
        <v>91</v>
      </c>
    </row>
    <row r="1119" spans="1:7" x14ac:dyDescent="0.25">
      <c r="A1119" s="5" t="s">
        <v>1408</v>
      </c>
      <c r="B1119" s="42">
        <v>0</v>
      </c>
      <c r="F1119" s="5" t="s">
        <v>1408</v>
      </c>
      <c r="G1119" s="42">
        <v>0</v>
      </c>
    </row>
    <row r="1120" spans="1:7" x14ac:dyDescent="0.25">
      <c r="A1120" s="5" t="s">
        <v>1409</v>
      </c>
      <c r="B1120" s="42">
        <v>153</v>
      </c>
      <c r="F1120" s="5" t="s">
        <v>1409</v>
      </c>
      <c r="G1120" s="42">
        <v>0</v>
      </c>
    </row>
    <row r="1121" spans="1:7" x14ac:dyDescent="0.25">
      <c r="A1121" s="5" t="s">
        <v>1410</v>
      </c>
      <c r="B1121" s="42">
        <v>270</v>
      </c>
      <c r="F1121" s="5" t="s">
        <v>1410</v>
      </c>
      <c r="G1121" s="42">
        <v>400</v>
      </c>
    </row>
    <row r="1122" spans="1:7" x14ac:dyDescent="0.25">
      <c r="A1122" s="5" t="s">
        <v>1411</v>
      </c>
      <c r="B1122" s="42">
        <v>87</v>
      </c>
      <c r="F1122" s="5" t="s">
        <v>1411</v>
      </c>
      <c r="G1122" s="42">
        <v>39</v>
      </c>
    </row>
    <row r="1123" spans="1:7" x14ac:dyDescent="0.25">
      <c r="A1123" s="5" t="s">
        <v>1412</v>
      </c>
      <c r="B1123" s="42">
        <v>72</v>
      </c>
      <c r="F1123" s="5" t="s">
        <v>1412</v>
      </c>
      <c r="G1123" s="42">
        <v>175</v>
      </c>
    </row>
    <row r="1124" spans="1:7" x14ac:dyDescent="0.25">
      <c r="A1124" s="5" t="s">
        <v>1413</v>
      </c>
      <c r="B1124" s="42">
        <v>70</v>
      </c>
      <c r="F1124" s="5" t="s">
        <v>1413</v>
      </c>
      <c r="G1124" s="42">
        <v>65</v>
      </c>
    </row>
    <row r="1125" spans="1:7" x14ac:dyDescent="0.25">
      <c r="A1125" s="5" t="s">
        <v>1414</v>
      </c>
      <c r="B1125" s="42">
        <v>130</v>
      </c>
      <c r="F1125" s="5" t="s">
        <v>1414</v>
      </c>
      <c r="G1125" s="42">
        <v>533</v>
      </c>
    </row>
    <row r="1126" spans="1:7" x14ac:dyDescent="0.25">
      <c r="A1126" s="5" t="s">
        <v>1415</v>
      </c>
      <c r="B1126" s="42">
        <v>28</v>
      </c>
      <c r="F1126" s="5" t="s">
        <v>1415</v>
      </c>
      <c r="G1126" s="42">
        <v>15</v>
      </c>
    </row>
    <row r="1127" spans="1:7" x14ac:dyDescent="0.25">
      <c r="A1127" s="5" t="s">
        <v>1416</v>
      </c>
      <c r="B1127" s="42">
        <v>0</v>
      </c>
      <c r="F1127" s="5" t="s">
        <v>1416</v>
      </c>
      <c r="G1127" s="42">
        <v>425</v>
      </c>
    </row>
    <row r="1128" spans="1:7" x14ac:dyDescent="0.25">
      <c r="A1128" s="5" t="s">
        <v>1417</v>
      </c>
      <c r="B1128" s="42">
        <v>80</v>
      </c>
      <c r="F1128" s="5" t="s">
        <v>1417</v>
      </c>
      <c r="G1128" s="42">
        <v>0</v>
      </c>
    </row>
    <row r="1129" spans="1:7" x14ac:dyDescent="0.25">
      <c r="A1129" s="5" t="s">
        <v>1418</v>
      </c>
      <c r="B1129" s="42">
        <v>0</v>
      </c>
      <c r="F1129" s="5" t="s">
        <v>1418</v>
      </c>
      <c r="G1129" s="42">
        <v>1800</v>
      </c>
    </row>
    <row r="1130" spans="1:7" x14ac:dyDescent="0.25">
      <c r="A1130" s="5" t="s">
        <v>1419</v>
      </c>
      <c r="B1130" s="42">
        <v>60</v>
      </c>
      <c r="F1130" s="5" t="s">
        <v>1419</v>
      </c>
      <c r="G1130" s="42">
        <v>28</v>
      </c>
    </row>
    <row r="1131" spans="1:7" x14ac:dyDescent="0.25">
      <c r="A1131" s="5" t="s">
        <v>1420</v>
      </c>
      <c r="B1131" s="42">
        <v>20</v>
      </c>
      <c r="F1131" s="5" t="s">
        <v>1420</v>
      </c>
      <c r="G1131" s="42">
        <v>3</v>
      </c>
    </row>
    <row r="1132" spans="1:7" x14ac:dyDescent="0.25">
      <c r="A1132" s="5" t="s">
        <v>1421</v>
      </c>
      <c r="B1132" s="42">
        <v>248</v>
      </c>
      <c r="F1132" s="5" t="s">
        <v>1421</v>
      </c>
      <c r="G1132" s="42">
        <v>755</v>
      </c>
    </row>
    <row r="1133" spans="1:7" x14ac:dyDescent="0.25">
      <c r="A1133" s="5" t="s">
        <v>1422</v>
      </c>
      <c r="B1133" s="42">
        <v>80</v>
      </c>
      <c r="F1133" s="5" t="s">
        <v>1422</v>
      </c>
      <c r="G1133" s="42">
        <v>347</v>
      </c>
    </row>
    <row r="1134" spans="1:7" x14ac:dyDescent="0.25">
      <c r="A1134" s="5" t="s">
        <v>1423</v>
      </c>
      <c r="B1134" s="42">
        <v>0</v>
      </c>
      <c r="F1134" s="5" t="s">
        <v>1423</v>
      </c>
      <c r="G1134" s="42">
        <v>4</v>
      </c>
    </row>
    <row r="1135" spans="1:7" x14ac:dyDescent="0.25">
      <c r="A1135" s="5" t="s">
        <v>1424</v>
      </c>
      <c r="B1135" s="42">
        <v>163</v>
      </c>
      <c r="F1135" s="5" t="s">
        <v>1424</v>
      </c>
      <c r="G1135" s="42">
        <v>329</v>
      </c>
    </row>
    <row r="1136" spans="1:7" x14ac:dyDescent="0.25">
      <c r="A1136" s="5" t="s">
        <v>1425</v>
      </c>
      <c r="B1136" s="42">
        <v>60</v>
      </c>
      <c r="F1136" s="5" t="s">
        <v>1425</v>
      </c>
      <c r="G1136" s="42">
        <v>12</v>
      </c>
    </row>
    <row r="1137" spans="1:7" x14ac:dyDescent="0.25">
      <c r="A1137" s="5" t="s">
        <v>1426</v>
      </c>
      <c r="B1137" s="42">
        <v>78</v>
      </c>
      <c r="F1137" s="5" t="s">
        <v>1426</v>
      </c>
      <c r="G1137" s="42">
        <v>0</v>
      </c>
    </row>
    <row r="1138" spans="1:7" x14ac:dyDescent="0.25">
      <c r="A1138" s="5" t="s">
        <v>1427</v>
      </c>
      <c r="B1138" s="42">
        <v>59</v>
      </c>
      <c r="F1138" s="5" t="s">
        <v>1427</v>
      </c>
      <c r="G1138" s="42">
        <v>40</v>
      </c>
    </row>
    <row r="1139" spans="1:7" x14ac:dyDescent="0.25">
      <c r="A1139" s="5" t="s">
        <v>1428</v>
      </c>
      <c r="B1139" s="42">
        <v>0</v>
      </c>
      <c r="F1139" s="5" t="s">
        <v>1428</v>
      </c>
      <c r="G1139" s="42">
        <v>30</v>
      </c>
    </row>
    <row r="1140" spans="1:7" x14ac:dyDescent="0.25">
      <c r="A1140" s="5" t="s">
        <v>1429</v>
      </c>
      <c r="B1140" s="42">
        <v>140</v>
      </c>
      <c r="F1140" s="5" t="s">
        <v>1429</v>
      </c>
      <c r="G1140" s="42">
        <v>117</v>
      </c>
    </row>
    <row r="1141" spans="1:7" x14ac:dyDescent="0.25">
      <c r="A1141" s="5" t="s">
        <v>1430</v>
      </c>
      <c r="B1141" s="42">
        <v>51</v>
      </c>
      <c r="F1141" s="5" t="s">
        <v>1430</v>
      </c>
      <c r="G1141" s="42">
        <v>42</v>
      </c>
    </row>
    <row r="1142" spans="1:7" x14ac:dyDescent="0.25">
      <c r="A1142" s="5" t="s">
        <v>1431</v>
      </c>
      <c r="B1142" s="42">
        <v>0</v>
      </c>
      <c r="F1142" s="5" t="s">
        <v>1431</v>
      </c>
      <c r="G1142" s="42">
        <v>548</v>
      </c>
    </row>
    <row r="1143" spans="1:7" x14ac:dyDescent="0.25">
      <c r="A1143" s="5" t="s">
        <v>1432</v>
      </c>
      <c r="B1143" s="42">
        <v>84</v>
      </c>
      <c r="F1143" s="5" t="s">
        <v>1432</v>
      </c>
      <c r="G1143" s="42">
        <v>277</v>
      </c>
    </row>
    <row r="1144" spans="1:7" x14ac:dyDescent="0.25">
      <c r="A1144" s="5" t="s">
        <v>1433</v>
      </c>
      <c r="B1144" s="42">
        <v>235</v>
      </c>
      <c r="F1144" s="5" t="s">
        <v>1433</v>
      </c>
      <c r="G1144" s="42">
        <v>55</v>
      </c>
    </row>
    <row r="1145" spans="1:7" x14ac:dyDescent="0.25">
      <c r="A1145" s="5" t="s">
        <v>1434</v>
      </c>
      <c r="B1145" s="42">
        <v>0</v>
      </c>
      <c r="F1145" s="5" t="s">
        <v>1434</v>
      </c>
      <c r="G1145" s="42">
        <v>55</v>
      </c>
    </row>
    <row r="1146" spans="1:7" x14ac:dyDescent="0.25">
      <c r="A1146" s="5" t="s">
        <v>1435</v>
      </c>
      <c r="B1146" s="42">
        <v>0</v>
      </c>
      <c r="F1146" s="5" t="s">
        <v>1435</v>
      </c>
      <c r="G1146" s="42">
        <v>134</v>
      </c>
    </row>
    <row r="1147" spans="1:7" x14ac:dyDescent="0.25">
      <c r="A1147" s="5" t="s">
        <v>1436</v>
      </c>
      <c r="B1147" s="42">
        <v>67</v>
      </c>
      <c r="F1147" s="5" t="s">
        <v>1436</v>
      </c>
      <c r="G1147" s="42">
        <v>315</v>
      </c>
    </row>
    <row r="1148" spans="1:7" x14ac:dyDescent="0.25">
      <c r="A1148" s="5" t="s">
        <v>1437</v>
      </c>
      <c r="B1148" s="42">
        <v>1568</v>
      </c>
      <c r="F1148" s="5" t="s">
        <v>1437</v>
      </c>
      <c r="G1148" s="42">
        <v>320</v>
      </c>
    </row>
    <row r="1149" spans="1:7" x14ac:dyDescent="0.25">
      <c r="A1149" s="5" t="s">
        <v>1438</v>
      </c>
      <c r="B1149" s="42">
        <v>44</v>
      </c>
      <c r="F1149" s="5" t="s">
        <v>1438</v>
      </c>
      <c r="G1149" s="42">
        <v>50</v>
      </c>
    </row>
    <row r="1150" spans="1:7" x14ac:dyDescent="0.25">
      <c r="A1150" s="5" t="s">
        <v>1440</v>
      </c>
      <c r="B1150" s="42">
        <v>31</v>
      </c>
      <c r="F1150" s="5" t="s">
        <v>1440</v>
      </c>
      <c r="G1150" s="42">
        <v>317</v>
      </c>
    </row>
    <row r="1151" spans="1:7" x14ac:dyDescent="0.25">
      <c r="A1151" s="5" t="s">
        <v>1441</v>
      </c>
      <c r="B1151" s="42">
        <v>750</v>
      </c>
      <c r="F1151" s="5" t="s">
        <v>1441</v>
      </c>
      <c r="G1151" s="42">
        <v>1500</v>
      </c>
    </row>
    <row r="1152" spans="1:7" x14ac:dyDescent="0.25">
      <c r="A1152" s="5" t="s">
        <v>1442</v>
      </c>
      <c r="B1152" s="42">
        <v>150</v>
      </c>
      <c r="F1152" s="5" t="s">
        <v>1442</v>
      </c>
      <c r="G1152" s="42">
        <v>125</v>
      </c>
    </row>
    <row r="1153" spans="1:7" x14ac:dyDescent="0.25">
      <c r="A1153" s="5" t="s">
        <v>1443</v>
      </c>
      <c r="B1153" s="42">
        <v>40</v>
      </c>
      <c r="F1153" s="5" t="s">
        <v>1443</v>
      </c>
      <c r="G1153" s="42">
        <v>0</v>
      </c>
    </row>
    <row r="1154" spans="1:7" x14ac:dyDescent="0.25">
      <c r="A1154" s="5" t="s">
        <v>1444</v>
      </c>
      <c r="B1154" s="42">
        <v>82</v>
      </c>
      <c r="F1154" s="5" t="s">
        <v>1444</v>
      </c>
      <c r="G1154" s="42">
        <v>13</v>
      </c>
    </row>
    <row r="1155" spans="1:7" x14ac:dyDescent="0.25">
      <c r="A1155" s="5" t="s">
        <v>1445</v>
      </c>
      <c r="B1155" s="42">
        <v>100</v>
      </c>
      <c r="F1155" s="5" t="s">
        <v>1445</v>
      </c>
      <c r="G1155" s="42">
        <v>496</v>
      </c>
    </row>
    <row r="1156" spans="1:7" x14ac:dyDescent="0.25">
      <c r="A1156" s="5" t="s">
        <v>1446</v>
      </c>
      <c r="B1156" s="42">
        <v>50</v>
      </c>
      <c r="F1156" s="5" t="s">
        <v>1446</v>
      </c>
      <c r="G1156" s="42">
        <v>17</v>
      </c>
    </row>
    <row r="1157" spans="1:7" x14ac:dyDescent="0.25">
      <c r="A1157" s="5" t="s">
        <v>1447</v>
      </c>
      <c r="B1157" s="42">
        <v>391</v>
      </c>
      <c r="F1157" s="5" t="s">
        <v>1447</v>
      </c>
      <c r="G1157" s="42">
        <v>0</v>
      </c>
    </row>
    <row r="1158" spans="1:7" x14ac:dyDescent="0.25">
      <c r="A1158" s="5" t="s">
        <v>1448</v>
      </c>
      <c r="B1158" s="42">
        <v>280</v>
      </c>
      <c r="F1158" s="5" t="s">
        <v>1448</v>
      </c>
      <c r="G1158" s="42">
        <v>163</v>
      </c>
    </row>
    <row r="1159" spans="1:7" x14ac:dyDescent="0.25">
      <c r="A1159" s="5" t="s">
        <v>1449</v>
      </c>
      <c r="B1159" s="42">
        <v>0</v>
      </c>
      <c r="F1159" s="5" t="s">
        <v>1449</v>
      </c>
      <c r="G1159" s="42">
        <v>526</v>
      </c>
    </row>
    <row r="1160" spans="1:7" x14ac:dyDescent="0.25">
      <c r="A1160" s="5" t="s">
        <v>1450</v>
      </c>
      <c r="B1160" s="42">
        <v>65</v>
      </c>
      <c r="F1160" s="5" t="s">
        <v>1450</v>
      </c>
      <c r="G1160" s="42">
        <v>257</v>
      </c>
    </row>
    <row r="1161" spans="1:7" x14ac:dyDescent="0.25">
      <c r="A1161" s="5" t="s">
        <v>1451</v>
      </c>
      <c r="B1161" s="42">
        <v>50</v>
      </c>
      <c r="F1161" s="5" t="s">
        <v>1451</v>
      </c>
      <c r="G1161" s="42">
        <v>85</v>
      </c>
    </row>
    <row r="1162" spans="1:7" x14ac:dyDescent="0.25">
      <c r="A1162" s="5" t="s">
        <v>1452</v>
      </c>
      <c r="B1162" s="42">
        <v>25</v>
      </c>
      <c r="F1162" s="5" t="s">
        <v>1452</v>
      </c>
      <c r="G1162" s="42">
        <v>87</v>
      </c>
    </row>
    <row r="1163" spans="1:7" x14ac:dyDescent="0.25">
      <c r="A1163" s="5" t="s">
        <v>1453</v>
      </c>
      <c r="B1163" s="42">
        <v>175</v>
      </c>
      <c r="F1163" s="5" t="s">
        <v>1453</v>
      </c>
      <c r="G1163" s="42">
        <v>127</v>
      </c>
    </row>
    <row r="1164" spans="1:7" x14ac:dyDescent="0.25">
      <c r="A1164" s="5" t="s">
        <v>1454</v>
      </c>
      <c r="B1164" s="42">
        <v>85</v>
      </c>
      <c r="F1164" s="5" t="s">
        <v>1454</v>
      </c>
      <c r="G1164" s="42">
        <v>30</v>
      </c>
    </row>
    <row r="1165" spans="1:7" x14ac:dyDescent="0.25">
      <c r="A1165" s="5" t="s">
        <v>1455</v>
      </c>
      <c r="B1165" s="42">
        <v>24</v>
      </c>
      <c r="F1165" s="5" t="s">
        <v>1455</v>
      </c>
      <c r="G1165" s="42">
        <v>26</v>
      </c>
    </row>
    <row r="1166" spans="1:7" x14ac:dyDescent="0.25">
      <c r="A1166" s="5" t="s">
        <v>1456</v>
      </c>
      <c r="B1166" s="42">
        <v>60</v>
      </c>
      <c r="F1166" s="5" t="s">
        <v>1456</v>
      </c>
      <c r="G1166" s="42">
        <v>837</v>
      </c>
    </row>
    <row r="1167" spans="1:7" x14ac:dyDescent="0.25">
      <c r="A1167" s="5" t="s">
        <v>1457</v>
      </c>
      <c r="B1167" s="42">
        <v>57</v>
      </c>
      <c r="F1167" s="5" t="s">
        <v>1457</v>
      </c>
      <c r="G1167" s="42">
        <v>133</v>
      </c>
    </row>
    <row r="1168" spans="1:7" x14ac:dyDescent="0.25">
      <c r="A1168" s="5" t="s">
        <v>1458</v>
      </c>
      <c r="B1168" s="42">
        <v>16</v>
      </c>
      <c r="F1168" s="5" t="s">
        <v>1458</v>
      </c>
      <c r="G1168" s="42">
        <v>35</v>
      </c>
    </row>
    <row r="1169" spans="1:7" x14ac:dyDescent="0.25">
      <c r="A1169" s="5" t="s">
        <v>1459</v>
      </c>
      <c r="B1169" s="42">
        <v>306</v>
      </c>
      <c r="F1169" s="5" t="s">
        <v>1459</v>
      </c>
      <c r="G1169" s="42">
        <v>405</v>
      </c>
    </row>
    <row r="1170" spans="1:7" x14ac:dyDescent="0.25">
      <c r="A1170" s="5" t="s">
        <v>1460</v>
      </c>
      <c r="B1170" s="42">
        <v>35</v>
      </c>
      <c r="F1170" s="5" t="s">
        <v>1460</v>
      </c>
      <c r="G1170" s="42">
        <v>73</v>
      </c>
    </row>
    <row r="1171" spans="1:7" x14ac:dyDescent="0.25">
      <c r="A1171" s="5" t="s">
        <v>1461</v>
      </c>
      <c r="B1171" s="42">
        <v>0</v>
      </c>
      <c r="F1171" s="5" t="s">
        <v>1461</v>
      </c>
      <c r="G1171" s="42">
        <v>298</v>
      </c>
    </row>
    <row r="1172" spans="1:7" x14ac:dyDescent="0.25">
      <c r="A1172" s="5" t="s">
        <v>1462</v>
      </c>
      <c r="B1172" s="42">
        <v>120</v>
      </c>
      <c r="F1172" s="5" t="s">
        <v>1462</v>
      </c>
      <c r="G1172" s="42">
        <v>423</v>
      </c>
    </row>
    <row r="1173" spans="1:7" x14ac:dyDescent="0.25">
      <c r="A1173" s="5" t="s">
        <v>1463</v>
      </c>
      <c r="B1173" s="42">
        <v>80</v>
      </c>
      <c r="F1173" s="5" t="s">
        <v>1463</v>
      </c>
      <c r="G1173" s="42">
        <v>44</v>
      </c>
    </row>
    <row r="1174" spans="1:7" x14ac:dyDescent="0.25">
      <c r="A1174" s="5" t="s">
        <v>1464</v>
      </c>
      <c r="B1174" s="42">
        <v>46</v>
      </c>
      <c r="F1174" s="5" t="s">
        <v>1464</v>
      </c>
      <c r="G1174" s="42">
        <v>21</v>
      </c>
    </row>
    <row r="1175" spans="1:7" x14ac:dyDescent="0.25">
      <c r="A1175" s="5" t="s">
        <v>1465</v>
      </c>
      <c r="B1175" s="42">
        <v>219</v>
      </c>
      <c r="F1175" s="5" t="s">
        <v>1465</v>
      </c>
      <c r="G1175" s="42">
        <v>134</v>
      </c>
    </row>
    <row r="1176" spans="1:7" x14ac:dyDescent="0.25">
      <c r="A1176" s="5" t="s">
        <v>1466</v>
      </c>
      <c r="B1176" s="42">
        <v>880</v>
      </c>
      <c r="F1176" s="5" t="s">
        <v>1466</v>
      </c>
      <c r="G1176" s="42">
        <v>10700</v>
      </c>
    </row>
    <row r="1177" spans="1:7" x14ac:dyDescent="0.25">
      <c r="A1177" s="5" t="s">
        <v>1468</v>
      </c>
      <c r="B1177" s="42">
        <v>0</v>
      </c>
      <c r="F1177" s="5" t="s">
        <v>1468</v>
      </c>
      <c r="G1177" s="42">
        <v>1000</v>
      </c>
    </row>
    <row r="1178" spans="1:7" x14ac:dyDescent="0.25">
      <c r="A1178" s="5" t="s">
        <v>1469</v>
      </c>
      <c r="B1178" s="42">
        <v>1053</v>
      </c>
      <c r="F1178" s="5" t="s">
        <v>1469</v>
      </c>
      <c r="G1178" s="42">
        <v>5600</v>
      </c>
    </row>
    <row r="1179" spans="1:7" x14ac:dyDescent="0.25">
      <c r="A1179" s="5" t="s">
        <v>1470</v>
      </c>
      <c r="B1179" s="42">
        <v>100</v>
      </c>
      <c r="F1179" s="5" t="s">
        <v>1470</v>
      </c>
      <c r="G1179" s="42">
        <v>34</v>
      </c>
    </row>
    <row r="1180" spans="1:7" x14ac:dyDescent="0.25">
      <c r="A1180" s="5" t="s">
        <v>1471</v>
      </c>
      <c r="B1180" s="42">
        <v>200</v>
      </c>
      <c r="F1180" s="5" t="s">
        <v>1471</v>
      </c>
      <c r="G1180" s="42">
        <v>208</v>
      </c>
    </row>
    <row r="1181" spans="1:7" x14ac:dyDescent="0.25">
      <c r="A1181" s="5" t="s">
        <v>1472</v>
      </c>
      <c r="B1181" s="42">
        <v>0</v>
      </c>
      <c r="F1181" s="5" t="s">
        <v>1472</v>
      </c>
      <c r="G1181" s="42">
        <v>365</v>
      </c>
    </row>
    <row r="1182" spans="1:7" x14ac:dyDescent="0.25">
      <c r="A1182" s="5" t="s">
        <v>1473</v>
      </c>
      <c r="B1182" s="42">
        <v>467</v>
      </c>
      <c r="F1182" s="5" t="s">
        <v>1473</v>
      </c>
      <c r="G1182" s="42">
        <v>527</v>
      </c>
    </row>
    <row r="1183" spans="1:7" x14ac:dyDescent="0.25">
      <c r="A1183" s="5" t="s">
        <v>1474</v>
      </c>
      <c r="B1183" s="42">
        <v>194</v>
      </c>
      <c r="F1183" s="5" t="s">
        <v>1474</v>
      </c>
      <c r="G1183" s="42">
        <v>310</v>
      </c>
    </row>
    <row r="1184" spans="1:7" x14ac:dyDescent="0.25">
      <c r="A1184" s="5" t="s">
        <v>1475</v>
      </c>
      <c r="B1184" s="42">
        <v>18</v>
      </c>
      <c r="F1184" s="5" t="s">
        <v>1475</v>
      </c>
      <c r="G1184" s="42">
        <v>25</v>
      </c>
    </row>
    <row r="1185" spans="1:7" x14ac:dyDescent="0.25">
      <c r="A1185" s="5" t="s">
        <v>1476</v>
      </c>
      <c r="B1185" s="42">
        <v>0</v>
      </c>
      <c r="F1185" s="5" t="s">
        <v>1476</v>
      </c>
      <c r="G1185" s="42">
        <v>14</v>
      </c>
    </row>
    <row r="1186" spans="1:7" x14ac:dyDescent="0.25">
      <c r="A1186" s="5" t="s">
        <v>1477</v>
      </c>
      <c r="B1186" s="42">
        <v>50</v>
      </c>
      <c r="F1186" s="5" t="s">
        <v>1477</v>
      </c>
      <c r="G1186" s="42">
        <v>60</v>
      </c>
    </row>
    <row r="1187" spans="1:7" x14ac:dyDescent="0.25">
      <c r="A1187" s="5" t="s">
        <v>1478</v>
      </c>
      <c r="B1187" s="42">
        <v>0</v>
      </c>
      <c r="F1187" s="5" t="s">
        <v>1478</v>
      </c>
      <c r="G1187" s="42">
        <v>382</v>
      </c>
    </row>
    <row r="1188" spans="1:7" x14ac:dyDescent="0.25">
      <c r="A1188" s="5" t="s">
        <v>1480</v>
      </c>
      <c r="B1188" s="42">
        <v>160</v>
      </c>
      <c r="F1188" s="5" t="s">
        <v>1480</v>
      </c>
      <c r="G1188" s="42">
        <v>445</v>
      </c>
    </row>
    <row r="1189" spans="1:7" x14ac:dyDescent="0.25">
      <c r="A1189" s="5" t="s">
        <v>1481</v>
      </c>
      <c r="B1189" s="42">
        <v>57</v>
      </c>
      <c r="F1189" s="5" t="s">
        <v>1481</v>
      </c>
      <c r="G1189" s="42">
        <v>553</v>
      </c>
    </row>
    <row r="1190" spans="1:7" x14ac:dyDescent="0.25">
      <c r="A1190" s="5" t="s">
        <v>1482</v>
      </c>
      <c r="B1190" s="42">
        <v>100</v>
      </c>
      <c r="F1190" s="5" t="s">
        <v>1482</v>
      </c>
      <c r="G1190" s="42">
        <v>0</v>
      </c>
    </row>
    <row r="1191" spans="1:7" x14ac:dyDescent="0.25">
      <c r="A1191" s="5" t="s">
        <v>1483</v>
      </c>
      <c r="B1191" s="42">
        <v>230</v>
      </c>
      <c r="F1191" s="5" t="s">
        <v>1483</v>
      </c>
      <c r="G1191" s="42">
        <v>172</v>
      </c>
    </row>
    <row r="1192" spans="1:7" x14ac:dyDescent="0.25">
      <c r="A1192" s="5" t="s">
        <v>1484</v>
      </c>
      <c r="B1192" s="42">
        <v>0</v>
      </c>
      <c r="F1192" s="5" t="s">
        <v>1484</v>
      </c>
      <c r="G1192" s="42">
        <v>0</v>
      </c>
    </row>
    <row r="1193" spans="1:7" x14ac:dyDescent="0.25">
      <c r="A1193" s="5" t="s">
        <v>1485</v>
      </c>
      <c r="B1193" s="42">
        <v>27</v>
      </c>
      <c r="F1193" s="5" t="s">
        <v>1485</v>
      </c>
      <c r="G1193" s="42">
        <v>61</v>
      </c>
    </row>
    <row r="1194" spans="1:7" x14ac:dyDescent="0.25">
      <c r="A1194" s="5" t="s">
        <v>1486</v>
      </c>
      <c r="B1194" s="42">
        <v>340</v>
      </c>
      <c r="F1194" s="5" t="s">
        <v>1486</v>
      </c>
      <c r="G1194" s="42">
        <v>438</v>
      </c>
    </row>
    <row r="1195" spans="1:7" x14ac:dyDescent="0.25">
      <c r="A1195" s="5" t="s">
        <v>1487</v>
      </c>
      <c r="B1195" s="42">
        <v>100</v>
      </c>
      <c r="F1195" s="5" t="s">
        <v>1487</v>
      </c>
      <c r="G1195" s="42">
        <v>965</v>
      </c>
    </row>
    <row r="1196" spans="1:7" x14ac:dyDescent="0.25">
      <c r="A1196" s="5" t="s">
        <v>1488</v>
      </c>
      <c r="B1196" s="42">
        <v>20</v>
      </c>
      <c r="F1196" s="5" t="s">
        <v>1488</v>
      </c>
      <c r="G1196" s="42">
        <v>5</v>
      </c>
    </row>
    <row r="1197" spans="1:7" x14ac:dyDescent="0.25">
      <c r="A1197" s="5" t="s">
        <v>1489</v>
      </c>
      <c r="B1197" s="42">
        <v>10090</v>
      </c>
      <c r="F1197" s="5" t="s">
        <v>1489</v>
      </c>
      <c r="G1197" s="42">
        <v>65</v>
      </c>
    </row>
    <row r="1198" spans="1:7" x14ac:dyDescent="0.25">
      <c r="A1198" s="5" t="s">
        <v>1490</v>
      </c>
      <c r="B1198" s="42">
        <v>155</v>
      </c>
      <c r="F1198" s="5" t="s">
        <v>1490</v>
      </c>
      <c r="G1198" s="42">
        <v>245</v>
      </c>
    </row>
    <row r="1199" spans="1:7" x14ac:dyDescent="0.25">
      <c r="A1199" s="5" t="s">
        <v>1492</v>
      </c>
      <c r="B1199" s="42">
        <v>150</v>
      </c>
      <c r="F1199" s="5" t="s">
        <v>1492</v>
      </c>
      <c r="G1199" s="42">
        <v>452</v>
      </c>
    </row>
    <row r="1200" spans="1:7" x14ac:dyDescent="0.25">
      <c r="A1200" s="5" t="s">
        <v>1493</v>
      </c>
      <c r="B1200" s="42">
        <v>75</v>
      </c>
      <c r="F1200" s="5" t="s">
        <v>1493</v>
      </c>
      <c r="G1200" s="42">
        <v>36</v>
      </c>
    </row>
    <row r="1201" spans="1:7" x14ac:dyDescent="0.25">
      <c r="A1201" s="5" t="s">
        <v>1494</v>
      </c>
      <c r="B1201" s="42">
        <v>300</v>
      </c>
      <c r="F1201" s="5" t="s">
        <v>1494</v>
      </c>
      <c r="G1201" s="42">
        <v>530</v>
      </c>
    </row>
    <row r="1202" spans="1:7" x14ac:dyDescent="0.25">
      <c r="A1202" s="5" t="s">
        <v>1495</v>
      </c>
      <c r="B1202" s="42">
        <v>0</v>
      </c>
      <c r="F1202" s="5" t="s">
        <v>1495</v>
      </c>
      <c r="G1202" s="42">
        <v>700</v>
      </c>
    </row>
    <row r="1203" spans="1:7" x14ac:dyDescent="0.25">
      <c r="A1203" s="5" t="s">
        <v>1496</v>
      </c>
      <c r="B1203" s="42">
        <v>0</v>
      </c>
      <c r="F1203" s="5" t="s">
        <v>1496</v>
      </c>
      <c r="G1203" s="42">
        <v>106</v>
      </c>
    </row>
    <row r="1204" spans="1:7" x14ac:dyDescent="0.25">
      <c r="A1204" s="5" t="s">
        <v>1497</v>
      </c>
      <c r="B1204" s="42">
        <v>60</v>
      </c>
      <c r="F1204" s="5" t="s">
        <v>1497</v>
      </c>
      <c r="G1204" s="42">
        <v>11</v>
      </c>
    </row>
    <row r="1205" spans="1:7" x14ac:dyDescent="0.25">
      <c r="A1205" s="5" t="s">
        <v>1498</v>
      </c>
      <c r="B1205" s="42">
        <v>80</v>
      </c>
      <c r="F1205" s="5" t="s">
        <v>1498</v>
      </c>
      <c r="G1205" s="42">
        <v>82</v>
      </c>
    </row>
    <row r="1206" spans="1:7" x14ac:dyDescent="0.25">
      <c r="A1206" s="5" t="s">
        <v>1499</v>
      </c>
      <c r="B1206" s="42">
        <v>3000</v>
      </c>
      <c r="F1206" s="5" t="s">
        <v>1499</v>
      </c>
      <c r="G1206" s="42">
        <v>1300</v>
      </c>
    </row>
    <row r="1207" spans="1:7" x14ac:dyDescent="0.25">
      <c r="A1207" s="5" t="s">
        <v>1501</v>
      </c>
      <c r="B1207" s="42">
        <v>300</v>
      </c>
      <c r="F1207" s="5" t="s">
        <v>1501</v>
      </c>
      <c r="G1207" s="42">
        <v>1300</v>
      </c>
    </row>
    <row r="1208" spans="1:7" x14ac:dyDescent="0.25">
      <c r="A1208" s="5" t="s">
        <v>1502</v>
      </c>
      <c r="B1208" s="42">
        <v>30</v>
      </c>
      <c r="F1208" s="5" t="s">
        <v>1502</v>
      </c>
      <c r="G1208" s="42">
        <v>151</v>
      </c>
    </row>
    <row r="1209" spans="1:7" x14ac:dyDescent="0.25">
      <c r="A1209" s="5" t="s">
        <v>1503</v>
      </c>
      <c r="B1209" s="42">
        <v>0</v>
      </c>
      <c r="F1209" s="5" t="s">
        <v>1503</v>
      </c>
      <c r="G1209" s="42">
        <v>139</v>
      </c>
    </row>
    <row r="1210" spans="1:7" x14ac:dyDescent="0.25">
      <c r="A1210" s="5" t="s">
        <v>1504</v>
      </c>
      <c r="B1210" s="42">
        <v>0</v>
      </c>
      <c r="F1210" s="5" t="s">
        <v>1504</v>
      </c>
      <c r="G1210" s="42">
        <v>602</v>
      </c>
    </row>
    <row r="1211" spans="1:7" x14ac:dyDescent="0.25">
      <c r="A1211" s="5" t="s">
        <v>1505</v>
      </c>
      <c r="B1211" s="42">
        <v>90</v>
      </c>
      <c r="F1211" s="5" t="s">
        <v>1505</v>
      </c>
      <c r="G1211" s="42">
        <v>103</v>
      </c>
    </row>
    <row r="1212" spans="1:7" x14ac:dyDescent="0.25">
      <c r="A1212" s="5" t="s">
        <v>1506</v>
      </c>
      <c r="B1212" s="42">
        <v>120</v>
      </c>
      <c r="F1212" s="5" t="s">
        <v>1506</v>
      </c>
      <c r="G1212" s="42">
        <v>0</v>
      </c>
    </row>
    <row r="1213" spans="1:7" x14ac:dyDescent="0.25">
      <c r="A1213" s="5" t="s">
        <v>1509</v>
      </c>
      <c r="B1213" s="42">
        <v>90</v>
      </c>
      <c r="F1213" s="5" t="s">
        <v>1509</v>
      </c>
      <c r="G1213" s="42">
        <v>347</v>
      </c>
    </row>
    <row r="1214" spans="1:7" x14ac:dyDescent="0.25">
      <c r="A1214" s="5" t="s">
        <v>1510</v>
      </c>
      <c r="B1214" s="42">
        <v>92</v>
      </c>
      <c r="F1214" s="5" t="s">
        <v>1510</v>
      </c>
      <c r="G1214" s="42">
        <v>95</v>
      </c>
    </row>
    <row r="1215" spans="1:7" x14ac:dyDescent="0.25">
      <c r="A1215" s="5" t="s">
        <v>1511</v>
      </c>
      <c r="B1215" s="42">
        <v>0</v>
      </c>
      <c r="F1215" s="5" t="s">
        <v>1511</v>
      </c>
      <c r="G1215" s="42">
        <v>23</v>
      </c>
    </row>
    <row r="1216" spans="1:7" x14ac:dyDescent="0.25">
      <c r="A1216" s="5" t="s">
        <v>1512</v>
      </c>
      <c r="B1216" s="42">
        <v>350</v>
      </c>
      <c r="F1216" s="5" t="s">
        <v>1512</v>
      </c>
      <c r="G1216" s="42">
        <v>8600</v>
      </c>
    </row>
    <row r="1217" spans="1:7" x14ac:dyDescent="0.25">
      <c r="A1217" s="5" t="s">
        <v>1513</v>
      </c>
      <c r="B1217" s="42">
        <v>32</v>
      </c>
      <c r="F1217" s="5" t="s">
        <v>1513</v>
      </c>
      <c r="G1217" s="42">
        <v>37</v>
      </c>
    </row>
    <row r="1218" spans="1:7" x14ac:dyDescent="0.25">
      <c r="A1218" s="5" t="s">
        <v>1514</v>
      </c>
      <c r="B1218" s="42">
        <v>212</v>
      </c>
      <c r="F1218" s="5" t="s">
        <v>1514</v>
      </c>
      <c r="G1218" s="42">
        <v>83</v>
      </c>
    </row>
    <row r="1219" spans="1:7" x14ac:dyDescent="0.25">
      <c r="A1219" s="5" t="s">
        <v>1515</v>
      </c>
      <c r="B1219" s="42">
        <v>90</v>
      </c>
      <c r="F1219" s="5" t="s">
        <v>1515</v>
      </c>
      <c r="G1219" s="42">
        <v>107</v>
      </c>
    </row>
    <row r="1220" spans="1:7" x14ac:dyDescent="0.25">
      <c r="A1220" s="5" t="s">
        <v>1516</v>
      </c>
      <c r="B1220" s="42">
        <v>50</v>
      </c>
      <c r="F1220" s="5" t="s">
        <v>1516</v>
      </c>
      <c r="G1220" s="42">
        <v>283</v>
      </c>
    </row>
    <row r="1221" spans="1:7" x14ac:dyDescent="0.25">
      <c r="A1221" s="5" t="s">
        <v>1517</v>
      </c>
      <c r="B1221" s="42">
        <v>28</v>
      </c>
      <c r="F1221" s="5" t="s">
        <v>1517</v>
      </c>
      <c r="G1221" s="42">
        <v>766</v>
      </c>
    </row>
    <row r="1222" spans="1:7" x14ac:dyDescent="0.25">
      <c r="A1222" s="5" t="s">
        <v>1518</v>
      </c>
      <c r="B1222" s="42">
        <v>750</v>
      </c>
      <c r="F1222" s="5" t="s">
        <v>1518</v>
      </c>
      <c r="G1222" s="42">
        <v>791</v>
      </c>
    </row>
    <row r="1223" spans="1:7" x14ac:dyDescent="0.25">
      <c r="A1223" s="5" t="s">
        <v>1519</v>
      </c>
      <c r="B1223" s="42">
        <v>300</v>
      </c>
      <c r="F1223" s="5" t="s">
        <v>1519</v>
      </c>
      <c r="G1223" s="42">
        <v>3</v>
      </c>
    </row>
    <row r="1224" spans="1:7" x14ac:dyDescent="0.25">
      <c r="A1224" s="5" t="s">
        <v>1520</v>
      </c>
      <c r="B1224" s="42">
        <v>0</v>
      </c>
      <c r="F1224" s="5" t="s">
        <v>1520</v>
      </c>
      <c r="G1224" s="42">
        <v>200</v>
      </c>
    </row>
    <row r="1225" spans="1:7" x14ac:dyDescent="0.25">
      <c r="A1225" s="5" t="s">
        <v>1522</v>
      </c>
      <c r="B1225" s="42">
        <v>27</v>
      </c>
      <c r="F1225" s="5" t="s">
        <v>1522</v>
      </c>
      <c r="G1225" s="42">
        <v>69</v>
      </c>
    </row>
    <row r="1226" spans="1:7" x14ac:dyDescent="0.25">
      <c r="A1226" s="5" t="s">
        <v>1523</v>
      </c>
      <c r="B1226" s="42">
        <v>0</v>
      </c>
      <c r="F1226" s="5" t="s">
        <v>1523</v>
      </c>
      <c r="G1226" s="42">
        <v>152</v>
      </c>
    </row>
    <row r="1227" spans="1:7" x14ac:dyDescent="0.25">
      <c r="A1227" s="5" t="s">
        <v>1524</v>
      </c>
      <c r="B1227" s="42">
        <v>84</v>
      </c>
      <c r="F1227" s="5" t="s">
        <v>1524</v>
      </c>
      <c r="G1227" s="42">
        <v>26</v>
      </c>
    </row>
    <row r="1228" spans="1:7" x14ac:dyDescent="0.25">
      <c r="A1228" s="5" t="s">
        <v>1525</v>
      </c>
      <c r="B1228" s="42">
        <v>17</v>
      </c>
      <c r="F1228" s="5" t="s">
        <v>1525</v>
      </c>
      <c r="G1228" s="42">
        <v>50</v>
      </c>
    </row>
    <row r="1229" spans="1:7" x14ac:dyDescent="0.25">
      <c r="A1229" s="5" t="s">
        <v>1526</v>
      </c>
      <c r="B1229" s="42">
        <v>0</v>
      </c>
      <c r="F1229" s="5" t="s">
        <v>1526</v>
      </c>
      <c r="G1229" s="42">
        <v>5</v>
      </c>
    </row>
    <row r="1230" spans="1:7" x14ac:dyDescent="0.25">
      <c r="A1230" s="5" t="s">
        <v>1527</v>
      </c>
      <c r="B1230" s="42">
        <v>221</v>
      </c>
      <c r="F1230" s="5" t="s">
        <v>1527</v>
      </c>
      <c r="G1230" s="42">
        <v>1100</v>
      </c>
    </row>
    <row r="1231" spans="1:7" x14ac:dyDescent="0.25">
      <c r="A1231" s="5" t="s">
        <v>1528</v>
      </c>
      <c r="B1231" s="42">
        <v>0</v>
      </c>
      <c r="F1231" s="5" t="s">
        <v>1528</v>
      </c>
      <c r="G1231" s="42">
        <v>301</v>
      </c>
    </row>
    <row r="1232" spans="1:7" x14ac:dyDescent="0.25">
      <c r="A1232" s="5" t="s">
        <v>1529</v>
      </c>
      <c r="B1232" s="42">
        <v>21</v>
      </c>
      <c r="F1232" s="5" t="s">
        <v>1529</v>
      </c>
      <c r="G1232" s="42">
        <v>45</v>
      </c>
    </row>
    <row r="1233" spans="1:7" x14ac:dyDescent="0.25">
      <c r="A1233" s="5" t="s">
        <v>1530</v>
      </c>
      <c r="B1233" s="42">
        <v>150</v>
      </c>
      <c r="F1233" s="5" t="s">
        <v>1530</v>
      </c>
      <c r="G1233" s="42">
        <v>0</v>
      </c>
    </row>
    <row r="1234" spans="1:7" x14ac:dyDescent="0.25">
      <c r="A1234" s="5" t="s">
        <v>1531</v>
      </c>
      <c r="B1234" s="42">
        <v>701</v>
      </c>
      <c r="F1234" s="5" t="s">
        <v>1531</v>
      </c>
      <c r="G1234" s="42">
        <v>1700</v>
      </c>
    </row>
    <row r="1235" spans="1:7" x14ac:dyDescent="0.25">
      <c r="A1235" s="5" t="s">
        <v>1532</v>
      </c>
      <c r="B1235" s="42">
        <v>18</v>
      </c>
      <c r="F1235" s="5" t="s">
        <v>1532</v>
      </c>
      <c r="G1235" s="42">
        <v>38</v>
      </c>
    </row>
    <row r="1236" spans="1:7" x14ac:dyDescent="0.25">
      <c r="A1236" s="5" t="s">
        <v>1533</v>
      </c>
      <c r="B1236" s="42">
        <v>29</v>
      </c>
      <c r="F1236" s="5" t="s">
        <v>1533</v>
      </c>
      <c r="G1236" s="42">
        <v>28</v>
      </c>
    </row>
    <row r="1237" spans="1:7" x14ac:dyDescent="0.25">
      <c r="A1237" s="5" t="s">
        <v>1534</v>
      </c>
      <c r="B1237" s="42">
        <v>43</v>
      </c>
      <c r="F1237" s="5" t="s">
        <v>1534</v>
      </c>
      <c r="G1237" s="42">
        <v>58</v>
      </c>
    </row>
    <row r="1238" spans="1:7" x14ac:dyDescent="0.25">
      <c r="A1238" s="5" t="s">
        <v>1535</v>
      </c>
      <c r="B1238" s="42">
        <v>22</v>
      </c>
      <c r="F1238" s="5" t="s">
        <v>1535</v>
      </c>
      <c r="G1238" s="42">
        <v>11</v>
      </c>
    </row>
    <row r="1239" spans="1:7" x14ac:dyDescent="0.25">
      <c r="A1239" s="5" t="s">
        <v>1536</v>
      </c>
      <c r="B1239" s="42">
        <v>0</v>
      </c>
      <c r="F1239" s="5" t="s">
        <v>1536</v>
      </c>
      <c r="G1239" s="42">
        <v>330</v>
      </c>
    </row>
    <row r="1240" spans="1:7" x14ac:dyDescent="0.25">
      <c r="A1240" s="5" t="s">
        <v>1537</v>
      </c>
      <c r="B1240" s="42">
        <v>60</v>
      </c>
      <c r="F1240" s="5" t="s">
        <v>1537</v>
      </c>
      <c r="G1240" s="42">
        <v>154</v>
      </c>
    </row>
    <row r="1241" spans="1:7" x14ac:dyDescent="0.25">
      <c r="A1241" s="5" t="s">
        <v>1538</v>
      </c>
      <c r="B1241" s="42">
        <v>20</v>
      </c>
      <c r="F1241" s="5" t="s">
        <v>1538</v>
      </c>
      <c r="G1241" s="42">
        <v>2</v>
      </c>
    </row>
    <row r="1242" spans="1:7" x14ac:dyDescent="0.25">
      <c r="A1242" s="5" t="s">
        <v>1539</v>
      </c>
      <c r="B1242" s="42">
        <v>48</v>
      </c>
      <c r="F1242" s="5" t="s">
        <v>1539</v>
      </c>
      <c r="G1242" s="42">
        <v>114</v>
      </c>
    </row>
    <row r="1243" spans="1:7" x14ac:dyDescent="0.25">
      <c r="A1243" s="5" t="s">
        <v>1540</v>
      </c>
      <c r="B1243" s="42">
        <v>200</v>
      </c>
      <c r="F1243" s="5" t="s">
        <v>1540</v>
      </c>
      <c r="G1243" s="42">
        <v>19</v>
      </c>
    </row>
    <row r="1244" spans="1:7" x14ac:dyDescent="0.25">
      <c r="A1244" s="5" t="s">
        <v>1541</v>
      </c>
      <c r="B1244" s="42">
        <v>1150</v>
      </c>
      <c r="F1244" s="5" t="s">
        <v>1541</v>
      </c>
      <c r="G1244" s="42">
        <v>122</v>
      </c>
    </row>
    <row r="1245" spans="1:7" x14ac:dyDescent="0.25">
      <c r="A1245" s="5" t="s">
        <v>1543</v>
      </c>
      <c r="B1245" s="42">
        <v>0</v>
      </c>
      <c r="F1245" s="5" t="s">
        <v>1543</v>
      </c>
      <c r="G1245" s="42">
        <v>56</v>
      </c>
    </row>
    <row r="1246" spans="1:7" x14ac:dyDescent="0.25">
      <c r="A1246" s="5" t="s">
        <v>1544</v>
      </c>
      <c r="B1246" s="42">
        <v>52</v>
      </c>
      <c r="F1246" s="5" t="s">
        <v>1544</v>
      </c>
      <c r="G1246" s="42">
        <v>159</v>
      </c>
    </row>
    <row r="1247" spans="1:7" x14ac:dyDescent="0.25">
      <c r="A1247" s="5" t="s">
        <v>1545</v>
      </c>
      <c r="B1247" s="42">
        <v>1160</v>
      </c>
      <c r="F1247" s="5" t="s">
        <v>1545</v>
      </c>
      <c r="G1247" s="42">
        <v>50</v>
      </c>
    </row>
    <row r="1248" spans="1:7" x14ac:dyDescent="0.25">
      <c r="A1248" s="5" t="s">
        <v>1546</v>
      </c>
      <c r="B1248" s="42">
        <v>40</v>
      </c>
      <c r="F1248" s="5" t="s">
        <v>1546</v>
      </c>
      <c r="G1248" s="42">
        <v>122</v>
      </c>
    </row>
    <row r="1249" spans="1:7" x14ac:dyDescent="0.25">
      <c r="A1249" s="5" t="s">
        <v>1547</v>
      </c>
      <c r="B1249" s="42">
        <v>0</v>
      </c>
      <c r="F1249" s="5" t="s">
        <v>1547</v>
      </c>
      <c r="G1249" s="42">
        <v>313</v>
      </c>
    </row>
    <row r="1250" spans="1:7" x14ac:dyDescent="0.25">
      <c r="A1250" s="5" t="s">
        <v>1548</v>
      </c>
      <c r="B1250" s="42">
        <v>110</v>
      </c>
      <c r="F1250" s="5" t="s">
        <v>1548</v>
      </c>
      <c r="G1250" s="42">
        <v>163</v>
      </c>
    </row>
    <row r="1251" spans="1:7" x14ac:dyDescent="0.25">
      <c r="A1251" s="5" t="s">
        <v>1549</v>
      </c>
      <c r="B1251" s="42">
        <v>64</v>
      </c>
      <c r="F1251" s="5" t="s">
        <v>1549</v>
      </c>
      <c r="G1251" s="42">
        <v>277</v>
      </c>
    </row>
    <row r="1252" spans="1:7" x14ac:dyDescent="0.25">
      <c r="A1252" s="5" t="s">
        <v>1551</v>
      </c>
      <c r="B1252" s="42">
        <v>120</v>
      </c>
      <c r="F1252" s="5" t="s">
        <v>1551</v>
      </c>
      <c r="G1252" s="42">
        <v>235</v>
      </c>
    </row>
    <row r="1253" spans="1:7" x14ac:dyDescent="0.25">
      <c r="A1253" s="5" t="s">
        <v>1552</v>
      </c>
      <c r="B1253" s="42">
        <v>6</v>
      </c>
      <c r="F1253" s="5" t="s">
        <v>1552</v>
      </c>
      <c r="G1253" s="42">
        <v>68</v>
      </c>
    </row>
    <row r="1254" spans="1:7" x14ac:dyDescent="0.25">
      <c r="A1254" s="5" t="s">
        <v>1553</v>
      </c>
      <c r="B1254" s="42">
        <v>0</v>
      </c>
      <c r="F1254" s="5" t="s">
        <v>1553</v>
      </c>
      <c r="G1254" s="42">
        <v>15</v>
      </c>
    </row>
    <row r="1255" spans="1:7" x14ac:dyDescent="0.25">
      <c r="A1255" s="5" t="s">
        <v>1554</v>
      </c>
      <c r="B1255" s="42">
        <v>150</v>
      </c>
      <c r="F1255" s="5" t="s">
        <v>1554</v>
      </c>
      <c r="G1255" s="42">
        <v>173</v>
      </c>
    </row>
    <row r="1256" spans="1:7" x14ac:dyDescent="0.25">
      <c r="A1256" s="5" t="s">
        <v>1555</v>
      </c>
      <c r="B1256" s="42">
        <v>150</v>
      </c>
      <c r="F1256" s="5" t="s">
        <v>1555</v>
      </c>
      <c r="G1256" s="42">
        <v>1500</v>
      </c>
    </row>
    <row r="1257" spans="1:7" x14ac:dyDescent="0.25">
      <c r="A1257" s="5" t="s">
        <v>1556</v>
      </c>
      <c r="B1257" s="42">
        <v>160</v>
      </c>
      <c r="F1257" s="5" t="s">
        <v>1556</v>
      </c>
      <c r="G1257" s="42">
        <v>92</v>
      </c>
    </row>
    <row r="1258" spans="1:7" x14ac:dyDescent="0.25">
      <c r="A1258" s="5" t="s">
        <v>1557</v>
      </c>
      <c r="B1258" s="42">
        <v>130</v>
      </c>
      <c r="F1258" s="5" t="s">
        <v>1557</v>
      </c>
      <c r="G1258" s="42">
        <v>171</v>
      </c>
    </row>
    <row r="1259" spans="1:7" x14ac:dyDescent="0.25">
      <c r="A1259" s="5" t="s">
        <v>1558</v>
      </c>
      <c r="B1259" s="42">
        <v>475</v>
      </c>
      <c r="F1259" s="5" t="s">
        <v>1558</v>
      </c>
      <c r="G1259" s="42">
        <v>525</v>
      </c>
    </row>
    <row r="1260" spans="1:7" x14ac:dyDescent="0.25">
      <c r="A1260" s="5" t="s">
        <v>1559</v>
      </c>
      <c r="B1260" s="42">
        <v>80</v>
      </c>
      <c r="F1260" s="5" t="s">
        <v>1559</v>
      </c>
      <c r="G1260" s="42">
        <v>274</v>
      </c>
    </row>
    <row r="1261" spans="1:7" x14ac:dyDescent="0.25">
      <c r="A1261" s="5" t="s">
        <v>1560</v>
      </c>
      <c r="B1261" s="42">
        <v>40</v>
      </c>
      <c r="F1261" s="5" t="s">
        <v>1560</v>
      </c>
      <c r="G1261" s="42">
        <v>55</v>
      </c>
    </row>
    <row r="1262" spans="1:7" x14ac:dyDescent="0.25">
      <c r="A1262" s="5" t="s">
        <v>1561</v>
      </c>
      <c r="B1262" s="42">
        <v>30</v>
      </c>
      <c r="F1262" s="5" t="s">
        <v>1561</v>
      </c>
      <c r="G1262" s="42">
        <v>60</v>
      </c>
    </row>
    <row r="1263" spans="1:7" x14ac:dyDescent="0.25">
      <c r="A1263" s="5" t="s">
        <v>1562</v>
      </c>
      <c r="B1263" s="42">
        <v>31</v>
      </c>
      <c r="F1263" s="5" t="s">
        <v>1562</v>
      </c>
      <c r="G1263" s="42">
        <v>114</v>
      </c>
    </row>
    <row r="1264" spans="1:7" x14ac:dyDescent="0.25">
      <c r="A1264" s="5" t="s">
        <v>1563</v>
      </c>
      <c r="B1264" s="42">
        <v>80</v>
      </c>
      <c r="F1264" s="5" t="s">
        <v>1563</v>
      </c>
      <c r="G1264" s="42">
        <v>20</v>
      </c>
    </row>
    <row r="1265" spans="1:7" x14ac:dyDescent="0.25">
      <c r="A1265" s="5" t="s">
        <v>1565</v>
      </c>
      <c r="B1265" s="42">
        <v>31</v>
      </c>
      <c r="F1265" s="5" t="s">
        <v>1565</v>
      </c>
      <c r="G1265" s="42">
        <v>136</v>
      </c>
    </row>
    <row r="1266" spans="1:7" x14ac:dyDescent="0.25">
      <c r="A1266" s="5" t="s">
        <v>1566</v>
      </c>
      <c r="B1266" s="42">
        <v>91</v>
      </c>
      <c r="F1266" s="5" t="s">
        <v>1566</v>
      </c>
      <c r="G1266" s="42">
        <v>287</v>
      </c>
    </row>
    <row r="1267" spans="1:7" x14ac:dyDescent="0.25">
      <c r="A1267" s="5" t="s">
        <v>1567</v>
      </c>
      <c r="B1267" s="42">
        <v>350</v>
      </c>
      <c r="F1267" s="5" t="s">
        <v>1567</v>
      </c>
      <c r="G1267" s="42">
        <v>6</v>
      </c>
    </row>
    <row r="1268" spans="1:7" x14ac:dyDescent="0.25">
      <c r="A1268" s="5" t="s">
        <v>1569</v>
      </c>
      <c r="B1268" s="42">
        <v>115</v>
      </c>
      <c r="F1268" s="5" t="s">
        <v>1569</v>
      </c>
      <c r="G1268" s="42">
        <v>28</v>
      </c>
    </row>
    <row r="1269" spans="1:7" x14ac:dyDescent="0.25">
      <c r="A1269" s="5" t="s">
        <v>1570</v>
      </c>
      <c r="B1269" s="42">
        <v>300</v>
      </c>
      <c r="F1269" s="5" t="s">
        <v>1570</v>
      </c>
      <c r="G1269" s="42">
        <v>197</v>
      </c>
    </row>
    <row r="1270" spans="1:7" x14ac:dyDescent="0.25">
      <c r="A1270" s="5" t="s">
        <v>1572</v>
      </c>
      <c r="B1270" s="42">
        <v>50</v>
      </c>
      <c r="F1270" s="5" t="s">
        <v>1572</v>
      </c>
      <c r="G1270" s="42">
        <v>0</v>
      </c>
    </row>
    <row r="1271" spans="1:7" x14ac:dyDescent="0.25">
      <c r="A1271" s="5" t="s">
        <v>1573</v>
      </c>
      <c r="B1271" s="42">
        <v>120</v>
      </c>
      <c r="F1271" s="5" t="s">
        <v>1573</v>
      </c>
      <c r="G1271" s="42">
        <v>410</v>
      </c>
    </row>
    <row r="1272" spans="1:7" x14ac:dyDescent="0.25">
      <c r="A1272" s="5" t="s">
        <v>1574</v>
      </c>
      <c r="B1272" s="42">
        <v>85</v>
      </c>
      <c r="F1272" s="5" t="s">
        <v>1574</v>
      </c>
      <c r="G1272" s="42">
        <v>152</v>
      </c>
    </row>
    <row r="1273" spans="1:7" x14ac:dyDescent="0.25">
      <c r="A1273" s="5" t="s">
        <v>1575</v>
      </c>
      <c r="B1273" s="42">
        <v>200</v>
      </c>
      <c r="F1273" s="5" t="s">
        <v>1575</v>
      </c>
      <c r="G1273" s="42">
        <v>188</v>
      </c>
    </row>
    <row r="1274" spans="1:7" x14ac:dyDescent="0.25">
      <c r="A1274" s="5" t="s">
        <v>1576</v>
      </c>
      <c r="B1274" s="42">
        <v>1280</v>
      </c>
      <c r="F1274" s="5" t="s">
        <v>1576</v>
      </c>
      <c r="G1274" s="42">
        <v>4900</v>
      </c>
    </row>
    <row r="1275" spans="1:7" x14ac:dyDescent="0.25">
      <c r="A1275" s="5" t="s">
        <v>1577</v>
      </c>
      <c r="B1275" s="42">
        <v>0</v>
      </c>
      <c r="F1275" s="5" t="s">
        <v>1577</v>
      </c>
      <c r="G1275" s="42">
        <v>253</v>
      </c>
    </row>
    <row r="1276" spans="1:7" x14ac:dyDescent="0.25">
      <c r="A1276" s="5" t="s">
        <v>1578</v>
      </c>
      <c r="B1276" s="42">
        <v>100</v>
      </c>
      <c r="F1276" s="5" t="s">
        <v>1578</v>
      </c>
      <c r="G1276" s="42">
        <v>104</v>
      </c>
    </row>
    <row r="1277" spans="1:7" x14ac:dyDescent="0.25">
      <c r="A1277" s="5" t="s">
        <v>1579</v>
      </c>
      <c r="B1277" s="42">
        <v>40</v>
      </c>
      <c r="F1277" s="5" t="s">
        <v>1579</v>
      </c>
      <c r="G1277" s="42">
        <v>55</v>
      </c>
    </row>
    <row r="1278" spans="1:7" x14ac:dyDescent="0.25">
      <c r="A1278" s="5" t="s">
        <v>1580</v>
      </c>
      <c r="B1278" s="42">
        <v>228</v>
      </c>
      <c r="F1278" s="5" t="s">
        <v>1580</v>
      </c>
      <c r="G1278" s="42">
        <v>849</v>
      </c>
    </row>
    <row r="1279" spans="1:7" x14ac:dyDescent="0.25">
      <c r="A1279" s="5" t="s">
        <v>1581</v>
      </c>
      <c r="B1279" s="42">
        <v>173</v>
      </c>
      <c r="F1279" s="5" t="s">
        <v>1581</v>
      </c>
      <c r="G1279" s="42">
        <v>646</v>
      </c>
    </row>
    <row r="1280" spans="1:7" x14ac:dyDescent="0.25">
      <c r="A1280" s="5" t="s">
        <v>1582</v>
      </c>
      <c r="B1280" s="42">
        <v>112</v>
      </c>
      <c r="F1280" s="5" t="s">
        <v>1582</v>
      </c>
      <c r="G1280" s="42">
        <v>2500</v>
      </c>
    </row>
    <row r="1281" spans="1:7" x14ac:dyDescent="0.25">
      <c r="A1281" s="5" t="s">
        <v>1583</v>
      </c>
      <c r="B1281" s="42">
        <v>200</v>
      </c>
      <c r="F1281" s="5" t="s">
        <v>1583</v>
      </c>
      <c r="G1281" s="42">
        <v>344</v>
      </c>
    </row>
    <row r="1282" spans="1:7" x14ac:dyDescent="0.25">
      <c r="A1282" s="5" t="s">
        <v>1585</v>
      </c>
      <c r="B1282" s="42">
        <v>300</v>
      </c>
      <c r="F1282" s="5" t="s">
        <v>1585</v>
      </c>
      <c r="G1282" s="42">
        <v>162</v>
      </c>
    </row>
    <row r="1283" spans="1:7" x14ac:dyDescent="0.25">
      <c r="A1283" s="5" t="s">
        <v>1586</v>
      </c>
      <c r="B1283" s="42">
        <v>0</v>
      </c>
      <c r="F1283" s="5" t="s">
        <v>1586</v>
      </c>
      <c r="G1283" s="42">
        <v>385</v>
      </c>
    </row>
    <row r="1284" spans="1:7" x14ac:dyDescent="0.25">
      <c r="A1284" s="5" t="s">
        <v>1587</v>
      </c>
      <c r="B1284" s="42">
        <v>120</v>
      </c>
      <c r="F1284" s="5" t="s">
        <v>1587</v>
      </c>
      <c r="G1284" s="42">
        <v>18</v>
      </c>
    </row>
    <row r="1285" spans="1:7" x14ac:dyDescent="0.25">
      <c r="A1285" s="5" t="s">
        <v>1588</v>
      </c>
      <c r="B1285" s="42">
        <v>750</v>
      </c>
      <c r="F1285" s="5" t="s">
        <v>1588</v>
      </c>
      <c r="G1285" s="42">
        <v>839</v>
      </c>
    </row>
    <row r="1286" spans="1:7" x14ac:dyDescent="0.25">
      <c r="A1286" s="5" t="s">
        <v>1589</v>
      </c>
      <c r="B1286" s="42">
        <v>0</v>
      </c>
      <c r="F1286" s="5" t="s">
        <v>1589</v>
      </c>
      <c r="G1286" s="42">
        <v>183</v>
      </c>
    </row>
    <row r="1287" spans="1:7" x14ac:dyDescent="0.25">
      <c r="A1287" s="5" t="s">
        <v>1590</v>
      </c>
      <c r="B1287" s="42">
        <v>300</v>
      </c>
      <c r="F1287" s="5" t="s">
        <v>1590</v>
      </c>
      <c r="G1287" s="42">
        <v>126</v>
      </c>
    </row>
    <row r="1288" spans="1:7" x14ac:dyDescent="0.25">
      <c r="A1288" s="5" t="s">
        <v>1591</v>
      </c>
      <c r="B1288" s="42">
        <v>174</v>
      </c>
      <c r="F1288" s="5" t="s">
        <v>1591</v>
      </c>
      <c r="G1288" s="42">
        <v>455</v>
      </c>
    </row>
    <row r="1289" spans="1:7" x14ac:dyDescent="0.25">
      <c r="A1289" s="5" t="s">
        <v>1592</v>
      </c>
      <c r="B1289" s="42">
        <v>450</v>
      </c>
      <c r="F1289" s="5" t="s">
        <v>1592</v>
      </c>
      <c r="G1289" s="42">
        <v>125</v>
      </c>
    </row>
    <row r="1290" spans="1:7" x14ac:dyDescent="0.25">
      <c r="A1290" s="5" t="s">
        <v>1594</v>
      </c>
      <c r="B1290" s="42">
        <v>0</v>
      </c>
      <c r="F1290" s="5" t="s">
        <v>1594</v>
      </c>
      <c r="G1290" s="42">
        <v>27</v>
      </c>
    </row>
    <row r="1291" spans="1:7" x14ac:dyDescent="0.25">
      <c r="A1291" s="5" t="s">
        <v>1595</v>
      </c>
      <c r="B1291" s="42">
        <v>0</v>
      </c>
      <c r="F1291" s="5" t="s">
        <v>1595</v>
      </c>
      <c r="G1291" s="42">
        <v>542</v>
      </c>
    </row>
    <row r="1292" spans="1:7" x14ac:dyDescent="0.25">
      <c r="A1292" s="5" t="s">
        <v>1596</v>
      </c>
      <c r="B1292" s="42">
        <v>245</v>
      </c>
      <c r="F1292" s="5" t="s">
        <v>1596</v>
      </c>
      <c r="G1292" s="42">
        <v>326</v>
      </c>
    </row>
    <row r="1293" spans="1:7" x14ac:dyDescent="0.25">
      <c r="A1293" s="5" t="s">
        <v>1597</v>
      </c>
      <c r="B1293" s="42">
        <v>24</v>
      </c>
      <c r="F1293" s="5" t="s">
        <v>1597</v>
      </c>
      <c r="G1293" s="42">
        <v>248</v>
      </c>
    </row>
    <row r="1294" spans="1:7" x14ac:dyDescent="0.25">
      <c r="A1294" s="5" t="s">
        <v>1598</v>
      </c>
      <c r="B1294" s="42">
        <v>78</v>
      </c>
      <c r="F1294" s="5" t="s">
        <v>1598</v>
      </c>
      <c r="G1294" s="42">
        <v>8</v>
      </c>
    </row>
    <row r="1295" spans="1:7" x14ac:dyDescent="0.25">
      <c r="A1295" s="5" t="s">
        <v>1599</v>
      </c>
      <c r="B1295" s="42">
        <v>23</v>
      </c>
      <c r="F1295" s="5" t="s">
        <v>1599</v>
      </c>
      <c r="G1295" s="42">
        <v>159</v>
      </c>
    </row>
    <row r="1296" spans="1:7" x14ac:dyDescent="0.25">
      <c r="A1296" s="5" t="s">
        <v>1600</v>
      </c>
      <c r="B1296" s="42">
        <v>395</v>
      </c>
      <c r="F1296" s="5" t="s">
        <v>1600</v>
      </c>
      <c r="G1296" s="42">
        <v>2400</v>
      </c>
    </row>
    <row r="1297" spans="1:7" x14ac:dyDescent="0.25">
      <c r="A1297" s="5" t="s">
        <v>1601</v>
      </c>
      <c r="B1297" s="42">
        <v>57</v>
      </c>
      <c r="F1297" s="5" t="s">
        <v>1601</v>
      </c>
      <c r="G1297" s="42">
        <v>34</v>
      </c>
    </row>
    <row r="1298" spans="1:7" x14ac:dyDescent="0.25">
      <c r="A1298" s="5" t="s">
        <v>1602</v>
      </c>
      <c r="B1298" s="42">
        <v>40</v>
      </c>
      <c r="F1298" s="5" t="s">
        <v>1602</v>
      </c>
      <c r="G1298" s="42">
        <v>117</v>
      </c>
    </row>
    <row r="1299" spans="1:7" x14ac:dyDescent="0.25">
      <c r="A1299" s="5" t="s">
        <v>1603</v>
      </c>
      <c r="B1299" s="42">
        <v>600</v>
      </c>
      <c r="F1299" s="5" t="s">
        <v>1603</v>
      </c>
      <c r="G1299" s="42">
        <v>2100</v>
      </c>
    </row>
    <row r="1300" spans="1:7" x14ac:dyDescent="0.25">
      <c r="A1300" s="5" t="s">
        <v>1604</v>
      </c>
      <c r="B1300" s="42">
        <v>37</v>
      </c>
      <c r="F1300" s="5" t="s">
        <v>1604</v>
      </c>
      <c r="G1300" s="42">
        <v>32</v>
      </c>
    </row>
    <row r="1301" spans="1:7" x14ac:dyDescent="0.25">
      <c r="A1301" s="5" t="s">
        <v>1605</v>
      </c>
      <c r="B1301" s="42">
        <v>0</v>
      </c>
      <c r="F1301" s="5" t="s">
        <v>1605</v>
      </c>
      <c r="G1301" s="42">
        <v>11</v>
      </c>
    </row>
    <row r="1302" spans="1:7" x14ac:dyDescent="0.25">
      <c r="A1302" s="5" t="s">
        <v>1607</v>
      </c>
      <c r="B1302" s="42">
        <v>150</v>
      </c>
      <c r="F1302" s="5" t="s">
        <v>1607</v>
      </c>
      <c r="G1302" s="42">
        <v>429</v>
      </c>
    </row>
    <row r="1303" spans="1:7" x14ac:dyDescent="0.25">
      <c r="A1303" s="5" t="s">
        <v>1608</v>
      </c>
      <c r="B1303" s="42">
        <v>4</v>
      </c>
      <c r="F1303" s="5" t="s">
        <v>1608</v>
      </c>
      <c r="G1303" s="42">
        <v>26</v>
      </c>
    </row>
    <row r="1304" spans="1:7" x14ac:dyDescent="0.25">
      <c r="A1304" s="5" t="s">
        <v>1609</v>
      </c>
      <c r="B1304" s="42">
        <v>30</v>
      </c>
      <c r="F1304" s="5" t="s">
        <v>1609</v>
      </c>
      <c r="G1304" s="42">
        <v>77</v>
      </c>
    </row>
    <row r="1305" spans="1:7" x14ac:dyDescent="0.25">
      <c r="A1305" s="5" t="s">
        <v>1610</v>
      </c>
      <c r="B1305" s="42">
        <v>0</v>
      </c>
      <c r="F1305" s="5" t="s">
        <v>1610</v>
      </c>
      <c r="G1305" s="42">
        <v>229</v>
      </c>
    </row>
    <row r="1306" spans="1:7" x14ac:dyDescent="0.25">
      <c r="A1306" s="5" t="s">
        <v>1611</v>
      </c>
      <c r="B1306" s="42">
        <v>138</v>
      </c>
      <c r="F1306" s="5" t="s">
        <v>1611</v>
      </c>
      <c r="G1306" s="42">
        <v>0</v>
      </c>
    </row>
    <row r="1307" spans="1:7" x14ac:dyDescent="0.25">
      <c r="A1307" s="5" t="s">
        <v>1612</v>
      </c>
      <c r="B1307" s="42">
        <v>40</v>
      </c>
      <c r="F1307" s="5" t="s">
        <v>1612</v>
      </c>
      <c r="G1307" s="42">
        <v>68</v>
      </c>
    </row>
    <row r="1308" spans="1:7" x14ac:dyDescent="0.25">
      <c r="A1308" s="5" t="s">
        <v>1613</v>
      </c>
      <c r="B1308" s="42">
        <v>100</v>
      </c>
      <c r="F1308" s="5" t="s">
        <v>1613</v>
      </c>
      <c r="G1308" s="42">
        <v>260</v>
      </c>
    </row>
    <row r="1309" spans="1:7" x14ac:dyDescent="0.25">
      <c r="A1309" s="5" t="s">
        <v>1614</v>
      </c>
      <c r="B1309" s="42">
        <v>0</v>
      </c>
      <c r="F1309" s="5" t="s">
        <v>1614</v>
      </c>
      <c r="G1309" s="42">
        <v>197</v>
      </c>
    </row>
    <row r="1310" spans="1:7" x14ac:dyDescent="0.25">
      <c r="A1310" s="5" t="s">
        <v>1615</v>
      </c>
      <c r="B1310" s="42">
        <v>30</v>
      </c>
      <c r="F1310" s="5" t="s">
        <v>1615</v>
      </c>
      <c r="G1310" s="42">
        <v>82</v>
      </c>
    </row>
    <row r="1311" spans="1:7" x14ac:dyDescent="0.25">
      <c r="A1311" s="5" t="s">
        <v>1616</v>
      </c>
      <c r="B1311" s="42">
        <v>32</v>
      </c>
      <c r="F1311" s="5" t="s">
        <v>1616</v>
      </c>
      <c r="G1311" s="42">
        <v>480</v>
      </c>
    </row>
    <row r="1312" spans="1:7" x14ac:dyDescent="0.25">
      <c r="A1312" s="5" t="s">
        <v>1617</v>
      </c>
      <c r="B1312" s="42">
        <v>40</v>
      </c>
      <c r="F1312" s="5" t="s">
        <v>1617</v>
      </c>
      <c r="G1312" s="42">
        <v>480</v>
      </c>
    </row>
    <row r="1313" spans="1:7" x14ac:dyDescent="0.25">
      <c r="A1313" s="5" t="s">
        <v>1618</v>
      </c>
      <c r="B1313" s="42">
        <v>31</v>
      </c>
      <c r="F1313" s="5" t="s">
        <v>1618</v>
      </c>
      <c r="G1313" s="42">
        <v>61</v>
      </c>
    </row>
    <row r="1314" spans="1:7" x14ac:dyDescent="0.25">
      <c r="A1314" s="5" t="s">
        <v>1619</v>
      </c>
      <c r="B1314" s="42">
        <v>24</v>
      </c>
      <c r="F1314" s="5" t="s">
        <v>1619</v>
      </c>
      <c r="G1314" s="42">
        <v>263</v>
      </c>
    </row>
    <row r="1315" spans="1:7" x14ac:dyDescent="0.25">
      <c r="A1315" s="5" t="s">
        <v>1621</v>
      </c>
      <c r="B1315" s="42">
        <v>221</v>
      </c>
      <c r="F1315" s="5" t="s">
        <v>1621</v>
      </c>
      <c r="G1315" s="42">
        <v>62</v>
      </c>
    </row>
    <row r="1316" spans="1:7" x14ac:dyDescent="0.25">
      <c r="A1316" s="5" t="s">
        <v>1622</v>
      </c>
      <c r="B1316" s="42">
        <v>23</v>
      </c>
      <c r="F1316" s="5" t="s">
        <v>1622</v>
      </c>
      <c r="G1316" s="42">
        <v>75</v>
      </c>
    </row>
    <row r="1317" spans="1:7" x14ac:dyDescent="0.25">
      <c r="A1317" s="5" t="s">
        <v>1623</v>
      </c>
      <c r="B1317" s="42">
        <v>28</v>
      </c>
      <c r="F1317" s="5" t="s">
        <v>1623</v>
      </c>
      <c r="G1317" s="42">
        <v>0</v>
      </c>
    </row>
    <row r="1318" spans="1:7" x14ac:dyDescent="0.25">
      <c r="A1318" s="5" t="s">
        <v>1624</v>
      </c>
      <c r="B1318" s="42">
        <v>1730</v>
      </c>
      <c r="F1318" s="5" t="s">
        <v>1624</v>
      </c>
      <c r="G1318" s="42">
        <v>79</v>
      </c>
    </row>
    <row r="1319" spans="1:7" x14ac:dyDescent="0.25">
      <c r="A1319" s="5" t="s">
        <v>1625</v>
      </c>
      <c r="B1319" s="42">
        <v>0</v>
      </c>
      <c r="F1319" s="5" t="s">
        <v>1625</v>
      </c>
      <c r="G1319" s="42">
        <v>10</v>
      </c>
    </row>
    <row r="1320" spans="1:7" x14ac:dyDescent="0.25">
      <c r="A1320" s="5" t="s">
        <v>1626</v>
      </c>
      <c r="B1320" s="42">
        <v>300</v>
      </c>
      <c r="F1320" s="5" t="s">
        <v>1626</v>
      </c>
      <c r="G1320" s="42">
        <v>690</v>
      </c>
    </row>
    <row r="1321" spans="1:7" x14ac:dyDescent="0.25">
      <c r="A1321" s="5" t="s">
        <v>1627</v>
      </c>
      <c r="B1321" s="42">
        <v>1300</v>
      </c>
      <c r="F1321" s="5" t="s">
        <v>1627</v>
      </c>
      <c r="G1321" s="42">
        <v>0</v>
      </c>
    </row>
    <row r="1322" spans="1:7" x14ac:dyDescent="0.25">
      <c r="A1322" s="5" t="s">
        <v>1628</v>
      </c>
      <c r="B1322" s="42">
        <v>250</v>
      </c>
      <c r="F1322" s="5" t="s">
        <v>1628</v>
      </c>
      <c r="G1322" s="42">
        <v>0</v>
      </c>
    </row>
    <row r="1323" spans="1:7" x14ac:dyDescent="0.25">
      <c r="A1323" s="5" t="s">
        <v>1629</v>
      </c>
      <c r="B1323" s="42">
        <v>59</v>
      </c>
      <c r="F1323" s="5" t="s">
        <v>1629</v>
      </c>
      <c r="G1323" s="42">
        <v>325</v>
      </c>
    </row>
    <row r="1324" spans="1:7" x14ac:dyDescent="0.25">
      <c r="A1324" s="5" t="s">
        <v>1630</v>
      </c>
      <c r="B1324" s="42">
        <v>0</v>
      </c>
      <c r="F1324" s="5" t="s">
        <v>1630</v>
      </c>
      <c r="G1324" s="42">
        <v>18</v>
      </c>
    </row>
    <row r="1325" spans="1:7" x14ac:dyDescent="0.25">
      <c r="A1325" s="5" t="s">
        <v>1631</v>
      </c>
      <c r="B1325" s="42">
        <v>100</v>
      </c>
      <c r="F1325" s="5" t="s">
        <v>1631</v>
      </c>
      <c r="G1325" s="42">
        <v>275</v>
      </c>
    </row>
    <row r="1326" spans="1:7" x14ac:dyDescent="0.25">
      <c r="A1326" s="5" t="s">
        <v>1632</v>
      </c>
      <c r="B1326" s="42">
        <v>0</v>
      </c>
      <c r="F1326" s="5" t="s">
        <v>1632</v>
      </c>
      <c r="G1326" s="42">
        <v>151</v>
      </c>
    </row>
    <row r="1327" spans="1:7" x14ac:dyDescent="0.25">
      <c r="A1327" s="5" t="s">
        <v>1633</v>
      </c>
      <c r="B1327" s="42">
        <v>20</v>
      </c>
      <c r="F1327" s="5" t="s">
        <v>1633</v>
      </c>
      <c r="G1327" s="42">
        <v>58</v>
      </c>
    </row>
    <row r="1328" spans="1:7" x14ac:dyDescent="0.25">
      <c r="A1328" s="5" t="s">
        <v>1634</v>
      </c>
      <c r="B1328" s="42">
        <v>40</v>
      </c>
      <c r="F1328" s="5" t="s">
        <v>1634</v>
      </c>
      <c r="G1328" s="42">
        <v>111</v>
      </c>
    </row>
    <row r="1329" spans="1:7" x14ac:dyDescent="0.25">
      <c r="A1329" s="5" t="s">
        <v>1635</v>
      </c>
      <c r="B1329" s="42">
        <v>1050</v>
      </c>
      <c r="F1329" s="5" t="s">
        <v>1635</v>
      </c>
      <c r="G1329" s="42">
        <v>2300</v>
      </c>
    </row>
    <row r="1330" spans="1:7" x14ac:dyDescent="0.25">
      <c r="A1330" s="5" t="s">
        <v>1636</v>
      </c>
      <c r="B1330" s="42">
        <v>40</v>
      </c>
      <c r="F1330" s="5" t="s">
        <v>1636</v>
      </c>
      <c r="G1330" s="42">
        <v>76</v>
      </c>
    </row>
    <row r="1331" spans="1:7" x14ac:dyDescent="0.25">
      <c r="A1331" s="5" t="s">
        <v>1637</v>
      </c>
      <c r="B1331" s="42">
        <v>200</v>
      </c>
      <c r="F1331" s="5" t="s">
        <v>1637</v>
      </c>
      <c r="G1331" s="42">
        <v>19</v>
      </c>
    </row>
    <row r="1332" spans="1:7" x14ac:dyDescent="0.25">
      <c r="A1332" s="5" t="s">
        <v>1638</v>
      </c>
      <c r="B1332" s="42">
        <v>33</v>
      </c>
      <c r="F1332" s="5" t="s">
        <v>1638</v>
      </c>
      <c r="G1332" s="42">
        <v>50</v>
      </c>
    </row>
    <row r="1333" spans="1:7" x14ac:dyDescent="0.25">
      <c r="A1333" s="5" t="s">
        <v>1639</v>
      </c>
      <c r="B1333" s="42">
        <v>70</v>
      </c>
      <c r="F1333" s="5" t="s">
        <v>1639</v>
      </c>
      <c r="G1333" s="42">
        <v>64</v>
      </c>
    </row>
    <row r="1334" spans="1:7" x14ac:dyDescent="0.25">
      <c r="A1334" s="5" t="s">
        <v>1640</v>
      </c>
      <c r="B1334" s="42">
        <v>0</v>
      </c>
      <c r="F1334" s="5" t="s">
        <v>1640</v>
      </c>
      <c r="G1334" s="42">
        <v>40</v>
      </c>
    </row>
    <row r="1335" spans="1:7" x14ac:dyDescent="0.25">
      <c r="A1335" s="5" t="s">
        <v>1641</v>
      </c>
      <c r="B1335" s="42">
        <v>19</v>
      </c>
      <c r="F1335" s="5" t="s">
        <v>1641</v>
      </c>
      <c r="G1335" s="42">
        <v>126</v>
      </c>
    </row>
    <row r="1336" spans="1:7" x14ac:dyDescent="0.25">
      <c r="A1336" s="5" t="s">
        <v>1642</v>
      </c>
      <c r="B1336" s="42">
        <v>30</v>
      </c>
      <c r="F1336" s="5" t="s">
        <v>1642</v>
      </c>
      <c r="G1336" s="42">
        <v>17</v>
      </c>
    </row>
    <row r="1337" spans="1:7" x14ac:dyDescent="0.25">
      <c r="A1337" s="5" t="s">
        <v>1644</v>
      </c>
      <c r="B1337" s="42">
        <v>0</v>
      </c>
      <c r="F1337" s="5" t="s">
        <v>1644</v>
      </c>
      <c r="G1337" s="42">
        <v>0</v>
      </c>
    </row>
    <row r="1338" spans="1:7" x14ac:dyDescent="0.25">
      <c r="A1338" s="5" t="s">
        <v>1645</v>
      </c>
      <c r="B1338" s="42">
        <v>13</v>
      </c>
      <c r="F1338" s="5" t="s">
        <v>1645</v>
      </c>
      <c r="G1338" s="42">
        <v>82</v>
      </c>
    </row>
    <row r="1339" spans="1:7" x14ac:dyDescent="0.25">
      <c r="A1339" s="5" t="s">
        <v>1646</v>
      </c>
      <c r="B1339" s="42">
        <v>101</v>
      </c>
      <c r="F1339" s="5" t="s">
        <v>1646</v>
      </c>
      <c r="G1339" s="42">
        <v>7</v>
      </c>
    </row>
    <row r="1340" spans="1:7" x14ac:dyDescent="0.25">
      <c r="A1340" s="5" t="s">
        <v>1647</v>
      </c>
      <c r="B1340" s="42">
        <v>100</v>
      </c>
      <c r="F1340" s="5" t="s">
        <v>1647</v>
      </c>
      <c r="G1340" s="42">
        <v>50</v>
      </c>
    </row>
    <row r="1341" spans="1:7" x14ac:dyDescent="0.25">
      <c r="A1341" s="5" t="s">
        <v>1648</v>
      </c>
      <c r="B1341" s="42">
        <v>0</v>
      </c>
      <c r="F1341" s="5" t="s">
        <v>1648</v>
      </c>
      <c r="G1341" s="42">
        <v>135</v>
      </c>
    </row>
    <row r="1342" spans="1:7" x14ac:dyDescent="0.25">
      <c r="A1342" s="5" t="s">
        <v>1649</v>
      </c>
      <c r="B1342" s="42">
        <v>90</v>
      </c>
      <c r="F1342" s="5" t="s">
        <v>1649</v>
      </c>
      <c r="G1342" s="42">
        <v>124</v>
      </c>
    </row>
    <row r="1343" spans="1:7" x14ac:dyDescent="0.25">
      <c r="A1343" s="5" t="s">
        <v>1650</v>
      </c>
      <c r="B1343" s="42">
        <v>24</v>
      </c>
      <c r="F1343" s="5" t="s">
        <v>1650</v>
      </c>
      <c r="G1343" s="42">
        <v>74</v>
      </c>
    </row>
    <row r="1344" spans="1:7" x14ac:dyDescent="0.25">
      <c r="A1344" s="5" t="s">
        <v>1651</v>
      </c>
      <c r="B1344" s="42">
        <v>23</v>
      </c>
      <c r="F1344" s="5" t="s">
        <v>1651</v>
      </c>
      <c r="G1344" s="42">
        <v>108</v>
      </c>
    </row>
    <row r="1345" spans="1:7" x14ac:dyDescent="0.25">
      <c r="A1345" s="5" t="s">
        <v>1652</v>
      </c>
      <c r="B1345" s="42">
        <v>0</v>
      </c>
      <c r="F1345" s="5" t="s">
        <v>1652</v>
      </c>
      <c r="G1345" s="42">
        <v>0</v>
      </c>
    </row>
    <row r="1346" spans="1:7" x14ac:dyDescent="0.25">
      <c r="A1346" s="5" t="s">
        <v>1653</v>
      </c>
      <c r="B1346" s="42">
        <v>30</v>
      </c>
      <c r="F1346" s="5" t="s">
        <v>1653</v>
      </c>
      <c r="G1346" s="42">
        <v>36</v>
      </c>
    </row>
    <row r="1347" spans="1:7" x14ac:dyDescent="0.25">
      <c r="A1347" s="5" t="s">
        <v>1654</v>
      </c>
      <c r="B1347" s="42">
        <v>35</v>
      </c>
      <c r="F1347" s="5" t="s">
        <v>1654</v>
      </c>
      <c r="G1347" s="42">
        <v>261</v>
      </c>
    </row>
    <row r="1348" spans="1:7" x14ac:dyDescent="0.25">
      <c r="A1348" s="5" t="s">
        <v>1655</v>
      </c>
      <c r="B1348" s="42">
        <v>0</v>
      </c>
      <c r="F1348" s="5" t="s">
        <v>1655</v>
      </c>
      <c r="G1348" s="42">
        <v>9</v>
      </c>
    </row>
    <row r="1349" spans="1:7" x14ac:dyDescent="0.25">
      <c r="A1349" s="5" t="s">
        <v>1656</v>
      </c>
      <c r="B1349" s="42">
        <v>250</v>
      </c>
      <c r="F1349" s="5" t="s">
        <v>1656</v>
      </c>
      <c r="G1349" s="42">
        <v>169</v>
      </c>
    </row>
    <row r="1350" spans="1:7" x14ac:dyDescent="0.25">
      <c r="A1350" s="5" t="s">
        <v>1657</v>
      </c>
      <c r="B1350" s="42">
        <v>0</v>
      </c>
      <c r="F1350" s="5" t="s">
        <v>1657</v>
      </c>
      <c r="G1350" s="42">
        <v>7</v>
      </c>
    </row>
    <row r="1351" spans="1:7" x14ac:dyDescent="0.25">
      <c r="A1351" s="5" t="s">
        <v>1658</v>
      </c>
      <c r="B1351" s="42">
        <v>35</v>
      </c>
      <c r="F1351" s="5" t="s">
        <v>1658</v>
      </c>
      <c r="G1351" s="42">
        <v>478</v>
      </c>
    </row>
    <row r="1352" spans="1:7" x14ac:dyDescent="0.25">
      <c r="A1352" s="5" t="s">
        <v>1659</v>
      </c>
      <c r="B1352" s="42">
        <v>2880</v>
      </c>
      <c r="F1352" s="5" t="s">
        <v>1659</v>
      </c>
      <c r="G1352" s="42">
        <v>3600</v>
      </c>
    </row>
    <row r="1353" spans="1:7" x14ac:dyDescent="0.25">
      <c r="A1353" s="5" t="s">
        <v>1660</v>
      </c>
      <c r="B1353" s="42">
        <v>400</v>
      </c>
      <c r="F1353" s="5" t="s">
        <v>1660</v>
      </c>
      <c r="G1353" s="42">
        <v>264</v>
      </c>
    </row>
    <row r="1354" spans="1:7" x14ac:dyDescent="0.25">
      <c r="A1354" s="5" t="s">
        <v>1663</v>
      </c>
      <c r="B1354" s="42">
        <v>10</v>
      </c>
      <c r="F1354" s="5" t="s">
        <v>1663</v>
      </c>
      <c r="G1354" s="42">
        <v>20</v>
      </c>
    </row>
    <row r="1355" spans="1:7" x14ac:dyDescent="0.25">
      <c r="A1355" s="5" t="s">
        <v>1664</v>
      </c>
      <c r="B1355" s="42">
        <v>164</v>
      </c>
      <c r="F1355" s="5" t="s">
        <v>1664</v>
      </c>
      <c r="G1355" s="42">
        <v>0</v>
      </c>
    </row>
    <row r="1356" spans="1:7" x14ac:dyDescent="0.25">
      <c r="A1356" s="5" t="s">
        <v>1665</v>
      </c>
      <c r="B1356" s="42">
        <v>0</v>
      </c>
      <c r="F1356" s="5" t="s">
        <v>1665</v>
      </c>
      <c r="G1356" s="42">
        <v>148</v>
      </c>
    </row>
    <row r="1357" spans="1:7" x14ac:dyDescent="0.25">
      <c r="A1357" s="5" t="s">
        <v>1666</v>
      </c>
      <c r="B1357" s="42">
        <v>200</v>
      </c>
      <c r="F1357" s="5" t="s">
        <v>1666</v>
      </c>
      <c r="G1357" s="42">
        <v>0</v>
      </c>
    </row>
    <row r="1358" spans="1:7" x14ac:dyDescent="0.25">
      <c r="A1358" s="5" t="s">
        <v>1667</v>
      </c>
      <c r="B1358" s="42">
        <v>63</v>
      </c>
      <c r="F1358" s="5" t="s">
        <v>1667</v>
      </c>
      <c r="G1358" s="42">
        <v>50</v>
      </c>
    </row>
    <row r="1359" spans="1:7" x14ac:dyDescent="0.25">
      <c r="A1359" s="5" t="s">
        <v>1668</v>
      </c>
      <c r="B1359" s="42">
        <v>30</v>
      </c>
      <c r="F1359" s="5" t="s">
        <v>1668</v>
      </c>
      <c r="G1359" s="42">
        <v>4</v>
      </c>
    </row>
    <row r="1360" spans="1:7" x14ac:dyDescent="0.25">
      <c r="A1360" s="5" t="s">
        <v>1669</v>
      </c>
      <c r="B1360" s="42">
        <v>5</v>
      </c>
      <c r="F1360" s="5" t="s">
        <v>1669</v>
      </c>
      <c r="G1360" s="42">
        <v>6</v>
      </c>
    </row>
    <row r="1361" spans="1:7" x14ac:dyDescent="0.25">
      <c r="A1361" s="5" t="s">
        <v>1670</v>
      </c>
      <c r="B1361" s="42">
        <v>0</v>
      </c>
      <c r="F1361" s="5" t="s">
        <v>1670</v>
      </c>
      <c r="G1361" s="42">
        <v>321</v>
      </c>
    </row>
    <row r="1362" spans="1:7" x14ac:dyDescent="0.25">
      <c r="A1362" s="5" t="s">
        <v>1671</v>
      </c>
      <c r="B1362" s="42">
        <v>100</v>
      </c>
      <c r="F1362" s="5" t="s">
        <v>1671</v>
      </c>
      <c r="G1362" s="42">
        <v>0</v>
      </c>
    </row>
    <row r="1363" spans="1:7" x14ac:dyDescent="0.25">
      <c r="A1363" s="5" t="s">
        <v>1672</v>
      </c>
      <c r="B1363" s="42">
        <v>105</v>
      </c>
      <c r="F1363" s="5" t="s">
        <v>1672</v>
      </c>
      <c r="G1363" s="42">
        <v>459</v>
      </c>
    </row>
    <row r="1364" spans="1:7" x14ac:dyDescent="0.25">
      <c r="A1364" s="5" t="s">
        <v>1673</v>
      </c>
      <c r="B1364" s="42">
        <v>13</v>
      </c>
      <c r="F1364" s="5" t="s">
        <v>1673</v>
      </c>
      <c r="G1364" s="42">
        <v>71</v>
      </c>
    </row>
    <row r="1365" spans="1:7" x14ac:dyDescent="0.25">
      <c r="A1365" s="5" t="s">
        <v>1674</v>
      </c>
      <c r="B1365" s="42">
        <v>100</v>
      </c>
      <c r="F1365" s="5" t="s">
        <v>1674</v>
      </c>
      <c r="G1365" s="42">
        <v>445</v>
      </c>
    </row>
    <row r="1366" spans="1:7" x14ac:dyDescent="0.25">
      <c r="A1366" s="5" t="s">
        <v>1675</v>
      </c>
      <c r="B1366" s="42">
        <v>0</v>
      </c>
      <c r="F1366" s="5" t="s">
        <v>1675</v>
      </c>
      <c r="G1366" s="42">
        <v>148</v>
      </c>
    </row>
    <row r="1367" spans="1:7" x14ac:dyDescent="0.25">
      <c r="A1367" s="5" t="s">
        <v>1677</v>
      </c>
      <c r="B1367" s="42">
        <v>130</v>
      </c>
      <c r="F1367" s="5" t="s">
        <v>1677</v>
      </c>
      <c r="G1367" s="42">
        <v>0</v>
      </c>
    </row>
    <row r="1368" spans="1:7" x14ac:dyDescent="0.25">
      <c r="A1368" s="5" t="s">
        <v>1678</v>
      </c>
      <c r="B1368" s="42">
        <v>0</v>
      </c>
      <c r="F1368" s="5" t="s">
        <v>1678</v>
      </c>
      <c r="G1368" s="42">
        <v>8</v>
      </c>
    </row>
    <row r="1369" spans="1:7" x14ac:dyDescent="0.25">
      <c r="A1369" s="5" t="s">
        <v>1679</v>
      </c>
      <c r="B1369" s="42">
        <v>0</v>
      </c>
      <c r="F1369" s="5" t="s">
        <v>1679</v>
      </c>
      <c r="G1369" s="42">
        <v>9</v>
      </c>
    </row>
    <row r="1370" spans="1:7" x14ac:dyDescent="0.25">
      <c r="A1370" s="5" t="s">
        <v>1681</v>
      </c>
      <c r="B1370" s="42">
        <v>28</v>
      </c>
      <c r="F1370" s="5" t="s">
        <v>1681</v>
      </c>
      <c r="G1370" s="42">
        <v>92</v>
      </c>
    </row>
    <row r="1371" spans="1:7" x14ac:dyDescent="0.25">
      <c r="A1371" s="5" t="s">
        <v>1682</v>
      </c>
      <c r="B1371" s="42">
        <v>20</v>
      </c>
      <c r="F1371" s="5" t="s">
        <v>1682</v>
      </c>
      <c r="G1371" s="42">
        <v>90</v>
      </c>
    </row>
    <row r="1372" spans="1:7" x14ac:dyDescent="0.25">
      <c r="A1372" s="5" t="s">
        <v>1683</v>
      </c>
      <c r="B1372" s="42">
        <v>30</v>
      </c>
      <c r="F1372" s="5" t="s">
        <v>1683</v>
      </c>
      <c r="G1372" s="42">
        <v>1000</v>
      </c>
    </row>
    <row r="1373" spans="1:7" x14ac:dyDescent="0.25">
      <c r="A1373" s="5" t="s">
        <v>1684</v>
      </c>
      <c r="B1373" s="42">
        <v>10</v>
      </c>
      <c r="F1373" s="5" t="s">
        <v>1684</v>
      </c>
      <c r="G1373" s="42">
        <v>0</v>
      </c>
    </row>
    <row r="1374" spans="1:7" x14ac:dyDescent="0.25">
      <c r="A1374" s="5" t="s">
        <v>1685</v>
      </c>
      <c r="B1374" s="42">
        <v>238</v>
      </c>
      <c r="F1374" s="5" t="s">
        <v>1685</v>
      </c>
      <c r="G1374" s="42">
        <v>279</v>
      </c>
    </row>
    <row r="1375" spans="1:7" x14ac:dyDescent="0.25">
      <c r="A1375" s="5" t="s">
        <v>1686</v>
      </c>
      <c r="B1375" s="42">
        <v>30</v>
      </c>
      <c r="F1375" s="5" t="s">
        <v>1686</v>
      </c>
      <c r="G1375" s="42">
        <v>173</v>
      </c>
    </row>
    <row r="1376" spans="1:7" x14ac:dyDescent="0.25">
      <c r="A1376" s="5" t="s">
        <v>1687</v>
      </c>
      <c r="B1376" s="42">
        <v>45</v>
      </c>
      <c r="F1376" s="5" t="s">
        <v>1687</v>
      </c>
      <c r="G1376" s="42">
        <v>118</v>
      </c>
    </row>
    <row r="1377" spans="1:7" x14ac:dyDescent="0.25">
      <c r="A1377" s="5" t="s">
        <v>1688</v>
      </c>
      <c r="B1377" s="42">
        <v>34</v>
      </c>
      <c r="F1377" s="5" t="s">
        <v>1688</v>
      </c>
      <c r="G1377" s="42">
        <v>73</v>
      </c>
    </row>
    <row r="1378" spans="1:7" x14ac:dyDescent="0.25">
      <c r="A1378" s="5" t="s">
        <v>1689</v>
      </c>
      <c r="B1378" s="42">
        <v>21</v>
      </c>
      <c r="F1378" s="5" t="s">
        <v>1689</v>
      </c>
      <c r="G1378" s="42">
        <v>0</v>
      </c>
    </row>
    <row r="1379" spans="1:7" x14ac:dyDescent="0.25">
      <c r="A1379" s="5" t="s">
        <v>1691</v>
      </c>
      <c r="B1379" s="42">
        <v>60</v>
      </c>
      <c r="F1379" s="5" t="s">
        <v>1691</v>
      </c>
      <c r="G1379" s="42">
        <v>115</v>
      </c>
    </row>
    <row r="1380" spans="1:7" x14ac:dyDescent="0.25">
      <c r="A1380" s="5" t="s">
        <v>1692</v>
      </c>
      <c r="B1380" s="42">
        <v>300</v>
      </c>
      <c r="F1380" s="5" t="s">
        <v>1692</v>
      </c>
      <c r="G1380" s="42">
        <v>172</v>
      </c>
    </row>
    <row r="1381" spans="1:7" x14ac:dyDescent="0.25">
      <c r="A1381" s="5" t="s">
        <v>1693</v>
      </c>
      <c r="B1381" s="42">
        <v>15</v>
      </c>
      <c r="F1381" s="5" t="s">
        <v>1693</v>
      </c>
      <c r="G1381" s="42">
        <v>169</v>
      </c>
    </row>
    <row r="1382" spans="1:7" x14ac:dyDescent="0.25">
      <c r="A1382" s="5" t="s">
        <v>1694</v>
      </c>
      <c r="B1382" s="42">
        <v>54</v>
      </c>
      <c r="F1382" s="5" t="s">
        <v>1694</v>
      </c>
      <c r="G1382" s="42">
        <v>74</v>
      </c>
    </row>
    <row r="1383" spans="1:7" x14ac:dyDescent="0.25">
      <c r="A1383" s="5" t="s">
        <v>1695</v>
      </c>
      <c r="B1383" s="42">
        <v>300</v>
      </c>
      <c r="F1383" s="5" t="s">
        <v>1695</v>
      </c>
      <c r="G1383" s="42">
        <v>12600</v>
      </c>
    </row>
    <row r="1384" spans="1:7" x14ac:dyDescent="0.25">
      <c r="A1384" s="5" t="s">
        <v>1696</v>
      </c>
      <c r="B1384" s="42">
        <v>0</v>
      </c>
      <c r="F1384" s="5" t="s">
        <v>1696</v>
      </c>
      <c r="G1384" s="42">
        <v>20200</v>
      </c>
    </row>
    <row r="1385" spans="1:7" x14ac:dyDescent="0.25">
      <c r="A1385" s="5" t="s">
        <v>1697</v>
      </c>
      <c r="B1385" s="42">
        <v>30</v>
      </c>
      <c r="F1385" s="5" t="s">
        <v>1697</v>
      </c>
      <c r="G1385" s="42">
        <v>41</v>
      </c>
    </row>
    <row r="1386" spans="1:7" x14ac:dyDescent="0.25">
      <c r="A1386" s="5" t="s">
        <v>1698</v>
      </c>
      <c r="B1386" s="42">
        <v>22</v>
      </c>
      <c r="F1386" s="5" t="s">
        <v>1698</v>
      </c>
      <c r="G1386" s="42">
        <v>1</v>
      </c>
    </row>
    <row r="1387" spans="1:7" x14ac:dyDescent="0.25">
      <c r="A1387" s="5" t="s">
        <v>1699</v>
      </c>
      <c r="B1387" s="42">
        <v>46</v>
      </c>
      <c r="F1387" s="5" t="s">
        <v>1699</v>
      </c>
      <c r="G1387" s="42">
        <v>139</v>
      </c>
    </row>
    <row r="1388" spans="1:7" x14ac:dyDescent="0.25">
      <c r="A1388" s="5" t="s">
        <v>1700</v>
      </c>
      <c r="B1388" s="42">
        <v>40</v>
      </c>
      <c r="F1388" s="5" t="s">
        <v>1700</v>
      </c>
      <c r="G1388" s="42">
        <v>5</v>
      </c>
    </row>
    <row r="1389" spans="1:7" x14ac:dyDescent="0.25">
      <c r="A1389" s="5" t="s">
        <v>1701</v>
      </c>
      <c r="B1389" s="42">
        <v>38</v>
      </c>
      <c r="F1389" s="5" t="s">
        <v>1701</v>
      </c>
      <c r="G1389" s="42">
        <v>36</v>
      </c>
    </row>
    <row r="1390" spans="1:7" x14ac:dyDescent="0.25">
      <c r="A1390" s="5" t="s">
        <v>1702</v>
      </c>
      <c r="B1390" s="42">
        <v>69</v>
      </c>
      <c r="F1390" s="5" t="s">
        <v>1702</v>
      </c>
      <c r="G1390" s="42">
        <v>0</v>
      </c>
    </row>
    <row r="1391" spans="1:7" x14ac:dyDescent="0.25">
      <c r="A1391" s="5" t="s">
        <v>1703</v>
      </c>
      <c r="B1391" s="42">
        <v>0</v>
      </c>
      <c r="F1391" s="5" t="s">
        <v>1703</v>
      </c>
      <c r="G1391" s="42">
        <v>0</v>
      </c>
    </row>
    <row r="1392" spans="1:7" x14ac:dyDescent="0.25">
      <c r="A1392" s="5" t="s">
        <v>1704</v>
      </c>
      <c r="B1392" s="42">
        <v>54</v>
      </c>
      <c r="F1392" s="5" t="s">
        <v>1704</v>
      </c>
      <c r="G1392" s="42">
        <v>115</v>
      </c>
    </row>
    <row r="1393" spans="1:7" x14ac:dyDescent="0.25">
      <c r="A1393" s="5" t="s">
        <v>1705</v>
      </c>
      <c r="B1393" s="42">
        <v>13</v>
      </c>
      <c r="F1393" s="5" t="s">
        <v>1705</v>
      </c>
      <c r="G1393" s="42">
        <v>39</v>
      </c>
    </row>
    <row r="1394" spans="1:7" x14ac:dyDescent="0.25">
      <c r="A1394" s="5" t="s">
        <v>1706</v>
      </c>
      <c r="B1394" s="42">
        <v>99</v>
      </c>
      <c r="F1394" s="5" t="s">
        <v>1706</v>
      </c>
      <c r="G1394" s="42">
        <v>71</v>
      </c>
    </row>
    <row r="1395" spans="1:7" x14ac:dyDescent="0.25">
      <c r="A1395" s="5" t="s">
        <v>1707</v>
      </c>
      <c r="B1395" s="42">
        <v>465</v>
      </c>
      <c r="F1395" s="5" t="s">
        <v>1707</v>
      </c>
      <c r="G1395" s="42">
        <v>358</v>
      </c>
    </row>
    <row r="1396" spans="1:7" x14ac:dyDescent="0.25">
      <c r="A1396" s="5" t="s">
        <v>1708</v>
      </c>
      <c r="B1396" s="42">
        <v>20</v>
      </c>
      <c r="F1396" s="5" t="s">
        <v>1708</v>
      </c>
      <c r="G1396" s="42">
        <v>7</v>
      </c>
    </row>
    <row r="1397" spans="1:7" x14ac:dyDescent="0.25">
      <c r="A1397" s="5" t="s">
        <v>1709</v>
      </c>
      <c r="B1397" s="42">
        <v>56</v>
      </c>
      <c r="F1397" s="5" t="s">
        <v>1709</v>
      </c>
      <c r="G1397" s="42">
        <v>117</v>
      </c>
    </row>
    <row r="1398" spans="1:7" x14ac:dyDescent="0.25">
      <c r="A1398" s="5" t="s">
        <v>1710</v>
      </c>
      <c r="B1398" s="42">
        <v>90</v>
      </c>
      <c r="F1398" s="5" t="s">
        <v>1710</v>
      </c>
      <c r="G1398" s="42">
        <v>256</v>
      </c>
    </row>
    <row r="1399" spans="1:7" x14ac:dyDescent="0.25">
      <c r="A1399" s="5" t="s">
        <v>1711</v>
      </c>
      <c r="B1399" s="42">
        <v>43</v>
      </c>
      <c r="F1399" s="5" t="s">
        <v>1711</v>
      </c>
      <c r="G1399" s="42">
        <v>28</v>
      </c>
    </row>
    <row r="1400" spans="1:7" x14ac:dyDescent="0.25">
      <c r="A1400" s="5" t="s">
        <v>1712</v>
      </c>
      <c r="B1400" s="42">
        <v>20</v>
      </c>
      <c r="F1400" s="5" t="s">
        <v>1712</v>
      </c>
      <c r="G1400" s="42">
        <v>28</v>
      </c>
    </row>
    <row r="1401" spans="1:7" x14ac:dyDescent="0.25">
      <c r="A1401" s="5" t="s">
        <v>1713</v>
      </c>
      <c r="B1401" s="42">
        <v>176</v>
      </c>
      <c r="F1401" s="5" t="s">
        <v>1713</v>
      </c>
      <c r="G1401" s="42">
        <v>22</v>
      </c>
    </row>
    <row r="1402" spans="1:7" x14ac:dyDescent="0.25">
      <c r="A1402" s="5" t="s">
        <v>1714</v>
      </c>
      <c r="B1402" s="42">
        <v>75</v>
      </c>
      <c r="F1402" s="5" t="s">
        <v>1714</v>
      </c>
      <c r="G1402" s="42">
        <v>68</v>
      </c>
    </row>
    <row r="1403" spans="1:7" x14ac:dyDescent="0.25">
      <c r="A1403" s="5" t="s">
        <v>1715</v>
      </c>
      <c r="B1403" s="42">
        <v>24</v>
      </c>
      <c r="F1403" s="5" t="s">
        <v>1715</v>
      </c>
      <c r="G1403" s="42">
        <v>209</v>
      </c>
    </row>
    <row r="1404" spans="1:7" x14ac:dyDescent="0.25">
      <c r="A1404" s="5" t="s">
        <v>1716</v>
      </c>
      <c r="B1404" s="42">
        <v>500</v>
      </c>
      <c r="F1404" s="5" t="s">
        <v>1716</v>
      </c>
      <c r="G1404" s="42">
        <v>748</v>
      </c>
    </row>
    <row r="1405" spans="1:7" x14ac:dyDescent="0.25">
      <c r="A1405" s="5" t="s">
        <v>1717</v>
      </c>
      <c r="B1405" s="42">
        <v>30</v>
      </c>
      <c r="F1405" s="5" t="s">
        <v>1717</v>
      </c>
      <c r="G1405" s="42">
        <v>40</v>
      </c>
    </row>
    <row r="1406" spans="1:7" x14ac:dyDescent="0.25">
      <c r="A1406" s="5" t="s">
        <v>1718</v>
      </c>
      <c r="B1406" s="42">
        <v>243</v>
      </c>
      <c r="F1406" s="5" t="s">
        <v>1718</v>
      </c>
      <c r="G1406" s="42">
        <v>305</v>
      </c>
    </row>
    <row r="1407" spans="1:7" x14ac:dyDescent="0.25">
      <c r="A1407" s="5" t="s">
        <v>1719</v>
      </c>
      <c r="B1407" s="42">
        <v>75</v>
      </c>
      <c r="F1407" s="5" t="s">
        <v>1719</v>
      </c>
      <c r="G1407" s="42">
        <v>53</v>
      </c>
    </row>
    <row r="1408" spans="1:7" x14ac:dyDescent="0.25">
      <c r="A1408" s="5" t="s">
        <v>1720</v>
      </c>
      <c r="B1408" s="42">
        <v>410</v>
      </c>
      <c r="F1408" s="5" t="s">
        <v>1720</v>
      </c>
      <c r="G1408" s="42">
        <v>698</v>
      </c>
    </row>
    <row r="1409" spans="1:7" x14ac:dyDescent="0.25">
      <c r="A1409" s="5" t="s">
        <v>1721</v>
      </c>
      <c r="B1409" s="42">
        <v>18</v>
      </c>
      <c r="F1409" s="5" t="s">
        <v>1721</v>
      </c>
      <c r="G1409" s="42">
        <v>0</v>
      </c>
    </row>
    <row r="1410" spans="1:7" x14ac:dyDescent="0.25">
      <c r="A1410" s="5" t="s">
        <v>1722</v>
      </c>
      <c r="B1410" s="42">
        <v>50</v>
      </c>
      <c r="F1410" s="5" t="s">
        <v>1722</v>
      </c>
      <c r="G1410" s="42">
        <v>0</v>
      </c>
    </row>
    <row r="1411" spans="1:7" x14ac:dyDescent="0.25">
      <c r="A1411" s="5" t="s">
        <v>1723</v>
      </c>
      <c r="B1411" s="42">
        <v>260</v>
      </c>
      <c r="F1411" s="5" t="s">
        <v>1723</v>
      </c>
      <c r="G1411" s="42">
        <v>646</v>
      </c>
    </row>
    <row r="1412" spans="1:7" x14ac:dyDescent="0.25">
      <c r="A1412" s="5" t="s">
        <v>1724</v>
      </c>
      <c r="B1412" s="42">
        <v>24</v>
      </c>
      <c r="F1412" s="5" t="s">
        <v>1724</v>
      </c>
      <c r="G1412" s="42">
        <v>204</v>
      </c>
    </row>
    <row r="1413" spans="1:7" x14ac:dyDescent="0.25">
      <c r="A1413" s="5" t="s">
        <v>1725</v>
      </c>
      <c r="B1413" s="42">
        <v>40</v>
      </c>
      <c r="F1413" s="5" t="s">
        <v>1725</v>
      </c>
      <c r="G1413" s="42">
        <v>9400</v>
      </c>
    </row>
    <row r="1414" spans="1:7" x14ac:dyDescent="0.25">
      <c r="A1414" s="5" t="s">
        <v>1726</v>
      </c>
      <c r="B1414" s="42">
        <v>120</v>
      </c>
      <c r="F1414" s="5" t="s">
        <v>1726</v>
      </c>
      <c r="G1414" s="42">
        <v>95</v>
      </c>
    </row>
    <row r="1415" spans="1:7" x14ac:dyDescent="0.25">
      <c r="A1415" s="5" t="s">
        <v>1727</v>
      </c>
      <c r="B1415" s="42">
        <v>60</v>
      </c>
      <c r="F1415" s="5" t="s">
        <v>1727</v>
      </c>
      <c r="G1415" s="42">
        <v>235</v>
      </c>
    </row>
    <row r="1416" spans="1:7" x14ac:dyDescent="0.25">
      <c r="A1416" s="5" t="s">
        <v>1728</v>
      </c>
      <c r="B1416" s="42">
        <v>123</v>
      </c>
      <c r="F1416" s="5" t="s">
        <v>1728</v>
      </c>
      <c r="G1416" s="42">
        <v>565</v>
      </c>
    </row>
    <row r="1417" spans="1:7" x14ac:dyDescent="0.25">
      <c r="A1417" s="5" t="s">
        <v>1729</v>
      </c>
      <c r="B1417" s="42">
        <v>1300</v>
      </c>
      <c r="F1417" s="5" t="s">
        <v>1729</v>
      </c>
      <c r="G1417" s="42">
        <v>902</v>
      </c>
    </row>
    <row r="1418" spans="1:7" x14ac:dyDescent="0.25">
      <c r="A1418" s="5" t="s">
        <v>1730</v>
      </c>
      <c r="B1418" s="42">
        <v>44</v>
      </c>
      <c r="F1418" s="5" t="s">
        <v>1730</v>
      </c>
      <c r="G1418" s="42">
        <v>110</v>
      </c>
    </row>
    <row r="1419" spans="1:7" x14ac:dyDescent="0.25">
      <c r="A1419" s="5" t="s">
        <v>1731</v>
      </c>
      <c r="B1419" s="42">
        <v>30</v>
      </c>
      <c r="F1419" s="5" t="s">
        <v>1731</v>
      </c>
      <c r="G1419" s="42">
        <v>29</v>
      </c>
    </row>
    <row r="1420" spans="1:7" x14ac:dyDescent="0.25">
      <c r="A1420" s="5" t="s">
        <v>1732</v>
      </c>
      <c r="B1420" s="42">
        <v>500</v>
      </c>
      <c r="F1420" s="5" t="s">
        <v>1732</v>
      </c>
      <c r="G1420" s="42">
        <v>0</v>
      </c>
    </row>
    <row r="1421" spans="1:7" x14ac:dyDescent="0.25">
      <c r="A1421" s="5" t="s">
        <v>1733</v>
      </c>
      <c r="B1421" s="42">
        <v>262</v>
      </c>
      <c r="F1421" s="5" t="s">
        <v>1733</v>
      </c>
      <c r="G1421" s="42">
        <v>450</v>
      </c>
    </row>
    <row r="1422" spans="1:7" x14ac:dyDescent="0.25">
      <c r="A1422" s="5" t="s">
        <v>1734</v>
      </c>
      <c r="B1422" s="42">
        <v>23</v>
      </c>
      <c r="F1422" s="5" t="s">
        <v>1734</v>
      </c>
      <c r="G1422" s="42">
        <v>83</v>
      </c>
    </row>
    <row r="1423" spans="1:7" x14ac:dyDescent="0.25">
      <c r="A1423" s="5" t="s">
        <v>1735</v>
      </c>
      <c r="B1423" s="42">
        <v>16</v>
      </c>
      <c r="F1423" s="5" t="s">
        <v>1735</v>
      </c>
      <c r="G1423" s="42">
        <v>104</v>
      </c>
    </row>
    <row r="1424" spans="1:7" x14ac:dyDescent="0.25">
      <c r="A1424" s="5" t="s">
        <v>1736</v>
      </c>
      <c r="B1424" s="42">
        <v>350</v>
      </c>
      <c r="F1424" s="5" t="s">
        <v>1736</v>
      </c>
      <c r="G1424" s="42">
        <v>112</v>
      </c>
    </row>
    <row r="1425" spans="1:7" x14ac:dyDescent="0.25">
      <c r="A1425" s="5" t="s">
        <v>1737</v>
      </c>
      <c r="B1425" s="42">
        <v>13</v>
      </c>
      <c r="F1425" s="5" t="s">
        <v>1737</v>
      </c>
      <c r="G1425" s="42">
        <v>1</v>
      </c>
    </row>
    <row r="1426" spans="1:7" x14ac:dyDescent="0.25">
      <c r="A1426" s="5" t="s">
        <v>1738</v>
      </c>
      <c r="B1426" s="42">
        <v>131</v>
      </c>
      <c r="F1426" s="5" t="s">
        <v>1738</v>
      </c>
      <c r="G1426" s="42">
        <v>224</v>
      </c>
    </row>
    <row r="1427" spans="1:7" x14ac:dyDescent="0.25">
      <c r="A1427" s="5" t="s">
        <v>1739</v>
      </c>
      <c r="B1427" s="42">
        <v>24</v>
      </c>
      <c r="F1427" s="5" t="s">
        <v>1739</v>
      </c>
      <c r="G1427" s="42">
        <v>128</v>
      </c>
    </row>
    <row r="1428" spans="1:7" x14ac:dyDescent="0.25">
      <c r="A1428" s="5" t="s">
        <v>1740</v>
      </c>
      <c r="B1428" s="42">
        <v>27</v>
      </c>
      <c r="F1428" s="5" t="s">
        <v>1740</v>
      </c>
      <c r="G1428" s="42">
        <v>583</v>
      </c>
    </row>
    <row r="1429" spans="1:7" x14ac:dyDescent="0.25">
      <c r="A1429" s="5" t="s">
        <v>1741</v>
      </c>
      <c r="B1429" s="42">
        <v>20</v>
      </c>
      <c r="F1429" s="5" t="s">
        <v>1741</v>
      </c>
      <c r="G1429" s="42">
        <v>35</v>
      </c>
    </row>
    <row r="1430" spans="1:7" x14ac:dyDescent="0.25">
      <c r="A1430" s="5" t="s">
        <v>1742</v>
      </c>
      <c r="B1430" s="42">
        <v>100</v>
      </c>
      <c r="F1430" s="5" t="s">
        <v>1742</v>
      </c>
      <c r="G1430" s="42">
        <v>0</v>
      </c>
    </row>
    <row r="1431" spans="1:7" x14ac:dyDescent="0.25">
      <c r="A1431" s="5" t="s">
        <v>1743</v>
      </c>
      <c r="B1431" s="42">
        <v>250</v>
      </c>
      <c r="F1431" s="5" t="s">
        <v>1743</v>
      </c>
      <c r="G1431" s="42">
        <v>47</v>
      </c>
    </row>
    <row r="1432" spans="1:7" x14ac:dyDescent="0.25">
      <c r="A1432" s="5" t="s">
        <v>1744</v>
      </c>
      <c r="B1432" s="42">
        <v>300</v>
      </c>
      <c r="F1432" s="5" t="s">
        <v>1744</v>
      </c>
      <c r="G1432" s="42">
        <v>1000</v>
      </c>
    </row>
    <row r="1433" spans="1:7" x14ac:dyDescent="0.25">
      <c r="A1433" s="5" t="s">
        <v>1745</v>
      </c>
      <c r="B1433" s="42">
        <v>0</v>
      </c>
      <c r="F1433" s="5" t="s">
        <v>1745</v>
      </c>
      <c r="G1433" s="42">
        <v>109</v>
      </c>
    </row>
    <row r="1434" spans="1:7" x14ac:dyDescent="0.25">
      <c r="A1434" s="5" t="s">
        <v>1746</v>
      </c>
      <c r="B1434" s="42">
        <v>41</v>
      </c>
      <c r="F1434" s="5" t="s">
        <v>1746</v>
      </c>
      <c r="G1434" s="42">
        <v>12</v>
      </c>
    </row>
    <row r="1435" spans="1:7" x14ac:dyDescent="0.25">
      <c r="A1435" s="5" t="s">
        <v>1747</v>
      </c>
      <c r="B1435" s="42">
        <v>300</v>
      </c>
      <c r="F1435" s="5" t="s">
        <v>1747</v>
      </c>
      <c r="G1435" s="42">
        <v>62</v>
      </c>
    </row>
    <row r="1436" spans="1:7" x14ac:dyDescent="0.25">
      <c r="A1436" s="5" t="s">
        <v>1748</v>
      </c>
      <c r="B1436" s="42">
        <v>0</v>
      </c>
      <c r="F1436" s="5" t="s">
        <v>1748</v>
      </c>
      <c r="G1436" s="42">
        <v>624</v>
      </c>
    </row>
    <row r="1437" spans="1:7" x14ac:dyDescent="0.25">
      <c r="A1437" s="5" t="s">
        <v>1749</v>
      </c>
      <c r="B1437" s="42">
        <v>300</v>
      </c>
      <c r="F1437" s="5" t="s">
        <v>1749</v>
      </c>
      <c r="G1437" s="42">
        <v>981</v>
      </c>
    </row>
    <row r="1438" spans="1:7" x14ac:dyDescent="0.25">
      <c r="A1438" s="5" t="s">
        <v>1750</v>
      </c>
      <c r="B1438" s="42">
        <v>900</v>
      </c>
      <c r="F1438" s="5" t="s">
        <v>1750</v>
      </c>
      <c r="G1438" s="42">
        <v>3</v>
      </c>
    </row>
    <row r="1439" spans="1:7" x14ac:dyDescent="0.25">
      <c r="A1439" s="5" t="s">
        <v>1751</v>
      </c>
      <c r="B1439" s="42">
        <v>10</v>
      </c>
      <c r="F1439" s="5" t="s">
        <v>1751</v>
      </c>
      <c r="G1439" s="42">
        <v>0</v>
      </c>
    </row>
    <row r="1440" spans="1:7" x14ac:dyDescent="0.25">
      <c r="A1440" s="5" t="s">
        <v>1752</v>
      </c>
      <c r="B1440" s="42">
        <v>15</v>
      </c>
      <c r="F1440" s="5" t="s">
        <v>1752</v>
      </c>
      <c r="G1440" s="42">
        <v>48</v>
      </c>
    </row>
    <row r="1441" spans="1:7" x14ac:dyDescent="0.25">
      <c r="A1441" s="5" t="s">
        <v>1753</v>
      </c>
      <c r="B1441" s="42">
        <v>123</v>
      </c>
      <c r="F1441" s="5" t="s">
        <v>1753</v>
      </c>
      <c r="G1441" s="42">
        <v>16</v>
      </c>
    </row>
    <row r="1442" spans="1:7" x14ac:dyDescent="0.25">
      <c r="A1442" s="5" t="s">
        <v>1754</v>
      </c>
      <c r="B1442" s="42">
        <v>13</v>
      </c>
      <c r="F1442" s="5" t="s">
        <v>1754</v>
      </c>
      <c r="G1442" s="42">
        <v>34</v>
      </c>
    </row>
    <row r="1443" spans="1:7" x14ac:dyDescent="0.25">
      <c r="A1443" s="5" t="s">
        <v>1755</v>
      </c>
      <c r="B1443" s="42">
        <v>0</v>
      </c>
      <c r="F1443" s="5" t="s">
        <v>1755</v>
      </c>
      <c r="G1443" s="42">
        <v>17</v>
      </c>
    </row>
    <row r="1444" spans="1:7" x14ac:dyDescent="0.25">
      <c r="A1444" s="5" t="s">
        <v>1757</v>
      </c>
      <c r="B1444" s="42">
        <v>219</v>
      </c>
      <c r="F1444" s="5" t="s">
        <v>1757</v>
      </c>
      <c r="G1444" s="42">
        <v>340</v>
      </c>
    </row>
    <row r="1445" spans="1:7" x14ac:dyDescent="0.25">
      <c r="A1445" s="5" t="s">
        <v>1758</v>
      </c>
      <c r="B1445" s="42">
        <v>40</v>
      </c>
      <c r="F1445" s="5" t="s">
        <v>1758</v>
      </c>
      <c r="G1445" s="42">
        <v>271</v>
      </c>
    </row>
    <row r="1446" spans="1:7" x14ac:dyDescent="0.25">
      <c r="A1446" s="5" t="s">
        <v>1759</v>
      </c>
      <c r="B1446" s="42">
        <v>325</v>
      </c>
      <c r="F1446" s="5" t="s">
        <v>1759</v>
      </c>
      <c r="G1446" s="42">
        <v>255</v>
      </c>
    </row>
    <row r="1447" spans="1:7" x14ac:dyDescent="0.25">
      <c r="A1447" s="5" t="s">
        <v>1760</v>
      </c>
      <c r="B1447" s="42">
        <v>24</v>
      </c>
      <c r="F1447" s="5" t="s">
        <v>1760</v>
      </c>
      <c r="G1447" s="42">
        <v>474</v>
      </c>
    </row>
    <row r="1448" spans="1:7" x14ac:dyDescent="0.25">
      <c r="A1448" s="5" t="s">
        <v>1761</v>
      </c>
      <c r="B1448" s="42">
        <v>120</v>
      </c>
      <c r="F1448" s="5" t="s">
        <v>1761</v>
      </c>
      <c r="G1448" s="42">
        <v>28</v>
      </c>
    </row>
    <row r="1449" spans="1:7" x14ac:dyDescent="0.25">
      <c r="A1449" s="5" t="s">
        <v>1762</v>
      </c>
      <c r="B1449" s="42">
        <v>47</v>
      </c>
      <c r="F1449" s="5" t="s">
        <v>1762</v>
      </c>
      <c r="G1449" s="42">
        <v>40</v>
      </c>
    </row>
    <row r="1450" spans="1:7" x14ac:dyDescent="0.25">
      <c r="A1450" s="5" t="s">
        <v>1763</v>
      </c>
      <c r="B1450" s="42">
        <v>55</v>
      </c>
      <c r="F1450" s="5" t="s">
        <v>1763</v>
      </c>
      <c r="G1450" s="42">
        <v>21</v>
      </c>
    </row>
    <row r="1451" spans="1:7" x14ac:dyDescent="0.25">
      <c r="A1451" s="5" t="s">
        <v>1764</v>
      </c>
      <c r="B1451" s="42">
        <v>100</v>
      </c>
      <c r="F1451" s="5" t="s">
        <v>1764</v>
      </c>
      <c r="G1451" s="42">
        <v>218</v>
      </c>
    </row>
    <row r="1452" spans="1:7" x14ac:dyDescent="0.25">
      <c r="A1452" s="5" t="s">
        <v>1765</v>
      </c>
      <c r="B1452" s="42">
        <v>14</v>
      </c>
      <c r="F1452" s="5" t="s">
        <v>1765</v>
      </c>
      <c r="G1452" s="42">
        <v>51</v>
      </c>
    </row>
    <row r="1453" spans="1:7" x14ac:dyDescent="0.25">
      <c r="A1453" s="5" t="s">
        <v>1766</v>
      </c>
      <c r="B1453" s="42">
        <v>51</v>
      </c>
      <c r="F1453" s="5" t="s">
        <v>1766</v>
      </c>
      <c r="G1453" s="42">
        <v>0</v>
      </c>
    </row>
    <row r="1454" spans="1:7" x14ac:dyDescent="0.25">
      <c r="A1454" s="5" t="s">
        <v>1767</v>
      </c>
      <c r="B1454" s="42">
        <v>0</v>
      </c>
      <c r="F1454" s="5" t="s">
        <v>1767</v>
      </c>
      <c r="G1454" s="42">
        <v>491</v>
      </c>
    </row>
    <row r="1455" spans="1:7" x14ac:dyDescent="0.25">
      <c r="A1455" s="5" t="s">
        <v>1768</v>
      </c>
      <c r="B1455" s="42">
        <v>108</v>
      </c>
      <c r="F1455" s="5" t="s">
        <v>1768</v>
      </c>
      <c r="G1455" s="42">
        <v>467</v>
      </c>
    </row>
    <row r="1456" spans="1:7" x14ac:dyDescent="0.25">
      <c r="A1456" s="5" t="s">
        <v>1769</v>
      </c>
      <c r="B1456" s="42">
        <v>350</v>
      </c>
      <c r="F1456" s="5" t="s">
        <v>1769</v>
      </c>
      <c r="G1456" s="42">
        <v>648</v>
      </c>
    </row>
    <row r="1457" spans="1:7" x14ac:dyDescent="0.25">
      <c r="A1457" s="5" t="s">
        <v>1770</v>
      </c>
      <c r="B1457" s="42">
        <v>4</v>
      </c>
      <c r="F1457" s="5" t="s">
        <v>1770</v>
      </c>
      <c r="G1457" s="42">
        <v>2</v>
      </c>
    </row>
    <row r="1458" spans="1:7" x14ac:dyDescent="0.25">
      <c r="A1458" s="5" t="s">
        <v>1771</v>
      </c>
      <c r="B1458" s="42">
        <v>211</v>
      </c>
      <c r="F1458" s="5" t="s">
        <v>1771</v>
      </c>
      <c r="G1458" s="42">
        <v>157</v>
      </c>
    </row>
    <row r="1459" spans="1:7" x14ac:dyDescent="0.25">
      <c r="A1459" s="5" t="s">
        <v>1772</v>
      </c>
      <c r="B1459" s="42">
        <v>2300</v>
      </c>
      <c r="F1459" s="5" t="s">
        <v>1772</v>
      </c>
      <c r="G1459" s="42">
        <v>614</v>
      </c>
    </row>
    <row r="1460" spans="1:7" x14ac:dyDescent="0.25">
      <c r="A1460" s="5" t="s">
        <v>1773</v>
      </c>
      <c r="B1460" s="42">
        <v>30</v>
      </c>
      <c r="F1460" s="5" t="s">
        <v>1773</v>
      </c>
      <c r="G1460" s="42">
        <v>50</v>
      </c>
    </row>
    <row r="1461" spans="1:7" x14ac:dyDescent="0.25">
      <c r="A1461" s="5" t="s">
        <v>1774</v>
      </c>
      <c r="B1461" s="42">
        <v>0</v>
      </c>
      <c r="F1461" s="5" t="s">
        <v>1774</v>
      </c>
      <c r="G1461" s="42">
        <v>73</v>
      </c>
    </row>
    <row r="1462" spans="1:7" x14ac:dyDescent="0.25">
      <c r="A1462" s="5" t="s">
        <v>1775</v>
      </c>
      <c r="B1462" s="42">
        <v>3940</v>
      </c>
      <c r="F1462" s="5" t="s">
        <v>1775</v>
      </c>
      <c r="G1462" s="42">
        <v>12900</v>
      </c>
    </row>
    <row r="1463" spans="1:7" x14ac:dyDescent="0.25">
      <c r="A1463" s="5" t="s">
        <v>1776</v>
      </c>
      <c r="B1463" s="42">
        <v>53</v>
      </c>
      <c r="F1463" s="5" t="s">
        <v>1776</v>
      </c>
      <c r="G1463" s="42">
        <v>544</v>
      </c>
    </row>
    <row r="1464" spans="1:7" x14ac:dyDescent="0.25">
      <c r="A1464" s="5" t="s">
        <v>1777</v>
      </c>
      <c r="B1464" s="42">
        <v>7585</v>
      </c>
      <c r="F1464" s="5" t="s">
        <v>1777</v>
      </c>
      <c r="G1464" s="42">
        <v>24700</v>
      </c>
    </row>
    <row r="1465" spans="1:7" x14ac:dyDescent="0.25">
      <c r="A1465" s="5" t="s">
        <v>1780</v>
      </c>
      <c r="B1465" s="42">
        <v>150</v>
      </c>
      <c r="F1465" s="5" t="s">
        <v>1780</v>
      </c>
      <c r="G1465" s="42">
        <v>2700</v>
      </c>
    </row>
    <row r="1466" spans="1:7" x14ac:dyDescent="0.25">
      <c r="A1466" s="5" t="s">
        <v>1781</v>
      </c>
      <c r="B1466" s="42">
        <v>31</v>
      </c>
      <c r="F1466" s="5" t="s">
        <v>1781</v>
      </c>
      <c r="G1466" s="42">
        <v>42</v>
      </c>
    </row>
    <row r="1467" spans="1:7" x14ac:dyDescent="0.25">
      <c r="A1467" s="5" t="s">
        <v>1782</v>
      </c>
      <c r="B1467" s="42">
        <v>530</v>
      </c>
      <c r="F1467" s="5" t="s">
        <v>1782</v>
      </c>
      <c r="G1467" s="42">
        <v>1500</v>
      </c>
    </row>
    <row r="1468" spans="1:7" x14ac:dyDescent="0.25">
      <c r="A1468" s="5" t="s">
        <v>1783</v>
      </c>
      <c r="B1468" s="42">
        <v>55</v>
      </c>
      <c r="F1468" s="5" t="s">
        <v>1783</v>
      </c>
      <c r="G1468" s="42">
        <v>235</v>
      </c>
    </row>
    <row r="1469" spans="1:7" x14ac:dyDescent="0.25">
      <c r="A1469" s="5" t="s">
        <v>1784</v>
      </c>
      <c r="B1469" s="42">
        <v>100</v>
      </c>
      <c r="F1469" s="5" t="s">
        <v>1784</v>
      </c>
      <c r="G1469" s="42">
        <v>2</v>
      </c>
    </row>
    <row r="1470" spans="1:7" x14ac:dyDescent="0.25">
      <c r="A1470" s="5" t="s">
        <v>1785</v>
      </c>
      <c r="B1470" s="42">
        <v>0</v>
      </c>
      <c r="F1470" s="5" t="s">
        <v>1785</v>
      </c>
      <c r="G1470" s="42">
        <v>311</v>
      </c>
    </row>
    <row r="1471" spans="1:7" x14ac:dyDescent="0.25">
      <c r="A1471" s="5" t="s">
        <v>1786</v>
      </c>
      <c r="B1471" s="42">
        <v>451</v>
      </c>
      <c r="F1471" s="5" t="s">
        <v>1786</v>
      </c>
      <c r="G1471" s="42">
        <v>2000</v>
      </c>
    </row>
    <row r="1472" spans="1:7" x14ac:dyDescent="0.25">
      <c r="A1472" s="5" t="s">
        <v>1787</v>
      </c>
      <c r="B1472" s="42">
        <v>134</v>
      </c>
      <c r="F1472" s="5" t="s">
        <v>1787</v>
      </c>
      <c r="G1472" s="42">
        <v>140</v>
      </c>
    </row>
    <row r="1473" spans="1:7" x14ac:dyDescent="0.25">
      <c r="A1473" s="5" t="s">
        <v>1788</v>
      </c>
      <c r="B1473" s="42">
        <v>0</v>
      </c>
      <c r="F1473" s="5" t="s">
        <v>1788</v>
      </c>
      <c r="G1473" s="42">
        <v>55</v>
      </c>
    </row>
    <row r="1474" spans="1:7" x14ac:dyDescent="0.25">
      <c r="A1474" s="5" t="s">
        <v>1789</v>
      </c>
      <c r="B1474" s="42">
        <v>1500</v>
      </c>
      <c r="F1474" s="5" t="s">
        <v>1789</v>
      </c>
      <c r="G1474" s="42">
        <v>838</v>
      </c>
    </row>
    <row r="1475" spans="1:7" x14ac:dyDescent="0.25">
      <c r="A1475" s="5" t="s">
        <v>1790</v>
      </c>
      <c r="B1475" s="42">
        <v>80</v>
      </c>
      <c r="F1475" s="5" t="s">
        <v>1790</v>
      </c>
      <c r="G1475" s="42">
        <v>91</v>
      </c>
    </row>
    <row r="1476" spans="1:7" x14ac:dyDescent="0.25">
      <c r="A1476" s="5" t="s">
        <v>1791</v>
      </c>
      <c r="B1476" s="42">
        <v>47</v>
      </c>
      <c r="F1476" s="5" t="s">
        <v>1791</v>
      </c>
      <c r="G1476" s="42">
        <v>39</v>
      </c>
    </row>
    <row r="1477" spans="1:7" x14ac:dyDescent="0.25">
      <c r="A1477" s="5" t="s">
        <v>1792</v>
      </c>
      <c r="B1477" s="42">
        <v>29</v>
      </c>
      <c r="F1477" s="5" t="s">
        <v>1792</v>
      </c>
      <c r="G1477" s="42">
        <v>118</v>
      </c>
    </row>
    <row r="1478" spans="1:7" x14ac:dyDescent="0.25">
      <c r="A1478" s="5" t="s">
        <v>1793</v>
      </c>
      <c r="B1478" s="42">
        <v>0</v>
      </c>
      <c r="F1478" s="5" t="s">
        <v>1793</v>
      </c>
      <c r="G1478" s="42">
        <v>33</v>
      </c>
    </row>
    <row r="1479" spans="1:7" x14ac:dyDescent="0.25">
      <c r="A1479" s="5" t="s">
        <v>1794</v>
      </c>
      <c r="B1479" s="42">
        <v>160</v>
      </c>
      <c r="F1479" s="5" t="s">
        <v>1794</v>
      </c>
      <c r="G1479" s="42">
        <v>336</v>
      </c>
    </row>
    <row r="1480" spans="1:7" x14ac:dyDescent="0.25">
      <c r="A1480" s="5" t="s">
        <v>1795</v>
      </c>
      <c r="B1480" s="42">
        <v>76</v>
      </c>
      <c r="F1480" s="5" t="s">
        <v>1795</v>
      </c>
      <c r="G1480" s="42">
        <v>620</v>
      </c>
    </row>
    <row r="1481" spans="1:7" x14ac:dyDescent="0.25">
      <c r="A1481" s="5" t="s">
        <v>1796</v>
      </c>
      <c r="B1481" s="42">
        <v>89</v>
      </c>
      <c r="F1481" s="5" t="s">
        <v>1796</v>
      </c>
      <c r="G1481" s="42">
        <v>40</v>
      </c>
    </row>
    <row r="1482" spans="1:7" x14ac:dyDescent="0.25">
      <c r="A1482" s="5" t="s">
        <v>1797</v>
      </c>
      <c r="B1482" s="42">
        <v>484</v>
      </c>
      <c r="F1482" s="5" t="s">
        <v>1797</v>
      </c>
      <c r="G1482" s="42">
        <v>1300</v>
      </c>
    </row>
    <row r="1483" spans="1:7" x14ac:dyDescent="0.25">
      <c r="A1483" s="5" t="s">
        <v>1798</v>
      </c>
      <c r="B1483" s="42">
        <v>42</v>
      </c>
      <c r="F1483" s="5" t="s">
        <v>1798</v>
      </c>
      <c r="G1483" s="42">
        <v>7</v>
      </c>
    </row>
    <row r="1484" spans="1:7" x14ac:dyDescent="0.25">
      <c r="A1484" s="5" t="s">
        <v>1799</v>
      </c>
      <c r="B1484" s="42">
        <v>120</v>
      </c>
      <c r="F1484" s="5" t="s">
        <v>1799</v>
      </c>
      <c r="G1484" s="42">
        <v>631</v>
      </c>
    </row>
    <row r="1485" spans="1:7" x14ac:dyDescent="0.25">
      <c r="A1485" s="5" t="s">
        <v>1800</v>
      </c>
      <c r="B1485" s="42">
        <v>25</v>
      </c>
      <c r="F1485" s="5" t="s">
        <v>1800</v>
      </c>
      <c r="G1485" s="42">
        <v>62</v>
      </c>
    </row>
    <row r="1486" spans="1:7" x14ac:dyDescent="0.25">
      <c r="A1486" s="5" t="s">
        <v>1801</v>
      </c>
      <c r="B1486" s="42">
        <v>19</v>
      </c>
      <c r="F1486" s="5" t="s">
        <v>1801</v>
      </c>
      <c r="G1486" s="42">
        <v>7</v>
      </c>
    </row>
    <row r="1487" spans="1:7" x14ac:dyDescent="0.25">
      <c r="A1487" s="5" t="s">
        <v>1802</v>
      </c>
      <c r="B1487" s="42">
        <v>505</v>
      </c>
      <c r="F1487" s="5" t="s">
        <v>1802</v>
      </c>
      <c r="G1487" s="42">
        <v>144</v>
      </c>
    </row>
    <row r="1488" spans="1:7" x14ac:dyDescent="0.25">
      <c r="A1488" s="5" t="s">
        <v>1803</v>
      </c>
      <c r="B1488" s="42">
        <v>55</v>
      </c>
      <c r="F1488" s="5" t="s">
        <v>1803</v>
      </c>
      <c r="G1488" s="42">
        <v>95</v>
      </c>
    </row>
    <row r="1489" spans="1:7" x14ac:dyDescent="0.25">
      <c r="A1489" s="5" t="s">
        <v>1804</v>
      </c>
      <c r="B1489" s="42">
        <v>15</v>
      </c>
      <c r="F1489" s="5" t="s">
        <v>1804</v>
      </c>
      <c r="G1489" s="42">
        <v>46</v>
      </c>
    </row>
    <row r="1490" spans="1:7" x14ac:dyDescent="0.25">
      <c r="A1490" s="5" t="s">
        <v>1805</v>
      </c>
      <c r="B1490" s="42">
        <v>63</v>
      </c>
      <c r="F1490" s="5" t="s">
        <v>1805</v>
      </c>
      <c r="G1490" s="42">
        <v>152</v>
      </c>
    </row>
    <row r="1491" spans="1:7" x14ac:dyDescent="0.25">
      <c r="A1491" s="5" t="s">
        <v>1806</v>
      </c>
      <c r="B1491" s="42">
        <v>65</v>
      </c>
      <c r="F1491" s="5" t="s">
        <v>1806</v>
      </c>
      <c r="G1491" s="42">
        <v>69</v>
      </c>
    </row>
    <row r="1492" spans="1:7" x14ac:dyDescent="0.25">
      <c r="A1492" s="5" t="s">
        <v>1807</v>
      </c>
      <c r="B1492" s="42">
        <v>1300</v>
      </c>
      <c r="F1492" s="5" t="s">
        <v>1807</v>
      </c>
      <c r="G1492" s="42">
        <v>834</v>
      </c>
    </row>
    <row r="1493" spans="1:7" x14ac:dyDescent="0.25">
      <c r="A1493" s="5" t="s">
        <v>1808</v>
      </c>
      <c r="B1493" s="42">
        <v>130</v>
      </c>
      <c r="F1493" s="5" t="s">
        <v>1808</v>
      </c>
      <c r="G1493" s="42">
        <v>0</v>
      </c>
    </row>
    <row r="1494" spans="1:7" x14ac:dyDescent="0.25">
      <c r="A1494" s="5" t="s">
        <v>1809</v>
      </c>
      <c r="B1494" s="42">
        <v>0</v>
      </c>
      <c r="F1494" s="5" t="s">
        <v>1809</v>
      </c>
      <c r="G1494" s="42">
        <v>203</v>
      </c>
    </row>
    <row r="1495" spans="1:7" x14ac:dyDescent="0.25">
      <c r="A1495" s="5" t="s">
        <v>1810</v>
      </c>
      <c r="B1495" s="42">
        <v>75</v>
      </c>
      <c r="F1495" s="5" t="s">
        <v>1810</v>
      </c>
      <c r="G1495" s="42">
        <v>992</v>
      </c>
    </row>
    <row r="1496" spans="1:7" x14ac:dyDescent="0.25">
      <c r="A1496" s="5" t="s">
        <v>1811</v>
      </c>
      <c r="B1496" s="42">
        <v>110</v>
      </c>
      <c r="F1496" s="5" t="s">
        <v>1811</v>
      </c>
      <c r="G1496" s="42">
        <v>30</v>
      </c>
    </row>
    <row r="1497" spans="1:7" x14ac:dyDescent="0.25">
      <c r="A1497" s="5" t="s">
        <v>1812</v>
      </c>
      <c r="B1497" s="42">
        <v>0</v>
      </c>
      <c r="F1497" s="5" t="s">
        <v>1812</v>
      </c>
      <c r="G1497" s="42">
        <v>301</v>
      </c>
    </row>
    <row r="1498" spans="1:7" x14ac:dyDescent="0.25">
      <c r="A1498" s="5" t="s">
        <v>1813</v>
      </c>
      <c r="B1498" s="42">
        <v>1109</v>
      </c>
      <c r="F1498" s="5" t="s">
        <v>1813</v>
      </c>
      <c r="G1498" s="42">
        <v>292</v>
      </c>
    </row>
    <row r="1499" spans="1:7" x14ac:dyDescent="0.25">
      <c r="A1499" s="5" t="s">
        <v>1814</v>
      </c>
      <c r="B1499" s="42">
        <v>33</v>
      </c>
      <c r="F1499" s="5" t="s">
        <v>1814</v>
      </c>
      <c r="G1499" s="42">
        <v>15</v>
      </c>
    </row>
    <row r="1500" spans="1:7" x14ac:dyDescent="0.25">
      <c r="A1500" s="5" t="s">
        <v>1815</v>
      </c>
      <c r="B1500" s="42">
        <v>30</v>
      </c>
      <c r="F1500" s="5" t="s">
        <v>1815</v>
      </c>
      <c r="G1500" s="42">
        <v>69</v>
      </c>
    </row>
    <row r="1501" spans="1:7" x14ac:dyDescent="0.25">
      <c r="A1501" s="5" t="s">
        <v>1816</v>
      </c>
      <c r="B1501" s="42">
        <v>100</v>
      </c>
      <c r="F1501" s="5" t="s">
        <v>1816</v>
      </c>
      <c r="G1501" s="42">
        <v>597</v>
      </c>
    </row>
    <row r="1502" spans="1:7" x14ac:dyDescent="0.25">
      <c r="A1502" s="5" t="s">
        <v>1817</v>
      </c>
      <c r="B1502" s="42">
        <v>360</v>
      </c>
      <c r="F1502" s="5" t="s">
        <v>1817</v>
      </c>
      <c r="G1502" s="42">
        <v>575</v>
      </c>
    </row>
    <row r="1503" spans="1:7" x14ac:dyDescent="0.25">
      <c r="A1503" s="5" t="s">
        <v>1818</v>
      </c>
      <c r="B1503" s="42">
        <v>0</v>
      </c>
      <c r="F1503" s="5" t="s">
        <v>1818</v>
      </c>
      <c r="G1503" s="42">
        <v>178</v>
      </c>
    </row>
    <row r="1504" spans="1:7" x14ac:dyDescent="0.25">
      <c r="A1504" s="5" t="s">
        <v>1820</v>
      </c>
      <c r="B1504" s="42">
        <v>27</v>
      </c>
      <c r="F1504" s="5" t="s">
        <v>1820</v>
      </c>
      <c r="G1504" s="42">
        <v>43</v>
      </c>
    </row>
    <row r="1505" spans="1:7" x14ac:dyDescent="0.25">
      <c r="A1505" s="5" t="s">
        <v>1821</v>
      </c>
      <c r="B1505" s="42">
        <v>11</v>
      </c>
      <c r="F1505" s="5" t="s">
        <v>1821</v>
      </c>
      <c r="G1505" s="42">
        <v>0</v>
      </c>
    </row>
    <row r="1506" spans="1:7" x14ac:dyDescent="0.25">
      <c r="A1506" s="5" t="s">
        <v>1822</v>
      </c>
      <c r="B1506" s="42">
        <v>80</v>
      </c>
      <c r="F1506" s="5" t="s">
        <v>1822</v>
      </c>
      <c r="G1506" s="42">
        <v>569</v>
      </c>
    </row>
    <row r="1507" spans="1:7" x14ac:dyDescent="0.25">
      <c r="A1507" s="5" t="s">
        <v>1823</v>
      </c>
      <c r="B1507" s="42">
        <v>129</v>
      </c>
      <c r="F1507" s="5" t="s">
        <v>1823</v>
      </c>
      <c r="G1507" s="42">
        <v>192</v>
      </c>
    </row>
    <row r="1508" spans="1:7" x14ac:dyDescent="0.25">
      <c r="A1508" s="5" t="s">
        <v>1824</v>
      </c>
      <c r="B1508" s="42">
        <v>250</v>
      </c>
      <c r="F1508" s="5" t="s">
        <v>1824</v>
      </c>
      <c r="G1508" s="42">
        <v>3500</v>
      </c>
    </row>
    <row r="1509" spans="1:7" x14ac:dyDescent="0.25">
      <c r="A1509" s="5" t="s">
        <v>1825</v>
      </c>
      <c r="B1509" s="42">
        <v>150</v>
      </c>
      <c r="F1509" s="5" t="s">
        <v>1825</v>
      </c>
      <c r="G1509" s="42">
        <v>1700</v>
      </c>
    </row>
    <row r="1510" spans="1:7" x14ac:dyDescent="0.25">
      <c r="A1510" s="5" t="s">
        <v>1826</v>
      </c>
      <c r="B1510" s="42">
        <v>60</v>
      </c>
      <c r="F1510" s="5" t="s">
        <v>1826</v>
      </c>
      <c r="G1510" s="42">
        <v>0</v>
      </c>
    </row>
    <row r="1511" spans="1:7" x14ac:dyDescent="0.25">
      <c r="A1511" s="5" t="s">
        <v>1827</v>
      </c>
      <c r="B1511" s="42">
        <v>29</v>
      </c>
      <c r="F1511" s="5" t="s">
        <v>1827</v>
      </c>
      <c r="G1511" s="42">
        <v>75</v>
      </c>
    </row>
    <row r="1512" spans="1:7" x14ac:dyDescent="0.25">
      <c r="A1512" s="5" t="s">
        <v>1828</v>
      </c>
      <c r="B1512" s="42">
        <v>56</v>
      </c>
      <c r="F1512" s="5" t="s">
        <v>1828</v>
      </c>
      <c r="G1512" s="42">
        <v>20</v>
      </c>
    </row>
    <row r="1513" spans="1:7" x14ac:dyDescent="0.25">
      <c r="A1513" s="5" t="s">
        <v>1829</v>
      </c>
      <c r="B1513" s="42">
        <v>50</v>
      </c>
      <c r="F1513" s="5" t="s">
        <v>1829</v>
      </c>
      <c r="G1513" s="42">
        <v>71</v>
      </c>
    </row>
    <row r="1514" spans="1:7" x14ac:dyDescent="0.25">
      <c r="A1514" s="5" t="s">
        <v>1830</v>
      </c>
      <c r="B1514" s="42">
        <v>40</v>
      </c>
      <c r="F1514" s="5" t="s">
        <v>1830</v>
      </c>
      <c r="G1514" s="42">
        <v>101</v>
      </c>
    </row>
    <row r="1515" spans="1:7" x14ac:dyDescent="0.25">
      <c r="A1515" s="5" t="s">
        <v>1831</v>
      </c>
      <c r="B1515" s="42">
        <v>46</v>
      </c>
      <c r="F1515" s="5" t="s">
        <v>1831</v>
      </c>
      <c r="G1515" s="42">
        <v>0</v>
      </c>
    </row>
    <row r="1516" spans="1:7" x14ac:dyDescent="0.25">
      <c r="A1516" s="5" t="s">
        <v>1832</v>
      </c>
      <c r="B1516" s="42">
        <v>45</v>
      </c>
      <c r="F1516" s="5" t="s">
        <v>1832</v>
      </c>
      <c r="G1516" s="42">
        <v>0</v>
      </c>
    </row>
    <row r="1517" spans="1:7" x14ac:dyDescent="0.25">
      <c r="A1517" s="5" t="s">
        <v>1833</v>
      </c>
      <c r="B1517" s="42">
        <v>0</v>
      </c>
      <c r="F1517" s="5" t="s">
        <v>1833</v>
      </c>
      <c r="G1517" s="42">
        <v>0</v>
      </c>
    </row>
    <row r="1518" spans="1:7" x14ac:dyDescent="0.25">
      <c r="A1518" s="5" t="s">
        <v>1834</v>
      </c>
      <c r="B1518" s="42">
        <v>0</v>
      </c>
      <c r="F1518" s="5" t="s">
        <v>1834</v>
      </c>
      <c r="G1518" s="42">
        <v>185</v>
      </c>
    </row>
    <row r="1519" spans="1:7" x14ac:dyDescent="0.25">
      <c r="A1519" s="5" t="s">
        <v>1835</v>
      </c>
      <c r="B1519" s="42">
        <v>21</v>
      </c>
      <c r="F1519" s="5" t="s">
        <v>1835</v>
      </c>
      <c r="G1519" s="42">
        <v>456</v>
      </c>
    </row>
    <row r="1520" spans="1:7" x14ac:dyDescent="0.25">
      <c r="A1520" s="5" t="s">
        <v>1836</v>
      </c>
      <c r="B1520" s="42">
        <v>0</v>
      </c>
      <c r="F1520" s="5" t="s">
        <v>1836</v>
      </c>
      <c r="G1520" s="42">
        <v>450</v>
      </c>
    </row>
    <row r="1521" spans="1:7" x14ac:dyDescent="0.25">
      <c r="A1521" s="5" t="s">
        <v>1837</v>
      </c>
      <c r="B1521" s="42">
        <v>80</v>
      </c>
      <c r="F1521" s="5" t="s">
        <v>1837</v>
      </c>
      <c r="G1521" s="42">
        <v>0</v>
      </c>
    </row>
    <row r="1522" spans="1:7" x14ac:dyDescent="0.25">
      <c r="A1522" s="5" t="s">
        <v>1838</v>
      </c>
      <c r="B1522" s="42">
        <v>111</v>
      </c>
      <c r="F1522" s="5" t="s">
        <v>1838</v>
      </c>
      <c r="G1522" s="42">
        <v>368</v>
      </c>
    </row>
    <row r="1523" spans="1:7" x14ac:dyDescent="0.25">
      <c r="A1523" s="5" t="s">
        <v>1839</v>
      </c>
      <c r="B1523" s="42">
        <v>65</v>
      </c>
      <c r="F1523" s="5" t="s">
        <v>1839</v>
      </c>
      <c r="G1523" s="42">
        <v>175</v>
      </c>
    </row>
    <row r="1524" spans="1:7" x14ac:dyDescent="0.25">
      <c r="A1524" s="5" t="s">
        <v>1840</v>
      </c>
      <c r="B1524" s="42">
        <v>70</v>
      </c>
      <c r="F1524" s="5" t="s">
        <v>1840</v>
      </c>
      <c r="G1524" s="42">
        <v>10</v>
      </c>
    </row>
    <row r="1525" spans="1:7" x14ac:dyDescent="0.25">
      <c r="A1525" s="5" t="s">
        <v>1841</v>
      </c>
      <c r="B1525" s="42">
        <v>25</v>
      </c>
      <c r="F1525" s="5" t="s">
        <v>1841</v>
      </c>
      <c r="G1525" s="42">
        <v>128</v>
      </c>
    </row>
    <row r="1526" spans="1:7" x14ac:dyDescent="0.25">
      <c r="A1526" s="5" t="s">
        <v>1842</v>
      </c>
      <c r="B1526" s="42">
        <v>265</v>
      </c>
      <c r="F1526" s="5" t="s">
        <v>1842</v>
      </c>
      <c r="G1526" s="42">
        <v>515</v>
      </c>
    </row>
    <row r="1527" spans="1:7" x14ac:dyDescent="0.25">
      <c r="A1527" s="5" t="s">
        <v>1843</v>
      </c>
      <c r="B1527" s="42">
        <v>0</v>
      </c>
      <c r="F1527" s="5" t="s">
        <v>1843</v>
      </c>
      <c r="G1527" s="42">
        <v>90</v>
      </c>
    </row>
    <row r="1528" spans="1:7" x14ac:dyDescent="0.25">
      <c r="A1528" s="5" t="s">
        <v>1844</v>
      </c>
      <c r="B1528" s="42">
        <v>0</v>
      </c>
      <c r="F1528" s="5" t="s">
        <v>1844</v>
      </c>
      <c r="G1528" s="42">
        <v>575</v>
      </c>
    </row>
    <row r="1529" spans="1:7" x14ac:dyDescent="0.25">
      <c r="A1529" s="5" t="s">
        <v>1845</v>
      </c>
      <c r="B1529" s="42">
        <v>0</v>
      </c>
      <c r="F1529" s="5" t="s">
        <v>1845</v>
      </c>
      <c r="G1529" s="42">
        <v>13</v>
      </c>
    </row>
    <row r="1530" spans="1:7" x14ac:dyDescent="0.25">
      <c r="A1530" s="5" t="s">
        <v>1846</v>
      </c>
      <c r="B1530" s="42">
        <v>15</v>
      </c>
      <c r="F1530" s="5" t="s">
        <v>1846</v>
      </c>
      <c r="G1530" s="42">
        <v>159</v>
      </c>
    </row>
    <row r="1531" spans="1:7" x14ac:dyDescent="0.25">
      <c r="A1531" s="5" t="s">
        <v>1847</v>
      </c>
      <c r="B1531" s="42">
        <v>169</v>
      </c>
      <c r="F1531" s="5" t="s">
        <v>1847</v>
      </c>
      <c r="G1531" s="42">
        <v>307</v>
      </c>
    </row>
    <row r="1532" spans="1:7" x14ac:dyDescent="0.25">
      <c r="A1532" s="5" t="s">
        <v>1848</v>
      </c>
      <c r="B1532" s="42">
        <v>8</v>
      </c>
      <c r="F1532" s="5" t="s">
        <v>1848</v>
      </c>
      <c r="G1532" s="42">
        <v>10</v>
      </c>
    </row>
    <row r="1533" spans="1:7" x14ac:dyDescent="0.25">
      <c r="A1533" s="5" t="s">
        <v>1849</v>
      </c>
      <c r="B1533" s="42">
        <v>882</v>
      </c>
      <c r="F1533" s="5" t="s">
        <v>1849</v>
      </c>
      <c r="G1533" s="42">
        <v>1300</v>
      </c>
    </row>
    <row r="1534" spans="1:7" x14ac:dyDescent="0.25">
      <c r="A1534" s="5" t="s">
        <v>1850</v>
      </c>
      <c r="B1534" s="42">
        <v>45</v>
      </c>
      <c r="F1534" s="5" t="s">
        <v>1850</v>
      </c>
      <c r="G1534" s="42">
        <v>90</v>
      </c>
    </row>
    <row r="1535" spans="1:7" x14ac:dyDescent="0.25">
      <c r="A1535" s="5" t="s">
        <v>1851</v>
      </c>
      <c r="B1535" s="42">
        <v>200</v>
      </c>
      <c r="F1535" s="5" t="s">
        <v>1851</v>
      </c>
      <c r="G1535" s="42">
        <v>365</v>
      </c>
    </row>
    <row r="1536" spans="1:7" x14ac:dyDescent="0.25">
      <c r="A1536" s="5" t="s">
        <v>1852</v>
      </c>
      <c r="B1536" s="42">
        <v>50</v>
      </c>
      <c r="F1536" s="5" t="s">
        <v>1852</v>
      </c>
      <c r="G1536" s="42">
        <v>0</v>
      </c>
    </row>
    <row r="1537" spans="1:7" x14ac:dyDescent="0.25">
      <c r="A1537" s="5" t="s">
        <v>1853</v>
      </c>
      <c r="B1537" s="42">
        <v>43</v>
      </c>
      <c r="F1537" s="5" t="s">
        <v>1853</v>
      </c>
      <c r="G1537" s="42">
        <v>307</v>
      </c>
    </row>
    <row r="1538" spans="1:7" x14ac:dyDescent="0.25">
      <c r="A1538" s="5" t="s">
        <v>1854</v>
      </c>
      <c r="B1538" s="42">
        <v>0</v>
      </c>
      <c r="F1538" s="5" t="s">
        <v>1854</v>
      </c>
      <c r="G1538" s="42">
        <v>167</v>
      </c>
    </row>
    <row r="1539" spans="1:7" x14ac:dyDescent="0.25">
      <c r="A1539" s="5" t="s">
        <v>1855</v>
      </c>
      <c r="B1539" s="42">
        <v>141</v>
      </c>
      <c r="F1539" s="5" t="s">
        <v>1855</v>
      </c>
      <c r="G1539" s="42">
        <v>26</v>
      </c>
    </row>
    <row r="1540" spans="1:7" x14ac:dyDescent="0.25">
      <c r="A1540" s="5" t="s">
        <v>1856</v>
      </c>
      <c r="B1540" s="42">
        <v>63</v>
      </c>
      <c r="F1540" s="5" t="s">
        <v>1856</v>
      </c>
      <c r="G1540" s="42">
        <v>535</v>
      </c>
    </row>
    <row r="1541" spans="1:7" x14ac:dyDescent="0.25">
      <c r="A1541" s="5" t="s">
        <v>1857</v>
      </c>
      <c r="B1541" s="42">
        <v>50</v>
      </c>
      <c r="F1541" s="5" t="s">
        <v>1857</v>
      </c>
      <c r="G1541" s="42">
        <v>104</v>
      </c>
    </row>
    <row r="1542" spans="1:7" x14ac:dyDescent="0.25">
      <c r="A1542" s="5" t="s">
        <v>1859</v>
      </c>
      <c r="B1542" s="42">
        <v>300</v>
      </c>
      <c r="F1542" s="5" t="s">
        <v>1859</v>
      </c>
      <c r="G1542" s="42">
        <v>292</v>
      </c>
    </row>
    <row r="1543" spans="1:7" x14ac:dyDescent="0.25">
      <c r="A1543" s="5" t="s">
        <v>1862</v>
      </c>
      <c r="B1543" s="42">
        <v>56</v>
      </c>
      <c r="F1543" s="5" t="s">
        <v>1862</v>
      </c>
      <c r="G1543" s="42">
        <v>65</v>
      </c>
    </row>
    <row r="1544" spans="1:7" x14ac:dyDescent="0.25">
      <c r="A1544" s="5" t="s">
        <v>1863</v>
      </c>
      <c r="B1544" s="42">
        <v>0</v>
      </c>
      <c r="F1544" s="5" t="s">
        <v>1863</v>
      </c>
      <c r="G1544" s="42">
        <v>0</v>
      </c>
    </row>
    <row r="1545" spans="1:7" x14ac:dyDescent="0.25">
      <c r="A1545" s="5" t="s">
        <v>1864</v>
      </c>
      <c r="B1545" s="42">
        <v>2620</v>
      </c>
      <c r="F1545" s="5" t="s">
        <v>1864</v>
      </c>
      <c r="G1545" s="42">
        <v>1700</v>
      </c>
    </row>
    <row r="1546" spans="1:7" x14ac:dyDescent="0.25">
      <c r="A1546" s="5" t="s">
        <v>1865</v>
      </c>
      <c r="B1546" s="42">
        <v>200</v>
      </c>
      <c r="F1546" s="5" t="s">
        <v>1865</v>
      </c>
      <c r="G1546" s="42">
        <v>889</v>
      </c>
    </row>
    <row r="1547" spans="1:7" x14ac:dyDescent="0.25">
      <c r="A1547" s="5" t="s">
        <v>1866</v>
      </c>
      <c r="B1547" s="42">
        <v>209</v>
      </c>
      <c r="F1547" s="5" t="s">
        <v>1866</v>
      </c>
      <c r="G1547" s="42">
        <v>5500</v>
      </c>
    </row>
    <row r="1548" spans="1:7" x14ac:dyDescent="0.25">
      <c r="A1548" s="5" t="s">
        <v>1867</v>
      </c>
      <c r="B1548" s="42">
        <v>30</v>
      </c>
      <c r="F1548" s="5" t="s">
        <v>1867</v>
      </c>
      <c r="G1548" s="42">
        <v>67</v>
      </c>
    </row>
    <row r="1549" spans="1:7" x14ac:dyDescent="0.25">
      <c r="A1549" s="5" t="s">
        <v>1868</v>
      </c>
      <c r="B1549" s="42">
        <v>60</v>
      </c>
      <c r="F1549" s="5" t="s">
        <v>1868</v>
      </c>
      <c r="G1549" s="42">
        <v>0</v>
      </c>
    </row>
    <row r="1550" spans="1:7" x14ac:dyDescent="0.25">
      <c r="A1550" s="5" t="s">
        <v>1869</v>
      </c>
      <c r="B1550" s="42">
        <v>159</v>
      </c>
      <c r="F1550" s="5" t="s">
        <v>1869</v>
      </c>
      <c r="G1550" s="42">
        <v>900</v>
      </c>
    </row>
    <row r="1551" spans="1:7" x14ac:dyDescent="0.25">
      <c r="A1551" s="5" t="s">
        <v>1870</v>
      </c>
      <c r="B1551" s="42">
        <v>500</v>
      </c>
      <c r="F1551" s="5" t="s">
        <v>1870</v>
      </c>
      <c r="G1551" s="42">
        <v>1400</v>
      </c>
    </row>
    <row r="1552" spans="1:7" x14ac:dyDescent="0.25">
      <c r="A1552" s="5" t="s">
        <v>1871</v>
      </c>
      <c r="B1552" s="42">
        <v>175</v>
      </c>
      <c r="F1552" s="5" t="s">
        <v>1871</v>
      </c>
      <c r="G1552" s="42">
        <v>0</v>
      </c>
    </row>
    <row r="1553" spans="1:7" x14ac:dyDescent="0.25">
      <c r="A1553" s="5" t="s">
        <v>1872</v>
      </c>
      <c r="B1553" s="42">
        <v>150</v>
      </c>
      <c r="F1553" s="5" t="s">
        <v>1872</v>
      </c>
      <c r="G1553" s="42">
        <v>863</v>
      </c>
    </row>
    <row r="1554" spans="1:7" x14ac:dyDescent="0.25">
      <c r="A1554" s="5" t="s">
        <v>1873</v>
      </c>
      <c r="B1554" s="42">
        <v>0</v>
      </c>
      <c r="F1554" s="5" t="s">
        <v>1873</v>
      </c>
      <c r="G1554" s="42">
        <v>1</v>
      </c>
    </row>
    <row r="1555" spans="1:7" x14ac:dyDescent="0.25">
      <c r="A1555" s="5" t="s">
        <v>1875</v>
      </c>
      <c r="B1555" s="42">
        <v>100</v>
      </c>
      <c r="F1555" s="5" t="s">
        <v>1875</v>
      </c>
      <c r="G1555" s="42">
        <v>1300</v>
      </c>
    </row>
    <row r="1556" spans="1:7" x14ac:dyDescent="0.25">
      <c r="A1556" s="5" t="s">
        <v>1876</v>
      </c>
      <c r="B1556" s="42">
        <v>10</v>
      </c>
      <c r="F1556" s="5" t="s">
        <v>1876</v>
      </c>
      <c r="G1556" s="42">
        <v>29</v>
      </c>
    </row>
    <row r="1557" spans="1:7" x14ac:dyDescent="0.25">
      <c r="A1557" s="5" t="s">
        <v>1877</v>
      </c>
      <c r="B1557" s="42">
        <v>251</v>
      </c>
      <c r="F1557" s="5" t="s">
        <v>1877</v>
      </c>
      <c r="G1557" s="42">
        <v>900</v>
      </c>
    </row>
    <row r="1558" spans="1:7" x14ac:dyDescent="0.25">
      <c r="A1558" s="5" t="s">
        <v>1878</v>
      </c>
      <c r="B1558" s="42">
        <v>125</v>
      </c>
      <c r="F1558" s="5" t="s">
        <v>1878</v>
      </c>
      <c r="G1558" s="42">
        <v>237</v>
      </c>
    </row>
    <row r="1559" spans="1:7" x14ac:dyDescent="0.25">
      <c r="A1559" s="5" t="s">
        <v>1879</v>
      </c>
      <c r="B1559" s="42">
        <v>0</v>
      </c>
      <c r="F1559" s="5" t="s">
        <v>1879</v>
      </c>
      <c r="G1559" s="42">
        <v>0</v>
      </c>
    </row>
    <row r="1560" spans="1:7" x14ac:dyDescent="0.25">
      <c r="A1560" s="5" t="s">
        <v>1880</v>
      </c>
      <c r="B1560" s="42">
        <v>1150</v>
      </c>
      <c r="F1560" s="5" t="s">
        <v>1880</v>
      </c>
      <c r="G1560" s="42">
        <v>22200</v>
      </c>
    </row>
    <row r="1561" spans="1:7" x14ac:dyDescent="0.25">
      <c r="A1561" s="5" t="s">
        <v>1881</v>
      </c>
      <c r="B1561" s="42">
        <v>91</v>
      </c>
      <c r="F1561" s="5" t="s">
        <v>1881</v>
      </c>
      <c r="G1561" s="42">
        <v>215</v>
      </c>
    </row>
    <row r="1562" spans="1:7" x14ac:dyDescent="0.25">
      <c r="A1562" s="5" t="s">
        <v>1882</v>
      </c>
      <c r="B1562" s="42">
        <v>55</v>
      </c>
      <c r="F1562" s="5" t="s">
        <v>1882</v>
      </c>
      <c r="G1562" s="42">
        <v>24</v>
      </c>
    </row>
    <row r="1563" spans="1:7" x14ac:dyDescent="0.25">
      <c r="A1563" s="5" t="s">
        <v>1883</v>
      </c>
      <c r="B1563" s="42">
        <v>0</v>
      </c>
      <c r="F1563" s="5" t="s">
        <v>1883</v>
      </c>
      <c r="G1563" s="42">
        <v>68</v>
      </c>
    </row>
    <row r="1564" spans="1:7" x14ac:dyDescent="0.25">
      <c r="A1564" s="5" t="s">
        <v>1884</v>
      </c>
      <c r="B1564" s="42">
        <v>2100</v>
      </c>
      <c r="F1564" s="5" t="s">
        <v>1884</v>
      </c>
      <c r="G1564" s="42">
        <v>11</v>
      </c>
    </row>
    <row r="1565" spans="1:7" x14ac:dyDescent="0.25">
      <c r="A1565" s="5" t="s">
        <v>1885</v>
      </c>
      <c r="B1565" s="42">
        <v>95</v>
      </c>
      <c r="F1565" s="5" t="s">
        <v>1885</v>
      </c>
      <c r="G1565" s="42">
        <v>404</v>
      </c>
    </row>
    <row r="1566" spans="1:7" x14ac:dyDescent="0.25">
      <c r="A1566" s="5" t="s">
        <v>1886</v>
      </c>
      <c r="B1566" s="42">
        <v>0</v>
      </c>
      <c r="F1566" s="5" t="s">
        <v>1886</v>
      </c>
      <c r="G1566" s="42">
        <v>33</v>
      </c>
    </row>
    <row r="1567" spans="1:7" x14ac:dyDescent="0.25">
      <c r="A1567" s="5" t="s">
        <v>1887</v>
      </c>
      <c r="B1567" s="42">
        <v>300</v>
      </c>
      <c r="F1567" s="5" t="s">
        <v>1887</v>
      </c>
      <c r="G1567" s="42">
        <v>260</v>
      </c>
    </row>
    <row r="1568" spans="1:7" x14ac:dyDescent="0.25">
      <c r="A1568" s="5" t="s">
        <v>1888</v>
      </c>
      <c r="B1568" s="42">
        <v>99</v>
      </c>
      <c r="F1568" s="5" t="s">
        <v>1888</v>
      </c>
      <c r="G1568" s="42">
        <v>0</v>
      </c>
    </row>
    <row r="1569" spans="1:7" x14ac:dyDescent="0.25">
      <c r="A1569" s="5" t="s">
        <v>1889</v>
      </c>
      <c r="B1569" s="42">
        <v>340</v>
      </c>
      <c r="F1569" s="5" t="s">
        <v>1889</v>
      </c>
      <c r="G1569" s="42">
        <v>1600</v>
      </c>
    </row>
    <row r="1570" spans="1:7" x14ac:dyDescent="0.25">
      <c r="A1570" s="5" t="s">
        <v>1890</v>
      </c>
      <c r="B1570" s="42">
        <v>40</v>
      </c>
      <c r="F1570" s="5" t="s">
        <v>1890</v>
      </c>
      <c r="G1570" s="42">
        <v>18</v>
      </c>
    </row>
    <row r="1571" spans="1:7" x14ac:dyDescent="0.25">
      <c r="A1571" s="5" t="s">
        <v>1891</v>
      </c>
      <c r="B1571" s="42">
        <v>470</v>
      </c>
      <c r="F1571" s="5" t="s">
        <v>1891</v>
      </c>
      <c r="G1571" s="42">
        <v>58</v>
      </c>
    </row>
    <row r="1572" spans="1:7" x14ac:dyDescent="0.25">
      <c r="A1572" s="5" t="s">
        <v>1892</v>
      </c>
      <c r="B1572" s="42">
        <v>130</v>
      </c>
      <c r="F1572" s="5" t="s">
        <v>1892</v>
      </c>
      <c r="G1572" s="42">
        <v>850</v>
      </c>
    </row>
    <row r="1573" spans="1:7" x14ac:dyDescent="0.25">
      <c r="A1573" s="5" t="s">
        <v>1893</v>
      </c>
      <c r="B1573" s="42">
        <v>50</v>
      </c>
      <c r="F1573" s="5" t="s">
        <v>1893</v>
      </c>
      <c r="G1573" s="42">
        <v>24</v>
      </c>
    </row>
    <row r="1574" spans="1:7" x14ac:dyDescent="0.25">
      <c r="A1574" s="5" t="s">
        <v>1894</v>
      </c>
      <c r="B1574" s="42">
        <v>46</v>
      </c>
      <c r="F1574" s="5" t="s">
        <v>1894</v>
      </c>
      <c r="G1574" s="42">
        <v>52</v>
      </c>
    </row>
    <row r="1575" spans="1:7" x14ac:dyDescent="0.25">
      <c r="A1575" s="5" t="s">
        <v>1895</v>
      </c>
      <c r="B1575" s="42">
        <v>26</v>
      </c>
      <c r="F1575" s="5" t="s">
        <v>1895</v>
      </c>
      <c r="G1575" s="42">
        <v>28</v>
      </c>
    </row>
    <row r="1576" spans="1:7" x14ac:dyDescent="0.25">
      <c r="A1576" s="5" t="s">
        <v>1896</v>
      </c>
      <c r="B1576" s="42">
        <v>25</v>
      </c>
      <c r="F1576" s="5" t="s">
        <v>1896</v>
      </c>
      <c r="G1576" s="42">
        <v>84</v>
      </c>
    </row>
    <row r="1577" spans="1:7" x14ac:dyDescent="0.25">
      <c r="A1577" s="5" t="s">
        <v>1897</v>
      </c>
      <c r="B1577" s="42">
        <v>90</v>
      </c>
      <c r="F1577" s="5" t="s">
        <v>1897</v>
      </c>
      <c r="G1577" s="42">
        <v>415</v>
      </c>
    </row>
    <row r="1578" spans="1:7" x14ac:dyDescent="0.25">
      <c r="A1578" s="5" t="s">
        <v>1898</v>
      </c>
      <c r="B1578" s="42">
        <v>525</v>
      </c>
      <c r="F1578" s="5" t="s">
        <v>1898</v>
      </c>
      <c r="G1578" s="42">
        <v>230</v>
      </c>
    </row>
    <row r="1579" spans="1:7" x14ac:dyDescent="0.25">
      <c r="A1579" s="5" t="s">
        <v>1899</v>
      </c>
      <c r="B1579" s="42">
        <v>60</v>
      </c>
      <c r="F1579" s="5" t="s">
        <v>1899</v>
      </c>
      <c r="G1579" s="42">
        <v>76</v>
      </c>
    </row>
    <row r="1580" spans="1:7" x14ac:dyDescent="0.25">
      <c r="A1580" s="5" t="s">
        <v>1900</v>
      </c>
      <c r="B1580" s="42">
        <v>35</v>
      </c>
      <c r="F1580" s="5" t="s">
        <v>1900</v>
      </c>
      <c r="G1580" s="42">
        <v>67</v>
      </c>
    </row>
    <row r="1581" spans="1:7" x14ac:dyDescent="0.25">
      <c r="A1581" s="5" t="s">
        <v>1901</v>
      </c>
      <c r="B1581" s="42">
        <v>450</v>
      </c>
      <c r="F1581" s="5" t="s">
        <v>1901</v>
      </c>
      <c r="G1581" s="42">
        <v>752</v>
      </c>
    </row>
    <row r="1582" spans="1:7" x14ac:dyDescent="0.25">
      <c r="A1582" s="5" t="s">
        <v>1902</v>
      </c>
      <c r="B1582" s="42">
        <v>30</v>
      </c>
      <c r="F1582" s="5" t="s">
        <v>1902</v>
      </c>
      <c r="G1582" s="42">
        <v>4</v>
      </c>
    </row>
    <row r="1583" spans="1:7" x14ac:dyDescent="0.25">
      <c r="A1583" s="5" t="s">
        <v>1903</v>
      </c>
      <c r="B1583" s="42">
        <v>45</v>
      </c>
      <c r="F1583" s="5" t="s">
        <v>1903</v>
      </c>
      <c r="G1583" s="42">
        <v>58</v>
      </c>
    </row>
    <row r="1584" spans="1:7" x14ac:dyDescent="0.25">
      <c r="A1584" s="5" t="s">
        <v>1904</v>
      </c>
      <c r="B1584" s="42">
        <v>5</v>
      </c>
      <c r="F1584" s="5" t="s">
        <v>1904</v>
      </c>
      <c r="G1584" s="42">
        <v>11</v>
      </c>
    </row>
    <row r="1585" spans="1:7" x14ac:dyDescent="0.25">
      <c r="A1585" s="5" t="s">
        <v>1906</v>
      </c>
      <c r="B1585" s="42">
        <v>0</v>
      </c>
      <c r="F1585" s="5" t="s">
        <v>1906</v>
      </c>
      <c r="G1585" s="42">
        <v>29</v>
      </c>
    </row>
    <row r="1586" spans="1:7" x14ac:dyDescent="0.25">
      <c r="A1586" s="5" t="s">
        <v>1907</v>
      </c>
      <c r="B1586" s="42">
        <v>0</v>
      </c>
      <c r="F1586" s="5" t="s">
        <v>1907</v>
      </c>
      <c r="G1586" s="42">
        <v>534</v>
      </c>
    </row>
    <row r="1587" spans="1:7" x14ac:dyDescent="0.25">
      <c r="A1587" s="5" t="s">
        <v>1908</v>
      </c>
      <c r="B1587" s="42">
        <v>20</v>
      </c>
      <c r="F1587" s="5" t="s">
        <v>1908</v>
      </c>
      <c r="G1587" s="42">
        <v>94</v>
      </c>
    </row>
    <row r="1588" spans="1:7" x14ac:dyDescent="0.25">
      <c r="A1588" s="5" t="s">
        <v>1909</v>
      </c>
      <c r="B1588" s="42">
        <v>10</v>
      </c>
      <c r="F1588" s="5" t="s">
        <v>1909</v>
      </c>
      <c r="G1588" s="42">
        <v>5</v>
      </c>
    </row>
    <row r="1589" spans="1:7" x14ac:dyDescent="0.25">
      <c r="A1589" s="5" t="s">
        <v>1910</v>
      </c>
      <c r="B1589" s="42">
        <v>180</v>
      </c>
      <c r="F1589" s="5" t="s">
        <v>1910</v>
      </c>
      <c r="G1589" s="42">
        <v>917</v>
      </c>
    </row>
    <row r="1590" spans="1:7" x14ac:dyDescent="0.25">
      <c r="A1590" s="5" t="s">
        <v>1911</v>
      </c>
      <c r="B1590" s="42">
        <v>0</v>
      </c>
      <c r="F1590" s="5" t="s">
        <v>1911</v>
      </c>
      <c r="G1590" s="42">
        <v>6</v>
      </c>
    </row>
    <row r="1591" spans="1:7" x14ac:dyDescent="0.25">
      <c r="A1591" s="5" t="s">
        <v>1912</v>
      </c>
      <c r="B1591" s="42">
        <v>1600</v>
      </c>
      <c r="F1591" s="5" t="s">
        <v>1912</v>
      </c>
      <c r="G1591" s="42">
        <v>6</v>
      </c>
    </row>
    <row r="1592" spans="1:7" x14ac:dyDescent="0.25">
      <c r="A1592" s="5" t="s">
        <v>1913</v>
      </c>
      <c r="B1592" s="42">
        <v>200</v>
      </c>
      <c r="F1592" s="5" t="s">
        <v>1913</v>
      </c>
      <c r="G1592" s="42">
        <v>102</v>
      </c>
    </row>
    <row r="1593" spans="1:7" x14ac:dyDescent="0.25">
      <c r="A1593" s="5" t="s">
        <v>1914</v>
      </c>
      <c r="B1593" s="42">
        <v>1063</v>
      </c>
      <c r="F1593" s="5" t="s">
        <v>1914</v>
      </c>
      <c r="G1593" s="42">
        <v>56</v>
      </c>
    </row>
    <row r="1594" spans="1:7" x14ac:dyDescent="0.25">
      <c r="A1594" s="5" t="s">
        <v>1915</v>
      </c>
      <c r="B1594" s="42">
        <v>0</v>
      </c>
      <c r="F1594" s="5" t="s">
        <v>1915</v>
      </c>
      <c r="G1594" s="42">
        <v>117</v>
      </c>
    </row>
    <row r="1595" spans="1:7" x14ac:dyDescent="0.25">
      <c r="A1595" s="5" t="s">
        <v>1916</v>
      </c>
      <c r="B1595" s="42">
        <v>140</v>
      </c>
      <c r="F1595" s="5" t="s">
        <v>1916</v>
      </c>
      <c r="G1595" s="42">
        <v>3</v>
      </c>
    </row>
    <row r="1596" spans="1:7" x14ac:dyDescent="0.25">
      <c r="A1596" s="5" t="s">
        <v>1917</v>
      </c>
      <c r="B1596" s="42">
        <v>18</v>
      </c>
      <c r="F1596" s="5" t="s">
        <v>1917</v>
      </c>
      <c r="G1596" s="42">
        <v>16</v>
      </c>
    </row>
    <row r="1597" spans="1:7" x14ac:dyDescent="0.25">
      <c r="A1597" s="5" t="s">
        <v>1918</v>
      </c>
      <c r="B1597" s="42">
        <v>70</v>
      </c>
      <c r="F1597" s="5" t="s">
        <v>1918</v>
      </c>
      <c r="G1597" s="42">
        <v>436</v>
      </c>
    </row>
    <row r="1598" spans="1:7" x14ac:dyDescent="0.25">
      <c r="A1598" s="5" t="s">
        <v>1919</v>
      </c>
      <c r="B1598" s="42">
        <v>0</v>
      </c>
      <c r="F1598" s="5" t="s">
        <v>1919</v>
      </c>
      <c r="G1598" s="42">
        <v>2</v>
      </c>
    </row>
    <row r="1599" spans="1:7" x14ac:dyDescent="0.25">
      <c r="A1599" s="5" t="s">
        <v>1920</v>
      </c>
      <c r="B1599" s="42">
        <v>100</v>
      </c>
      <c r="F1599" s="5" t="s">
        <v>1920</v>
      </c>
      <c r="G1599" s="42">
        <v>29</v>
      </c>
    </row>
    <row r="1600" spans="1:7" x14ac:dyDescent="0.25">
      <c r="A1600" s="5" t="s">
        <v>1921</v>
      </c>
      <c r="B1600" s="42">
        <v>0</v>
      </c>
      <c r="F1600" s="5" t="s">
        <v>1921</v>
      </c>
      <c r="G1600" s="42">
        <v>300</v>
      </c>
    </row>
    <row r="1601" spans="1:7" x14ac:dyDescent="0.25">
      <c r="A1601" s="5" t="s">
        <v>1922</v>
      </c>
      <c r="B1601" s="42">
        <v>0</v>
      </c>
      <c r="F1601" s="5" t="s">
        <v>1922</v>
      </c>
      <c r="G1601" s="42">
        <v>62</v>
      </c>
    </row>
    <row r="1602" spans="1:7" x14ac:dyDescent="0.25">
      <c r="A1602" s="5" t="s">
        <v>1923</v>
      </c>
      <c r="B1602" s="42">
        <v>85</v>
      </c>
      <c r="F1602" s="5" t="s">
        <v>1923</v>
      </c>
      <c r="G1602" s="42">
        <v>202</v>
      </c>
    </row>
    <row r="1603" spans="1:7" x14ac:dyDescent="0.25">
      <c r="A1603" s="5" t="s">
        <v>1924</v>
      </c>
      <c r="B1603" s="42">
        <v>75</v>
      </c>
      <c r="F1603" s="5" t="s">
        <v>1924</v>
      </c>
      <c r="G1603" s="42">
        <v>60</v>
      </c>
    </row>
    <row r="1604" spans="1:7" x14ac:dyDescent="0.25">
      <c r="A1604" s="5" t="s">
        <v>1925</v>
      </c>
      <c r="B1604" s="42">
        <v>30</v>
      </c>
      <c r="F1604" s="5" t="s">
        <v>1925</v>
      </c>
      <c r="G1604" s="42">
        <v>51</v>
      </c>
    </row>
    <row r="1605" spans="1:7" x14ac:dyDescent="0.25">
      <c r="A1605" s="5" t="s">
        <v>1926</v>
      </c>
      <c r="B1605" s="42">
        <v>430</v>
      </c>
      <c r="F1605" s="5" t="s">
        <v>1926</v>
      </c>
      <c r="G1605" s="42">
        <v>85</v>
      </c>
    </row>
    <row r="1606" spans="1:7" x14ac:dyDescent="0.25">
      <c r="A1606" s="5" t="s">
        <v>1927</v>
      </c>
      <c r="B1606" s="42">
        <v>87</v>
      </c>
      <c r="F1606" s="5" t="s">
        <v>1927</v>
      </c>
      <c r="G1606" s="42">
        <v>583</v>
      </c>
    </row>
    <row r="1607" spans="1:7" x14ac:dyDescent="0.25">
      <c r="A1607" s="5" t="s">
        <v>1928</v>
      </c>
      <c r="B1607" s="42">
        <v>200</v>
      </c>
      <c r="F1607" s="5" t="s">
        <v>1928</v>
      </c>
      <c r="G1607" s="42">
        <v>20</v>
      </c>
    </row>
    <row r="1608" spans="1:7" x14ac:dyDescent="0.25">
      <c r="A1608" s="5" t="s">
        <v>1929</v>
      </c>
      <c r="B1608" s="42">
        <v>0</v>
      </c>
      <c r="F1608" s="5" t="s">
        <v>1929</v>
      </c>
      <c r="G1608" s="42">
        <v>25</v>
      </c>
    </row>
    <row r="1609" spans="1:7" x14ac:dyDescent="0.25">
      <c r="A1609" s="5" t="s">
        <v>1930</v>
      </c>
      <c r="B1609" s="42">
        <v>17</v>
      </c>
      <c r="F1609" s="5" t="s">
        <v>1930</v>
      </c>
      <c r="G1609" s="42">
        <v>91</v>
      </c>
    </row>
    <row r="1610" spans="1:7" x14ac:dyDescent="0.25">
      <c r="A1610" s="5" t="s">
        <v>1931</v>
      </c>
      <c r="B1610" s="42">
        <v>0</v>
      </c>
      <c r="F1610" s="5" t="s">
        <v>1931</v>
      </c>
      <c r="G1610" s="42">
        <v>25</v>
      </c>
    </row>
    <row r="1611" spans="1:7" x14ac:dyDescent="0.25">
      <c r="A1611" s="5" t="s">
        <v>1932</v>
      </c>
      <c r="B1611" s="42">
        <v>217</v>
      </c>
      <c r="F1611" s="5" t="s">
        <v>1932</v>
      </c>
      <c r="G1611" s="42">
        <v>151</v>
      </c>
    </row>
    <row r="1612" spans="1:7" x14ac:dyDescent="0.25">
      <c r="A1612" s="5" t="s">
        <v>1933</v>
      </c>
      <c r="B1612" s="42">
        <v>0</v>
      </c>
      <c r="F1612" s="5" t="s">
        <v>1933</v>
      </c>
      <c r="G1612" s="42">
        <v>892</v>
      </c>
    </row>
    <row r="1613" spans="1:7" x14ac:dyDescent="0.25">
      <c r="A1613" s="5" t="s">
        <v>1934</v>
      </c>
      <c r="B1613" s="42">
        <v>144</v>
      </c>
      <c r="F1613" s="5" t="s">
        <v>1934</v>
      </c>
      <c r="G1613" s="42">
        <v>307</v>
      </c>
    </row>
    <row r="1614" spans="1:7" x14ac:dyDescent="0.25">
      <c r="A1614" s="5" t="s">
        <v>1935</v>
      </c>
      <c r="B1614" s="42">
        <v>2300</v>
      </c>
      <c r="F1614" s="5" t="s">
        <v>1935</v>
      </c>
      <c r="G1614" s="42">
        <v>97</v>
      </c>
    </row>
    <row r="1615" spans="1:7" x14ac:dyDescent="0.25">
      <c r="A1615" s="5" t="s">
        <v>1936</v>
      </c>
      <c r="B1615" s="42">
        <v>100</v>
      </c>
      <c r="F1615" s="5" t="s">
        <v>1936</v>
      </c>
      <c r="G1615" s="42">
        <v>107</v>
      </c>
    </row>
    <row r="1616" spans="1:7" x14ac:dyDescent="0.25">
      <c r="A1616" s="5" t="s">
        <v>1937</v>
      </c>
      <c r="B1616" s="42">
        <v>400</v>
      </c>
      <c r="F1616" s="5" t="s">
        <v>1937</v>
      </c>
      <c r="G1616" s="42">
        <v>219</v>
      </c>
    </row>
    <row r="1617" spans="1:7" x14ac:dyDescent="0.25">
      <c r="A1617" s="5" t="s">
        <v>1938</v>
      </c>
      <c r="B1617" s="42">
        <v>0</v>
      </c>
      <c r="F1617" s="5" t="s">
        <v>1938</v>
      </c>
      <c r="G1617" s="42">
        <v>2100</v>
      </c>
    </row>
    <row r="1618" spans="1:7" x14ac:dyDescent="0.25">
      <c r="A1618" s="5" t="s">
        <v>1939</v>
      </c>
      <c r="B1618" s="42">
        <v>0</v>
      </c>
      <c r="F1618" s="5" t="s">
        <v>1939</v>
      </c>
      <c r="G1618" s="42">
        <v>140</v>
      </c>
    </row>
    <row r="1619" spans="1:7" x14ac:dyDescent="0.25">
      <c r="A1619" s="5" t="s">
        <v>1940</v>
      </c>
      <c r="B1619" s="42">
        <v>620</v>
      </c>
      <c r="F1619" s="5" t="s">
        <v>1940</v>
      </c>
      <c r="G1619" s="42">
        <v>914</v>
      </c>
    </row>
    <row r="1620" spans="1:7" x14ac:dyDescent="0.25">
      <c r="A1620" s="5" t="s">
        <v>1941</v>
      </c>
      <c r="B1620" s="42">
        <v>1300</v>
      </c>
      <c r="F1620" s="5" t="s">
        <v>1941</v>
      </c>
      <c r="G1620" s="42">
        <v>276</v>
      </c>
    </row>
    <row r="1621" spans="1:7" x14ac:dyDescent="0.25">
      <c r="A1621" s="5" t="s">
        <v>1942</v>
      </c>
      <c r="B1621" s="42">
        <v>0</v>
      </c>
      <c r="F1621" s="5" t="s">
        <v>1942</v>
      </c>
      <c r="G1621" s="42">
        <v>105</v>
      </c>
    </row>
    <row r="1622" spans="1:7" x14ac:dyDescent="0.25">
      <c r="A1622" s="5" t="s">
        <v>1943</v>
      </c>
      <c r="B1622" s="42">
        <v>50</v>
      </c>
      <c r="F1622" s="5" t="s">
        <v>1943</v>
      </c>
      <c r="G1622" s="42">
        <v>25</v>
      </c>
    </row>
    <row r="1623" spans="1:7" x14ac:dyDescent="0.25">
      <c r="A1623" s="5" t="s">
        <v>1944</v>
      </c>
      <c r="B1623" s="42">
        <v>220</v>
      </c>
      <c r="F1623" s="5" t="s">
        <v>1944</v>
      </c>
      <c r="G1623" s="42">
        <v>955</v>
      </c>
    </row>
    <row r="1624" spans="1:7" x14ac:dyDescent="0.25">
      <c r="A1624" s="5" t="s">
        <v>1945</v>
      </c>
      <c r="B1624" s="42">
        <v>177</v>
      </c>
      <c r="F1624" s="5" t="s">
        <v>1945</v>
      </c>
      <c r="G1624" s="42">
        <v>148</v>
      </c>
    </row>
    <row r="1625" spans="1:7" x14ac:dyDescent="0.25">
      <c r="A1625" s="5" t="s">
        <v>1946</v>
      </c>
      <c r="B1625" s="42">
        <v>28</v>
      </c>
      <c r="F1625" s="5" t="s">
        <v>1946</v>
      </c>
      <c r="G1625" s="42">
        <v>71</v>
      </c>
    </row>
    <row r="1626" spans="1:7" x14ac:dyDescent="0.25">
      <c r="A1626" s="5" t="s">
        <v>1947</v>
      </c>
      <c r="B1626" s="42">
        <v>200</v>
      </c>
      <c r="F1626" s="5" t="s">
        <v>1947</v>
      </c>
      <c r="G1626" s="42">
        <v>423</v>
      </c>
    </row>
    <row r="1627" spans="1:7" x14ac:dyDescent="0.25">
      <c r="A1627" s="5" t="s">
        <v>1948</v>
      </c>
      <c r="B1627" s="42">
        <v>45</v>
      </c>
      <c r="F1627" s="5" t="s">
        <v>1948</v>
      </c>
      <c r="G1627" s="42">
        <v>178</v>
      </c>
    </row>
    <row r="1628" spans="1:7" x14ac:dyDescent="0.25">
      <c r="A1628" s="5" t="s">
        <v>1949</v>
      </c>
      <c r="B1628" s="42">
        <v>0</v>
      </c>
      <c r="F1628" s="5" t="s">
        <v>1949</v>
      </c>
      <c r="G1628" s="42">
        <v>647</v>
      </c>
    </row>
    <row r="1629" spans="1:7" x14ac:dyDescent="0.25">
      <c r="A1629" s="5" t="s">
        <v>1950</v>
      </c>
      <c r="B1629" s="42">
        <v>150</v>
      </c>
      <c r="F1629" s="5" t="s">
        <v>1950</v>
      </c>
      <c r="G1629" s="42">
        <v>619</v>
      </c>
    </row>
    <row r="1630" spans="1:7" x14ac:dyDescent="0.25">
      <c r="A1630" s="5" t="s">
        <v>1951</v>
      </c>
      <c r="B1630" s="42">
        <v>280</v>
      </c>
      <c r="F1630" s="5" t="s">
        <v>1951</v>
      </c>
      <c r="G1630" s="42">
        <v>974</v>
      </c>
    </row>
    <row r="1631" spans="1:7" x14ac:dyDescent="0.25">
      <c r="A1631" s="5" t="s">
        <v>1071</v>
      </c>
      <c r="B1631" s="42">
        <v>383159</v>
      </c>
      <c r="F1631" s="5" t="s">
        <v>1071</v>
      </c>
      <c r="G1631" s="42">
        <v>121900</v>
      </c>
    </row>
  </sheetData>
  <mergeCells count="5">
    <mergeCell ref="D4:E4"/>
    <mergeCell ref="I4:J4"/>
    <mergeCell ref="M7:M8"/>
    <mergeCell ref="N7:N8"/>
    <mergeCell ref="S10:T10"/>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73C65-838D-4BC3-A6B7-07C50E0C2DF0}">
  <dimension ref="A1:K2015"/>
  <sheetViews>
    <sheetView zoomScale="75" zoomScaleNormal="75" workbookViewId="0">
      <selection activeCell="I6" sqref="I6"/>
    </sheetView>
  </sheetViews>
  <sheetFormatPr defaultRowHeight="15" x14ac:dyDescent="0.25"/>
  <cols>
    <col min="1" max="1" width="29.7109375" bestFit="1" customWidth="1"/>
    <col min="2" max="2" width="18.140625" bestFit="1" customWidth="1"/>
    <col min="3" max="3" width="14.140625" bestFit="1" customWidth="1"/>
    <col min="4" max="4" width="15.140625" customWidth="1"/>
    <col min="5" max="5" width="21" style="27" customWidth="1"/>
    <col min="6" max="6" width="24" style="2" customWidth="1"/>
    <col min="7" max="7" width="13.42578125" style="27" bestFit="1" customWidth="1"/>
    <col min="8" max="8" width="13.42578125" customWidth="1"/>
    <col min="9" max="9" width="20.7109375" customWidth="1"/>
    <col min="10" max="10" width="22.7109375" customWidth="1"/>
  </cols>
  <sheetData>
    <row r="1" spans="1:11" x14ac:dyDescent="0.25">
      <c r="A1" t="s">
        <v>0</v>
      </c>
      <c r="B1" t="s">
        <v>1</v>
      </c>
      <c r="C1" t="s">
        <v>2</v>
      </c>
      <c r="D1" t="s">
        <v>3</v>
      </c>
      <c r="E1" s="27" t="s">
        <v>4</v>
      </c>
      <c r="F1" s="2" t="s">
        <v>5</v>
      </c>
      <c r="G1" s="27" t="s">
        <v>1955</v>
      </c>
      <c r="H1" t="s">
        <v>1956</v>
      </c>
      <c r="I1" t="s">
        <v>6</v>
      </c>
      <c r="J1" t="s">
        <v>7</v>
      </c>
      <c r="K1" t="s">
        <v>8</v>
      </c>
    </row>
    <row r="2" spans="1:11" x14ac:dyDescent="0.25">
      <c r="A2" t="s">
        <v>9</v>
      </c>
      <c r="B2" t="s">
        <v>10</v>
      </c>
      <c r="C2" t="s">
        <v>11</v>
      </c>
      <c r="D2" t="s">
        <v>12</v>
      </c>
      <c r="E2" s="27">
        <v>0.06</v>
      </c>
      <c r="F2" s="2">
        <v>44767</v>
      </c>
      <c r="G2" s="27" t="str">
        <f>TEXT(Table[[#This Row],[date]],"mmm")</f>
        <v>Jul</v>
      </c>
      <c r="H2" s="2" t="str">
        <f>TEXT(Table[[#This Row],[date]],"yyyy")</f>
        <v>2022</v>
      </c>
      <c r="I2" t="s">
        <v>14</v>
      </c>
      <c r="J2" t="s">
        <v>15</v>
      </c>
      <c r="K2">
        <v>272</v>
      </c>
    </row>
    <row r="3" spans="1:11" x14ac:dyDescent="0.25">
      <c r="A3" t="s">
        <v>16</v>
      </c>
      <c r="B3" t="s">
        <v>17</v>
      </c>
      <c r="C3" t="s">
        <v>18</v>
      </c>
      <c r="D3">
        <v>9</v>
      </c>
      <c r="E3" s="27">
        <v>0.09</v>
      </c>
      <c r="F3" s="2">
        <v>44882</v>
      </c>
      <c r="G3" s="27" t="str">
        <f>TEXT(Table[[#This Row],[date]],"mmm")</f>
        <v>Nov</v>
      </c>
      <c r="H3" s="2" t="str">
        <f>TEXT(Table[[#This Row],[date]],"yyyy")</f>
        <v>2022</v>
      </c>
      <c r="I3" t="s">
        <v>19</v>
      </c>
      <c r="J3" t="s">
        <v>20</v>
      </c>
      <c r="K3">
        <v>35</v>
      </c>
    </row>
    <row r="4" spans="1:11" x14ac:dyDescent="0.25">
      <c r="A4" t="s">
        <v>21</v>
      </c>
      <c r="B4" t="s">
        <v>22</v>
      </c>
      <c r="C4" t="s">
        <v>18</v>
      </c>
      <c r="D4">
        <v>19</v>
      </c>
      <c r="E4" s="27">
        <v>0.17</v>
      </c>
      <c r="F4" s="2">
        <v>44953</v>
      </c>
      <c r="G4" s="27" t="str">
        <f>TEXT(Table[[#This Row],[date]],"mmm")</f>
        <v>Jan</v>
      </c>
      <c r="H4" s="2" t="str">
        <f>TEXT(Table[[#This Row],[date]],"yyyy")</f>
        <v>2023</v>
      </c>
      <c r="I4" t="s">
        <v>24</v>
      </c>
      <c r="J4" t="s">
        <v>25</v>
      </c>
      <c r="K4">
        <v>21</v>
      </c>
    </row>
    <row r="5" spans="1:11" x14ac:dyDescent="0.25">
      <c r="A5" t="s">
        <v>26</v>
      </c>
      <c r="B5" t="s">
        <v>27</v>
      </c>
      <c r="C5" t="s">
        <v>28</v>
      </c>
      <c r="D5">
        <v>12</v>
      </c>
      <c r="E5" s="27" t="s">
        <v>12</v>
      </c>
      <c r="F5" s="2">
        <v>44755</v>
      </c>
      <c r="G5" s="27" t="str">
        <f>TEXT(Table[[#This Row],[date]],"mmm")</f>
        <v>Jul</v>
      </c>
      <c r="H5" s="2" t="str">
        <f>TEXT(Table[[#This Row],[date]],"yyyy")</f>
        <v>2022</v>
      </c>
      <c r="I5" t="s">
        <v>29</v>
      </c>
      <c r="J5" t="s">
        <v>15</v>
      </c>
      <c r="K5">
        <v>120</v>
      </c>
    </row>
    <row r="6" spans="1:11" x14ac:dyDescent="0.25">
      <c r="A6" t="s">
        <v>30</v>
      </c>
      <c r="B6" t="s">
        <v>10</v>
      </c>
      <c r="C6" t="s">
        <v>11</v>
      </c>
      <c r="D6">
        <v>100</v>
      </c>
      <c r="E6" s="27">
        <v>0.08</v>
      </c>
      <c r="F6" s="2">
        <v>44777</v>
      </c>
      <c r="G6" s="27" t="str">
        <f>TEXT(Table[[#This Row],[date]],"mmm")</f>
        <v>Aug</v>
      </c>
      <c r="H6" s="2" t="str">
        <f>TEXT(Table[[#This Row],[date]],"yyyy")</f>
        <v>2022</v>
      </c>
      <c r="I6" t="s">
        <v>31</v>
      </c>
      <c r="J6" t="s">
        <v>15</v>
      </c>
      <c r="K6">
        <v>242</v>
      </c>
    </row>
    <row r="7" spans="1:11" x14ac:dyDescent="0.25">
      <c r="A7" t="s">
        <v>32</v>
      </c>
      <c r="B7" t="s">
        <v>33</v>
      </c>
      <c r="C7" t="s">
        <v>34</v>
      </c>
      <c r="D7">
        <v>70</v>
      </c>
      <c r="E7" s="27">
        <v>0.17</v>
      </c>
      <c r="F7" s="2">
        <v>43923</v>
      </c>
      <c r="G7" s="27" t="str">
        <f>TEXT(Table[[#This Row],[date]],"mmm")</f>
        <v>Apr</v>
      </c>
      <c r="H7" s="2" t="str">
        <f>TEXT(Table[[#This Row],[date]],"yyyy")</f>
        <v>2020</v>
      </c>
      <c r="I7" t="s">
        <v>35</v>
      </c>
      <c r="J7" t="s">
        <v>15</v>
      </c>
      <c r="K7">
        <v>253</v>
      </c>
    </row>
    <row r="8" spans="1:11" x14ac:dyDescent="0.25">
      <c r="A8" t="s">
        <v>36</v>
      </c>
      <c r="B8" t="s">
        <v>37</v>
      </c>
      <c r="C8" t="s">
        <v>38</v>
      </c>
      <c r="D8">
        <v>90</v>
      </c>
      <c r="E8" s="27">
        <v>0.12</v>
      </c>
      <c r="F8" s="2">
        <v>44713</v>
      </c>
      <c r="G8" s="27" t="str">
        <f>TEXT(Table[[#This Row],[date]],"mmm")</f>
        <v>Jun</v>
      </c>
      <c r="H8" s="2" t="str">
        <f>TEXT(Table[[#This Row],[date]],"yyyy")</f>
        <v>2022</v>
      </c>
      <c r="I8" t="s">
        <v>39</v>
      </c>
      <c r="J8" t="s">
        <v>40</v>
      </c>
      <c r="K8">
        <v>250</v>
      </c>
    </row>
    <row r="9" spans="1:11" x14ac:dyDescent="0.25">
      <c r="A9" t="s">
        <v>36</v>
      </c>
      <c r="B9" t="s">
        <v>37</v>
      </c>
      <c r="C9" t="s">
        <v>38</v>
      </c>
      <c r="D9">
        <v>100</v>
      </c>
      <c r="E9" s="27">
        <v>0.15</v>
      </c>
      <c r="F9" s="2">
        <v>44805</v>
      </c>
      <c r="G9" s="27" t="str">
        <f>TEXT(Table[[#This Row],[date]],"mmm")</f>
        <v>Sep</v>
      </c>
      <c r="H9" s="2" t="str">
        <f>TEXT(Table[[#This Row],[date]],"yyyy")</f>
        <v>2022</v>
      </c>
      <c r="I9" t="s">
        <v>39</v>
      </c>
      <c r="J9" t="s">
        <v>40</v>
      </c>
      <c r="K9">
        <v>250</v>
      </c>
    </row>
    <row r="10" spans="1:11" x14ac:dyDescent="0.25">
      <c r="A10" t="s">
        <v>41</v>
      </c>
      <c r="B10" t="s">
        <v>42</v>
      </c>
      <c r="C10" t="s">
        <v>43</v>
      </c>
      <c r="D10" t="s">
        <v>12</v>
      </c>
      <c r="E10" s="27">
        <v>0.2</v>
      </c>
      <c r="F10" s="2">
        <v>44770</v>
      </c>
      <c r="G10" s="27" t="str">
        <f>TEXT(Table[[#This Row],[date]],"mmm")</f>
        <v>Jul</v>
      </c>
      <c r="H10" s="2" t="str">
        <f>TEXT(Table[[#This Row],[date]],"yyyy")</f>
        <v>2022</v>
      </c>
      <c r="I10" t="s">
        <v>31</v>
      </c>
      <c r="J10" t="s">
        <v>15</v>
      </c>
      <c r="K10">
        <v>426</v>
      </c>
    </row>
    <row r="11" spans="1:11" x14ac:dyDescent="0.25">
      <c r="A11" t="s">
        <v>44</v>
      </c>
      <c r="B11" t="s">
        <v>42</v>
      </c>
      <c r="C11" t="s">
        <v>11</v>
      </c>
      <c r="D11">
        <v>95</v>
      </c>
      <c r="E11" s="27">
        <v>0.3</v>
      </c>
      <c r="F11" s="2">
        <v>44802</v>
      </c>
      <c r="G11" s="27" t="str">
        <f>TEXT(Table[[#This Row],[date]],"mmm")</f>
        <v>Aug</v>
      </c>
      <c r="H11" s="2" t="str">
        <f>TEXT(Table[[#This Row],[date]],"yyyy")</f>
        <v>2022</v>
      </c>
      <c r="I11" t="s">
        <v>24</v>
      </c>
      <c r="J11" t="s">
        <v>15</v>
      </c>
      <c r="K11">
        <v>44</v>
      </c>
    </row>
    <row r="12" spans="1:11" x14ac:dyDescent="0.25">
      <c r="A12" t="s">
        <v>45</v>
      </c>
      <c r="B12" t="s">
        <v>46</v>
      </c>
      <c r="C12" t="s">
        <v>47</v>
      </c>
      <c r="D12" t="s">
        <v>12</v>
      </c>
      <c r="E12" s="27">
        <v>0.25</v>
      </c>
      <c r="F12" s="2">
        <v>44715</v>
      </c>
      <c r="G12" s="27" t="str">
        <f>TEXT(Table[[#This Row],[date]],"mmm")</f>
        <v>Jun</v>
      </c>
      <c r="H12" s="2" t="str">
        <f>TEXT(Table[[#This Row],[date]],"yyyy")</f>
        <v>2022</v>
      </c>
      <c r="I12" t="s">
        <v>19</v>
      </c>
      <c r="J12" t="s">
        <v>48</v>
      </c>
      <c r="K12">
        <v>12</v>
      </c>
    </row>
    <row r="13" spans="1:11" x14ac:dyDescent="0.25">
      <c r="A13" t="s">
        <v>49</v>
      </c>
      <c r="B13" t="s">
        <v>10</v>
      </c>
      <c r="C13" t="s">
        <v>50</v>
      </c>
      <c r="D13">
        <v>150</v>
      </c>
      <c r="E13" s="27">
        <v>0.1</v>
      </c>
      <c r="F13" s="2">
        <v>44846</v>
      </c>
      <c r="G13" s="27" t="str">
        <f>TEXT(Table[[#This Row],[date]],"mmm")</f>
        <v>Oct</v>
      </c>
      <c r="H13" s="2" t="str">
        <f>TEXT(Table[[#This Row],[date]],"yyyy")</f>
        <v>2022</v>
      </c>
      <c r="I13" t="s">
        <v>14</v>
      </c>
      <c r="J13" t="s">
        <v>15</v>
      </c>
      <c r="K13">
        <v>426</v>
      </c>
    </row>
    <row r="14" spans="1:11" x14ac:dyDescent="0.25">
      <c r="A14" t="s">
        <v>51</v>
      </c>
      <c r="B14" t="s">
        <v>52</v>
      </c>
      <c r="C14" t="s">
        <v>53</v>
      </c>
      <c r="D14" t="s">
        <v>12</v>
      </c>
      <c r="E14" s="27">
        <v>0.1</v>
      </c>
      <c r="F14" s="2">
        <v>44944</v>
      </c>
      <c r="G14" s="27" t="str">
        <f>TEXT(Table[[#This Row],[date]],"mmm")</f>
        <v>Jan</v>
      </c>
      <c r="H14" s="2" t="str">
        <f>TEXT(Table[[#This Row],[date]],"yyyy")</f>
        <v>2023</v>
      </c>
      <c r="I14" t="s">
        <v>39</v>
      </c>
      <c r="J14" t="s">
        <v>15</v>
      </c>
      <c r="K14">
        <v>275</v>
      </c>
    </row>
    <row r="15" spans="1:11" x14ac:dyDescent="0.25">
      <c r="A15" t="s">
        <v>54</v>
      </c>
      <c r="B15" t="s">
        <v>10</v>
      </c>
      <c r="C15" t="s">
        <v>55</v>
      </c>
      <c r="D15">
        <v>155</v>
      </c>
      <c r="E15" s="27">
        <v>7.0000000000000007E-2</v>
      </c>
      <c r="F15" s="2">
        <v>44944</v>
      </c>
      <c r="G15" s="27" t="str">
        <f>TEXT(Table[[#This Row],[date]],"mmm")</f>
        <v>Jan</v>
      </c>
      <c r="H15" s="2" t="str">
        <f>TEXT(Table[[#This Row],[date]],"yyyy")</f>
        <v>2023</v>
      </c>
      <c r="I15" t="s">
        <v>31</v>
      </c>
      <c r="J15" t="s">
        <v>15</v>
      </c>
      <c r="K15">
        <v>253</v>
      </c>
    </row>
    <row r="16" spans="1:11" x14ac:dyDescent="0.25">
      <c r="A16" t="s">
        <v>54</v>
      </c>
      <c r="B16" t="s">
        <v>10</v>
      </c>
      <c r="C16" t="s">
        <v>55</v>
      </c>
      <c r="D16">
        <v>200</v>
      </c>
      <c r="E16" s="27">
        <v>0.09</v>
      </c>
      <c r="F16" s="2">
        <v>44838</v>
      </c>
      <c r="G16" s="27" t="str">
        <f>TEXT(Table[[#This Row],[date]],"mmm")</f>
        <v>Oct</v>
      </c>
      <c r="H16" s="2" t="str">
        <f>TEXT(Table[[#This Row],[date]],"yyyy")</f>
        <v>2022</v>
      </c>
      <c r="I16" t="s">
        <v>31</v>
      </c>
      <c r="J16" t="s">
        <v>15</v>
      </c>
      <c r="K16">
        <v>253</v>
      </c>
    </row>
    <row r="17" spans="1:11" x14ac:dyDescent="0.25">
      <c r="A17" t="s">
        <v>56</v>
      </c>
      <c r="B17" t="s">
        <v>57</v>
      </c>
      <c r="C17" t="s">
        <v>11</v>
      </c>
      <c r="D17" t="s">
        <v>12</v>
      </c>
      <c r="E17" s="27">
        <v>0.1</v>
      </c>
      <c r="F17" s="2">
        <v>44763</v>
      </c>
      <c r="G17" s="27" t="str">
        <f>TEXT(Table[[#This Row],[date]],"mmm")</f>
        <v>Jul</v>
      </c>
      <c r="H17" s="2" t="str">
        <f>TEXT(Table[[#This Row],[date]],"yyyy")</f>
        <v>2022</v>
      </c>
      <c r="I17" t="s">
        <v>14</v>
      </c>
      <c r="J17" t="s">
        <v>15</v>
      </c>
      <c r="K17">
        <v>247</v>
      </c>
    </row>
    <row r="18" spans="1:11" x14ac:dyDescent="0.25">
      <c r="A18">
        <v>99</v>
      </c>
      <c r="B18" t="s">
        <v>37</v>
      </c>
      <c r="C18" t="s">
        <v>58</v>
      </c>
      <c r="D18">
        <v>75</v>
      </c>
      <c r="E18" s="27">
        <v>0.02</v>
      </c>
      <c r="F18" s="2">
        <v>44824</v>
      </c>
      <c r="G18" s="27" t="str">
        <f>TEXT(Table[[#This Row],[date]],"mmm")</f>
        <v>Sep</v>
      </c>
      <c r="H18" s="2" t="str">
        <f>TEXT(Table[[#This Row],[date]],"yyyy")</f>
        <v>2022</v>
      </c>
      <c r="I18" t="s">
        <v>59</v>
      </c>
      <c r="J18" t="s">
        <v>40</v>
      </c>
      <c r="K18">
        <v>244</v>
      </c>
    </row>
    <row r="19" spans="1:11" x14ac:dyDescent="0.25">
      <c r="A19" t="s">
        <v>60</v>
      </c>
      <c r="B19" t="s">
        <v>10</v>
      </c>
      <c r="C19" t="s">
        <v>38</v>
      </c>
      <c r="D19">
        <v>12</v>
      </c>
      <c r="E19" s="27">
        <v>0.05</v>
      </c>
      <c r="F19" s="2">
        <v>44742</v>
      </c>
      <c r="G19" s="27" t="str">
        <f>TEXT(Table[[#This Row],[date]],"mmm")</f>
        <v>Jun</v>
      </c>
      <c r="H19" s="2" t="str">
        <f>TEXT(Table[[#This Row],[date]],"yyyy")</f>
        <v>2022</v>
      </c>
      <c r="I19" t="s">
        <v>29</v>
      </c>
      <c r="J19" t="s">
        <v>15</v>
      </c>
      <c r="K19">
        <v>106</v>
      </c>
    </row>
    <row r="20" spans="1:11" x14ac:dyDescent="0.25">
      <c r="A20" t="s">
        <v>61</v>
      </c>
      <c r="B20" t="s">
        <v>62</v>
      </c>
      <c r="C20" t="s">
        <v>11</v>
      </c>
      <c r="D20">
        <v>40</v>
      </c>
      <c r="E20" s="27" t="s">
        <v>12</v>
      </c>
      <c r="F20" s="2">
        <v>44782</v>
      </c>
      <c r="G20" s="27" t="str">
        <f>TEXT(Table[[#This Row],[date]],"mmm")</f>
        <v>Aug</v>
      </c>
      <c r="H20" s="2" t="str">
        <f>TEXT(Table[[#This Row],[date]],"yyyy")</f>
        <v>2022</v>
      </c>
      <c r="I20" t="s">
        <v>31</v>
      </c>
      <c r="J20" t="s">
        <v>15</v>
      </c>
      <c r="K20">
        <v>237</v>
      </c>
    </row>
    <row r="21" spans="1:11" x14ac:dyDescent="0.25">
      <c r="A21" t="s">
        <v>63</v>
      </c>
      <c r="B21" t="s">
        <v>64</v>
      </c>
      <c r="C21" t="s">
        <v>65</v>
      </c>
      <c r="D21">
        <v>70</v>
      </c>
      <c r="E21" s="27">
        <v>0.15</v>
      </c>
      <c r="F21" s="2">
        <v>44819</v>
      </c>
      <c r="G21" s="27" t="str">
        <f>TEXT(Table[[#This Row],[date]],"mmm")</f>
        <v>Sep</v>
      </c>
      <c r="H21" s="2" t="str">
        <f>TEXT(Table[[#This Row],[date]],"yyyy")</f>
        <v>2022</v>
      </c>
      <c r="I21" t="s">
        <v>31</v>
      </c>
      <c r="J21" t="s">
        <v>66</v>
      </c>
      <c r="K21">
        <v>126</v>
      </c>
    </row>
    <row r="22" spans="1:11" x14ac:dyDescent="0.25">
      <c r="A22" t="s">
        <v>67</v>
      </c>
      <c r="B22" t="s">
        <v>68</v>
      </c>
      <c r="C22" t="s">
        <v>69</v>
      </c>
      <c r="D22">
        <v>45</v>
      </c>
      <c r="E22" s="27">
        <v>0.09</v>
      </c>
      <c r="F22" s="2">
        <v>43922</v>
      </c>
      <c r="G22" s="27" t="str">
        <f>TEXT(Table[[#This Row],[date]],"mmm")</f>
        <v>Apr</v>
      </c>
      <c r="H22" s="2" t="str">
        <f>TEXT(Table[[#This Row],[date]],"yyyy")</f>
        <v>2020</v>
      </c>
      <c r="I22" t="s">
        <v>39</v>
      </c>
      <c r="J22" t="s">
        <v>70</v>
      </c>
      <c r="K22">
        <v>143</v>
      </c>
    </row>
    <row r="23" spans="1:11" x14ac:dyDescent="0.25">
      <c r="A23" t="s">
        <v>71</v>
      </c>
      <c r="B23" t="s">
        <v>72</v>
      </c>
      <c r="C23" t="s">
        <v>69</v>
      </c>
      <c r="D23">
        <v>50</v>
      </c>
      <c r="E23" s="27" t="s">
        <v>12</v>
      </c>
      <c r="F23" s="2">
        <v>43977</v>
      </c>
      <c r="G23" s="27" t="str">
        <f>TEXT(Table[[#This Row],[date]],"mmm")</f>
        <v>May</v>
      </c>
      <c r="H23" s="2" t="str">
        <f>TEXT(Table[[#This Row],[date]],"yyyy")</f>
        <v>2020</v>
      </c>
      <c r="I23" t="s">
        <v>39</v>
      </c>
      <c r="J23" t="s">
        <v>15</v>
      </c>
      <c r="K23">
        <v>207</v>
      </c>
    </row>
    <row r="24" spans="1:11" x14ac:dyDescent="0.25">
      <c r="A24" t="s">
        <v>73</v>
      </c>
      <c r="B24" t="s">
        <v>74</v>
      </c>
      <c r="C24" t="s">
        <v>75</v>
      </c>
      <c r="D24">
        <v>54</v>
      </c>
      <c r="E24" s="27" t="s">
        <v>12</v>
      </c>
      <c r="F24" s="2">
        <v>44181</v>
      </c>
      <c r="G24" s="27" t="str">
        <f>TEXT(Table[[#This Row],[date]],"mmm")</f>
        <v>Dec</v>
      </c>
      <c r="H24" s="2" t="str">
        <f>TEXT(Table[[#This Row],[date]],"yyyy")</f>
        <v>2020</v>
      </c>
      <c r="I24" t="s">
        <v>59</v>
      </c>
      <c r="J24" t="s">
        <v>15</v>
      </c>
      <c r="K24">
        <v>352</v>
      </c>
    </row>
    <row r="25" spans="1:11" x14ac:dyDescent="0.25">
      <c r="A25" t="s">
        <v>76</v>
      </c>
      <c r="B25" t="s">
        <v>77</v>
      </c>
      <c r="C25" t="s">
        <v>18</v>
      </c>
      <c r="D25" t="s">
        <v>12</v>
      </c>
      <c r="E25" s="27">
        <v>0.15</v>
      </c>
      <c r="F25" s="2">
        <v>44837</v>
      </c>
      <c r="G25" s="27" t="str">
        <f>TEXT(Table[[#This Row],[date]],"mmm")</f>
        <v>Oct</v>
      </c>
      <c r="H25" s="2" t="str">
        <f>TEXT(Table[[#This Row],[date]],"yyyy")</f>
        <v>2022</v>
      </c>
      <c r="I25" t="s">
        <v>29</v>
      </c>
      <c r="J25" t="s">
        <v>15</v>
      </c>
      <c r="K25">
        <v>360</v>
      </c>
    </row>
    <row r="26" spans="1:11" x14ac:dyDescent="0.25">
      <c r="A26" t="s">
        <v>78</v>
      </c>
      <c r="B26" t="s">
        <v>22</v>
      </c>
      <c r="C26" t="s">
        <v>55</v>
      </c>
      <c r="D26">
        <v>78</v>
      </c>
      <c r="E26" s="27">
        <v>0.16</v>
      </c>
      <c r="F26" s="2">
        <v>44824</v>
      </c>
      <c r="G26" s="27" t="str">
        <f>TEXT(Table[[#This Row],[date]],"mmm")</f>
        <v>Sep</v>
      </c>
      <c r="H26" s="2" t="str">
        <f>TEXT(Table[[#This Row],[date]],"yyyy")</f>
        <v>2022</v>
      </c>
      <c r="I26" t="s">
        <v>29</v>
      </c>
      <c r="J26" t="s">
        <v>25</v>
      </c>
      <c r="K26">
        <v>190</v>
      </c>
    </row>
    <row r="27" spans="1:11" x14ac:dyDescent="0.25">
      <c r="A27" t="s">
        <v>79</v>
      </c>
      <c r="B27" t="s">
        <v>80</v>
      </c>
      <c r="C27" t="s">
        <v>11</v>
      </c>
      <c r="D27">
        <v>50</v>
      </c>
      <c r="E27" s="27" t="s">
        <v>12</v>
      </c>
      <c r="F27" s="2">
        <v>44851</v>
      </c>
      <c r="G27" s="27" t="str">
        <f>TEXT(Table[[#This Row],[date]],"mmm")</f>
        <v>Oct</v>
      </c>
      <c r="H27" s="2" t="str">
        <f>TEXT(Table[[#This Row],[date]],"yyyy")</f>
        <v>2022</v>
      </c>
      <c r="I27" t="s">
        <v>24</v>
      </c>
      <c r="J27" t="s">
        <v>81</v>
      </c>
      <c r="K27">
        <v>189</v>
      </c>
    </row>
    <row r="28" spans="1:11" x14ac:dyDescent="0.25">
      <c r="A28" t="s">
        <v>82</v>
      </c>
      <c r="B28" t="s">
        <v>22</v>
      </c>
      <c r="C28" t="s">
        <v>55</v>
      </c>
      <c r="D28">
        <v>36</v>
      </c>
      <c r="E28" s="27">
        <v>0.23</v>
      </c>
      <c r="F28" s="2">
        <v>43945</v>
      </c>
      <c r="G28" s="27" t="str">
        <f>TEXT(Table[[#This Row],[date]],"mmm")</f>
        <v>Apr</v>
      </c>
      <c r="H28" s="2" t="str">
        <f>TEXT(Table[[#This Row],[date]],"yyyy")</f>
        <v>2020</v>
      </c>
      <c r="I28" t="s">
        <v>24</v>
      </c>
      <c r="J28" t="s">
        <v>25</v>
      </c>
      <c r="K28">
        <v>60</v>
      </c>
    </row>
    <row r="29" spans="1:11" x14ac:dyDescent="0.25">
      <c r="A29" t="s">
        <v>83</v>
      </c>
      <c r="B29" t="s">
        <v>57</v>
      </c>
      <c r="C29" t="s">
        <v>11</v>
      </c>
      <c r="D29">
        <v>100</v>
      </c>
      <c r="E29" s="27">
        <v>0.12</v>
      </c>
      <c r="F29" s="2">
        <v>44628</v>
      </c>
      <c r="G29" s="27" t="str">
        <f>TEXT(Table[[#This Row],[date]],"mmm")</f>
        <v>Mar</v>
      </c>
      <c r="H29" s="2" t="str">
        <f>TEXT(Table[[#This Row],[date]],"yyyy")</f>
        <v>2022</v>
      </c>
      <c r="I29" t="s">
        <v>31</v>
      </c>
      <c r="J29" t="s">
        <v>15</v>
      </c>
      <c r="K29">
        <v>406</v>
      </c>
    </row>
    <row r="30" spans="1:11" x14ac:dyDescent="0.25">
      <c r="A30" t="s">
        <v>84</v>
      </c>
      <c r="B30" t="s">
        <v>10</v>
      </c>
      <c r="C30" t="s">
        <v>69</v>
      </c>
      <c r="D30">
        <v>20</v>
      </c>
      <c r="E30" s="27">
        <v>0.03</v>
      </c>
      <c r="F30" s="2">
        <v>44944</v>
      </c>
      <c r="G30" s="27" t="str">
        <f>TEXT(Table[[#This Row],[date]],"mmm")</f>
        <v>Jan</v>
      </c>
      <c r="H30" s="2" t="str">
        <f>TEXT(Table[[#This Row],[date]],"yyyy")</f>
        <v>2023</v>
      </c>
      <c r="I30" t="s">
        <v>85</v>
      </c>
      <c r="J30" t="s">
        <v>15</v>
      </c>
      <c r="K30">
        <v>491</v>
      </c>
    </row>
    <row r="31" spans="1:11" x14ac:dyDescent="0.25">
      <c r="A31" t="s">
        <v>86</v>
      </c>
      <c r="B31" t="s">
        <v>10</v>
      </c>
      <c r="C31" t="s">
        <v>18</v>
      </c>
      <c r="D31">
        <v>100</v>
      </c>
      <c r="E31" s="27" t="s">
        <v>12</v>
      </c>
      <c r="F31" s="2">
        <v>44901</v>
      </c>
      <c r="G31" s="27" t="str">
        <f>TEXT(Table[[#This Row],[date]],"mmm")</f>
        <v>Dec</v>
      </c>
      <c r="H31" s="2" t="str">
        <f>TEXT(Table[[#This Row],[date]],"yyyy")</f>
        <v>2022</v>
      </c>
      <c r="I31" t="s">
        <v>31</v>
      </c>
      <c r="J31" t="s">
        <v>15</v>
      </c>
      <c r="K31">
        <v>2</v>
      </c>
    </row>
    <row r="32" spans="1:11" x14ac:dyDescent="0.25">
      <c r="A32" t="s">
        <v>87</v>
      </c>
      <c r="B32" t="s">
        <v>88</v>
      </c>
      <c r="C32" t="s">
        <v>18</v>
      </c>
      <c r="D32">
        <v>210</v>
      </c>
      <c r="E32" s="27">
        <v>0.3</v>
      </c>
      <c r="F32" s="2">
        <v>43921</v>
      </c>
      <c r="G32" s="27" t="str">
        <f>TEXT(Table[[#This Row],[date]],"mmm")</f>
        <v>Mar</v>
      </c>
      <c r="H32" s="2" t="str">
        <f>TEXT(Table[[#This Row],[date]],"yyyy")</f>
        <v>2020</v>
      </c>
      <c r="I32" t="s">
        <v>29</v>
      </c>
      <c r="J32" t="s">
        <v>15</v>
      </c>
      <c r="K32">
        <v>89</v>
      </c>
    </row>
    <row r="33" spans="1:11" x14ac:dyDescent="0.25">
      <c r="A33" t="s">
        <v>89</v>
      </c>
      <c r="B33" t="s">
        <v>57</v>
      </c>
      <c r="C33" t="s">
        <v>11</v>
      </c>
      <c r="D33">
        <v>32</v>
      </c>
      <c r="E33" s="27">
        <v>0.21</v>
      </c>
      <c r="F33" s="2">
        <v>44862</v>
      </c>
      <c r="G33" s="27" t="str">
        <f>TEXT(Table[[#This Row],[date]],"mmm")</f>
        <v>Oct</v>
      </c>
      <c r="H33" s="2" t="str">
        <f>TEXT(Table[[#This Row],[date]],"yyyy")</f>
        <v>2022</v>
      </c>
      <c r="I33" t="s">
        <v>12</v>
      </c>
      <c r="J33" t="s">
        <v>15</v>
      </c>
      <c r="K33" t="s">
        <v>12</v>
      </c>
    </row>
    <row r="34" spans="1:11" x14ac:dyDescent="0.25">
      <c r="A34" t="s">
        <v>90</v>
      </c>
      <c r="B34" t="s">
        <v>91</v>
      </c>
      <c r="C34" t="s">
        <v>18</v>
      </c>
      <c r="D34">
        <v>40</v>
      </c>
      <c r="E34" s="27" t="s">
        <v>12</v>
      </c>
      <c r="F34" s="2">
        <v>44749</v>
      </c>
      <c r="G34" s="27" t="str">
        <f>TEXT(Table[[#This Row],[date]],"mmm")</f>
        <v>Jul</v>
      </c>
      <c r="H34" s="2" t="str">
        <f>TEXT(Table[[#This Row],[date]],"yyyy")</f>
        <v>2022</v>
      </c>
      <c r="I34" t="s">
        <v>39</v>
      </c>
      <c r="J34" t="s">
        <v>15</v>
      </c>
      <c r="K34">
        <v>20</v>
      </c>
    </row>
    <row r="35" spans="1:11" x14ac:dyDescent="0.25">
      <c r="A35" t="s">
        <v>92</v>
      </c>
      <c r="B35" t="s">
        <v>10</v>
      </c>
      <c r="C35" t="s">
        <v>69</v>
      </c>
      <c r="D35" t="s">
        <v>12</v>
      </c>
      <c r="E35" s="27">
        <v>0.01</v>
      </c>
      <c r="F35" s="2">
        <v>44868</v>
      </c>
      <c r="G35" s="27" t="str">
        <f>TEXT(Table[[#This Row],[date]],"mmm")</f>
        <v>Nov</v>
      </c>
      <c r="H35" s="2" t="str">
        <f>TEXT(Table[[#This Row],[date]],"yyyy")</f>
        <v>2022</v>
      </c>
      <c r="I35" t="s">
        <v>31</v>
      </c>
      <c r="J35" t="s">
        <v>15</v>
      </c>
      <c r="K35">
        <v>1500</v>
      </c>
    </row>
    <row r="36" spans="1:11" x14ac:dyDescent="0.25">
      <c r="A36" t="s">
        <v>92</v>
      </c>
      <c r="B36" t="s">
        <v>10</v>
      </c>
      <c r="C36" t="s">
        <v>69</v>
      </c>
      <c r="D36">
        <v>500</v>
      </c>
      <c r="E36" s="27">
        <v>0.19</v>
      </c>
      <c r="F36" s="2">
        <v>44965</v>
      </c>
      <c r="G36" s="27" t="str">
        <f>TEXT(Table[[#This Row],[date]],"mmm")</f>
        <v>Feb</v>
      </c>
      <c r="H36" s="2" t="str">
        <f>TEXT(Table[[#This Row],[date]],"yyyy")</f>
        <v>2023</v>
      </c>
      <c r="I36" t="s">
        <v>31</v>
      </c>
      <c r="J36" t="s">
        <v>15</v>
      </c>
      <c r="K36">
        <v>1500</v>
      </c>
    </row>
    <row r="37" spans="1:11" x14ac:dyDescent="0.25">
      <c r="A37" t="s">
        <v>93</v>
      </c>
      <c r="B37" t="s">
        <v>94</v>
      </c>
      <c r="C37" t="s">
        <v>28</v>
      </c>
      <c r="D37">
        <v>60</v>
      </c>
      <c r="E37" s="27">
        <v>0.2</v>
      </c>
      <c r="F37" s="2">
        <v>44715</v>
      </c>
      <c r="G37" s="27" t="str">
        <f>TEXT(Table[[#This Row],[date]],"mmm")</f>
        <v>Jun</v>
      </c>
      <c r="H37" s="2" t="str">
        <f>TEXT(Table[[#This Row],[date]],"yyyy")</f>
        <v>2022</v>
      </c>
      <c r="I37" t="s">
        <v>39</v>
      </c>
      <c r="J37" t="s">
        <v>40</v>
      </c>
      <c r="K37" t="s">
        <v>12</v>
      </c>
    </row>
    <row r="38" spans="1:11" x14ac:dyDescent="0.25">
      <c r="A38" t="s">
        <v>95</v>
      </c>
      <c r="B38" t="s">
        <v>96</v>
      </c>
      <c r="C38" t="s">
        <v>97</v>
      </c>
      <c r="D38">
        <v>1500</v>
      </c>
      <c r="E38" s="27">
        <v>0.25</v>
      </c>
      <c r="F38" s="2">
        <v>43969</v>
      </c>
      <c r="G38" s="27" t="str">
        <f>TEXT(Table[[#This Row],[date]],"mmm")</f>
        <v>May</v>
      </c>
      <c r="H38" s="2" t="str">
        <f>TEXT(Table[[#This Row],[date]],"yyyy")</f>
        <v>2020</v>
      </c>
      <c r="I38" t="s">
        <v>59</v>
      </c>
      <c r="J38" t="s">
        <v>96</v>
      </c>
      <c r="K38" t="s">
        <v>12</v>
      </c>
    </row>
    <row r="39" spans="1:11" x14ac:dyDescent="0.25">
      <c r="A39" t="s">
        <v>98</v>
      </c>
      <c r="B39" t="s">
        <v>10</v>
      </c>
      <c r="C39" t="s">
        <v>11</v>
      </c>
      <c r="D39">
        <v>44</v>
      </c>
      <c r="E39" s="27">
        <v>1</v>
      </c>
      <c r="F39" s="2">
        <v>44665</v>
      </c>
      <c r="G39" s="27" t="str">
        <f>TEXT(Table[[#This Row],[date]],"mmm")</f>
        <v>Apr</v>
      </c>
      <c r="H39" s="2" t="str">
        <f>TEXT(Table[[#This Row],[date]],"yyyy")</f>
        <v>2022</v>
      </c>
      <c r="I39" t="s">
        <v>39</v>
      </c>
      <c r="J39" t="s">
        <v>15</v>
      </c>
      <c r="K39">
        <v>9</v>
      </c>
    </row>
    <row r="40" spans="1:11" x14ac:dyDescent="0.25">
      <c r="A40" t="s">
        <v>100</v>
      </c>
      <c r="B40" t="s">
        <v>33</v>
      </c>
      <c r="C40" t="s">
        <v>18</v>
      </c>
      <c r="D40" t="s">
        <v>12</v>
      </c>
      <c r="E40" s="27">
        <v>0.16</v>
      </c>
      <c r="F40" s="2">
        <v>44090</v>
      </c>
      <c r="G40" s="27" t="str">
        <f>TEXT(Table[[#This Row],[date]],"mmm")</f>
        <v>Sep</v>
      </c>
      <c r="H40" s="2" t="str">
        <f>TEXT(Table[[#This Row],[date]],"yyyy")</f>
        <v>2020</v>
      </c>
      <c r="I40" t="s">
        <v>19</v>
      </c>
      <c r="J40" t="s">
        <v>15</v>
      </c>
      <c r="K40">
        <v>18</v>
      </c>
    </row>
    <row r="41" spans="1:11" x14ac:dyDescent="0.25">
      <c r="A41" t="s">
        <v>101</v>
      </c>
      <c r="B41" t="s">
        <v>10</v>
      </c>
      <c r="C41" t="s">
        <v>97</v>
      </c>
      <c r="D41">
        <v>30</v>
      </c>
      <c r="E41" s="27" t="s">
        <v>12</v>
      </c>
      <c r="F41" s="2">
        <v>44988</v>
      </c>
      <c r="G41" s="27" t="str">
        <f>TEXT(Table[[#This Row],[date]],"mmm")</f>
        <v>Mar</v>
      </c>
      <c r="H41" s="2" t="str">
        <f>TEXT(Table[[#This Row],[date]],"yyyy")</f>
        <v>2023</v>
      </c>
      <c r="I41" t="s">
        <v>31</v>
      </c>
      <c r="J41" t="s">
        <v>15</v>
      </c>
      <c r="K41">
        <v>6400</v>
      </c>
    </row>
    <row r="42" spans="1:11" x14ac:dyDescent="0.25">
      <c r="A42" t="s">
        <v>101</v>
      </c>
      <c r="B42" t="s">
        <v>10</v>
      </c>
      <c r="C42" t="s">
        <v>97</v>
      </c>
      <c r="D42">
        <v>1900</v>
      </c>
      <c r="E42" s="27">
        <v>0.25</v>
      </c>
      <c r="F42" s="2">
        <v>43956</v>
      </c>
      <c r="G42" s="27" t="str">
        <f>TEXT(Table[[#This Row],[date]],"mmm")</f>
        <v>May</v>
      </c>
      <c r="H42" s="2" t="str">
        <f>TEXT(Table[[#This Row],[date]],"yyyy")</f>
        <v>2020</v>
      </c>
      <c r="I42" t="s">
        <v>102</v>
      </c>
      <c r="J42" t="s">
        <v>15</v>
      </c>
      <c r="K42">
        <v>5400</v>
      </c>
    </row>
    <row r="43" spans="1:11" x14ac:dyDescent="0.25">
      <c r="A43" t="s">
        <v>103</v>
      </c>
      <c r="B43" t="s">
        <v>104</v>
      </c>
      <c r="C43" t="s">
        <v>105</v>
      </c>
      <c r="D43" t="s">
        <v>12</v>
      </c>
      <c r="E43" s="27">
        <v>0.31</v>
      </c>
      <c r="F43" s="2">
        <v>44706</v>
      </c>
      <c r="G43" s="27" t="str">
        <f>TEXT(Table[[#This Row],[date]],"mmm")</f>
        <v>May</v>
      </c>
      <c r="H43" s="2" t="str">
        <f>TEXT(Table[[#This Row],[date]],"yyyy")</f>
        <v>2022</v>
      </c>
      <c r="I43" t="s">
        <v>24</v>
      </c>
      <c r="J43" t="s">
        <v>106</v>
      </c>
      <c r="K43">
        <v>109</v>
      </c>
    </row>
    <row r="44" spans="1:11" x14ac:dyDescent="0.25">
      <c r="A44" t="s">
        <v>103</v>
      </c>
      <c r="B44" t="s">
        <v>104</v>
      </c>
      <c r="C44" t="s">
        <v>105</v>
      </c>
      <c r="D44" t="s">
        <v>12</v>
      </c>
      <c r="E44" s="27">
        <v>1</v>
      </c>
      <c r="F44" s="2">
        <v>44754</v>
      </c>
      <c r="G44" s="27" t="str">
        <f>TEXT(Table[[#This Row],[date]],"mmm")</f>
        <v>Jul</v>
      </c>
      <c r="H44" s="2" t="str">
        <f>TEXT(Table[[#This Row],[date]],"yyyy")</f>
        <v>2022</v>
      </c>
      <c r="I44" t="s">
        <v>24</v>
      </c>
      <c r="J44" t="s">
        <v>106</v>
      </c>
      <c r="K44">
        <v>109</v>
      </c>
    </row>
    <row r="45" spans="1:11" x14ac:dyDescent="0.25">
      <c r="A45" t="s">
        <v>107</v>
      </c>
      <c r="B45" t="s">
        <v>10</v>
      </c>
      <c r="C45" t="s">
        <v>108</v>
      </c>
      <c r="D45">
        <v>254</v>
      </c>
      <c r="E45" s="27">
        <v>0.2</v>
      </c>
      <c r="F45" s="2">
        <v>44903</v>
      </c>
      <c r="G45" s="27" t="str">
        <f>TEXT(Table[[#This Row],[date]],"mmm")</f>
        <v>Dec</v>
      </c>
      <c r="H45" s="2" t="str">
        <f>TEXT(Table[[#This Row],[date]],"yyyy")</f>
        <v>2022</v>
      </c>
      <c r="I45" t="s">
        <v>85</v>
      </c>
      <c r="J45" t="s">
        <v>15</v>
      </c>
      <c r="K45">
        <v>1400</v>
      </c>
    </row>
    <row r="46" spans="1:11" x14ac:dyDescent="0.25">
      <c r="A46" t="s">
        <v>109</v>
      </c>
      <c r="B46" t="s">
        <v>110</v>
      </c>
      <c r="C46" t="s">
        <v>28</v>
      </c>
      <c r="D46">
        <v>15</v>
      </c>
      <c r="E46" s="27" t="s">
        <v>12</v>
      </c>
      <c r="F46" s="2">
        <v>44727</v>
      </c>
      <c r="G46" s="27" t="str">
        <f>TEXT(Table[[#This Row],[date]],"mmm")</f>
        <v>Jun</v>
      </c>
      <c r="H46" s="2" t="str">
        <f>TEXT(Table[[#This Row],[date]],"yyyy")</f>
        <v>2022</v>
      </c>
      <c r="I46" t="s">
        <v>39</v>
      </c>
      <c r="J46" t="s">
        <v>111</v>
      </c>
      <c r="K46">
        <v>7</v>
      </c>
    </row>
    <row r="47" spans="1:11" x14ac:dyDescent="0.25">
      <c r="A47" t="s">
        <v>112</v>
      </c>
      <c r="B47" t="s">
        <v>33</v>
      </c>
      <c r="C47" t="s">
        <v>28</v>
      </c>
      <c r="D47">
        <v>30</v>
      </c>
      <c r="E47" s="27">
        <v>0.2</v>
      </c>
      <c r="F47" s="2">
        <v>44704</v>
      </c>
      <c r="G47" s="27" t="str">
        <f>TEXT(Table[[#This Row],[date]],"mmm")</f>
        <v>May</v>
      </c>
      <c r="H47" s="2" t="str">
        <f>TEXT(Table[[#This Row],[date]],"yyyy")</f>
        <v>2022</v>
      </c>
      <c r="I47" t="s">
        <v>24</v>
      </c>
      <c r="J47" t="s">
        <v>15</v>
      </c>
      <c r="K47">
        <v>33</v>
      </c>
    </row>
    <row r="48" spans="1:11" x14ac:dyDescent="0.25">
      <c r="A48" t="s">
        <v>113</v>
      </c>
      <c r="B48" t="s">
        <v>114</v>
      </c>
      <c r="C48" t="s">
        <v>97</v>
      </c>
      <c r="D48" t="s">
        <v>12</v>
      </c>
      <c r="E48" s="27">
        <v>0.7</v>
      </c>
      <c r="F48" s="2">
        <v>43943</v>
      </c>
      <c r="G48" s="27" t="str">
        <f>TEXT(Table[[#This Row],[date]],"mmm")</f>
        <v>Apr</v>
      </c>
      <c r="H48" s="2" t="str">
        <f>TEXT(Table[[#This Row],[date]],"yyyy")</f>
        <v>2020</v>
      </c>
      <c r="I48" t="s">
        <v>39</v>
      </c>
      <c r="J48" t="s">
        <v>116</v>
      </c>
      <c r="K48" t="s">
        <v>12</v>
      </c>
    </row>
    <row r="49" spans="1:11" x14ac:dyDescent="0.25">
      <c r="A49" t="s">
        <v>113</v>
      </c>
      <c r="B49" t="s">
        <v>114</v>
      </c>
      <c r="C49" t="s">
        <v>97</v>
      </c>
      <c r="D49" t="s">
        <v>12</v>
      </c>
      <c r="E49" s="27">
        <v>1</v>
      </c>
      <c r="F49" s="2">
        <v>43958</v>
      </c>
      <c r="G49" s="27" t="str">
        <f>TEXT(Table[[#This Row],[date]],"mmm")</f>
        <v>May</v>
      </c>
      <c r="H49" s="2" t="str">
        <f>TEXT(Table[[#This Row],[date]],"yyyy")</f>
        <v>2020</v>
      </c>
      <c r="I49" t="s">
        <v>39</v>
      </c>
      <c r="J49" t="s">
        <v>116</v>
      </c>
      <c r="K49" t="s">
        <v>12</v>
      </c>
    </row>
    <row r="50" spans="1:11" x14ac:dyDescent="0.25">
      <c r="A50" t="s">
        <v>117</v>
      </c>
      <c r="B50" t="s">
        <v>118</v>
      </c>
      <c r="C50" t="s">
        <v>119</v>
      </c>
      <c r="D50" t="s">
        <v>12</v>
      </c>
      <c r="E50" s="27">
        <v>0.2</v>
      </c>
      <c r="F50" s="2">
        <v>44944</v>
      </c>
      <c r="G50" s="27" t="str">
        <f>TEXT(Table[[#This Row],[date]],"mmm")</f>
        <v>Jan</v>
      </c>
      <c r="H50" s="2" t="str">
        <f>TEXT(Table[[#This Row],[date]],"yyyy")</f>
        <v>2023</v>
      </c>
      <c r="I50" t="s">
        <v>35</v>
      </c>
      <c r="J50" t="s">
        <v>120</v>
      </c>
      <c r="K50">
        <v>420</v>
      </c>
    </row>
    <row r="51" spans="1:11" x14ac:dyDescent="0.25">
      <c r="A51" t="s">
        <v>121</v>
      </c>
      <c r="B51" t="s">
        <v>114</v>
      </c>
      <c r="C51" t="s">
        <v>69</v>
      </c>
      <c r="D51">
        <v>67</v>
      </c>
      <c r="E51" s="27">
        <v>0.08</v>
      </c>
      <c r="F51" s="2">
        <v>44893</v>
      </c>
      <c r="G51" s="27" t="str">
        <f>TEXT(Table[[#This Row],[date]],"mmm")</f>
        <v>Nov</v>
      </c>
      <c r="H51" s="2" t="str">
        <f>TEXT(Table[[#This Row],[date]],"yyyy")</f>
        <v>2022</v>
      </c>
      <c r="I51" t="s">
        <v>39</v>
      </c>
      <c r="J51" t="s">
        <v>116</v>
      </c>
      <c r="K51">
        <v>245</v>
      </c>
    </row>
    <row r="52" spans="1:11" x14ac:dyDescent="0.25">
      <c r="A52" t="s">
        <v>122</v>
      </c>
      <c r="B52" t="s">
        <v>123</v>
      </c>
      <c r="C52" t="s">
        <v>11</v>
      </c>
      <c r="D52">
        <v>46</v>
      </c>
      <c r="E52" s="27">
        <v>0.3</v>
      </c>
      <c r="F52" s="2">
        <v>44938</v>
      </c>
      <c r="G52" s="27" t="str">
        <f>TEXT(Table[[#This Row],[date]],"mmm")</f>
        <v>Jan</v>
      </c>
      <c r="H52" s="2" t="str">
        <f>TEXT(Table[[#This Row],[date]],"yyyy")</f>
        <v>2023</v>
      </c>
      <c r="I52" t="s">
        <v>124</v>
      </c>
      <c r="J52" t="s">
        <v>15</v>
      </c>
      <c r="K52" t="s">
        <v>12</v>
      </c>
    </row>
    <row r="53" spans="1:11" x14ac:dyDescent="0.25">
      <c r="A53" t="s">
        <v>125</v>
      </c>
      <c r="B53" t="s">
        <v>114</v>
      </c>
      <c r="C53" t="s">
        <v>69</v>
      </c>
      <c r="D53">
        <v>100</v>
      </c>
      <c r="E53" s="27" t="s">
        <v>12</v>
      </c>
      <c r="F53" s="2">
        <v>43936</v>
      </c>
      <c r="G53" s="27" t="str">
        <f>TEXT(Table[[#This Row],[date]],"mmm")</f>
        <v>Apr</v>
      </c>
      <c r="H53" s="2" t="str">
        <f>TEXT(Table[[#This Row],[date]],"yyyy")</f>
        <v>2020</v>
      </c>
      <c r="I53" t="s">
        <v>35</v>
      </c>
      <c r="J53" t="s">
        <v>116</v>
      </c>
      <c r="K53">
        <v>160</v>
      </c>
    </row>
    <row r="54" spans="1:11" x14ac:dyDescent="0.25">
      <c r="A54" t="s">
        <v>126</v>
      </c>
      <c r="B54" t="s">
        <v>127</v>
      </c>
      <c r="C54" t="s">
        <v>11</v>
      </c>
      <c r="D54">
        <v>80</v>
      </c>
      <c r="E54" s="27">
        <v>0.14000000000000001</v>
      </c>
      <c r="F54" s="2">
        <v>44789</v>
      </c>
      <c r="G54" s="27" t="str">
        <f>TEXT(Table[[#This Row],[date]],"mmm")</f>
        <v>Aug</v>
      </c>
      <c r="H54" s="2" t="str">
        <f>TEXT(Table[[#This Row],[date]],"yyyy")</f>
        <v>2022</v>
      </c>
      <c r="I54" t="s">
        <v>35</v>
      </c>
      <c r="J54" t="s">
        <v>25</v>
      </c>
      <c r="K54">
        <v>293</v>
      </c>
    </row>
    <row r="55" spans="1:11" x14ac:dyDescent="0.25">
      <c r="A55" t="s">
        <v>128</v>
      </c>
      <c r="B55" t="s">
        <v>27</v>
      </c>
      <c r="C55" t="s">
        <v>69</v>
      </c>
      <c r="D55">
        <v>20</v>
      </c>
      <c r="E55" s="27">
        <v>0.08</v>
      </c>
      <c r="F55" s="2">
        <v>44722</v>
      </c>
      <c r="G55" s="27" t="str">
        <f>TEXT(Table[[#This Row],[date]],"mmm")</f>
        <v>Jun</v>
      </c>
      <c r="H55" s="2" t="str">
        <f>TEXT(Table[[#This Row],[date]],"yyyy")</f>
        <v>2022</v>
      </c>
      <c r="I55" t="s">
        <v>29</v>
      </c>
      <c r="J55" t="s">
        <v>15</v>
      </c>
      <c r="K55">
        <v>175</v>
      </c>
    </row>
    <row r="56" spans="1:11" x14ac:dyDescent="0.25">
      <c r="A56" t="s">
        <v>129</v>
      </c>
      <c r="B56" t="s">
        <v>130</v>
      </c>
      <c r="C56" t="s">
        <v>34</v>
      </c>
      <c r="D56">
        <v>400</v>
      </c>
      <c r="E56" s="27" t="s">
        <v>12</v>
      </c>
      <c r="F56" s="2">
        <v>44991</v>
      </c>
      <c r="G56" s="27" t="str">
        <f>TEXT(Table[[#This Row],[date]],"mmm")</f>
        <v>Mar</v>
      </c>
      <c r="H56" s="2" t="str">
        <f>TEXT(Table[[#This Row],[date]],"yyyy")</f>
        <v>2023</v>
      </c>
      <c r="I56" t="s">
        <v>24</v>
      </c>
      <c r="J56" t="s">
        <v>131</v>
      </c>
      <c r="K56">
        <v>16</v>
      </c>
    </row>
    <row r="57" spans="1:11" x14ac:dyDescent="0.25">
      <c r="A57" t="s">
        <v>132</v>
      </c>
      <c r="B57" t="s">
        <v>37</v>
      </c>
      <c r="C57" t="s">
        <v>11</v>
      </c>
      <c r="D57">
        <v>63</v>
      </c>
      <c r="E57" s="27" t="s">
        <v>12</v>
      </c>
      <c r="F57" s="2">
        <v>44753</v>
      </c>
      <c r="G57" s="27" t="str">
        <f>TEXT(Table[[#This Row],[date]],"mmm")</f>
        <v>Jul</v>
      </c>
      <c r="H57" s="2" t="str">
        <f>TEXT(Table[[#This Row],[date]],"yyyy")</f>
        <v>2022</v>
      </c>
      <c r="I57" t="s">
        <v>29</v>
      </c>
      <c r="J57" t="s">
        <v>40</v>
      </c>
      <c r="K57">
        <v>174</v>
      </c>
    </row>
    <row r="58" spans="1:11" x14ac:dyDescent="0.25">
      <c r="A58" t="s">
        <v>132</v>
      </c>
      <c r="B58" t="s">
        <v>37</v>
      </c>
      <c r="C58" t="s">
        <v>11</v>
      </c>
      <c r="D58">
        <v>113</v>
      </c>
      <c r="E58" s="27">
        <v>0.16</v>
      </c>
      <c r="F58" s="2">
        <v>44904</v>
      </c>
      <c r="G58" s="27" t="str">
        <f>TEXT(Table[[#This Row],[date]],"mmm")</f>
        <v>Dec</v>
      </c>
      <c r="H58" s="2" t="str">
        <f>TEXT(Table[[#This Row],[date]],"yyyy")</f>
        <v>2022</v>
      </c>
      <c r="I58" t="s">
        <v>29</v>
      </c>
      <c r="J58" t="s">
        <v>40</v>
      </c>
      <c r="K58">
        <v>174</v>
      </c>
    </row>
    <row r="59" spans="1:11" x14ac:dyDescent="0.25">
      <c r="A59" t="s">
        <v>133</v>
      </c>
      <c r="B59" t="s">
        <v>134</v>
      </c>
      <c r="C59" t="s">
        <v>34</v>
      </c>
      <c r="D59">
        <v>400</v>
      </c>
      <c r="E59" s="27">
        <v>0.4</v>
      </c>
      <c r="F59" s="2">
        <v>44695</v>
      </c>
      <c r="G59" s="27" t="str">
        <f>TEXT(Table[[#This Row],[date]],"mmm")</f>
        <v>May</v>
      </c>
      <c r="H59" s="2" t="str">
        <f>TEXT(Table[[#This Row],[date]],"yyyy")</f>
        <v>2022</v>
      </c>
      <c r="I59" t="s">
        <v>59</v>
      </c>
      <c r="J59" t="s">
        <v>135</v>
      </c>
      <c r="K59">
        <v>60</v>
      </c>
    </row>
    <row r="60" spans="1:11" x14ac:dyDescent="0.25">
      <c r="A60" t="s">
        <v>136</v>
      </c>
      <c r="B60" t="s">
        <v>10</v>
      </c>
      <c r="C60" t="s">
        <v>34</v>
      </c>
      <c r="D60">
        <v>23</v>
      </c>
      <c r="E60" s="27" t="s">
        <v>12</v>
      </c>
      <c r="F60" s="2">
        <v>44770</v>
      </c>
      <c r="G60" s="27" t="str">
        <f>TEXT(Table[[#This Row],[date]],"mmm")</f>
        <v>Jul</v>
      </c>
      <c r="H60" s="2" t="str">
        <f>TEXT(Table[[#This Row],[date]],"yyyy")</f>
        <v>2022</v>
      </c>
      <c r="I60" t="s">
        <v>31</v>
      </c>
      <c r="J60" t="s">
        <v>15</v>
      </c>
      <c r="K60">
        <v>202</v>
      </c>
    </row>
    <row r="61" spans="1:11" x14ac:dyDescent="0.25">
      <c r="A61" t="s">
        <v>137</v>
      </c>
      <c r="B61" t="s">
        <v>10</v>
      </c>
      <c r="C61" t="s">
        <v>11</v>
      </c>
      <c r="D61">
        <v>47</v>
      </c>
      <c r="E61" s="27">
        <v>0.06</v>
      </c>
      <c r="F61" s="2">
        <v>44103</v>
      </c>
      <c r="G61" s="27" t="str">
        <f>TEXT(Table[[#This Row],[date]],"mmm")</f>
        <v>Sep</v>
      </c>
      <c r="H61" s="2" t="str">
        <f>TEXT(Table[[#This Row],[date]],"yyyy")</f>
        <v>2020</v>
      </c>
      <c r="I61" t="s">
        <v>35</v>
      </c>
      <c r="J61" t="s">
        <v>15</v>
      </c>
      <c r="K61">
        <v>356</v>
      </c>
    </row>
    <row r="62" spans="1:11" x14ac:dyDescent="0.25">
      <c r="A62" t="s">
        <v>138</v>
      </c>
      <c r="B62" t="s">
        <v>57</v>
      </c>
      <c r="C62" t="s">
        <v>34</v>
      </c>
      <c r="D62">
        <v>150</v>
      </c>
      <c r="E62" s="27" t="s">
        <v>12</v>
      </c>
      <c r="F62" s="2">
        <v>44862</v>
      </c>
      <c r="G62" s="27" t="str">
        <f>TEXT(Table[[#This Row],[date]],"mmm")</f>
        <v>Oct</v>
      </c>
      <c r="H62" s="2" t="str">
        <f>TEXT(Table[[#This Row],[date]],"yyyy")</f>
        <v>2022</v>
      </c>
      <c r="I62" t="s">
        <v>31</v>
      </c>
      <c r="J62" t="s">
        <v>15</v>
      </c>
      <c r="K62">
        <v>108</v>
      </c>
    </row>
    <row r="63" spans="1:11" x14ac:dyDescent="0.25">
      <c r="A63" t="s">
        <v>138</v>
      </c>
      <c r="B63" t="s">
        <v>57</v>
      </c>
      <c r="C63" t="s">
        <v>34</v>
      </c>
      <c r="D63">
        <v>8000</v>
      </c>
      <c r="E63" s="27">
        <v>0.02</v>
      </c>
      <c r="F63" s="2">
        <v>44930</v>
      </c>
      <c r="G63" s="27" t="str">
        <f>TEXT(Table[[#This Row],[date]],"mmm")</f>
        <v>Jan</v>
      </c>
      <c r="H63" s="2" t="str">
        <f>TEXT(Table[[#This Row],[date]],"yyyy")</f>
        <v>2023</v>
      </c>
      <c r="I63" t="s">
        <v>31</v>
      </c>
      <c r="J63" t="s">
        <v>15</v>
      </c>
      <c r="K63">
        <v>108</v>
      </c>
    </row>
    <row r="64" spans="1:11" x14ac:dyDescent="0.25">
      <c r="A64" t="s">
        <v>138</v>
      </c>
      <c r="B64" t="s">
        <v>57</v>
      </c>
      <c r="C64" t="s">
        <v>34</v>
      </c>
      <c r="D64">
        <v>10000</v>
      </c>
      <c r="E64" s="27">
        <v>0.03</v>
      </c>
      <c r="F64" s="2">
        <v>44881</v>
      </c>
      <c r="G64" s="27" t="str">
        <f>TEXT(Table[[#This Row],[date]],"mmm")</f>
        <v>Nov</v>
      </c>
      <c r="H64" s="2" t="str">
        <f>TEXT(Table[[#This Row],[date]],"yyyy")</f>
        <v>2022</v>
      </c>
      <c r="I64" t="s">
        <v>31</v>
      </c>
      <c r="J64" t="s">
        <v>15</v>
      </c>
      <c r="K64">
        <v>108</v>
      </c>
    </row>
    <row r="65" spans="1:11" x14ac:dyDescent="0.25">
      <c r="A65" t="s">
        <v>139</v>
      </c>
      <c r="B65" t="s">
        <v>140</v>
      </c>
      <c r="C65" t="s">
        <v>38</v>
      </c>
      <c r="D65" t="s">
        <v>12</v>
      </c>
      <c r="E65" s="27">
        <v>0.1</v>
      </c>
      <c r="F65" s="2">
        <v>44813</v>
      </c>
      <c r="G65" s="27" t="str">
        <f>TEXT(Table[[#This Row],[date]],"mmm")</f>
        <v>Sep</v>
      </c>
      <c r="H65" s="2" t="str">
        <f>TEXT(Table[[#This Row],[date]],"yyyy")</f>
        <v>2022</v>
      </c>
      <c r="I65" t="s">
        <v>24</v>
      </c>
      <c r="J65" t="s">
        <v>140</v>
      </c>
      <c r="K65">
        <v>328</v>
      </c>
    </row>
    <row r="66" spans="1:11" x14ac:dyDescent="0.25">
      <c r="A66" t="s">
        <v>141</v>
      </c>
      <c r="B66" t="s">
        <v>142</v>
      </c>
      <c r="C66" t="s">
        <v>53</v>
      </c>
      <c r="D66">
        <v>50</v>
      </c>
      <c r="E66" s="27" t="s">
        <v>12</v>
      </c>
      <c r="F66" s="2">
        <v>44987</v>
      </c>
      <c r="G66" s="27" t="str">
        <f>TEXT(Table[[#This Row],[date]],"mmm")</f>
        <v>Mar</v>
      </c>
      <c r="H66" s="2" t="str">
        <f>TEXT(Table[[#This Row],[date]],"yyyy")</f>
        <v>2023</v>
      </c>
      <c r="I66" t="s">
        <v>59</v>
      </c>
      <c r="J66" t="s">
        <v>40</v>
      </c>
      <c r="K66" t="s">
        <v>12</v>
      </c>
    </row>
    <row r="67" spans="1:11" x14ac:dyDescent="0.25">
      <c r="A67" t="s">
        <v>143</v>
      </c>
      <c r="B67" t="s">
        <v>144</v>
      </c>
      <c r="C67" t="s">
        <v>55</v>
      </c>
      <c r="D67">
        <v>700</v>
      </c>
      <c r="E67" s="27">
        <v>0.03</v>
      </c>
      <c r="F67" s="2">
        <v>44928</v>
      </c>
      <c r="G67" s="27" t="str">
        <f>TEXT(Table[[#This Row],[date]],"mmm")</f>
        <v>Jan</v>
      </c>
      <c r="H67" s="2" t="str">
        <f>TEXT(Table[[#This Row],[date]],"yyyy")</f>
        <v>2023</v>
      </c>
      <c r="I67" t="s">
        <v>31</v>
      </c>
      <c r="J67" t="s">
        <v>15</v>
      </c>
      <c r="K67" t="s">
        <v>12</v>
      </c>
    </row>
    <row r="68" spans="1:11" x14ac:dyDescent="0.25">
      <c r="A68" t="s">
        <v>145</v>
      </c>
      <c r="B68" t="s">
        <v>74</v>
      </c>
      <c r="C68" t="s">
        <v>146</v>
      </c>
      <c r="D68">
        <v>50</v>
      </c>
      <c r="E68" s="27">
        <v>0.65</v>
      </c>
      <c r="F68" s="2">
        <v>44943</v>
      </c>
      <c r="G68" s="27" t="str">
        <f>TEXT(Table[[#This Row],[date]],"mmm")</f>
        <v>Jan</v>
      </c>
      <c r="H68" s="2" t="str">
        <f>TEXT(Table[[#This Row],[date]],"yyyy")</f>
        <v>2023</v>
      </c>
      <c r="I68" t="s">
        <v>59</v>
      </c>
      <c r="J68" t="s">
        <v>15</v>
      </c>
      <c r="K68">
        <v>92</v>
      </c>
    </row>
    <row r="69" spans="1:11" x14ac:dyDescent="0.25">
      <c r="A69" t="s">
        <v>147</v>
      </c>
      <c r="B69" t="s">
        <v>77</v>
      </c>
      <c r="C69" t="s">
        <v>69</v>
      </c>
      <c r="D69" t="s">
        <v>12</v>
      </c>
      <c r="E69" s="27">
        <v>0.18</v>
      </c>
      <c r="F69" s="2">
        <v>44739</v>
      </c>
      <c r="G69" s="27" t="str">
        <f>TEXT(Table[[#This Row],[date]],"mmm")</f>
        <v>Jun</v>
      </c>
      <c r="H69" s="2" t="str">
        <f>TEXT(Table[[#This Row],[date]],"yyyy")</f>
        <v>2022</v>
      </c>
      <c r="I69" t="s">
        <v>39</v>
      </c>
      <c r="J69" t="s">
        <v>15</v>
      </c>
      <c r="K69">
        <v>283</v>
      </c>
    </row>
    <row r="70" spans="1:11" x14ac:dyDescent="0.25">
      <c r="A70" t="s">
        <v>147</v>
      </c>
      <c r="B70" t="s">
        <v>77</v>
      </c>
      <c r="C70" t="s">
        <v>69</v>
      </c>
      <c r="D70">
        <v>130</v>
      </c>
      <c r="E70" s="27">
        <v>0.25</v>
      </c>
      <c r="F70" s="2">
        <v>44984</v>
      </c>
      <c r="G70" s="27" t="str">
        <f>TEXT(Table[[#This Row],[date]],"mmm")</f>
        <v>Feb</v>
      </c>
      <c r="H70" s="2" t="str">
        <f>TEXT(Table[[#This Row],[date]],"yyyy")</f>
        <v>2023</v>
      </c>
      <c r="I70" t="s">
        <v>39</v>
      </c>
      <c r="J70" t="s">
        <v>15</v>
      </c>
      <c r="K70">
        <v>283</v>
      </c>
    </row>
    <row r="71" spans="1:11" x14ac:dyDescent="0.25">
      <c r="A71" t="s">
        <v>148</v>
      </c>
      <c r="B71" t="s">
        <v>57</v>
      </c>
      <c r="C71" t="s">
        <v>18</v>
      </c>
      <c r="D71">
        <v>13</v>
      </c>
      <c r="E71" s="27">
        <v>0.03</v>
      </c>
      <c r="F71" s="2">
        <v>44793</v>
      </c>
      <c r="G71" s="27" t="str">
        <f>TEXT(Table[[#This Row],[date]],"mmm")</f>
        <v>Aug</v>
      </c>
      <c r="H71" s="2" t="str">
        <f>TEXT(Table[[#This Row],[date]],"yyyy")</f>
        <v>2022</v>
      </c>
      <c r="I71" t="s">
        <v>35</v>
      </c>
      <c r="J71" t="s">
        <v>15</v>
      </c>
      <c r="K71">
        <v>187</v>
      </c>
    </row>
    <row r="72" spans="1:11" x14ac:dyDescent="0.25">
      <c r="A72" t="s">
        <v>149</v>
      </c>
      <c r="B72" t="s">
        <v>57</v>
      </c>
      <c r="C72" t="s">
        <v>18</v>
      </c>
      <c r="D72">
        <v>17</v>
      </c>
      <c r="E72" s="27">
        <v>1</v>
      </c>
      <c r="F72" s="2">
        <v>43919</v>
      </c>
      <c r="G72" s="27" t="str">
        <f>TEXT(Table[[#This Row],[date]],"mmm")</f>
        <v>Mar</v>
      </c>
      <c r="H72" s="2" t="str">
        <f>TEXT(Table[[#This Row],[date]],"yyyy")</f>
        <v>2020</v>
      </c>
      <c r="I72" t="s">
        <v>24</v>
      </c>
      <c r="J72" t="s">
        <v>15</v>
      </c>
      <c r="K72">
        <v>25</v>
      </c>
    </row>
    <row r="73" spans="1:11" x14ac:dyDescent="0.25">
      <c r="A73" t="s">
        <v>150</v>
      </c>
      <c r="B73" t="s">
        <v>27</v>
      </c>
      <c r="C73" t="s">
        <v>11</v>
      </c>
      <c r="D73">
        <v>17</v>
      </c>
      <c r="E73" s="27" t="s">
        <v>12</v>
      </c>
      <c r="F73" s="2">
        <v>43924</v>
      </c>
      <c r="G73" s="27" t="str">
        <f>TEXT(Table[[#This Row],[date]],"mmm")</f>
        <v>Apr</v>
      </c>
      <c r="H73" s="2" t="str">
        <f>TEXT(Table[[#This Row],[date]],"yyyy")</f>
        <v>2020</v>
      </c>
      <c r="I73" t="s">
        <v>19</v>
      </c>
      <c r="J73" t="s">
        <v>15</v>
      </c>
      <c r="K73">
        <v>14</v>
      </c>
    </row>
    <row r="74" spans="1:11" x14ac:dyDescent="0.25">
      <c r="A74" t="s">
        <v>151</v>
      </c>
      <c r="B74" t="s">
        <v>33</v>
      </c>
      <c r="C74" t="s">
        <v>152</v>
      </c>
      <c r="D74">
        <v>135</v>
      </c>
      <c r="E74" s="27">
        <v>0.1</v>
      </c>
      <c r="F74" s="2">
        <v>43956</v>
      </c>
      <c r="G74" s="27" t="str">
        <f>TEXT(Table[[#This Row],[date]],"mmm")</f>
        <v>May</v>
      </c>
      <c r="H74" s="2" t="str">
        <f>TEXT(Table[[#This Row],[date]],"yyyy")</f>
        <v>2020</v>
      </c>
      <c r="I74" t="s">
        <v>35</v>
      </c>
      <c r="J74" t="s">
        <v>15</v>
      </c>
      <c r="K74">
        <v>181</v>
      </c>
    </row>
    <row r="75" spans="1:11" x14ac:dyDescent="0.25">
      <c r="A75" t="s">
        <v>153</v>
      </c>
      <c r="B75" t="s">
        <v>10</v>
      </c>
      <c r="C75" t="s">
        <v>152</v>
      </c>
      <c r="D75">
        <v>20</v>
      </c>
      <c r="E75" s="27" t="s">
        <v>12</v>
      </c>
      <c r="F75" s="2">
        <v>43921</v>
      </c>
      <c r="G75" s="27" t="str">
        <f>TEXT(Table[[#This Row],[date]],"mmm")</f>
        <v>Mar</v>
      </c>
      <c r="H75" s="2" t="str">
        <f>TEXT(Table[[#This Row],[date]],"yyyy")</f>
        <v>2020</v>
      </c>
      <c r="I75" t="s">
        <v>24</v>
      </c>
      <c r="J75" t="s">
        <v>15</v>
      </c>
      <c r="K75">
        <v>26</v>
      </c>
    </row>
    <row r="76" spans="1:11" x14ac:dyDescent="0.25">
      <c r="A76" t="s">
        <v>154</v>
      </c>
      <c r="B76" t="s">
        <v>155</v>
      </c>
      <c r="C76" t="s">
        <v>75</v>
      </c>
      <c r="D76">
        <v>35</v>
      </c>
      <c r="E76" s="27">
        <v>0.27</v>
      </c>
      <c r="F76" s="2">
        <v>44748</v>
      </c>
      <c r="G76" s="27" t="str">
        <f>TEXT(Table[[#This Row],[date]],"mmm")</f>
        <v>Jul</v>
      </c>
      <c r="H76" s="2" t="str">
        <f>TEXT(Table[[#This Row],[date]],"yyyy")</f>
        <v>2022</v>
      </c>
      <c r="I76" t="s">
        <v>29</v>
      </c>
      <c r="J76" t="s">
        <v>15</v>
      </c>
      <c r="K76">
        <v>64</v>
      </c>
    </row>
    <row r="77" spans="1:11" x14ac:dyDescent="0.25">
      <c r="A77" t="s">
        <v>156</v>
      </c>
      <c r="B77" t="s">
        <v>155</v>
      </c>
      <c r="C77" t="s">
        <v>11</v>
      </c>
      <c r="D77">
        <v>23</v>
      </c>
      <c r="E77" s="27">
        <v>0.38</v>
      </c>
      <c r="F77" s="2">
        <v>44857</v>
      </c>
      <c r="G77" s="27" t="str">
        <f>TEXT(Table[[#This Row],[date]],"mmm")</f>
        <v>Oct</v>
      </c>
      <c r="H77" s="2" t="str">
        <f>TEXT(Table[[#This Row],[date]],"yyyy")</f>
        <v>2022</v>
      </c>
      <c r="I77" t="s">
        <v>39</v>
      </c>
      <c r="J77" t="s">
        <v>157</v>
      </c>
      <c r="K77">
        <v>36</v>
      </c>
    </row>
    <row r="78" spans="1:11" x14ac:dyDescent="0.25">
      <c r="A78" t="s">
        <v>158</v>
      </c>
      <c r="B78" t="s">
        <v>155</v>
      </c>
      <c r="C78" t="s">
        <v>159</v>
      </c>
      <c r="D78">
        <v>11</v>
      </c>
      <c r="E78" s="27" t="s">
        <v>12</v>
      </c>
      <c r="F78" s="2">
        <v>44787</v>
      </c>
      <c r="G78" s="27" t="str">
        <f>TEXT(Table[[#This Row],[date]],"mmm")</f>
        <v>Aug</v>
      </c>
      <c r="H78" s="2" t="str">
        <f>TEXT(Table[[#This Row],[date]],"yyyy")</f>
        <v>2022</v>
      </c>
      <c r="I78" t="s">
        <v>19</v>
      </c>
      <c r="J78" t="s">
        <v>157</v>
      </c>
      <c r="K78">
        <v>15</v>
      </c>
    </row>
    <row r="79" spans="1:11" x14ac:dyDescent="0.25">
      <c r="A79" t="s">
        <v>160</v>
      </c>
      <c r="B79" t="s">
        <v>10</v>
      </c>
      <c r="C79" t="s">
        <v>159</v>
      </c>
      <c r="D79">
        <v>29</v>
      </c>
      <c r="E79" s="27">
        <v>0.1</v>
      </c>
      <c r="F79" s="2">
        <v>44804</v>
      </c>
      <c r="G79" s="27" t="str">
        <f>TEXT(Table[[#This Row],[date]],"mmm")</f>
        <v>Aug</v>
      </c>
      <c r="H79" s="2" t="str">
        <f>TEXT(Table[[#This Row],[date]],"yyyy")</f>
        <v>2022</v>
      </c>
      <c r="I79" t="s">
        <v>35</v>
      </c>
      <c r="J79" t="s">
        <v>15</v>
      </c>
      <c r="K79">
        <v>169</v>
      </c>
    </row>
    <row r="80" spans="1:11" x14ac:dyDescent="0.25">
      <c r="A80" t="s">
        <v>161</v>
      </c>
      <c r="B80" t="s">
        <v>10</v>
      </c>
      <c r="C80" t="s">
        <v>108</v>
      </c>
      <c r="D80" t="s">
        <v>12</v>
      </c>
      <c r="E80" s="27">
        <v>0.15</v>
      </c>
      <c r="F80" s="2">
        <v>44910</v>
      </c>
      <c r="G80" s="27" t="str">
        <f>TEXT(Table[[#This Row],[date]],"mmm")</f>
        <v>Dec</v>
      </c>
      <c r="H80" s="2" t="str">
        <f>TEXT(Table[[#This Row],[date]],"yyyy")</f>
        <v>2022</v>
      </c>
      <c r="I80" t="s">
        <v>35</v>
      </c>
      <c r="J80" t="s">
        <v>15</v>
      </c>
      <c r="K80">
        <v>183</v>
      </c>
    </row>
    <row r="81" spans="1:11" x14ac:dyDescent="0.25">
      <c r="A81" t="s">
        <v>162</v>
      </c>
      <c r="B81" t="s">
        <v>62</v>
      </c>
      <c r="C81" t="s">
        <v>69</v>
      </c>
      <c r="D81" t="s">
        <v>12</v>
      </c>
      <c r="E81" s="27">
        <v>0.25</v>
      </c>
      <c r="F81" s="2">
        <v>44880</v>
      </c>
      <c r="G81" s="27" t="str">
        <f>TEXT(Table[[#This Row],[date]],"mmm")</f>
        <v>Nov</v>
      </c>
      <c r="H81" s="2" t="str">
        <f>TEXT(Table[[#This Row],[date]],"yyyy")</f>
        <v>2022</v>
      </c>
      <c r="I81" t="s">
        <v>24</v>
      </c>
      <c r="J81" t="s">
        <v>25</v>
      </c>
      <c r="K81">
        <v>11</v>
      </c>
    </row>
    <row r="82" spans="1:11" x14ac:dyDescent="0.25">
      <c r="A82" t="s">
        <v>163</v>
      </c>
      <c r="B82" t="s">
        <v>10</v>
      </c>
      <c r="C82" t="s">
        <v>75</v>
      </c>
      <c r="D82">
        <v>80</v>
      </c>
      <c r="E82" s="27">
        <v>0.18</v>
      </c>
      <c r="F82" s="2">
        <v>43949</v>
      </c>
      <c r="G82" s="27" t="str">
        <f>TEXT(Table[[#This Row],[date]],"mmm")</f>
        <v>Apr</v>
      </c>
      <c r="H82" s="2" t="str">
        <f>TEXT(Table[[#This Row],[date]],"yyyy")</f>
        <v>2020</v>
      </c>
      <c r="I82" t="s">
        <v>39</v>
      </c>
      <c r="J82" t="s">
        <v>15</v>
      </c>
      <c r="K82">
        <v>156</v>
      </c>
    </row>
    <row r="83" spans="1:11" x14ac:dyDescent="0.25">
      <c r="A83" t="s">
        <v>164</v>
      </c>
      <c r="B83" t="s">
        <v>165</v>
      </c>
      <c r="C83" t="s">
        <v>166</v>
      </c>
      <c r="D83">
        <v>34</v>
      </c>
      <c r="E83" s="27">
        <v>0.08</v>
      </c>
      <c r="F83" s="2">
        <v>44958</v>
      </c>
      <c r="G83" s="27" t="str">
        <f>TEXT(Table[[#This Row],[date]],"mmm")</f>
        <v>Feb</v>
      </c>
      <c r="H83" s="2" t="str">
        <f>TEXT(Table[[#This Row],[date]],"yyyy")</f>
        <v>2023</v>
      </c>
      <c r="I83" t="s">
        <v>31</v>
      </c>
      <c r="J83" t="s">
        <v>15</v>
      </c>
      <c r="K83" t="s">
        <v>12</v>
      </c>
    </row>
    <row r="84" spans="1:11" x14ac:dyDescent="0.25">
      <c r="A84" t="s">
        <v>167</v>
      </c>
      <c r="B84" t="s">
        <v>165</v>
      </c>
      <c r="C84" t="s">
        <v>166</v>
      </c>
      <c r="D84">
        <v>130</v>
      </c>
      <c r="E84" s="27">
        <v>0.22</v>
      </c>
      <c r="F84" s="2">
        <v>44763</v>
      </c>
      <c r="G84" s="27" t="str">
        <f>TEXT(Table[[#This Row],[date]],"mmm")</f>
        <v>Jul</v>
      </c>
      <c r="H84" s="2" t="str">
        <f>TEXT(Table[[#This Row],[date]],"yyyy")</f>
        <v>2022</v>
      </c>
      <c r="I84" t="s">
        <v>31</v>
      </c>
      <c r="J84" t="s">
        <v>15</v>
      </c>
      <c r="K84" t="s">
        <v>12</v>
      </c>
    </row>
    <row r="85" spans="1:11" x14ac:dyDescent="0.25">
      <c r="A85" t="s">
        <v>168</v>
      </c>
      <c r="B85" t="s">
        <v>10</v>
      </c>
      <c r="C85" t="s">
        <v>18</v>
      </c>
      <c r="D85">
        <v>300</v>
      </c>
      <c r="E85" s="27">
        <v>0.12</v>
      </c>
      <c r="F85" s="2">
        <v>44739</v>
      </c>
      <c r="G85" s="27" t="str">
        <f>TEXT(Table[[#This Row],[date]],"mmm")</f>
        <v>Jun</v>
      </c>
      <c r="H85" s="2" t="str">
        <f>TEXT(Table[[#This Row],[date]],"yyyy")</f>
        <v>2022</v>
      </c>
      <c r="I85" t="s">
        <v>31</v>
      </c>
      <c r="J85" t="s">
        <v>15</v>
      </c>
      <c r="K85">
        <v>1600</v>
      </c>
    </row>
    <row r="86" spans="1:11" x14ac:dyDescent="0.25">
      <c r="A86" t="s">
        <v>169</v>
      </c>
      <c r="B86" t="s">
        <v>170</v>
      </c>
      <c r="C86" t="s">
        <v>43</v>
      </c>
      <c r="D86">
        <v>90</v>
      </c>
      <c r="E86" s="27">
        <v>0.06</v>
      </c>
      <c r="F86" s="2">
        <v>44893</v>
      </c>
      <c r="G86" s="27" t="str">
        <f>TEXT(Table[[#This Row],[date]],"mmm")</f>
        <v>Nov</v>
      </c>
      <c r="H86" s="2" t="str">
        <f>TEXT(Table[[#This Row],[date]],"yyyy")</f>
        <v>2022</v>
      </c>
      <c r="I86" t="s">
        <v>35</v>
      </c>
      <c r="J86" t="s">
        <v>25</v>
      </c>
      <c r="K86">
        <v>483</v>
      </c>
    </row>
    <row r="87" spans="1:11" x14ac:dyDescent="0.25">
      <c r="A87" t="s">
        <v>171</v>
      </c>
      <c r="B87" t="s">
        <v>172</v>
      </c>
      <c r="C87" t="s">
        <v>53</v>
      </c>
      <c r="D87">
        <v>80</v>
      </c>
      <c r="E87" s="27">
        <v>0.3</v>
      </c>
      <c r="F87" s="2">
        <v>44732</v>
      </c>
      <c r="G87" s="27" t="str">
        <f>TEXT(Table[[#This Row],[date]],"mmm")</f>
        <v>Jun</v>
      </c>
      <c r="H87" s="2" t="str">
        <f>TEXT(Table[[#This Row],[date]],"yyyy")</f>
        <v>2022</v>
      </c>
      <c r="I87" t="s">
        <v>39</v>
      </c>
      <c r="J87" t="s">
        <v>70</v>
      </c>
      <c r="K87">
        <v>12</v>
      </c>
    </row>
    <row r="88" spans="1:11" x14ac:dyDescent="0.25">
      <c r="A88" t="s">
        <v>173</v>
      </c>
      <c r="B88" t="s">
        <v>74</v>
      </c>
      <c r="C88" t="s">
        <v>166</v>
      </c>
      <c r="D88">
        <v>65</v>
      </c>
      <c r="E88" s="27">
        <v>0.1</v>
      </c>
      <c r="F88" s="2">
        <v>44900</v>
      </c>
      <c r="G88" s="27" t="str">
        <f>TEXT(Table[[#This Row],[date]],"mmm")</f>
        <v>Dec</v>
      </c>
      <c r="H88" s="2" t="str">
        <f>TEXT(Table[[#This Row],[date]],"yyyy")</f>
        <v>2022</v>
      </c>
      <c r="I88" t="s">
        <v>14</v>
      </c>
      <c r="J88" t="s">
        <v>15</v>
      </c>
      <c r="K88">
        <v>265</v>
      </c>
    </row>
    <row r="89" spans="1:11" x14ac:dyDescent="0.25">
      <c r="A89" t="s">
        <v>173</v>
      </c>
      <c r="B89" t="s">
        <v>155</v>
      </c>
      <c r="C89" t="s">
        <v>166</v>
      </c>
      <c r="D89">
        <v>24</v>
      </c>
      <c r="E89" s="27">
        <v>0.09</v>
      </c>
      <c r="F89" s="2">
        <v>43922</v>
      </c>
      <c r="G89" s="27" t="str">
        <f>TEXT(Table[[#This Row],[date]],"mmm")</f>
        <v>Apr</v>
      </c>
      <c r="H89" s="2" t="str">
        <f>TEXT(Table[[#This Row],[date]],"yyyy")</f>
        <v>2020</v>
      </c>
      <c r="I89" t="s">
        <v>29</v>
      </c>
      <c r="J89" t="s">
        <v>157</v>
      </c>
      <c r="K89">
        <v>100</v>
      </c>
    </row>
    <row r="90" spans="1:11" x14ac:dyDescent="0.25">
      <c r="A90" t="s">
        <v>174</v>
      </c>
      <c r="B90" t="s">
        <v>10</v>
      </c>
      <c r="C90" t="s">
        <v>175</v>
      </c>
      <c r="D90">
        <v>13</v>
      </c>
      <c r="E90" s="27" t="s">
        <v>12</v>
      </c>
      <c r="F90" s="2">
        <v>44762</v>
      </c>
      <c r="G90" s="27" t="str">
        <f>TEXT(Table[[#This Row],[date]],"mmm")</f>
        <v>Jul</v>
      </c>
      <c r="H90" s="2" t="str">
        <f>TEXT(Table[[#This Row],[date]],"yyyy")</f>
        <v>2022</v>
      </c>
      <c r="I90" t="s">
        <v>124</v>
      </c>
      <c r="J90" t="s">
        <v>15</v>
      </c>
      <c r="K90">
        <v>1</v>
      </c>
    </row>
    <row r="91" spans="1:11" x14ac:dyDescent="0.25">
      <c r="A91" t="s">
        <v>176</v>
      </c>
      <c r="B91" t="s">
        <v>177</v>
      </c>
      <c r="C91" t="s">
        <v>11</v>
      </c>
      <c r="D91" t="s">
        <v>12</v>
      </c>
      <c r="E91" s="27">
        <v>1</v>
      </c>
      <c r="F91" s="2">
        <v>44939</v>
      </c>
      <c r="G91" s="27" t="str">
        <f>TEXT(Table[[#This Row],[date]],"mmm")</f>
        <v>Jan</v>
      </c>
      <c r="H91" s="2" t="str">
        <f>TEXT(Table[[#This Row],[date]],"yyyy")</f>
        <v>2023</v>
      </c>
      <c r="I91" t="s">
        <v>29</v>
      </c>
      <c r="J91" t="s">
        <v>15</v>
      </c>
      <c r="K91">
        <v>155</v>
      </c>
    </row>
    <row r="92" spans="1:11" x14ac:dyDescent="0.25">
      <c r="A92" t="s">
        <v>178</v>
      </c>
      <c r="B92" t="s">
        <v>179</v>
      </c>
      <c r="C92" t="s">
        <v>58</v>
      </c>
      <c r="D92">
        <v>100</v>
      </c>
      <c r="E92" s="27" t="s">
        <v>12</v>
      </c>
      <c r="F92" s="2">
        <v>44011</v>
      </c>
      <c r="G92" s="27" t="str">
        <f>TEXT(Table[[#This Row],[date]],"mmm")</f>
        <v>Jun</v>
      </c>
      <c r="H92" s="2" t="str">
        <f>TEXT(Table[[#This Row],[date]],"yyyy")</f>
        <v>2020</v>
      </c>
      <c r="I92" t="s">
        <v>39</v>
      </c>
      <c r="J92" t="s">
        <v>81</v>
      </c>
      <c r="K92">
        <v>3600</v>
      </c>
    </row>
    <row r="93" spans="1:11" x14ac:dyDescent="0.25">
      <c r="A93" t="s">
        <v>178</v>
      </c>
      <c r="B93" t="s">
        <v>180</v>
      </c>
      <c r="C93" t="s">
        <v>58</v>
      </c>
      <c r="D93">
        <v>150</v>
      </c>
      <c r="E93" s="27">
        <v>0.05</v>
      </c>
      <c r="F93" s="2">
        <v>44749</v>
      </c>
      <c r="G93" s="27" t="str">
        <f>TEXT(Table[[#This Row],[date]],"mmm")</f>
        <v>Jul</v>
      </c>
      <c r="H93" s="2" t="str">
        <f>TEXT(Table[[#This Row],[date]],"yyyy")</f>
        <v>2022</v>
      </c>
      <c r="I93" t="s">
        <v>39</v>
      </c>
      <c r="J93" t="s">
        <v>15</v>
      </c>
      <c r="K93">
        <v>3600</v>
      </c>
    </row>
    <row r="94" spans="1:11" x14ac:dyDescent="0.25">
      <c r="A94" t="s">
        <v>178</v>
      </c>
      <c r="B94" t="s">
        <v>180</v>
      </c>
      <c r="C94" t="s">
        <v>58</v>
      </c>
      <c r="D94">
        <v>173</v>
      </c>
      <c r="E94" s="27" t="s">
        <v>12</v>
      </c>
      <c r="F94" s="2">
        <v>44860</v>
      </c>
      <c r="G94" s="27" t="str">
        <f>TEXT(Table[[#This Row],[date]],"mmm")</f>
        <v>Oct</v>
      </c>
      <c r="H94" s="2" t="str">
        <f>TEXT(Table[[#This Row],[date]],"yyyy")</f>
        <v>2022</v>
      </c>
      <c r="I94" t="s">
        <v>39</v>
      </c>
      <c r="J94" t="s">
        <v>15</v>
      </c>
      <c r="K94">
        <v>3600</v>
      </c>
    </row>
    <row r="95" spans="1:11" x14ac:dyDescent="0.25">
      <c r="A95" t="s">
        <v>178</v>
      </c>
      <c r="B95" t="s">
        <v>10</v>
      </c>
      <c r="C95" t="s">
        <v>58</v>
      </c>
      <c r="D95">
        <v>259</v>
      </c>
      <c r="E95" s="27" t="s">
        <v>12</v>
      </c>
      <c r="F95" s="2">
        <v>44866</v>
      </c>
      <c r="G95" s="27" t="str">
        <f>TEXT(Table[[#This Row],[date]],"mmm")</f>
        <v>Nov</v>
      </c>
      <c r="H95" s="2" t="str">
        <f>TEXT(Table[[#This Row],[date]],"yyyy")</f>
        <v>2022</v>
      </c>
      <c r="I95" t="s">
        <v>39</v>
      </c>
      <c r="J95" t="s">
        <v>15</v>
      </c>
      <c r="K95">
        <v>3600</v>
      </c>
    </row>
    <row r="96" spans="1:11" x14ac:dyDescent="0.25">
      <c r="A96" t="s">
        <v>181</v>
      </c>
      <c r="B96" t="s">
        <v>33</v>
      </c>
      <c r="C96" t="s">
        <v>69</v>
      </c>
      <c r="D96">
        <v>20</v>
      </c>
      <c r="E96" s="27">
        <v>7.0000000000000007E-2</v>
      </c>
      <c r="F96" s="2">
        <v>44799</v>
      </c>
      <c r="G96" s="27" t="str">
        <f>TEXT(Table[[#This Row],[date]],"mmm")</f>
        <v>Aug</v>
      </c>
      <c r="H96" s="2" t="str">
        <f>TEXT(Table[[#This Row],[date]],"yyyy")</f>
        <v>2022</v>
      </c>
      <c r="I96" t="s">
        <v>24</v>
      </c>
      <c r="J96" t="s">
        <v>15</v>
      </c>
      <c r="K96">
        <v>78</v>
      </c>
    </row>
    <row r="97" spans="1:11" x14ac:dyDescent="0.25">
      <c r="A97" t="s">
        <v>182</v>
      </c>
      <c r="B97" t="s">
        <v>10</v>
      </c>
      <c r="C97" t="s">
        <v>166</v>
      </c>
      <c r="D97">
        <v>25</v>
      </c>
      <c r="E97" s="27">
        <v>0.04</v>
      </c>
      <c r="F97" s="2">
        <v>44903</v>
      </c>
      <c r="G97" s="27" t="str">
        <f>TEXT(Table[[#This Row],[date]],"mmm")</f>
        <v>Dec</v>
      </c>
      <c r="H97" s="2" t="str">
        <f>TEXT(Table[[#This Row],[date]],"yyyy")</f>
        <v>2022</v>
      </c>
      <c r="I97" t="s">
        <v>102</v>
      </c>
      <c r="J97" t="s">
        <v>15</v>
      </c>
      <c r="K97">
        <v>537</v>
      </c>
    </row>
    <row r="98" spans="1:11" x14ac:dyDescent="0.25">
      <c r="A98" t="s">
        <v>183</v>
      </c>
      <c r="B98" t="s">
        <v>184</v>
      </c>
      <c r="C98" t="s">
        <v>58</v>
      </c>
      <c r="D98" t="s">
        <v>12</v>
      </c>
      <c r="E98" s="27">
        <v>0.3</v>
      </c>
      <c r="F98" s="2">
        <v>44755</v>
      </c>
      <c r="G98" s="27" t="str">
        <f>TEXT(Table[[#This Row],[date]],"mmm")</f>
        <v>Jul</v>
      </c>
      <c r="H98" s="2" t="str">
        <f>TEXT(Table[[#This Row],[date]],"yyyy")</f>
        <v>2022</v>
      </c>
      <c r="I98" t="s">
        <v>31</v>
      </c>
      <c r="J98" t="s">
        <v>185</v>
      </c>
      <c r="K98">
        <v>629</v>
      </c>
    </row>
    <row r="99" spans="1:11" x14ac:dyDescent="0.25">
      <c r="A99" t="s">
        <v>183</v>
      </c>
      <c r="B99" t="s">
        <v>184</v>
      </c>
      <c r="C99" t="s">
        <v>58</v>
      </c>
      <c r="D99">
        <v>800</v>
      </c>
      <c r="E99" s="27">
        <v>0.5</v>
      </c>
      <c r="F99" s="2">
        <v>44956</v>
      </c>
      <c r="G99" s="27" t="str">
        <f>TEXT(Table[[#This Row],[date]],"mmm")</f>
        <v>Jan</v>
      </c>
      <c r="H99" s="2" t="str">
        <f>TEXT(Table[[#This Row],[date]],"yyyy")</f>
        <v>2023</v>
      </c>
      <c r="I99" t="s">
        <v>31</v>
      </c>
      <c r="J99" t="s">
        <v>185</v>
      </c>
      <c r="K99">
        <v>629</v>
      </c>
    </row>
    <row r="100" spans="1:11" x14ac:dyDescent="0.25">
      <c r="A100" t="s">
        <v>186</v>
      </c>
      <c r="B100" t="s">
        <v>187</v>
      </c>
      <c r="C100" t="s">
        <v>105</v>
      </c>
      <c r="D100">
        <v>75</v>
      </c>
      <c r="E100" s="27">
        <v>7.0000000000000007E-2</v>
      </c>
      <c r="F100" s="2">
        <v>43924</v>
      </c>
      <c r="G100" s="27" t="str">
        <f>TEXT(Table[[#This Row],[date]],"mmm")</f>
        <v>Apr</v>
      </c>
      <c r="H100" s="2" t="str">
        <f>TEXT(Table[[#This Row],[date]],"yyyy")</f>
        <v>2020</v>
      </c>
      <c r="I100" t="s">
        <v>24</v>
      </c>
      <c r="J100" t="s">
        <v>15</v>
      </c>
      <c r="K100">
        <v>35</v>
      </c>
    </row>
    <row r="101" spans="1:11" x14ac:dyDescent="0.25">
      <c r="A101" t="s">
        <v>188</v>
      </c>
      <c r="B101" t="s">
        <v>62</v>
      </c>
      <c r="C101" t="s">
        <v>34</v>
      </c>
      <c r="D101">
        <v>216</v>
      </c>
      <c r="E101" s="27">
        <v>0.17</v>
      </c>
      <c r="F101" s="2">
        <v>44777</v>
      </c>
      <c r="G101" s="27" t="str">
        <f>TEXT(Table[[#This Row],[date]],"mmm")</f>
        <v>Aug</v>
      </c>
      <c r="H101" s="2" t="str">
        <f>TEXT(Table[[#This Row],[date]],"yyyy")</f>
        <v>2022</v>
      </c>
      <c r="I101" t="s">
        <v>24</v>
      </c>
      <c r="J101" t="s">
        <v>25</v>
      </c>
      <c r="K101" t="s">
        <v>12</v>
      </c>
    </row>
    <row r="102" spans="1:11" x14ac:dyDescent="0.25">
      <c r="A102" t="s">
        <v>189</v>
      </c>
      <c r="B102" t="s">
        <v>33</v>
      </c>
      <c r="C102" t="s">
        <v>43</v>
      </c>
      <c r="D102">
        <v>38</v>
      </c>
      <c r="E102" s="27" t="s">
        <v>12</v>
      </c>
      <c r="F102" s="2">
        <v>44959</v>
      </c>
      <c r="G102" s="27" t="str">
        <f>TEXT(Table[[#This Row],[date]],"mmm")</f>
        <v>Feb</v>
      </c>
      <c r="H102" s="2" t="str">
        <f>TEXT(Table[[#This Row],[date]],"yyyy")</f>
        <v>2023</v>
      </c>
      <c r="I102" t="s">
        <v>19</v>
      </c>
      <c r="J102" t="s">
        <v>15</v>
      </c>
      <c r="K102">
        <v>1500</v>
      </c>
    </row>
    <row r="103" spans="1:11" x14ac:dyDescent="0.25">
      <c r="A103" t="s">
        <v>190</v>
      </c>
      <c r="B103" t="s">
        <v>80</v>
      </c>
      <c r="C103" t="s">
        <v>34</v>
      </c>
      <c r="D103">
        <v>26</v>
      </c>
      <c r="E103" s="27">
        <v>0.36</v>
      </c>
      <c r="F103" s="2">
        <v>44804</v>
      </c>
      <c r="G103" s="27" t="str">
        <f>TEXT(Table[[#This Row],[date]],"mmm")</f>
        <v>Aug</v>
      </c>
      <c r="H103" s="2" t="str">
        <f>TEXT(Table[[#This Row],[date]],"yyyy")</f>
        <v>2022</v>
      </c>
      <c r="I103" t="s">
        <v>39</v>
      </c>
      <c r="J103" t="s">
        <v>81</v>
      </c>
      <c r="K103" t="s">
        <v>12</v>
      </c>
    </row>
    <row r="104" spans="1:11" x14ac:dyDescent="0.25">
      <c r="A104" t="s">
        <v>191</v>
      </c>
      <c r="B104" t="s">
        <v>10</v>
      </c>
      <c r="C104" t="s">
        <v>146</v>
      </c>
      <c r="D104">
        <v>180</v>
      </c>
      <c r="E104" s="27">
        <v>0.09</v>
      </c>
      <c r="F104" s="2">
        <v>44880</v>
      </c>
      <c r="G104" s="27" t="str">
        <f>TEXT(Table[[#This Row],[date]],"mmm")</f>
        <v>Nov</v>
      </c>
      <c r="H104" s="2" t="str">
        <f>TEXT(Table[[#This Row],[date]],"yyyy")</f>
        <v>2022</v>
      </c>
      <c r="I104" t="s">
        <v>31</v>
      </c>
      <c r="J104" t="s">
        <v>15</v>
      </c>
      <c r="K104">
        <v>453</v>
      </c>
    </row>
    <row r="105" spans="1:11" x14ac:dyDescent="0.25">
      <c r="A105" t="s">
        <v>192</v>
      </c>
      <c r="B105" t="s">
        <v>10</v>
      </c>
      <c r="C105" t="s">
        <v>18</v>
      </c>
      <c r="D105">
        <v>23</v>
      </c>
      <c r="E105" s="27" t="s">
        <v>12</v>
      </c>
      <c r="F105" s="2">
        <v>44757</v>
      </c>
      <c r="G105" s="27" t="str">
        <f>TEXT(Table[[#This Row],[date]],"mmm")</f>
        <v>Jul</v>
      </c>
      <c r="H105" s="2" t="str">
        <f>TEXT(Table[[#This Row],[date]],"yyyy")</f>
        <v>2022</v>
      </c>
      <c r="I105" t="s">
        <v>19</v>
      </c>
      <c r="J105" t="s">
        <v>15</v>
      </c>
      <c r="K105">
        <v>27</v>
      </c>
    </row>
    <row r="106" spans="1:11" x14ac:dyDescent="0.25">
      <c r="A106" t="s">
        <v>193</v>
      </c>
      <c r="B106" t="s">
        <v>88</v>
      </c>
      <c r="C106" t="s">
        <v>69</v>
      </c>
      <c r="D106" t="s">
        <v>12</v>
      </c>
      <c r="E106" s="27">
        <v>1</v>
      </c>
      <c r="F106" s="2">
        <v>44888</v>
      </c>
      <c r="G106" s="27" t="str">
        <f>TEXT(Table[[#This Row],[date]],"mmm")</f>
        <v>Nov</v>
      </c>
      <c r="H106" s="2" t="str">
        <f>TEXT(Table[[#This Row],[date]],"yyyy")</f>
        <v>2022</v>
      </c>
      <c r="I106" t="s">
        <v>124</v>
      </c>
      <c r="J106" t="s">
        <v>15</v>
      </c>
      <c r="K106">
        <v>2</v>
      </c>
    </row>
    <row r="107" spans="1:11" x14ac:dyDescent="0.25">
      <c r="A107" t="s">
        <v>194</v>
      </c>
      <c r="B107" t="s">
        <v>10</v>
      </c>
      <c r="C107" t="s">
        <v>195</v>
      </c>
      <c r="D107" t="s">
        <v>12</v>
      </c>
      <c r="E107" s="27">
        <v>0.16</v>
      </c>
      <c r="F107" s="2">
        <v>44873</v>
      </c>
      <c r="G107" s="27" t="str">
        <f>TEXT(Table[[#This Row],[date]],"mmm")</f>
        <v>Nov</v>
      </c>
      <c r="H107" s="2" t="str">
        <f>TEXT(Table[[#This Row],[date]],"yyyy")</f>
        <v>2022</v>
      </c>
      <c r="I107" t="s">
        <v>31</v>
      </c>
      <c r="J107" t="s">
        <v>15</v>
      </c>
      <c r="K107">
        <v>300</v>
      </c>
    </row>
    <row r="108" spans="1:11" x14ac:dyDescent="0.25">
      <c r="A108" t="s">
        <v>194</v>
      </c>
      <c r="B108" t="s">
        <v>10</v>
      </c>
      <c r="C108" t="s">
        <v>195</v>
      </c>
      <c r="D108">
        <v>40</v>
      </c>
      <c r="E108" s="27">
        <v>0.25</v>
      </c>
      <c r="F108" s="2">
        <v>43926</v>
      </c>
      <c r="G108" s="27" t="str">
        <f>TEXT(Table[[#This Row],[date]],"mmm")</f>
        <v>Apr</v>
      </c>
      <c r="H108" s="2" t="str">
        <f>TEXT(Table[[#This Row],[date]],"yyyy")</f>
        <v>2020</v>
      </c>
      <c r="I108" t="s">
        <v>39</v>
      </c>
      <c r="J108" t="s">
        <v>15</v>
      </c>
      <c r="K108">
        <v>100</v>
      </c>
    </row>
    <row r="109" spans="1:11" x14ac:dyDescent="0.25">
      <c r="A109" t="s">
        <v>196</v>
      </c>
      <c r="B109" t="s">
        <v>52</v>
      </c>
      <c r="C109" t="s">
        <v>75</v>
      </c>
      <c r="D109">
        <v>76</v>
      </c>
      <c r="E109" s="27">
        <v>0.2</v>
      </c>
      <c r="F109" s="2">
        <v>44930</v>
      </c>
      <c r="G109" s="27" t="str">
        <f>TEXT(Table[[#This Row],[date]],"mmm")</f>
        <v>Jan</v>
      </c>
      <c r="H109" s="2" t="str">
        <f>TEXT(Table[[#This Row],[date]],"yyyy")</f>
        <v>2023</v>
      </c>
      <c r="I109" t="s">
        <v>29</v>
      </c>
      <c r="J109" t="s">
        <v>15</v>
      </c>
      <c r="K109">
        <v>282</v>
      </c>
    </row>
    <row r="110" spans="1:11" x14ac:dyDescent="0.25">
      <c r="A110" t="s">
        <v>197</v>
      </c>
      <c r="B110" t="s">
        <v>198</v>
      </c>
      <c r="C110" t="s">
        <v>159</v>
      </c>
      <c r="D110" t="s">
        <v>12</v>
      </c>
      <c r="E110" s="27">
        <v>0.5</v>
      </c>
      <c r="F110" s="2">
        <v>43923</v>
      </c>
      <c r="G110" s="27" t="str">
        <f>TEXT(Table[[#This Row],[date]],"mmm")</f>
        <v>Apr</v>
      </c>
      <c r="H110" s="2" t="str">
        <f>TEXT(Table[[#This Row],[date]],"yyyy")</f>
        <v>2020</v>
      </c>
      <c r="I110" t="s">
        <v>39</v>
      </c>
      <c r="J110" t="s">
        <v>15</v>
      </c>
      <c r="K110" t="s">
        <v>12</v>
      </c>
    </row>
    <row r="111" spans="1:11" x14ac:dyDescent="0.25">
      <c r="A111" t="s">
        <v>199</v>
      </c>
      <c r="B111" t="s">
        <v>33</v>
      </c>
      <c r="C111" t="s">
        <v>65</v>
      </c>
      <c r="D111">
        <v>15</v>
      </c>
      <c r="E111" s="27" t="s">
        <v>12</v>
      </c>
      <c r="F111" s="2">
        <v>44000</v>
      </c>
      <c r="G111" s="27" t="str">
        <f>TEXT(Table[[#This Row],[date]],"mmm")</f>
        <v>Jun</v>
      </c>
      <c r="H111" s="2" t="str">
        <f>TEXT(Table[[#This Row],[date]],"yyyy")</f>
        <v>2020</v>
      </c>
      <c r="I111" t="s">
        <v>24</v>
      </c>
      <c r="J111" t="s">
        <v>15</v>
      </c>
      <c r="K111">
        <v>32</v>
      </c>
    </row>
    <row r="112" spans="1:11" x14ac:dyDescent="0.25">
      <c r="A112" t="s">
        <v>200</v>
      </c>
      <c r="B112" t="s">
        <v>46</v>
      </c>
      <c r="C112" t="s">
        <v>146</v>
      </c>
      <c r="D112">
        <v>500</v>
      </c>
      <c r="E112" s="27">
        <v>0.05</v>
      </c>
      <c r="F112" s="2">
        <v>44991</v>
      </c>
      <c r="G112" s="27" t="str">
        <f>TEXT(Table[[#This Row],[date]],"mmm")</f>
        <v>Mar</v>
      </c>
      <c r="H112" s="2" t="str">
        <f>TEXT(Table[[#This Row],[date]],"yyyy")</f>
        <v>2023</v>
      </c>
      <c r="I112" t="s">
        <v>31</v>
      </c>
      <c r="J112" t="s">
        <v>48</v>
      </c>
      <c r="K112">
        <v>210</v>
      </c>
    </row>
    <row r="113" spans="1:11" x14ac:dyDescent="0.25">
      <c r="A113" t="s">
        <v>201</v>
      </c>
      <c r="B113" t="s">
        <v>10</v>
      </c>
      <c r="C113" t="s">
        <v>69</v>
      </c>
      <c r="D113">
        <v>32</v>
      </c>
      <c r="E113" s="27">
        <v>0.3</v>
      </c>
      <c r="F113" s="2">
        <v>44853</v>
      </c>
      <c r="G113" s="27" t="str">
        <f>TEXT(Table[[#This Row],[date]],"mmm")</f>
        <v>Oct</v>
      </c>
      <c r="H113" s="2" t="str">
        <f>TEXT(Table[[#This Row],[date]],"yyyy")</f>
        <v>2022</v>
      </c>
      <c r="I113" t="s">
        <v>24</v>
      </c>
      <c r="J113" t="s">
        <v>15</v>
      </c>
      <c r="K113">
        <v>177</v>
      </c>
    </row>
    <row r="114" spans="1:11" x14ac:dyDescent="0.25">
      <c r="A114" t="s">
        <v>202</v>
      </c>
      <c r="B114" t="s">
        <v>57</v>
      </c>
      <c r="C114" t="s">
        <v>119</v>
      </c>
      <c r="D114">
        <v>6</v>
      </c>
      <c r="E114" s="27">
        <v>1</v>
      </c>
      <c r="F114" s="2">
        <v>43931</v>
      </c>
      <c r="G114" s="27" t="str">
        <f>TEXT(Table[[#This Row],[date]],"mmm")</f>
        <v>Apr</v>
      </c>
      <c r="H114" s="2" t="str">
        <f>TEXT(Table[[#This Row],[date]],"yyyy")</f>
        <v>2020</v>
      </c>
      <c r="I114" t="s">
        <v>39</v>
      </c>
      <c r="J114" t="s">
        <v>15</v>
      </c>
      <c r="K114">
        <v>1</v>
      </c>
    </row>
    <row r="115" spans="1:11" x14ac:dyDescent="0.25">
      <c r="A115" t="s">
        <v>203</v>
      </c>
      <c r="B115" t="s">
        <v>33</v>
      </c>
      <c r="C115" t="s">
        <v>18</v>
      </c>
      <c r="D115" t="s">
        <v>12</v>
      </c>
      <c r="E115" s="27">
        <v>0.15</v>
      </c>
      <c r="F115" s="2">
        <v>44931</v>
      </c>
      <c r="G115" s="27" t="str">
        <f>TEXT(Table[[#This Row],[date]],"mmm")</f>
        <v>Jan</v>
      </c>
      <c r="H115" s="2" t="str">
        <f>TEXT(Table[[#This Row],[date]],"yyyy")</f>
        <v>2023</v>
      </c>
      <c r="I115" t="s">
        <v>14</v>
      </c>
      <c r="J115" t="s">
        <v>15</v>
      </c>
      <c r="K115">
        <v>863</v>
      </c>
    </row>
    <row r="116" spans="1:11" x14ac:dyDescent="0.25">
      <c r="A116" t="s">
        <v>204</v>
      </c>
      <c r="B116" t="s">
        <v>155</v>
      </c>
      <c r="C116" t="s">
        <v>166</v>
      </c>
      <c r="D116">
        <v>19</v>
      </c>
      <c r="E116" s="27">
        <v>0.09</v>
      </c>
      <c r="F116" s="2">
        <v>44957</v>
      </c>
      <c r="G116" s="27" t="str">
        <f>TEXT(Table[[#This Row],[date]],"mmm")</f>
        <v>Jan</v>
      </c>
      <c r="H116" s="2" t="str">
        <f>TEXT(Table[[#This Row],[date]],"yyyy")</f>
        <v>2023</v>
      </c>
      <c r="I116" t="s">
        <v>39</v>
      </c>
      <c r="J116" t="s">
        <v>157</v>
      </c>
      <c r="K116">
        <v>80</v>
      </c>
    </row>
    <row r="117" spans="1:11" x14ac:dyDescent="0.25">
      <c r="A117" t="s">
        <v>205</v>
      </c>
      <c r="B117" t="s">
        <v>33</v>
      </c>
      <c r="C117" t="s">
        <v>206</v>
      </c>
      <c r="D117">
        <v>20</v>
      </c>
      <c r="E117" s="27">
        <v>0.05</v>
      </c>
      <c r="F117" s="2">
        <v>44930</v>
      </c>
      <c r="G117" s="27" t="str">
        <f>TEXT(Table[[#This Row],[date]],"mmm")</f>
        <v>Jan</v>
      </c>
      <c r="H117" s="2" t="str">
        <f>TEXT(Table[[#This Row],[date]],"yyyy")</f>
        <v>2023</v>
      </c>
      <c r="I117" t="s">
        <v>14</v>
      </c>
      <c r="J117" t="s">
        <v>15</v>
      </c>
      <c r="K117">
        <v>274</v>
      </c>
    </row>
    <row r="118" spans="1:11" x14ac:dyDescent="0.25">
      <c r="A118" t="s">
        <v>207</v>
      </c>
      <c r="B118" t="s">
        <v>74</v>
      </c>
      <c r="C118" t="s">
        <v>166</v>
      </c>
      <c r="D118">
        <v>70</v>
      </c>
      <c r="E118" s="27">
        <v>0.09</v>
      </c>
      <c r="F118" s="2">
        <v>44735</v>
      </c>
      <c r="G118" s="27" t="str">
        <f>TEXT(Table[[#This Row],[date]],"mmm")</f>
        <v>Jun</v>
      </c>
      <c r="H118" s="2" t="str">
        <f>TEXT(Table[[#This Row],[date]],"yyyy")</f>
        <v>2022</v>
      </c>
      <c r="I118" t="s">
        <v>85</v>
      </c>
      <c r="J118" t="s">
        <v>15</v>
      </c>
      <c r="K118">
        <v>500</v>
      </c>
    </row>
    <row r="119" spans="1:11" x14ac:dyDescent="0.25">
      <c r="A119" t="s">
        <v>208</v>
      </c>
      <c r="B119" t="s">
        <v>10</v>
      </c>
      <c r="C119" t="s">
        <v>69</v>
      </c>
      <c r="D119" t="s">
        <v>12</v>
      </c>
      <c r="E119" s="27">
        <v>1</v>
      </c>
      <c r="F119" s="2">
        <v>44207</v>
      </c>
      <c r="G119" s="27" t="str">
        <f>TEXT(Table[[#This Row],[date]],"mmm")</f>
        <v>Jan</v>
      </c>
      <c r="H119" s="2" t="str">
        <f>TEXT(Table[[#This Row],[date]],"yyyy")</f>
        <v>2021</v>
      </c>
      <c r="I119" t="s">
        <v>39</v>
      </c>
      <c r="J119" t="s">
        <v>15</v>
      </c>
      <c r="K119">
        <v>584</v>
      </c>
    </row>
    <row r="120" spans="1:11" x14ac:dyDescent="0.25">
      <c r="A120" t="s">
        <v>209</v>
      </c>
      <c r="B120" t="s">
        <v>10</v>
      </c>
      <c r="C120" t="s">
        <v>146</v>
      </c>
      <c r="D120">
        <v>250</v>
      </c>
      <c r="E120" s="27">
        <v>0.02</v>
      </c>
      <c r="F120" s="2">
        <v>44959</v>
      </c>
      <c r="G120" s="27" t="str">
        <f>TEXT(Table[[#This Row],[date]],"mmm")</f>
        <v>Feb</v>
      </c>
      <c r="H120" s="2" t="str">
        <f>TEXT(Table[[#This Row],[date]],"yyyy")</f>
        <v>2023</v>
      </c>
      <c r="I120" t="s">
        <v>31</v>
      </c>
      <c r="J120" t="s">
        <v>15</v>
      </c>
      <c r="K120" t="s">
        <v>12</v>
      </c>
    </row>
    <row r="121" spans="1:11" x14ac:dyDescent="0.25">
      <c r="A121" t="s">
        <v>210</v>
      </c>
      <c r="B121" t="s">
        <v>10</v>
      </c>
      <c r="C121" t="s">
        <v>58</v>
      </c>
      <c r="D121" t="s">
        <v>12</v>
      </c>
      <c r="E121" s="27">
        <v>1</v>
      </c>
      <c r="F121" s="2">
        <v>43952</v>
      </c>
      <c r="G121" s="27" t="str">
        <f>TEXT(Table[[#This Row],[date]],"mmm")</f>
        <v>May</v>
      </c>
      <c r="H121" s="2" t="str">
        <f>TEXT(Table[[#This Row],[date]],"yyyy")</f>
        <v>2020</v>
      </c>
      <c r="I121" t="s">
        <v>59</v>
      </c>
      <c r="J121" t="s">
        <v>15</v>
      </c>
      <c r="K121">
        <v>24</v>
      </c>
    </row>
    <row r="122" spans="1:11" x14ac:dyDescent="0.25">
      <c r="A122" t="s">
        <v>211</v>
      </c>
      <c r="B122" t="s">
        <v>10</v>
      </c>
      <c r="C122" t="s">
        <v>146</v>
      </c>
      <c r="D122">
        <v>260</v>
      </c>
      <c r="E122" s="27">
        <v>0.1</v>
      </c>
      <c r="F122" s="2">
        <v>43948</v>
      </c>
      <c r="G122" s="27" t="str">
        <f>TEXT(Table[[#This Row],[date]],"mmm")</f>
        <v>Apr</v>
      </c>
      <c r="H122" s="2" t="str">
        <f>TEXT(Table[[#This Row],[date]],"yyyy")</f>
        <v>2020</v>
      </c>
      <c r="I122" t="s">
        <v>24</v>
      </c>
      <c r="J122" t="s">
        <v>15</v>
      </c>
      <c r="K122">
        <v>840</v>
      </c>
    </row>
    <row r="123" spans="1:11" x14ac:dyDescent="0.25">
      <c r="A123" t="s">
        <v>212</v>
      </c>
      <c r="B123" t="s">
        <v>213</v>
      </c>
      <c r="C123" t="s">
        <v>119</v>
      </c>
      <c r="D123" t="s">
        <v>12</v>
      </c>
      <c r="E123" s="27">
        <v>0.11</v>
      </c>
      <c r="F123" s="2">
        <v>44669</v>
      </c>
      <c r="G123" s="27" t="str">
        <f>TEXT(Table[[#This Row],[date]],"mmm")</f>
        <v>Apr</v>
      </c>
      <c r="H123" s="2" t="str">
        <f>TEXT(Table[[#This Row],[date]],"yyyy")</f>
        <v>2022</v>
      </c>
      <c r="I123" t="s">
        <v>29</v>
      </c>
      <c r="J123" t="s">
        <v>15</v>
      </c>
      <c r="K123">
        <v>152</v>
      </c>
    </row>
    <row r="124" spans="1:11" x14ac:dyDescent="0.25">
      <c r="A124" t="s">
        <v>214</v>
      </c>
      <c r="B124" t="s">
        <v>215</v>
      </c>
      <c r="C124" t="s">
        <v>65</v>
      </c>
      <c r="D124">
        <v>5</v>
      </c>
      <c r="E124" s="27">
        <v>0.2</v>
      </c>
      <c r="F124" s="2">
        <v>43924</v>
      </c>
      <c r="G124" s="27" t="str">
        <f>TEXT(Table[[#This Row],[date]],"mmm")</f>
        <v>Apr</v>
      </c>
      <c r="H124" s="2" t="str">
        <f>TEXT(Table[[#This Row],[date]],"yyyy")</f>
        <v>2020</v>
      </c>
      <c r="I124" t="s">
        <v>39</v>
      </c>
      <c r="J124" t="s">
        <v>15</v>
      </c>
      <c r="K124" t="s">
        <v>12</v>
      </c>
    </row>
    <row r="125" spans="1:11" x14ac:dyDescent="0.25">
      <c r="A125" t="s">
        <v>216</v>
      </c>
      <c r="B125" t="s">
        <v>27</v>
      </c>
      <c r="C125" t="s">
        <v>97</v>
      </c>
      <c r="D125">
        <v>80</v>
      </c>
      <c r="E125" s="27" t="s">
        <v>12</v>
      </c>
      <c r="F125" s="2">
        <v>44741</v>
      </c>
      <c r="G125" s="27" t="str">
        <f>TEXT(Table[[#This Row],[date]],"mmm")</f>
        <v>Jun</v>
      </c>
      <c r="H125" s="2" t="str">
        <f>TEXT(Table[[#This Row],[date]],"yyyy")</f>
        <v>2022</v>
      </c>
      <c r="I125" t="s">
        <v>39</v>
      </c>
      <c r="J125" t="s">
        <v>15</v>
      </c>
      <c r="K125">
        <v>811</v>
      </c>
    </row>
    <row r="126" spans="1:11" x14ac:dyDescent="0.25">
      <c r="A126" t="s">
        <v>216</v>
      </c>
      <c r="B126" t="s">
        <v>27</v>
      </c>
      <c r="C126" t="s">
        <v>97</v>
      </c>
      <c r="D126">
        <v>144</v>
      </c>
      <c r="E126" s="27">
        <v>0.22</v>
      </c>
      <c r="F126" s="2">
        <v>44874</v>
      </c>
      <c r="G126" s="27" t="str">
        <f>TEXT(Table[[#This Row],[date]],"mmm")</f>
        <v>Nov</v>
      </c>
      <c r="H126" s="2" t="str">
        <f>TEXT(Table[[#This Row],[date]],"yyyy")</f>
        <v>2022</v>
      </c>
      <c r="I126" t="s">
        <v>102</v>
      </c>
      <c r="J126" t="s">
        <v>15</v>
      </c>
      <c r="K126">
        <v>686</v>
      </c>
    </row>
    <row r="127" spans="1:11" x14ac:dyDescent="0.25">
      <c r="A127" t="s">
        <v>217</v>
      </c>
      <c r="B127" t="s">
        <v>218</v>
      </c>
      <c r="C127" t="s">
        <v>166</v>
      </c>
      <c r="D127" t="s">
        <v>12</v>
      </c>
      <c r="E127" s="27">
        <v>0.25</v>
      </c>
      <c r="F127" s="2">
        <v>44875</v>
      </c>
      <c r="G127" s="27" t="str">
        <f>TEXT(Table[[#This Row],[date]],"mmm")</f>
        <v>Nov</v>
      </c>
      <c r="H127" s="2" t="str">
        <f>TEXT(Table[[#This Row],[date]],"yyyy")</f>
        <v>2022</v>
      </c>
      <c r="I127" t="s">
        <v>39</v>
      </c>
      <c r="J127" t="s">
        <v>15</v>
      </c>
      <c r="K127" t="s">
        <v>12</v>
      </c>
    </row>
    <row r="128" spans="1:11" x14ac:dyDescent="0.25">
      <c r="A128" t="s">
        <v>219</v>
      </c>
      <c r="B128" t="s">
        <v>155</v>
      </c>
      <c r="C128" t="s">
        <v>53</v>
      </c>
      <c r="D128">
        <v>500</v>
      </c>
      <c r="E128" s="27">
        <v>0.67</v>
      </c>
      <c r="F128" s="2">
        <v>44682</v>
      </c>
      <c r="G128" s="27" t="str">
        <f>TEXT(Table[[#This Row],[date]],"mmm")</f>
        <v>May</v>
      </c>
      <c r="H128" s="2" t="str">
        <f>TEXT(Table[[#This Row],[date]],"yyyy")</f>
        <v>2022</v>
      </c>
      <c r="I128" t="s">
        <v>24</v>
      </c>
      <c r="J128" t="s">
        <v>157</v>
      </c>
      <c r="K128">
        <v>45</v>
      </c>
    </row>
    <row r="129" spans="1:11" x14ac:dyDescent="0.25">
      <c r="A129" t="s">
        <v>220</v>
      </c>
      <c r="B129" t="s">
        <v>33</v>
      </c>
      <c r="C129" t="s">
        <v>34</v>
      </c>
      <c r="D129">
        <v>60</v>
      </c>
      <c r="E129" s="27">
        <v>0.1</v>
      </c>
      <c r="F129" s="2">
        <v>43928</v>
      </c>
      <c r="G129" s="27" t="str">
        <f>TEXT(Table[[#This Row],[date]],"mmm")</f>
        <v>Apr</v>
      </c>
      <c r="H129" s="2" t="str">
        <f>TEXT(Table[[#This Row],[date]],"yyyy")</f>
        <v>2020</v>
      </c>
      <c r="I129" t="s">
        <v>35</v>
      </c>
      <c r="J129" t="s">
        <v>15</v>
      </c>
      <c r="K129">
        <v>181</v>
      </c>
    </row>
    <row r="130" spans="1:11" x14ac:dyDescent="0.25">
      <c r="A130" t="s">
        <v>221</v>
      </c>
      <c r="B130" t="s">
        <v>222</v>
      </c>
      <c r="C130" t="s">
        <v>34</v>
      </c>
      <c r="D130" t="s">
        <v>12</v>
      </c>
      <c r="E130" s="27">
        <v>1</v>
      </c>
      <c r="F130" s="2">
        <v>44076</v>
      </c>
      <c r="G130" s="27" t="str">
        <f>TEXT(Table[[#This Row],[date]],"mmm")</f>
        <v>Sep</v>
      </c>
      <c r="H130" s="2" t="str">
        <f>TEXT(Table[[#This Row],[date]],"yyyy")</f>
        <v>2020</v>
      </c>
      <c r="I130" t="s">
        <v>19</v>
      </c>
      <c r="J130" t="s">
        <v>223</v>
      </c>
      <c r="K130">
        <v>30</v>
      </c>
    </row>
    <row r="131" spans="1:11" x14ac:dyDescent="0.25">
      <c r="A131" t="s">
        <v>224</v>
      </c>
      <c r="B131" t="s">
        <v>22</v>
      </c>
      <c r="C131" t="s">
        <v>69</v>
      </c>
      <c r="D131">
        <v>5</v>
      </c>
      <c r="E131" s="27">
        <v>0.25</v>
      </c>
      <c r="F131" s="2">
        <v>44154</v>
      </c>
      <c r="G131" s="27" t="str">
        <f>TEXT(Table[[#This Row],[date]],"mmm")</f>
        <v>Nov</v>
      </c>
      <c r="H131" s="2" t="str">
        <f>TEXT(Table[[#This Row],[date]],"yyyy")</f>
        <v>2020</v>
      </c>
      <c r="I131" t="s">
        <v>124</v>
      </c>
      <c r="J131" t="s">
        <v>15</v>
      </c>
      <c r="K131">
        <v>3</v>
      </c>
    </row>
    <row r="132" spans="1:11" x14ac:dyDescent="0.25">
      <c r="A132" t="s">
        <v>225</v>
      </c>
      <c r="B132" t="s">
        <v>10</v>
      </c>
      <c r="C132" t="s">
        <v>34</v>
      </c>
      <c r="D132">
        <v>250</v>
      </c>
      <c r="E132" s="27">
        <v>0.5</v>
      </c>
      <c r="F132" s="2">
        <v>43916</v>
      </c>
      <c r="G132" s="27" t="str">
        <f>TEXT(Table[[#This Row],[date]],"mmm")</f>
        <v>Mar</v>
      </c>
      <c r="H132" s="2" t="str">
        <f>TEXT(Table[[#This Row],[date]],"yyyy")</f>
        <v>2020</v>
      </c>
      <c r="I132" t="s">
        <v>29</v>
      </c>
      <c r="J132" t="s">
        <v>15</v>
      </c>
      <c r="K132">
        <v>88</v>
      </c>
    </row>
    <row r="133" spans="1:11" x14ac:dyDescent="0.25">
      <c r="A133" t="s">
        <v>226</v>
      </c>
      <c r="B133" t="s">
        <v>184</v>
      </c>
      <c r="C133" t="s">
        <v>11</v>
      </c>
      <c r="D133">
        <v>100</v>
      </c>
      <c r="E133" s="27" t="s">
        <v>12</v>
      </c>
      <c r="F133" s="2">
        <v>44754</v>
      </c>
      <c r="G133" s="27" t="str">
        <f>TEXT(Table[[#This Row],[date]],"mmm")</f>
        <v>Jul</v>
      </c>
      <c r="H133" s="2" t="str">
        <f>TEXT(Table[[#This Row],[date]],"yyyy")</f>
        <v>2022</v>
      </c>
      <c r="I133" t="s">
        <v>31</v>
      </c>
      <c r="J133" t="s">
        <v>185</v>
      </c>
      <c r="K133">
        <v>1100</v>
      </c>
    </row>
    <row r="134" spans="1:11" x14ac:dyDescent="0.25">
      <c r="A134" t="s">
        <v>227</v>
      </c>
      <c r="B134" t="s">
        <v>228</v>
      </c>
      <c r="C134" t="s">
        <v>34</v>
      </c>
      <c r="D134">
        <v>93</v>
      </c>
      <c r="E134" s="27">
        <v>0.13</v>
      </c>
      <c r="F134" s="2">
        <v>44918</v>
      </c>
      <c r="G134" s="27" t="str">
        <f>TEXT(Table[[#This Row],[date]],"mmm")</f>
        <v>Dec</v>
      </c>
      <c r="H134" s="2" t="str">
        <f>TEXT(Table[[#This Row],[date]],"yyyy")</f>
        <v>2022</v>
      </c>
      <c r="I134" t="s">
        <v>14</v>
      </c>
      <c r="J134" t="s">
        <v>229</v>
      </c>
      <c r="K134">
        <v>1000</v>
      </c>
    </row>
    <row r="135" spans="1:11" x14ac:dyDescent="0.25">
      <c r="A135" t="s">
        <v>230</v>
      </c>
      <c r="B135" t="s">
        <v>198</v>
      </c>
      <c r="C135" t="s">
        <v>38</v>
      </c>
      <c r="D135" t="s">
        <v>12</v>
      </c>
      <c r="E135" s="27">
        <v>0.15</v>
      </c>
      <c r="F135" s="2">
        <v>44903</v>
      </c>
      <c r="G135" s="27" t="str">
        <f>TEXT(Table[[#This Row],[date]],"mmm")</f>
        <v>Dec</v>
      </c>
      <c r="H135" s="2" t="str">
        <f>TEXT(Table[[#This Row],[date]],"yyyy")</f>
        <v>2022</v>
      </c>
      <c r="I135" t="s">
        <v>31</v>
      </c>
      <c r="J135" t="s">
        <v>15</v>
      </c>
      <c r="K135">
        <v>932</v>
      </c>
    </row>
    <row r="136" spans="1:11" x14ac:dyDescent="0.25">
      <c r="A136" t="s">
        <v>231</v>
      </c>
      <c r="B136" t="s">
        <v>232</v>
      </c>
      <c r="C136" t="s">
        <v>12</v>
      </c>
      <c r="D136" t="s">
        <v>12</v>
      </c>
      <c r="E136" s="27">
        <v>0.15</v>
      </c>
      <c r="F136" s="2">
        <v>44944</v>
      </c>
      <c r="G136" s="27" t="str">
        <f>TEXT(Table[[#This Row],[date]],"mmm")</f>
        <v>Jan</v>
      </c>
      <c r="H136" s="2" t="str">
        <f>TEXT(Table[[#This Row],[date]],"yyyy")</f>
        <v>2023</v>
      </c>
      <c r="I136" t="s">
        <v>31</v>
      </c>
      <c r="J136" t="s">
        <v>15</v>
      </c>
      <c r="K136">
        <v>946</v>
      </c>
    </row>
    <row r="137" spans="1:11" x14ac:dyDescent="0.25">
      <c r="A137" t="s">
        <v>233</v>
      </c>
      <c r="B137" t="s">
        <v>144</v>
      </c>
      <c r="C137" t="s">
        <v>50</v>
      </c>
      <c r="D137">
        <v>30</v>
      </c>
      <c r="E137" s="27" t="s">
        <v>12</v>
      </c>
      <c r="F137" s="2">
        <v>44734</v>
      </c>
      <c r="G137" s="27" t="str">
        <f>TEXT(Table[[#This Row],[date]],"mmm")</f>
        <v>Jun</v>
      </c>
      <c r="H137" s="2" t="str">
        <f>TEXT(Table[[#This Row],[date]],"yyyy")</f>
        <v>2022</v>
      </c>
      <c r="I137" t="s">
        <v>24</v>
      </c>
      <c r="J137" t="s">
        <v>15</v>
      </c>
      <c r="K137">
        <v>51</v>
      </c>
    </row>
    <row r="138" spans="1:11" x14ac:dyDescent="0.25">
      <c r="A138" t="s">
        <v>233</v>
      </c>
      <c r="B138" t="s">
        <v>144</v>
      </c>
      <c r="C138" t="s">
        <v>50</v>
      </c>
      <c r="D138">
        <v>35</v>
      </c>
      <c r="E138" s="27" t="s">
        <v>12</v>
      </c>
      <c r="F138" s="2">
        <v>44907</v>
      </c>
      <c r="G138" s="27" t="str">
        <f>TEXT(Table[[#This Row],[date]],"mmm")</f>
        <v>Dec</v>
      </c>
      <c r="H138" s="2" t="str">
        <f>TEXT(Table[[#This Row],[date]],"yyyy")</f>
        <v>2022</v>
      </c>
      <c r="I138" t="s">
        <v>24</v>
      </c>
      <c r="J138" t="s">
        <v>15</v>
      </c>
      <c r="K138">
        <v>51</v>
      </c>
    </row>
    <row r="139" spans="1:11" x14ac:dyDescent="0.25">
      <c r="A139" t="s">
        <v>234</v>
      </c>
      <c r="B139" t="s">
        <v>235</v>
      </c>
      <c r="C139" t="s">
        <v>11</v>
      </c>
      <c r="D139">
        <v>52</v>
      </c>
      <c r="E139" s="27" t="s">
        <v>12</v>
      </c>
      <c r="F139" s="2">
        <v>44743</v>
      </c>
      <c r="G139" s="27" t="str">
        <f>TEXT(Table[[#This Row],[date]],"mmm")</f>
        <v>Jul</v>
      </c>
      <c r="H139" s="2" t="str">
        <f>TEXT(Table[[#This Row],[date]],"yyyy")</f>
        <v>2022</v>
      </c>
      <c r="I139" t="s">
        <v>39</v>
      </c>
      <c r="J139" t="s">
        <v>15</v>
      </c>
      <c r="K139" t="s">
        <v>12</v>
      </c>
    </row>
    <row r="140" spans="1:11" x14ac:dyDescent="0.25">
      <c r="A140" t="s">
        <v>236</v>
      </c>
      <c r="B140" t="s">
        <v>237</v>
      </c>
      <c r="C140" t="s">
        <v>38</v>
      </c>
      <c r="D140">
        <v>70</v>
      </c>
      <c r="E140" s="27">
        <v>0.3</v>
      </c>
      <c r="F140" s="2">
        <v>44739</v>
      </c>
      <c r="G140" s="27" t="str">
        <f>TEXT(Table[[#This Row],[date]],"mmm")</f>
        <v>Jun</v>
      </c>
      <c r="H140" s="2" t="str">
        <f>TEXT(Table[[#This Row],[date]],"yyyy")</f>
        <v>2022</v>
      </c>
      <c r="I140" t="s">
        <v>31</v>
      </c>
      <c r="J140" t="s">
        <v>48</v>
      </c>
      <c r="K140">
        <v>13</v>
      </c>
    </row>
    <row r="141" spans="1:11" x14ac:dyDescent="0.25">
      <c r="A141" t="s">
        <v>238</v>
      </c>
      <c r="B141" t="s">
        <v>46</v>
      </c>
      <c r="C141" t="s">
        <v>58</v>
      </c>
      <c r="D141" t="s">
        <v>12</v>
      </c>
      <c r="E141" s="27">
        <v>0.75</v>
      </c>
      <c r="F141" s="2">
        <v>44965</v>
      </c>
      <c r="G141" s="27" t="str">
        <f>TEXT(Table[[#This Row],[date]],"mmm")</f>
        <v>Feb</v>
      </c>
      <c r="H141" s="2" t="str">
        <f>TEXT(Table[[#This Row],[date]],"yyyy")</f>
        <v>2023</v>
      </c>
      <c r="I141" t="s">
        <v>39</v>
      </c>
      <c r="J141" t="s">
        <v>48</v>
      </c>
      <c r="K141">
        <v>63</v>
      </c>
    </row>
    <row r="142" spans="1:11" x14ac:dyDescent="0.25">
      <c r="A142" t="s">
        <v>239</v>
      </c>
      <c r="B142" t="s">
        <v>33</v>
      </c>
      <c r="C142" t="s">
        <v>34</v>
      </c>
      <c r="D142">
        <v>126</v>
      </c>
      <c r="E142" s="27">
        <v>0.12</v>
      </c>
      <c r="F142" s="2">
        <v>44966</v>
      </c>
      <c r="G142" s="27" t="str">
        <f>TEXT(Table[[#This Row],[date]],"mmm")</f>
        <v>Feb</v>
      </c>
      <c r="H142" s="2" t="str">
        <f>TEXT(Table[[#This Row],[date]],"yyyy")</f>
        <v>2023</v>
      </c>
      <c r="I142" t="s">
        <v>31</v>
      </c>
      <c r="J142" t="s">
        <v>15</v>
      </c>
      <c r="K142" t="s">
        <v>12</v>
      </c>
    </row>
    <row r="143" spans="1:11" x14ac:dyDescent="0.25">
      <c r="A143" t="s">
        <v>240</v>
      </c>
      <c r="B143" t="s">
        <v>10</v>
      </c>
      <c r="C143" t="s">
        <v>58</v>
      </c>
      <c r="D143">
        <v>16</v>
      </c>
      <c r="E143" s="27">
        <v>0.25</v>
      </c>
      <c r="F143" s="2">
        <v>44741</v>
      </c>
      <c r="G143" s="27" t="str">
        <f>TEXT(Table[[#This Row],[date]],"mmm")</f>
        <v>Jun</v>
      </c>
      <c r="H143" s="2" t="str">
        <f>TEXT(Table[[#This Row],[date]],"yyyy")</f>
        <v>2022</v>
      </c>
      <c r="I143" t="s">
        <v>19</v>
      </c>
      <c r="J143" t="s">
        <v>15</v>
      </c>
      <c r="K143">
        <v>13</v>
      </c>
    </row>
    <row r="144" spans="1:11" x14ac:dyDescent="0.25">
      <c r="A144" t="s">
        <v>241</v>
      </c>
      <c r="B144" t="s">
        <v>242</v>
      </c>
      <c r="C144" t="s">
        <v>11</v>
      </c>
      <c r="D144">
        <v>31</v>
      </c>
      <c r="E144" s="27">
        <v>0.08</v>
      </c>
      <c r="F144" s="2">
        <v>44965</v>
      </c>
      <c r="G144" s="27" t="str">
        <f>TEXT(Table[[#This Row],[date]],"mmm")</f>
        <v>Feb</v>
      </c>
      <c r="H144" s="2" t="str">
        <f>TEXT(Table[[#This Row],[date]],"yyyy")</f>
        <v>2023</v>
      </c>
      <c r="I144" t="s">
        <v>14</v>
      </c>
      <c r="J144" t="s">
        <v>15</v>
      </c>
      <c r="K144">
        <v>168</v>
      </c>
    </row>
    <row r="145" spans="1:11" x14ac:dyDescent="0.25">
      <c r="A145" t="s">
        <v>243</v>
      </c>
      <c r="B145" t="s">
        <v>184</v>
      </c>
      <c r="C145" t="s">
        <v>175</v>
      </c>
      <c r="D145" t="s">
        <v>12</v>
      </c>
      <c r="E145" s="27">
        <v>0.12</v>
      </c>
      <c r="F145" s="2">
        <v>44936</v>
      </c>
      <c r="G145" s="27" t="str">
        <f>TEXT(Table[[#This Row],[date]],"mmm")</f>
        <v>Jan</v>
      </c>
      <c r="H145" s="2" t="str">
        <f>TEXT(Table[[#This Row],[date]],"yyyy")</f>
        <v>2023</v>
      </c>
      <c r="I145" t="s">
        <v>35</v>
      </c>
      <c r="J145" t="s">
        <v>15</v>
      </c>
      <c r="K145">
        <v>223</v>
      </c>
    </row>
    <row r="146" spans="1:11" x14ac:dyDescent="0.25">
      <c r="A146" t="s">
        <v>244</v>
      </c>
      <c r="B146" t="s">
        <v>37</v>
      </c>
      <c r="C146" t="s">
        <v>69</v>
      </c>
      <c r="D146">
        <v>30</v>
      </c>
      <c r="E146" s="27" t="s">
        <v>12</v>
      </c>
      <c r="F146" s="2">
        <v>43931</v>
      </c>
      <c r="G146" s="27" t="str">
        <f>TEXT(Table[[#This Row],[date]],"mmm")</f>
        <v>Apr</v>
      </c>
      <c r="H146" s="2" t="str">
        <f>TEXT(Table[[#This Row],[date]],"yyyy")</f>
        <v>2020</v>
      </c>
      <c r="I146" t="s">
        <v>24</v>
      </c>
      <c r="J146" t="s">
        <v>40</v>
      </c>
      <c r="K146">
        <v>14</v>
      </c>
    </row>
    <row r="147" spans="1:11" x14ac:dyDescent="0.25">
      <c r="A147" t="s">
        <v>245</v>
      </c>
      <c r="B147" t="s">
        <v>62</v>
      </c>
      <c r="C147" t="s">
        <v>69</v>
      </c>
      <c r="D147">
        <v>47</v>
      </c>
      <c r="E147" s="27">
        <v>0.1</v>
      </c>
      <c r="F147" s="2">
        <v>43917</v>
      </c>
      <c r="G147" s="27" t="str">
        <f>TEXT(Table[[#This Row],[date]],"mmm")</f>
        <v>Mar</v>
      </c>
      <c r="H147" s="2" t="str">
        <f>TEXT(Table[[#This Row],[date]],"yyyy")</f>
        <v>2020</v>
      </c>
      <c r="I147" t="s">
        <v>24</v>
      </c>
      <c r="J147" t="s">
        <v>25</v>
      </c>
      <c r="K147">
        <v>49</v>
      </c>
    </row>
    <row r="148" spans="1:11" x14ac:dyDescent="0.25">
      <c r="A148" t="s">
        <v>246</v>
      </c>
      <c r="B148" t="s">
        <v>247</v>
      </c>
      <c r="C148" t="s">
        <v>146</v>
      </c>
      <c r="D148">
        <v>137</v>
      </c>
      <c r="E148" s="27">
        <v>0.14000000000000001</v>
      </c>
      <c r="F148" s="2">
        <v>44944</v>
      </c>
      <c r="G148" s="27" t="str">
        <f>TEXT(Table[[#This Row],[date]],"mmm")</f>
        <v>Jan</v>
      </c>
      <c r="H148" s="2" t="str">
        <f>TEXT(Table[[#This Row],[date]],"yyyy")</f>
        <v>2023</v>
      </c>
      <c r="I148" t="s">
        <v>39</v>
      </c>
      <c r="J148" t="s">
        <v>25</v>
      </c>
      <c r="K148">
        <v>69</v>
      </c>
    </row>
    <row r="149" spans="1:11" x14ac:dyDescent="0.25">
      <c r="A149" t="s">
        <v>248</v>
      </c>
      <c r="B149" t="s">
        <v>33</v>
      </c>
      <c r="C149" t="s">
        <v>34</v>
      </c>
      <c r="D149" t="s">
        <v>12</v>
      </c>
      <c r="E149" s="27">
        <v>0.14000000000000001</v>
      </c>
      <c r="F149" s="2">
        <v>44869</v>
      </c>
      <c r="G149" s="27" t="str">
        <f>TEXT(Table[[#This Row],[date]],"mmm")</f>
        <v>Nov</v>
      </c>
      <c r="H149" s="2" t="str">
        <f>TEXT(Table[[#This Row],[date]],"yyyy")</f>
        <v>2022</v>
      </c>
      <c r="I149" t="s">
        <v>19</v>
      </c>
      <c r="J149" t="s">
        <v>15</v>
      </c>
      <c r="K149">
        <v>380</v>
      </c>
    </row>
    <row r="150" spans="1:11" x14ac:dyDescent="0.25">
      <c r="A150" t="s">
        <v>249</v>
      </c>
      <c r="B150" t="s">
        <v>10</v>
      </c>
      <c r="C150" t="s">
        <v>11</v>
      </c>
      <c r="D150" t="s">
        <v>12</v>
      </c>
      <c r="E150" s="27">
        <v>0.12</v>
      </c>
      <c r="F150" s="2">
        <v>44782</v>
      </c>
      <c r="G150" s="27" t="str">
        <f>TEXT(Table[[#This Row],[date]],"mmm")</f>
        <v>Aug</v>
      </c>
      <c r="H150" s="2" t="str">
        <f>TEXT(Table[[#This Row],[date]],"yyyy")</f>
        <v>2022</v>
      </c>
      <c r="I150" t="s">
        <v>31</v>
      </c>
      <c r="J150" t="s">
        <v>15</v>
      </c>
      <c r="K150">
        <v>272</v>
      </c>
    </row>
    <row r="151" spans="1:11" x14ac:dyDescent="0.25">
      <c r="A151" t="s">
        <v>250</v>
      </c>
      <c r="B151" t="s">
        <v>80</v>
      </c>
      <c r="C151" t="s">
        <v>34</v>
      </c>
      <c r="D151">
        <v>100</v>
      </c>
      <c r="E151" s="27">
        <v>0.1</v>
      </c>
      <c r="F151" s="2">
        <v>44722</v>
      </c>
      <c r="G151" s="27" t="str">
        <f>TEXT(Table[[#This Row],[date]],"mmm")</f>
        <v>Jun</v>
      </c>
      <c r="H151" s="2" t="str">
        <f>TEXT(Table[[#This Row],[date]],"yyyy")</f>
        <v>2022</v>
      </c>
      <c r="I151" t="s">
        <v>39</v>
      </c>
      <c r="J151" t="s">
        <v>81</v>
      </c>
      <c r="K151">
        <v>1000</v>
      </c>
    </row>
    <row r="152" spans="1:11" x14ac:dyDescent="0.25">
      <c r="A152" t="s">
        <v>251</v>
      </c>
      <c r="B152" t="s">
        <v>252</v>
      </c>
      <c r="C152" t="s">
        <v>69</v>
      </c>
      <c r="D152">
        <v>41</v>
      </c>
      <c r="E152" s="27">
        <v>0.14000000000000001</v>
      </c>
      <c r="F152" s="2">
        <v>44736</v>
      </c>
      <c r="G152" s="27" t="str">
        <f>TEXT(Table[[#This Row],[date]],"mmm")</f>
        <v>Jun</v>
      </c>
      <c r="H152" s="2" t="str">
        <f>TEXT(Table[[#This Row],[date]],"yyyy")</f>
        <v>2022</v>
      </c>
      <c r="I152" t="s">
        <v>29</v>
      </c>
      <c r="J152" t="s">
        <v>15</v>
      </c>
      <c r="K152">
        <v>137</v>
      </c>
    </row>
    <row r="153" spans="1:11" x14ac:dyDescent="0.25">
      <c r="A153" t="s">
        <v>253</v>
      </c>
      <c r="B153" t="s">
        <v>33</v>
      </c>
      <c r="C153" t="s">
        <v>159</v>
      </c>
      <c r="D153">
        <v>900</v>
      </c>
      <c r="E153" s="27">
        <v>0.09</v>
      </c>
      <c r="F153" s="2">
        <v>44531</v>
      </c>
      <c r="G153" s="27" t="str">
        <f>TEXT(Table[[#This Row],[date]],"mmm")</f>
        <v>Dec</v>
      </c>
      <c r="H153" s="2" t="str">
        <f>TEXT(Table[[#This Row],[date]],"yyyy")</f>
        <v>2021</v>
      </c>
      <c r="I153" t="s">
        <v>39</v>
      </c>
      <c r="J153" t="s">
        <v>15</v>
      </c>
      <c r="K153">
        <v>905</v>
      </c>
    </row>
    <row r="154" spans="1:11" x14ac:dyDescent="0.25">
      <c r="A154" t="s">
        <v>253</v>
      </c>
      <c r="B154" t="s">
        <v>33</v>
      </c>
      <c r="C154" t="s">
        <v>159</v>
      </c>
      <c r="D154">
        <v>3000</v>
      </c>
      <c r="E154" s="27">
        <v>0.33</v>
      </c>
      <c r="F154" s="2">
        <v>44628</v>
      </c>
      <c r="G154" s="27" t="str">
        <f>TEXT(Table[[#This Row],[date]],"mmm")</f>
        <v>Mar</v>
      </c>
      <c r="H154" s="2" t="str">
        <f>TEXT(Table[[#This Row],[date]],"yyyy")</f>
        <v>2022</v>
      </c>
      <c r="I154" t="s">
        <v>39</v>
      </c>
      <c r="J154" t="s">
        <v>15</v>
      </c>
      <c r="K154">
        <v>905</v>
      </c>
    </row>
    <row r="155" spans="1:11" x14ac:dyDescent="0.25">
      <c r="A155" t="s">
        <v>254</v>
      </c>
      <c r="B155" t="s">
        <v>255</v>
      </c>
      <c r="C155" t="s">
        <v>11</v>
      </c>
      <c r="D155" t="s">
        <v>12</v>
      </c>
      <c r="E155" s="27">
        <v>0.3</v>
      </c>
      <c r="F155" s="2">
        <v>44944</v>
      </c>
      <c r="G155" s="27" t="str">
        <f>TEXT(Table[[#This Row],[date]],"mmm")</f>
        <v>Jan</v>
      </c>
      <c r="H155" s="2" t="str">
        <f>TEXT(Table[[#This Row],[date]],"yyyy")</f>
        <v>2023</v>
      </c>
      <c r="I155" t="s">
        <v>29</v>
      </c>
      <c r="J155" t="s">
        <v>256</v>
      </c>
      <c r="K155">
        <v>204</v>
      </c>
    </row>
    <row r="156" spans="1:11" x14ac:dyDescent="0.25">
      <c r="A156" t="s">
        <v>254</v>
      </c>
      <c r="B156" t="s">
        <v>255</v>
      </c>
      <c r="C156" t="s">
        <v>11</v>
      </c>
      <c r="D156">
        <v>30</v>
      </c>
      <c r="E156" s="27" t="s">
        <v>12</v>
      </c>
      <c r="F156" s="2">
        <v>44784</v>
      </c>
      <c r="G156" s="27" t="str">
        <f>TEXT(Table[[#This Row],[date]],"mmm")</f>
        <v>Aug</v>
      </c>
      <c r="H156" s="2" t="str">
        <f>TEXT(Table[[#This Row],[date]],"yyyy")</f>
        <v>2022</v>
      </c>
      <c r="I156" t="s">
        <v>29</v>
      </c>
      <c r="J156" t="s">
        <v>256</v>
      </c>
      <c r="K156">
        <v>204</v>
      </c>
    </row>
    <row r="157" spans="1:11" x14ac:dyDescent="0.25">
      <c r="A157" t="s">
        <v>257</v>
      </c>
      <c r="B157" t="s">
        <v>33</v>
      </c>
      <c r="C157" t="s">
        <v>69</v>
      </c>
      <c r="D157">
        <v>28</v>
      </c>
      <c r="E157" s="27" t="s">
        <v>12</v>
      </c>
      <c r="F157" s="2">
        <v>44972</v>
      </c>
      <c r="G157" s="27" t="str">
        <f>TEXT(Table[[#This Row],[date]],"mmm")</f>
        <v>Feb</v>
      </c>
      <c r="H157" s="2" t="str">
        <f>TEXT(Table[[#This Row],[date]],"yyyy")</f>
        <v>2023</v>
      </c>
      <c r="I157" t="s">
        <v>85</v>
      </c>
      <c r="J157" t="s">
        <v>15</v>
      </c>
      <c r="K157">
        <v>435</v>
      </c>
    </row>
    <row r="158" spans="1:11" x14ac:dyDescent="0.25">
      <c r="A158" t="s">
        <v>258</v>
      </c>
      <c r="B158" t="s">
        <v>74</v>
      </c>
      <c r="C158" t="s">
        <v>53</v>
      </c>
      <c r="D158">
        <v>30</v>
      </c>
      <c r="E158" s="27">
        <v>0.2</v>
      </c>
      <c r="F158" s="2">
        <v>43917</v>
      </c>
      <c r="G158" s="27" t="str">
        <f>TEXT(Table[[#This Row],[date]],"mmm")</f>
        <v>Mar</v>
      </c>
      <c r="H158" s="2" t="str">
        <f>TEXT(Table[[#This Row],[date]],"yyyy")</f>
        <v>2020</v>
      </c>
      <c r="I158" t="s">
        <v>29</v>
      </c>
      <c r="J158" t="s">
        <v>15</v>
      </c>
      <c r="K158">
        <v>60</v>
      </c>
    </row>
    <row r="159" spans="1:11" x14ac:dyDescent="0.25">
      <c r="A159" t="s">
        <v>259</v>
      </c>
      <c r="B159" t="s">
        <v>27</v>
      </c>
      <c r="C159" t="s">
        <v>53</v>
      </c>
      <c r="D159">
        <v>40</v>
      </c>
      <c r="E159" s="27" t="s">
        <v>12</v>
      </c>
      <c r="F159" s="2">
        <v>44776</v>
      </c>
      <c r="G159" s="27" t="str">
        <f>TEXT(Table[[#This Row],[date]],"mmm")</f>
        <v>Aug</v>
      </c>
      <c r="H159" s="2" t="str">
        <f>TEXT(Table[[#This Row],[date]],"yyyy")</f>
        <v>2022</v>
      </c>
      <c r="I159" t="s">
        <v>31</v>
      </c>
      <c r="J159" t="s">
        <v>15</v>
      </c>
      <c r="K159">
        <v>122</v>
      </c>
    </row>
    <row r="160" spans="1:11" x14ac:dyDescent="0.25">
      <c r="A160" t="s">
        <v>259</v>
      </c>
      <c r="B160" t="s">
        <v>27</v>
      </c>
      <c r="C160" t="s">
        <v>53</v>
      </c>
      <c r="D160">
        <v>200</v>
      </c>
      <c r="E160" s="27">
        <v>0.19</v>
      </c>
      <c r="F160" s="2">
        <v>44848</v>
      </c>
      <c r="G160" s="27" t="str">
        <f>TEXT(Table[[#This Row],[date]],"mmm")</f>
        <v>Oct</v>
      </c>
      <c r="H160" s="2" t="str">
        <f>TEXT(Table[[#This Row],[date]],"yyyy")</f>
        <v>2022</v>
      </c>
      <c r="I160" t="s">
        <v>31</v>
      </c>
      <c r="J160" t="s">
        <v>15</v>
      </c>
      <c r="K160">
        <v>122</v>
      </c>
    </row>
    <row r="161" spans="1:11" x14ac:dyDescent="0.25">
      <c r="A161" t="s">
        <v>260</v>
      </c>
      <c r="B161" t="s">
        <v>155</v>
      </c>
      <c r="C161" t="s">
        <v>75</v>
      </c>
      <c r="D161">
        <v>65</v>
      </c>
      <c r="E161" s="27">
        <v>1</v>
      </c>
      <c r="F161" s="2">
        <v>44704</v>
      </c>
      <c r="G161" s="27" t="str">
        <f>TEXT(Table[[#This Row],[date]],"mmm")</f>
        <v>May</v>
      </c>
      <c r="H161" s="2" t="str">
        <f>TEXT(Table[[#This Row],[date]],"yyyy")</f>
        <v>2022</v>
      </c>
      <c r="I161" t="s">
        <v>19</v>
      </c>
      <c r="J161" t="s">
        <v>157</v>
      </c>
      <c r="K161">
        <v>16</v>
      </c>
    </row>
    <row r="162" spans="1:11" x14ac:dyDescent="0.25">
      <c r="A162" t="s">
        <v>261</v>
      </c>
      <c r="B162" t="s">
        <v>68</v>
      </c>
      <c r="C162" t="s">
        <v>53</v>
      </c>
      <c r="D162">
        <v>40</v>
      </c>
      <c r="E162" s="27">
        <v>0.43</v>
      </c>
      <c r="F162" s="2">
        <v>44941</v>
      </c>
      <c r="G162" s="27" t="str">
        <f>TEXT(Table[[#This Row],[date]],"mmm")</f>
        <v>Jan</v>
      </c>
      <c r="H162" s="2" t="str">
        <f>TEXT(Table[[#This Row],[date]],"yyyy")</f>
        <v>2023</v>
      </c>
      <c r="I162" t="s">
        <v>19</v>
      </c>
      <c r="J162" t="s">
        <v>70</v>
      </c>
      <c r="K162">
        <v>21</v>
      </c>
    </row>
    <row r="163" spans="1:11" x14ac:dyDescent="0.25">
      <c r="A163" t="s">
        <v>262</v>
      </c>
      <c r="B163" t="s">
        <v>57</v>
      </c>
      <c r="C163" t="s">
        <v>65</v>
      </c>
      <c r="D163">
        <v>250</v>
      </c>
      <c r="E163" s="27" t="s">
        <v>12</v>
      </c>
      <c r="F163" s="2">
        <v>44075</v>
      </c>
      <c r="G163" s="27" t="str">
        <f>TEXT(Table[[#This Row],[date]],"mmm")</f>
        <v>Sep</v>
      </c>
      <c r="H163" s="2" t="str">
        <f>TEXT(Table[[#This Row],[date]],"yyyy")</f>
        <v>2020</v>
      </c>
      <c r="I163" t="s">
        <v>59</v>
      </c>
      <c r="J163" t="s">
        <v>15</v>
      </c>
      <c r="K163">
        <v>95</v>
      </c>
    </row>
    <row r="164" spans="1:11" x14ac:dyDescent="0.25">
      <c r="A164" t="s">
        <v>263</v>
      </c>
      <c r="B164" t="s">
        <v>123</v>
      </c>
      <c r="C164" t="s">
        <v>75</v>
      </c>
      <c r="D164" t="s">
        <v>12</v>
      </c>
      <c r="E164" s="27">
        <v>7.0000000000000007E-2</v>
      </c>
      <c r="F164" s="2">
        <v>44812</v>
      </c>
      <c r="G164" s="27" t="str">
        <f>TEXT(Table[[#This Row],[date]],"mmm")</f>
        <v>Sep</v>
      </c>
      <c r="H164" s="2" t="str">
        <f>TEXT(Table[[#This Row],[date]],"yyyy")</f>
        <v>2022</v>
      </c>
      <c r="I164" t="s">
        <v>31</v>
      </c>
      <c r="J164" t="s">
        <v>15</v>
      </c>
      <c r="K164">
        <v>200</v>
      </c>
    </row>
    <row r="165" spans="1:11" x14ac:dyDescent="0.25">
      <c r="A165" t="s">
        <v>264</v>
      </c>
      <c r="B165" t="s">
        <v>187</v>
      </c>
      <c r="C165" t="s">
        <v>34</v>
      </c>
      <c r="D165">
        <v>180</v>
      </c>
      <c r="E165" s="27">
        <v>0.13</v>
      </c>
      <c r="F165" s="2">
        <v>44910</v>
      </c>
      <c r="G165" s="27" t="str">
        <f>TEXT(Table[[#This Row],[date]],"mmm")</f>
        <v>Dec</v>
      </c>
      <c r="H165" s="2" t="str">
        <f>TEXT(Table[[#This Row],[date]],"yyyy")</f>
        <v>2022</v>
      </c>
      <c r="I165" t="s">
        <v>31</v>
      </c>
      <c r="J165" t="s">
        <v>15</v>
      </c>
      <c r="K165">
        <v>224</v>
      </c>
    </row>
    <row r="166" spans="1:11" x14ac:dyDescent="0.25">
      <c r="A166" t="s">
        <v>265</v>
      </c>
      <c r="B166" t="s">
        <v>266</v>
      </c>
      <c r="C166" t="s">
        <v>65</v>
      </c>
      <c r="D166" t="s">
        <v>12</v>
      </c>
      <c r="E166" s="27">
        <v>0.3</v>
      </c>
      <c r="F166" s="2">
        <v>44922</v>
      </c>
      <c r="G166" s="27" t="str">
        <f>TEXT(Table[[#This Row],[date]],"mmm")</f>
        <v>Dec</v>
      </c>
      <c r="H166" s="2" t="str">
        <f>TEXT(Table[[#This Row],[date]],"yyyy")</f>
        <v>2022</v>
      </c>
      <c r="I166" t="s">
        <v>31</v>
      </c>
      <c r="J166" t="s">
        <v>267</v>
      </c>
      <c r="K166">
        <v>3700</v>
      </c>
    </row>
    <row r="167" spans="1:11" x14ac:dyDescent="0.25">
      <c r="A167" t="s">
        <v>268</v>
      </c>
      <c r="B167" t="s">
        <v>10</v>
      </c>
      <c r="C167" t="s">
        <v>11</v>
      </c>
      <c r="D167">
        <v>120</v>
      </c>
      <c r="E167" s="27">
        <v>0.04</v>
      </c>
      <c r="F167" s="2">
        <v>44841</v>
      </c>
      <c r="G167" s="27" t="str">
        <f>TEXT(Table[[#This Row],[date]],"mmm")</f>
        <v>Oct</v>
      </c>
      <c r="H167" s="2" t="str">
        <f>TEXT(Table[[#This Row],[date]],"yyyy")</f>
        <v>2022</v>
      </c>
      <c r="I167" t="s">
        <v>31</v>
      </c>
      <c r="J167" t="s">
        <v>15</v>
      </c>
      <c r="K167">
        <v>585</v>
      </c>
    </row>
    <row r="168" spans="1:11" x14ac:dyDescent="0.25">
      <c r="A168" t="s">
        <v>269</v>
      </c>
      <c r="B168" t="s">
        <v>27</v>
      </c>
      <c r="C168" t="s">
        <v>58</v>
      </c>
      <c r="D168">
        <v>138</v>
      </c>
      <c r="E168" s="27">
        <v>0.23</v>
      </c>
      <c r="F168" s="2">
        <v>44719</v>
      </c>
      <c r="G168" s="27" t="str">
        <f>TEXT(Table[[#This Row],[date]],"mmm")</f>
        <v>Jun</v>
      </c>
      <c r="H168" s="2" t="str">
        <f>TEXT(Table[[#This Row],[date]],"yyyy")</f>
        <v>2022</v>
      </c>
      <c r="I168" t="s">
        <v>31</v>
      </c>
      <c r="J168" t="s">
        <v>15</v>
      </c>
      <c r="K168">
        <v>783</v>
      </c>
    </row>
    <row r="169" spans="1:11" x14ac:dyDescent="0.25">
      <c r="A169" t="s">
        <v>269</v>
      </c>
      <c r="B169" t="s">
        <v>27</v>
      </c>
      <c r="C169" t="s">
        <v>58</v>
      </c>
      <c r="D169">
        <v>406</v>
      </c>
      <c r="E169" s="27">
        <v>0.3</v>
      </c>
      <c r="F169" s="2">
        <v>43917</v>
      </c>
      <c r="G169" s="27" t="str">
        <f>TEXT(Table[[#This Row],[date]],"mmm")</f>
        <v>Mar</v>
      </c>
      <c r="H169" s="2" t="str">
        <f>TEXT(Table[[#This Row],[date]],"yyyy")</f>
        <v>2020</v>
      </c>
      <c r="I169" t="s">
        <v>35</v>
      </c>
      <c r="J169" t="s">
        <v>15</v>
      </c>
      <c r="K169">
        <v>623</v>
      </c>
    </row>
    <row r="170" spans="1:11" x14ac:dyDescent="0.25">
      <c r="A170" t="s">
        <v>270</v>
      </c>
      <c r="B170" t="s">
        <v>10</v>
      </c>
      <c r="C170" t="s">
        <v>38</v>
      </c>
      <c r="D170" t="s">
        <v>12</v>
      </c>
      <c r="E170" s="27">
        <v>1</v>
      </c>
      <c r="F170" s="2">
        <v>44894</v>
      </c>
      <c r="G170" s="27" t="str">
        <f>TEXT(Table[[#This Row],[date]],"mmm")</f>
        <v>Nov</v>
      </c>
      <c r="H170" s="2" t="str">
        <f>TEXT(Table[[#This Row],[date]],"yyyy")</f>
        <v>2022</v>
      </c>
      <c r="I170" t="s">
        <v>39</v>
      </c>
      <c r="J170" t="s">
        <v>15</v>
      </c>
      <c r="K170" t="s">
        <v>12</v>
      </c>
    </row>
    <row r="171" spans="1:11" x14ac:dyDescent="0.25">
      <c r="A171" t="s">
        <v>271</v>
      </c>
      <c r="B171" t="s">
        <v>10</v>
      </c>
      <c r="C171" t="s">
        <v>38</v>
      </c>
      <c r="D171" t="s">
        <v>12</v>
      </c>
      <c r="E171" s="27">
        <v>0.12</v>
      </c>
      <c r="F171" s="2">
        <v>43938</v>
      </c>
      <c r="G171" s="27" t="str">
        <f>TEXT(Table[[#This Row],[date]],"mmm")</f>
        <v>Apr</v>
      </c>
      <c r="H171" s="2" t="str">
        <f>TEXT(Table[[#This Row],[date]],"yyyy")</f>
        <v>2020</v>
      </c>
      <c r="I171" t="s">
        <v>24</v>
      </c>
      <c r="J171" t="s">
        <v>15</v>
      </c>
      <c r="K171">
        <v>69</v>
      </c>
    </row>
    <row r="172" spans="1:11" x14ac:dyDescent="0.25">
      <c r="A172" t="s">
        <v>272</v>
      </c>
      <c r="B172" t="s">
        <v>273</v>
      </c>
      <c r="C172" t="s">
        <v>38</v>
      </c>
      <c r="D172" t="s">
        <v>12</v>
      </c>
      <c r="E172" s="27">
        <v>0.3</v>
      </c>
      <c r="F172" s="2">
        <v>44867</v>
      </c>
      <c r="G172" s="27" t="str">
        <f>TEXT(Table[[#This Row],[date]],"mmm")</f>
        <v>Nov</v>
      </c>
      <c r="H172" s="2" t="str">
        <f>TEXT(Table[[#This Row],[date]],"yyyy")</f>
        <v>2022</v>
      </c>
      <c r="I172" t="s">
        <v>124</v>
      </c>
      <c r="J172" t="s">
        <v>274</v>
      </c>
      <c r="K172">
        <v>0</v>
      </c>
    </row>
    <row r="173" spans="1:11" x14ac:dyDescent="0.25">
      <c r="A173" t="s">
        <v>272</v>
      </c>
      <c r="B173" t="s">
        <v>273</v>
      </c>
      <c r="C173" t="s">
        <v>38</v>
      </c>
      <c r="D173">
        <v>75</v>
      </c>
      <c r="E173" s="27">
        <v>0.25</v>
      </c>
      <c r="F173" s="2">
        <v>44655</v>
      </c>
      <c r="G173" s="27" t="str">
        <f>TEXT(Table[[#This Row],[date]],"mmm")</f>
        <v>Apr</v>
      </c>
      <c r="H173" s="2" t="str">
        <f>TEXT(Table[[#This Row],[date]],"yyyy")</f>
        <v>2022</v>
      </c>
      <c r="I173" t="s">
        <v>124</v>
      </c>
      <c r="J173" t="s">
        <v>274</v>
      </c>
      <c r="K173">
        <v>0</v>
      </c>
    </row>
    <row r="174" spans="1:11" x14ac:dyDescent="0.25">
      <c r="A174" t="s">
        <v>275</v>
      </c>
      <c r="B174" t="s">
        <v>222</v>
      </c>
      <c r="C174" t="s">
        <v>38</v>
      </c>
      <c r="D174">
        <v>9</v>
      </c>
      <c r="E174" s="27">
        <v>0.05</v>
      </c>
      <c r="F174" s="2">
        <v>44731</v>
      </c>
      <c r="G174" s="27" t="str">
        <f>TEXT(Table[[#This Row],[date]],"mmm")</f>
        <v>Jun</v>
      </c>
      <c r="H174" s="2" t="str">
        <f>TEXT(Table[[#This Row],[date]],"yyyy")</f>
        <v>2022</v>
      </c>
      <c r="I174" t="s">
        <v>24</v>
      </c>
      <c r="J174" t="s">
        <v>223</v>
      </c>
      <c r="K174">
        <v>30</v>
      </c>
    </row>
    <row r="175" spans="1:11" x14ac:dyDescent="0.25">
      <c r="A175" t="s">
        <v>276</v>
      </c>
      <c r="B175" t="s">
        <v>277</v>
      </c>
      <c r="C175" t="s">
        <v>38</v>
      </c>
      <c r="D175">
        <v>270</v>
      </c>
      <c r="E175" s="27">
        <v>0.27</v>
      </c>
      <c r="F175" s="2">
        <v>44736</v>
      </c>
      <c r="G175" s="27" t="str">
        <f>TEXT(Table[[#This Row],[date]],"mmm")</f>
        <v>Jun</v>
      </c>
      <c r="H175" s="2" t="str">
        <f>TEXT(Table[[#This Row],[date]],"yyyy")</f>
        <v>2022</v>
      </c>
      <c r="I175" t="s">
        <v>29</v>
      </c>
      <c r="J175" t="s">
        <v>278</v>
      </c>
      <c r="K175">
        <v>546</v>
      </c>
    </row>
    <row r="176" spans="1:11" x14ac:dyDescent="0.25">
      <c r="A176" t="s">
        <v>279</v>
      </c>
      <c r="B176" t="s">
        <v>280</v>
      </c>
      <c r="C176" t="s">
        <v>119</v>
      </c>
      <c r="D176" t="s">
        <v>12</v>
      </c>
      <c r="E176" s="27">
        <v>0.14000000000000001</v>
      </c>
      <c r="F176" s="2">
        <v>44818</v>
      </c>
      <c r="G176" s="27" t="str">
        <f>TEXT(Table[[#This Row],[date]],"mmm")</f>
        <v>Sep</v>
      </c>
      <c r="H176" s="2" t="str">
        <f>TEXT(Table[[#This Row],[date]],"yyyy")</f>
        <v>2022</v>
      </c>
      <c r="I176" t="s">
        <v>29</v>
      </c>
      <c r="J176" t="s">
        <v>281</v>
      </c>
      <c r="K176">
        <v>83</v>
      </c>
    </row>
    <row r="177" spans="1:11" x14ac:dyDescent="0.25">
      <c r="A177" t="s">
        <v>282</v>
      </c>
      <c r="B177" t="s">
        <v>155</v>
      </c>
      <c r="C177" t="s">
        <v>166</v>
      </c>
      <c r="D177">
        <v>40</v>
      </c>
      <c r="E177" s="27" t="s">
        <v>12</v>
      </c>
      <c r="F177" s="2">
        <v>44983</v>
      </c>
      <c r="G177" s="27" t="str">
        <f>TEXT(Table[[#This Row],[date]],"mmm")</f>
        <v>Feb</v>
      </c>
      <c r="H177" s="2" t="str">
        <f>TEXT(Table[[#This Row],[date]],"yyyy")</f>
        <v>2023</v>
      </c>
      <c r="I177" t="s">
        <v>39</v>
      </c>
      <c r="J177" t="s">
        <v>157</v>
      </c>
      <c r="K177">
        <v>401</v>
      </c>
    </row>
    <row r="178" spans="1:11" x14ac:dyDescent="0.25">
      <c r="A178" t="s">
        <v>283</v>
      </c>
      <c r="B178" t="s">
        <v>284</v>
      </c>
      <c r="C178" t="s">
        <v>38</v>
      </c>
      <c r="D178">
        <v>80</v>
      </c>
      <c r="E178" s="27">
        <v>0.11</v>
      </c>
      <c r="F178" s="2">
        <v>44707</v>
      </c>
      <c r="G178" s="27" t="str">
        <f>TEXT(Table[[#This Row],[date]],"mmm")</f>
        <v>May</v>
      </c>
      <c r="H178" s="2" t="str">
        <f>TEXT(Table[[#This Row],[date]],"yyyy")</f>
        <v>2022</v>
      </c>
      <c r="I178" t="s">
        <v>29</v>
      </c>
      <c r="J178" t="s">
        <v>285</v>
      </c>
      <c r="K178">
        <v>378</v>
      </c>
    </row>
    <row r="179" spans="1:11" x14ac:dyDescent="0.25">
      <c r="A179" t="s">
        <v>283</v>
      </c>
      <c r="B179" t="s">
        <v>284</v>
      </c>
      <c r="C179" t="s">
        <v>38</v>
      </c>
      <c r="D179">
        <v>100</v>
      </c>
      <c r="E179" s="27" t="s">
        <v>12</v>
      </c>
      <c r="F179" s="2">
        <v>44894</v>
      </c>
      <c r="G179" s="27" t="str">
        <f>TEXT(Table[[#This Row],[date]],"mmm")</f>
        <v>Nov</v>
      </c>
      <c r="H179" s="2" t="str">
        <f>TEXT(Table[[#This Row],[date]],"yyyy")</f>
        <v>2022</v>
      </c>
      <c r="I179" t="s">
        <v>29</v>
      </c>
      <c r="J179" t="s">
        <v>285</v>
      </c>
      <c r="K179">
        <v>378</v>
      </c>
    </row>
    <row r="180" spans="1:11" x14ac:dyDescent="0.25">
      <c r="A180" t="s">
        <v>286</v>
      </c>
      <c r="B180" t="s">
        <v>57</v>
      </c>
      <c r="C180" t="s">
        <v>75</v>
      </c>
      <c r="D180">
        <v>70</v>
      </c>
      <c r="E180" s="27">
        <v>0.27</v>
      </c>
      <c r="F180" s="2">
        <v>44518</v>
      </c>
      <c r="G180" s="27" t="str">
        <f>TEXT(Table[[#This Row],[date]],"mmm")</f>
        <v>Nov</v>
      </c>
      <c r="H180" s="2" t="str">
        <f>TEXT(Table[[#This Row],[date]],"yyyy")</f>
        <v>2021</v>
      </c>
      <c r="I180" t="s">
        <v>59</v>
      </c>
      <c r="J180" t="s">
        <v>15</v>
      </c>
      <c r="K180">
        <v>46</v>
      </c>
    </row>
    <row r="181" spans="1:11" x14ac:dyDescent="0.25">
      <c r="A181" t="s">
        <v>287</v>
      </c>
      <c r="B181" t="s">
        <v>10</v>
      </c>
      <c r="C181" t="s">
        <v>119</v>
      </c>
      <c r="D181">
        <v>92</v>
      </c>
      <c r="E181" s="27" t="s">
        <v>12</v>
      </c>
      <c r="F181" s="2">
        <v>44946</v>
      </c>
      <c r="G181" s="27" t="str">
        <f>TEXT(Table[[#This Row],[date]],"mmm")</f>
        <v>Jan</v>
      </c>
      <c r="H181" s="2" t="str">
        <f>TEXT(Table[[#This Row],[date]],"yyyy")</f>
        <v>2023</v>
      </c>
      <c r="I181" t="s">
        <v>59</v>
      </c>
      <c r="J181" t="s">
        <v>15</v>
      </c>
      <c r="K181" t="s">
        <v>12</v>
      </c>
    </row>
    <row r="182" spans="1:11" x14ac:dyDescent="0.25">
      <c r="A182" t="s">
        <v>288</v>
      </c>
      <c r="B182" t="s">
        <v>57</v>
      </c>
      <c r="C182" t="s">
        <v>38</v>
      </c>
      <c r="D182">
        <v>80</v>
      </c>
      <c r="E182" s="27" t="s">
        <v>12</v>
      </c>
      <c r="F182" s="2">
        <v>44959</v>
      </c>
      <c r="G182" s="27" t="str">
        <f>TEXT(Table[[#This Row],[date]],"mmm")</f>
        <v>Feb</v>
      </c>
      <c r="H182" s="2" t="str">
        <f>TEXT(Table[[#This Row],[date]],"yyyy")</f>
        <v>2023</v>
      </c>
      <c r="I182" t="s">
        <v>39</v>
      </c>
      <c r="J182" t="s">
        <v>15</v>
      </c>
      <c r="K182" t="s">
        <v>12</v>
      </c>
    </row>
    <row r="183" spans="1:11" x14ac:dyDescent="0.25">
      <c r="A183" t="s">
        <v>289</v>
      </c>
      <c r="B183" t="s">
        <v>68</v>
      </c>
      <c r="C183" t="s">
        <v>105</v>
      </c>
      <c r="D183">
        <v>140</v>
      </c>
      <c r="E183" s="27" t="s">
        <v>12</v>
      </c>
      <c r="F183" s="2">
        <v>44022</v>
      </c>
      <c r="G183" s="27" t="str">
        <f>TEXT(Table[[#This Row],[date]],"mmm")</f>
        <v>Jul</v>
      </c>
      <c r="H183" s="2" t="str">
        <f>TEXT(Table[[#This Row],[date]],"yyyy")</f>
        <v>2020</v>
      </c>
      <c r="I183" t="s">
        <v>29</v>
      </c>
      <c r="J183" t="s">
        <v>70</v>
      </c>
      <c r="K183">
        <v>70</v>
      </c>
    </row>
    <row r="184" spans="1:11" x14ac:dyDescent="0.25">
      <c r="A184" t="s">
        <v>290</v>
      </c>
      <c r="B184" t="s">
        <v>46</v>
      </c>
      <c r="C184" t="s">
        <v>69</v>
      </c>
      <c r="D184" t="s">
        <v>12</v>
      </c>
      <c r="E184" s="27">
        <v>0.3</v>
      </c>
      <c r="F184" s="2">
        <v>44685</v>
      </c>
      <c r="G184" s="27" t="str">
        <f>TEXT(Table[[#This Row],[date]],"mmm")</f>
        <v>May</v>
      </c>
      <c r="H184" s="2" t="str">
        <f>TEXT(Table[[#This Row],[date]],"yyyy")</f>
        <v>2022</v>
      </c>
      <c r="I184" t="s">
        <v>39</v>
      </c>
      <c r="J184" t="s">
        <v>48</v>
      </c>
      <c r="K184">
        <v>45</v>
      </c>
    </row>
    <row r="185" spans="1:11" x14ac:dyDescent="0.25">
      <c r="A185" t="s">
        <v>291</v>
      </c>
      <c r="B185" t="s">
        <v>33</v>
      </c>
      <c r="C185" t="s">
        <v>18</v>
      </c>
      <c r="D185">
        <v>100</v>
      </c>
      <c r="E185" s="27">
        <v>0.37</v>
      </c>
      <c r="F185" s="2">
        <v>44896</v>
      </c>
      <c r="G185" s="27" t="str">
        <f>TEXT(Table[[#This Row],[date]],"mmm")</f>
        <v>Dec</v>
      </c>
      <c r="H185" s="2" t="str">
        <f>TEXT(Table[[#This Row],[date]],"yyyy")</f>
        <v>2022</v>
      </c>
      <c r="I185" t="s">
        <v>14</v>
      </c>
      <c r="J185" t="s">
        <v>15</v>
      </c>
      <c r="K185">
        <v>194</v>
      </c>
    </row>
    <row r="186" spans="1:11" x14ac:dyDescent="0.25">
      <c r="A186" t="s">
        <v>291</v>
      </c>
      <c r="B186" t="s">
        <v>33</v>
      </c>
      <c r="C186" t="s">
        <v>18</v>
      </c>
      <c r="D186">
        <v>120</v>
      </c>
      <c r="E186" s="27">
        <v>0.3</v>
      </c>
      <c r="F186" s="2">
        <v>44747</v>
      </c>
      <c r="G186" s="27" t="str">
        <f>TEXT(Table[[#This Row],[date]],"mmm")</f>
        <v>Jul</v>
      </c>
      <c r="H186" s="2" t="str">
        <f>TEXT(Table[[#This Row],[date]],"yyyy")</f>
        <v>2022</v>
      </c>
      <c r="I186" t="s">
        <v>14</v>
      </c>
      <c r="J186" t="s">
        <v>15</v>
      </c>
      <c r="K186">
        <v>194</v>
      </c>
    </row>
    <row r="187" spans="1:11" x14ac:dyDescent="0.25">
      <c r="A187" t="s">
        <v>292</v>
      </c>
      <c r="B187" t="s">
        <v>293</v>
      </c>
      <c r="C187" t="s">
        <v>294</v>
      </c>
      <c r="D187">
        <v>900</v>
      </c>
      <c r="E187" s="27" t="s">
        <v>12</v>
      </c>
      <c r="F187" s="2">
        <v>44939</v>
      </c>
      <c r="G187" s="27" t="str">
        <f>TEXT(Table[[#This Row],[date]],"mmm")</f>
        <v>Jan</v>
      </c>
      <c r="H187" s="2" t="str">
        <f>TEXT(Table[[#This Row],[date]],"yyyy")</f>
        <v>2023</v>
      </c>
      <c r="I187" t="s">
        <v>39</v>
      </c>
      <c r="J187" t="s">
        <v>267</v>
      </c>
      <c r="K187" t="s">
        <v>12</v>
      </c>
    </row>
    <row r="188" spans="1:11" x14ac:dyDescent="0.25">
      <c r="A188" t="s">
        <v>297</v>
      </c>
      <c r="B188" t="s">
        <v>298</v>
      </c>
      <c r="C188" t="s">
        <v>105</v>
      </c>
      <c r="D188">
        <v>200</v>
      </c>
      <c r="E188" s="27" t="s">
        <v>12</v>
      </c>
      <c r="F188" s="2">
        <v>43938</v>
      </c>
      <c r="G188" s="27" t="str">
        <f>TEXT(Table[[#This Row],[date]],"mmm")</f>
        <v>Apr</v>
      </c>
      <c r="H188" s="2" t="str">
        <f>TEXT(Table[[#This Row],[date]],"yyyy")</f>
        <v>2020</v>
      </c>
      <c r="I188" t="s">
        <v>35</v>
      </c>
      <c r="J188" t="s">
        <v>70</v>
      </c>
      <c r="K188">
        <v>293</v>
      </c>
    </row>
    <row r="189" spans="1:11" x14ac:dyDescent="0.25">
      <c r="A189" t="s">
        <v>299</v>
      </c>
      <c r="B189" t="s">
        <v>27</v>
      </c>
      <c r="C189" t="s">
        <v>69</v>
      </c>
      <c r="D189">
        <v>95</v>
      </c>
      <c r="E189" s="27">
        <v>0.05</v>
      </c>
      <c r="F189" s="2">
        <v>44903</v>
      </c>
      <c r="G189" s="27" t="str">
        <f>TEXT(Table[[#This Row],[date]],"mmm")</f>
        <v>Dec</v>
      </c>
      <c r="H189" s="2" t="str">
        <f>TEXT(Table[[#This Row],[date]],"yyyy")</f>
        <v>2022</v>
      </c>
      <c r="I189" t="s">
        <v>102</v>
      </c>
      <c r="J189" t="s">
        <v>15</v>
      </c>
      <c r="K189">
        <v>220</v>
      </c>
    </row>
    <row r="190" spans="1:11" x14ac:dyDescent="0.25">
      <c r="A190" t="s">
        <v>300</v>
      </c>
      <c r="B190" t="s">
        <v>184</v>
      </c>
      <c r="C190" t="s">
        <v>65</v>
      </c>
      <c r="D190">
        <v>20</v>
      </c>
      <c r="E190" s="27" t="s">
        <v>12</v>
      </c>
      <c r="F190" s="2">
        <v>44085</v>
      </c>
      <c r="G190" s="27" t="str">
        <f>TEXT(Table[[#This Row],[date]],"mmm")</f>
        <v>Sep</v>
      </c>
      <c r="H190" s="2" t="str">
        <f>TEXT(Table[[#This Row],[date]],"yyyy")</f>
        <v>2020</v>
      </c>
      <c r="I190" t="s">
        <v>59</v>
      </c>
      <c r="J190" t="s">
        <v>185</v>
      </c>
      <c r="K190">
        <v>41</v>
      </c>
    </row>
    <row r="191" spans="1:11" x14ac:dyDescent="0.25">
      <c r="A191" t="s">
        <v>301</v>
      </c>
      <c r="B191" t="s">
        <v>10</v>
      </c>
      <c r="C191" t="s">
        <v>69</v>
      </c>
      <c r="D191">
        <v>100</v>
      </c>
      <c r="E191" s="27">
        <v>0.06</v>
      </c>
      <c r="F191" s="2">
        <v>44875</v>
      </c>
      <c r="G191" s="27" t="str">
        <f>TEXT(Table[[#This Row],[date]],"mmm")</f>
        <v>Nov</v>
      </c>
      <c r="H191" s="2" t="str">
        <f>TEXT(Table[[#This Row],[date]],"yyyy")</f>
        <v>2022</v>
      </c>
      <c r="I191" t="s">
        <v>31</v>
      </c>
      <c r="J191" t="s">
        <v>15</v>
      </c>
      <c r="K191">
        <v>665</v>
      </c>
    </row>
    <row r="192" spans="1:11" x14ac:dyDescent="0.25">
      <c r="A192" t="s">
        <v>301</v>
      </c>
      <c r="B192" t="s">
        <v>10</v>
      </c>
      <c r="C192" t="s">
        <v>69</v>
      </c>
      <c r="D192">
        <v>200</v>
      </c>
      <c r="E192" s="27">
        <v>0.1</v>
      </c>
      <c r="F192" s="2">
        <v>44670</v>
      </c>
      <c r="G192" s="27" t="str">
        <f>TEXT(Table[[#This Row],[date]],"mmm")</f>
        <v>Apr</v>
      </c>
      <c r="H192" s="2" t="str">
        <f>TEXT(Table[[#This Row],[date]],"yyyy")</f>
        <v>2022</v>
      </c>
      <c r="I192" t="s">
        <v>31</v>
      </c>
      <c r="J192" t="s">
        <v>15</v>
      </c>
      <c r="K192">
        <v>665</v>
      </c>
    </row>
    <row r="193" spans="1:11" x14ac:dyDescent="0.25">
      <c r="A193" t="s">
        <v>301</v>
      </c>
      <c r="B193" t="s">
        <v>10</v>
      </c>
      <c r="C193" t="s">
        <v>69</v>
      </c>
      <c r="D193">
        <v>220</v>
      </c>
      <c r="E193" s="27">
        <v>0.12</v>
      </c>
      <c r="F193" s="2">
        <v>44788</v>
      </c>
      <c r="G193" s="27" t="str">
        <f>TEXT(Table[[#This Row],[date]],"mmm")</f>
        <v>Aug</v>
      </c>
      <c r="H193" s="2" t="str">
        <f>TEXT(Table[[#This Row],[date]],"yyyy")</f>
        <v>2022</v>
      </c>
      <c r="I193" t="s">
        <v>31</v>
      </c>
      <c r="J193" t="s">
        <v>15</v>
      </c>
      <c r="K193">
        <v>665</v>
      </c>
    </row>
    <row r="194" spans="1:11" x14ac:dyDescent="0.25">
      <c r="A194" t="s">
        <v>301</v>
      </c>
      <c r="B194" t="s">
        <v>10</v>
      </c>
      <c r="C194" t="s">
        <v>69</v>
      </c>
      <c r="D194">
        <v>340</v>
      </c>
      <c r="E194" s="27">
        <v>0.28000000000000003</v>
      </c>
      <c r="F194" s="2">
        <v>44936</v>
      </c>
      <c r="G194" s="27" t="str">
        <f>TEXT(Table[[#This Row],[date]],"mmm")</f>
        <v>Jan</v>
      </c>
      <c r="H194" s="2" t="str">
        <f>TEXT(Table[[#This Row],[date]],"yyyy")</f>
        <v>2023</v>
      </c>
      <c r="I194" t="s">
        <v>31</v>
      </c>
      <c r="J194" t="s">
        <v>15</v>
      </c>
      <c r="K194">
        <v>665</v>
      </c>
    </row>
    <row r="195" spans="1:11" x14ac:dyDescent="0.25">
      <c r="A195" t="s">
        <v>302</v>
      </c>
      <c r="B195" t="s">
        <v>184</v>
      </c>
      <c r="C195" t="s">
        <v>38</v>
      </c>
      <c r="D195">
        <v>110</v>
      </c>
      <c r="E195" s="27">
        <v>0.28000000000000003</v>
      </c>
      <c r="F195" s="2">
        <v>44938</v>
      </c>
      <c r="G195" s="27" t="str">
        <f>TEXT(Table[[#This Row],[date]],"mmm")</f>
        <v>Jan</v>
      </c>
      <c r="H195" s="2" t="str">
        <f>TEXT(Table[[#This Row],[date]],"yyyy")</f>
        <v>2023</v>
      </c>
      <c r="I195" t="s">
        <v>35</v>
      </c>
      <c r="J195" t="s">
        <v>185</v>
      </c>
      <c r="K195">
        <v>490</v>
      </c>
    </row>
    <row r="196" spans="1:11" x14ac:dyDescent="0.25">
      <c r="A196" t="s">
        <v>302</v>
      </c>
      <c r="B196" t="s">
        <v>184</v>
      </c>
      <c r="C196" t="s">
        <v>38</v>
      </c>
      <c r="D196">
        <v>150</v>
      </c>
      <c r="E196" s="27">
        <v>0.25</v>
      </c>
      <c r="F196" s="2">
        <v>44763</v>
      </c>
      <c r="G196" s="27" t="str">
        <f>TEXT(Table[[#This Row],[date]],"mmm")</f>
        <v>Jul</v>
      </c>
      <c r="H196" s="2" t="str">
        <f>TEXT(Table[[#This Row],[date]],"yyyy")</f>
        <v>2022</v>
      </c>
      <c r="I196" t="s">
        <v>35</v>
      </c>
      <c r="J196" t="s">
        <v>185</v>
      </c>
      <c r="K196">
        <v>490</v>
      </c>
    </row>
    <row r="197" spans="1:11" x14ac:dyDescent="0.25">
      <c r="A197" t="s">
        <v>303</v>
      </c>
      <c r="B197" t="s">
        <v>33</v>
      </c>
      <c r="C197" t="s">
        <v>38</v>
      </c>
      <c r="D197" t="s">
        <v>12</v>
      </c>
      <c r="E197" s="27">
        <v>1</v>
      </c>
      <c r="F197" s="2">
        <v>44893</v>
      </c>
      <c r="G197" s="27" t="str">
        <f>TEXT(Table[[#This Row],[date]],"mmm")</f>
        <v>Nov</v>
      </c>
      <c r="H197" s="2" t="str">
        <f>TEXT(Table[[#This Row],[date]],"yyyy")</f>
        <v>2022</v>
      </c>
      <c r="I197" t="s">
        <v>14</v>
      </c>
      <c r="J197" t="s">
        <v>15</v>
      </c>
      <c r="K197">
        <v>1000</v>
      </c>
    </row>
    <row r="198" spans="1:11" x14ac:dyDescent="0.25">
      <c r="A198" t="s">
        <v>303</v>
      </c>
      <c r="B198" t="s">
        <v>33</v>
      </c>
      <c r="C198" t="s">
        <v>38</v>
      </c>
      <c r="D198">
        <v>250</v>
      </c>
      <c r="E198" s="27">
        <v>0.2</v>
      </c>
      <c r="F198" s="2">
        <v>44725</v>
      </c>
      <c r="G198" s="27" t="str">
        <f>TEXT(Table[[#This Row],[date]],"mmm")</f>
        <v>Jun</v>
      </c>
      <c r="H198" s="2" t="str">
        <f>TEXT(Table[[#This Row],[date]],"yyyy")</f>
        <v>2022</v>
      </c>
      <c r="I198" t="s">
        <v>14</v>
      </c>
      <c r="J198" t="s">
        <v>15</v>
      </c>
      <c r="K198">
        <v>1000</v>
      </c>
    </row>
    <row r="199" spans="1:11" x14ac:dyDescent="0.25">
      <c r="A199" t="s">
        <v>304</v>
      </c>
      <c r="B199" t="s">
        <v>10</v>
      </c>
      <c r="C199" t="s">
        <v>43</v>
      </c>
      <c r="D199">
        <v>88</v>
      </c>
      <c r="E199" s="27">
        <v>0.5</v>
      </c>
      <c r="F199" s="2">
        <v>44896</v>
      </c>
      <c r="G199" s="27" t="str">
        <f>TEXT(Table[[#This Row],[date]],"mmm")</f>
        <v>Dec</v>
      </c>
      <c r="H199" s="2" t="str">
        <f>TEXT(Table[[#This Row],[date]],"yyyy")</f>
        <v>2022</v>
      </c>
      <c r="I199" t="s">
        <v>39</v>
      </c>
      <c r="J199" t="s">
        <v>15</v>
      </c>
      <c r="K199" t="s">
        <v>12</v>
      </c>
    </row>
    <row r="200" spans="1:11" x14ac:dyDescent="0.25">
      <c r="A200" t="s">
        <v>305</v>
      </c>
      <c r="B200" t="s">
        <v>33</v>
      </c>
      <c r="C200" t="s">
        <v>53</v>
      </c>
      <c r="D200" t="s">
        <v>12</v>
      </c>
      <c r="E200" s="27">
        <v>0.1</v>
      </c>
      <c r="F200" s="2">
        <v>44903</v>
      </c>
      <c r="G200" s="27" t="str">
        <f>TEXT(Table[[#This Row],[date]],"mmm")</f>
        <v>Dec</v>
      </c>
      <c r="H200" s="2" t="str">
        <f>TEXT(Table[[#This Row],[date]],"yyyy")</f>
        <v>2022</v>
      </c>
      <c r="I200" t="s">
        <v>31</v>
      </c>
      <c r="J200" t="s">
        <v>15</v>
      </c>
      <c r="K200">
        <v>352</v>
      </c>
    </row>
    <row r="201" spans="1:11" x14ac:dyDescent="0.25">
      <c r="A201" t="s">
        <v>306</v>
      </c>
      <c r="B201" t="s">
        <v>33</v>
      </c>
      <c r="C201" t="s">
        <v>159</v>
      </c>
      <c r="D201">
        <v>130</v>
      </c>
      <c r="E201" s="27">
        <v>0.25</v>
      </c>
      <c r="F201" s="2">
        <v>43917</v>
      </c>
      <c r="G201" s="27" t="str">
        <f>TEXT(Table[[#This Row],[date]],"mmm")</f>
        <v>Mar</v>
      </c>
      <c r="H201" s="2" t="str">
        <f>TEXT(Table[[#This Row],[date]],"yyyy")</f>
        <v>2020</v>
      </c>
      <c r="I201" t="s">
        <v>24</v>
      </c>
      <c r="J201" t="s">
        <v>15</v>
      </c>
      <c r="K201">
        <v>77</v>
      </c>
    </row>
    <row r="202" spans="1:11" x14ac:dyDescent="0.25">
      <c r="A202" t="s">
        <v>307</v>
      </c>
      <c r="B202" t="s">
        <v>10</v>
      </c>
      <c r="C202" t="s">
        <v>146</v>
      </c>
      <c r="D202">
        <v>60</v>
      </c>
      <c r="E202" s="27" t="s">
        <v>12</v>
      </c>
      <c r="F202" s="2">
        <v>44762</v>
      </c>
      <c r="G202" s="27" t="str">
        <f>TEXT(Table[[#This Row],[date]],"mmm")</f>
        <v>Jul</v>
      </c>
      <c r="H202" s="2" t="str">
        <f>TEXT(Table[[#This Row],[date]],"yyyy")</f>
        <v>2022</v>
      </c>
      <c r="I202" t="s">
        <v>29</v>
      </c>
      <c r="J202" t="s">
        <v>15</v>
      </c>
      <c r="K202">
        <v>48</v>
      </c>
    </row>
    <row r="203" spans="1:11" x14ac:dyDescent="0.25">
      <c r="A203" t="s">
        <v>308</v>
      </c>
      <c r="B203" t="s">
        <v>10</v>
      </c>
      <c r="C203" t="s">
        <v>105</v>
      </c>
      <c r="D203">
        <v>30</v>
      </c>
      <c r="E203" s="27">
        <v>0.1</v>
      </c>
      <c r="F203" s="2">
        <v>43920</v>
      </c>
      <c r="G203" s="27" t="str">
        <f>TEXT(Table[[#This Row],[date]],"mmm")</f>
        <v>Mar</v>
      </c>
      <c r="H203" s="2" t="str">
        <f>TEXT(Table[[#This Row],[date]],"yyyy")</f>
        <v>2020</v>
      </c>
      <c r="I203" t="s">
        <v>39</v>
      </c>
      <c r="J203" t="s">
        <v>15</v>
      </c>
      <c r="K203" t="s">
        <v>12</v>
      </c>
    </row>
    <row r="204" spans="1:11" x14ac:dyDescent="0.25">
      <c r="A204" t="s">
        <v>309</v>
      </c>
      <c r="B204" t="s">
        <v>310</v>
      </c>
      <c r="C204" t="s">
        <v>43</v>
      </c>
      <c r="D204">
        <v>137</v>
      </c>
      <c r="E204" s="27">
        <v>1</v>
      </c>
      <c r="F204" s="2">
        <v>43977</v>
      </c>
      <c r="G204" s="27" t="str">
        <f>TEXT(Table[[#This Row],[date]],"mmm")</f>
        <v>May</v>
      </c>
      <c r="H204" s="2" t="str">
        <f>TEXT(Table[[#This Row],[date]],"yyyy")</f>
        <v>2020</v>
      </c>
      <c r="I204" t="s">
        <v>59</v>
      </c>
      <c r="J204" t="s">
        <v>15</v>
      </c>
      <c r="K204">
        <v>108</v>
      </c>
    </row>
    <row r="205" spans="1:11" x14ac:dyDescent="0.25">
      <c r="A205" t="s">
        <v>311</v>
      </c>
      <c r="B205" t="s">
        <v>312</v>
      </c>
      <c r="C205" t="s">
        <v>69</v>
      </c>
      <c r="D205" t="s">
        <v>12</v>
      </c>
      <c r="E205" s="27">
        <v>0.25</v>
      </c>
      <c r="F205" s="2">
        <v>44956</v>
      </c>
      <c r="G205" s="27" t="str">
        <f>TEXT(Table[[#This Row],[date]],"mmm")</f>
        <v>Jan</v>
      </c>
      <c r="H205" s="2" t="str">
        <f>TEXT(Table[[#This Row],[date]],"yyyy")</f>
        <v>2023</v>
      </c>
      <c r="I205" t="s">
        <v>31</v>
      </c>
      <c r="J205" t="s">
        <v>15</v>
      </c>
      <c r="K205" t="s">
        <v>12</v>
      </c>
    </row>
    <row r="206" spans="1:11" x14ac:dyDescent="0.25">
      <c r="A206" t="s">
        <v>313</v>
      </c>
      <c r="B206" t="s">
        <v>314</v>
      </c>
      <c r="C206" t="s">
        <v>58</v>
      </c>
      <c r="D206">
        <v>17</v>
      </c>
      <c r="E206" s="27" t="s">
        <v>12</v>
      </c>
      <c r="F206" s="2">
        <v>44978</v>
      </c>
      <c r="G206" s="27" t="str">
        <f>TEXT(Table[[#This Row],[date]],"mmm")</f>
        <v>Feb</v>
      </c>
      <c r="H206" s="2" t="str">
        <f>TEXT(Table[[#This Row],[date]],"yyyy")</f>
        <v>2023</v>
      </c>
      <c r="I206" t="s">
        <v>85</v>
      </c>
      <c r="J206" t="s">
        <v>131</v>
      </c>
      <c r="K206" t="s">
        <v>12</v>
      </c>
    </row>
    <row r="207" spans="1:11" x14ac:dyDescent="0.25">
      <c r="A207" t="s">
        <v>313</v>
      </c>
      <c r="B207" t="s">
        <v>10</v>
      </c>
      <c r="C207" t="s">
        <v>69</v>
      </c>
      <c r="D207">
        <v>50</v>
      </c>
      <c r="E207" s="27">
        <v>0.1</v>
      </c>
      <c r="F207" s="2">
        <v>44950</v>
      </c>
      <c r="G207" s="27" t="str">
        <f>TEXT(Table[[#This Row],[date]],"mmm")</f>
        <v>Jan</v>
      </c>
      <c r="H207" s="2" t="str">
        <f>TEXT(Table[[#This Row],[date]],"yyyy")</f>
        <v>2023</v>
      </c>
      <c r="I207" t="s">
        <v>14</v>
      </c>
      <c r="J207" t="s">
        <v>15</v>
      </c>
      <c r="K207">
        <v>1300</v>
      </c>
    </row>
    <row r="208" spans="1:11" x14ac:dyDescent="0.25">
      <c r="A208" t="s">
        <v>313</v>
      </c>
      <c r="B208" t="s">
        <v>10</v>
      </c>
      <c r="C208" t="s">
        <v>69</v>
      </c>
      <c r="D208">
        <v>240</v>
      </c>
      <c r="E208" s="27">
        <v>0.27</v>
      </c>
      <c r="F208" s="2">
        <v>44706</v>
      </c>
      <c r="G208" s="27" t="str">
        <f>TEXT(Table[[#This Row],[date]],"mmm")</f>
        <v>May</v>
      </c>
      <c r="H208" s="2" t="str">
        <f>TEXT(Table[[#This Row],[date]],"yyyy")</f>
        <v>2022</v>
      </c>
      <c r="I208" t="s">
        <v>14</v>
      </c>
      <c r="J208" t="s">
        <v>15</v>
      </c>
      <c r="K208">
        <v>1300</v>
      </c>
    </row>
    <row r="209" spans="1:11" x14ac:dyDescent="0.25">
      <c r="A209" t="s">
        <v>315</v>
      </c>
      <c r="B209" t="s">
        <v>22</v>
      </c>
      <c r="C209" t="s">
        <v>34</v>
      </c>
      <c r="D209">
        <v>29</v>
      </c>
      <c r="E209" s="27">
        <v>0.34</v>
      </c>
      <c r="F209" s="2">
        <v>44677</v>
      </c>
      <c r="G209" s="27" t="str">
        <f>TEXT(Table[[#This Row],[date]],"mmm")</f>
        <v>Apr</v>
      </c>
      <c r="H209" s="2" t="str">
        <f>TEXT(Table[[#This Row],[date]],"yyyy")</f>
        <v>2022</v>
      </c>
      <c r="I209" t="s">
        <v>19</v>
      </c>
      <c r="J209" t="s">
        <v>25</v>
      </c>
      <c r="K209">
        <v>27</v>
      </c>
    </row>
    <row r="210" spans="1:11" x14ac:dyDescent="0.25">
      <c r="A210" t="s">
        <v>315</v>
      </c>
      <c r="B210" t="s">
        <v>22</v>
      </c>
      <c r="C210" t="s">
        <v>34</v>
      </c>
      <c r="D210">
        <v>30</v>
      </c>
      <c r="E210" s="27">
        <v>0.55000000000000004</v>
      </c>
      <c r="F210" s="2">
        <v>44732</v>
      </c>
      <c r="G210" s="27" t="str">
        <f>TEXT(Table[[#This Row],[date]],"mmm")</f>
        <v>Jun</v>
      </c>
      <c r="H210" s="2" t="str">
        <f>TEXT(Table[[#This Row],[date]],"yyyy")</f>
        <v>2022</v>
      </c>
      <c r="I210" t="s">
        <v>19</v>
      </c>
      <c r="J210" t="s">
        <v>25</v>
      </c>
      <c r="K210">
        <v>27</v>
      </c>
    </row>
    <row r="211" spans="1:11" x14ac:dyDescent="0.25">
      <c r="A211" t="s">
        <v>316</v>
      </c>
      <c r="B211" t="s">
        <v>187</v>
      </c>
      <c r="C211" t="s">
        <v>146</v>
      </c>
      <c r="D211">
        <v>140</v>
      </c>
      <c r="E211" s="27">
        <v>0.1</v>
      </c>
      <c r="F211" s="2">
        <v>44939</v>
      </c>
      <c r="G211" s="27" t="str">
        <f>TEXT(Table[[#This Row],[date]],"mmm")</f>
        <v>Jan</v>
      </c>
      <c r="H211" s="2" t="str">
        <f>TEXT(Table[[#This Row],[date]],"yyyy")</f>
        <v>2023</v>
      </c>
      <c r="I211" t="s">
        <v>39</v>
      </c>
      <c r="J211" t="s">
        <v>15</v>
      </c>
      <c r="K211" t="s">
        <v>12</v>
      </c>
    </row>
    <row r="212" spans="1:11" x14ac:dyDescent="0.25">
      <c r="A212" t="s">
        <v>317</v>
      </c>
      <c r="B212" t="s">
        <v>88</v>
      </c>
      <c r="C212" t="s">
        <v>43</v>
      </c>
      <c r="D212">
        <v>12</v>
      </c>
      <c r="E212" s="27">
        <v>0.25</v>
      </c>
      <c r="F212" s="2">
        <v>44712</v>
      </c>
      <c r="G212" s="27" t="str">
        <f>TEXT(Table[[#This Row],[date]],"mmm")</f>
        <v>May</v>
      </c>
      <c r="H212" s="2" t="str">
        <f>TEXT(Table[[#This Row],[date]],"yyyy")</f>
        <v>2022</v>
      </c>
      <c r="I212" t="s">
        <v>19</v>
      </c>
      <c r="J212" t="s">
        <v>15</v>
      </c>
      <c r="K212">
        <v>26</v>
      </c>
    </row>
    <row r="213" spans="1:11" x14ac:dyDescent="0.25">
      <c r="A213" t="s">
        <v>318</v>
      </c>
      <c r="B213" t="s">
        <v>319</v>
      </c>
      <c r="C213" t="s">
        <v>97</v>
      </c>
      <c r="D213">
        <v>4375</v>
      </c>
      <c r="E213" s="27">
        <v>0.25</v>
      </c>
      <c r="F213" s="2">
        <v>44042</v>
      </c>
      <c r="G213" s="27" t="str">
        <f>TEXT(Table[[#This Row],[date]],"mmm")</f>
        <v>Jul</v>
      </c>
      <c r="H213" s="2" t="str">
        <f>TEXT(Table[[#This Row],[date]],"yyyy")</f>
        <v>2020</v>
      </c>
      <c r="I213" t="s">
        <v>59</v>
      </c>
      <c r="J213" t="s">
        <v>320</v>
      </c>
      <c r="K213" t="s">
        <v>12</v>
      </c>
    </row>
    <row r="214" spans="1:11" x14ac:dyDescent="0.25">
      <c r="A214" t="s">
        <v>318</v>
      </c>
      <c r="B214" t="s">
        <v>321</v>
      </c>
      <c r="C214" t="s">
        <v>97</v>
      </c>
      <c r="D214">
        <v>226</v>
      </c>
      <c r="E214" s="27" t="s">
        <v>12</v>
      </c>
      <c r="F214" s="2">
        <v>44866</v>
      </c>
      <c r="G214" s="27" t="str">
        <f>TEXT(Table[[#This Row],[date]],"mmm")</f>
        <v>Nov</v>
      </c>
      <c r="H214" s="2" t="str">
        <f>TEXT(Table[[#This Row],[date]],"yyyy")</f>
        <v>2022</v>
      </c>
      <c r="I214" t="s">
        <v>59</v>
      </c>
      <c r="J214" t="s">
        <v>15</v>
      </c>
      <c r="K214" t="s">
        <v>12</v>
      </c>
    </row>
    <row r="215" spans="1:11" x14ac:dyDescent="0.25">
      <c r="A215" t="s">
        <v>322</v>
      </c>
      <c r="B215" t="s">
        <v>68</v>
      </c>
      <c r="C215" t="s">
        <v>28</v>
      </c>
      <c r="D215">
        <v>270</v>
      </c>
      <c r="E215" s="27">
        <v>0.18</v>
      </c>
      <c r="F215" s="2">
        <v>43979</v>
      </c>
      <c r="G215" s="27" t="str">
        <f>TEXT(Table[[#This Row],[date]],"mmm")</f>
        <v>May</v>
      </c>
      <c r="H215" s="2" t="str">
        <f>TEXT(Table[[#This Row],[date]],"yyyy")</f>
        <v>2020</v>
      </c>
      <c r="I215" t="s">
        <v>39</v>
      </c>
      <c r="J215" t="s">
        <v>70</v>
      </c>
      <c r="K215">
        <v>224</v>
      </c>
    </row>
    <row r="216" spans="1:11" x14ac:dyDescent="0.25">
      <c r="A216" t="s">
        <v>323</v>
      </c>
      <c r="B216" t="s">
        <v>10</v>
      </c>
      <c r="C216" t="s">
        <v>28</v>
      </c>
      <c r="D216">
        <v>200</v>
      </c>
      <c r="E216" s="27" t="s">
        <v>12</v>
      </c>
      <c r="F216" s="2">
        <v>43922</v>
      </c>
      <c r="G216" s="27" t="str">
        <f>TEXT(Table[[#This Row],[date]],"mmm")</f>
        <v>Apr</v>
      </c>
      <c r="H216" s="2" t="str">
        <f>TEXT(Table[[#This Row],[date]],"yyyy")</f>
        <v>2020</v>
      </c>
      <c r="I216" t="s">
        <v>24</v>
      </c>
      <c r="J216" t="s">
        <v>15</v>
      </c>
      <c r="K216">
        <v>48</v>
      </c>
    </row>
    <row r="217" spans="1:11" x14ac:dyDescent="0.25">
      <c r="A217" t="s">
        <v>324</v>
      </c>
      <c r="B217" t="s">
        <v>46</v>
      </c>
      <c r="C217" t="s">
        <v>34</v>
      </c>
      <c r="D217">
        <v>30</v>
      </c>
      <c r="E217" s="27" t="s">
        <v>12</v>
      </c>
      <c r="F217" s="2">
        <v>44949</v>
      </c>
      <c r="G217" s="27" t="str">
        <f>TEXT(Table[[#This Row],[date]],"mmm")</f>
        <v>Jan</v>
      </c>
      <c r="H217" s="2" t="str">
        <f>TEXT(Table[[#This Row],[date]],"yyyy")</f>
        <v>2023</v>
      </c>
      <c r="I217" t="s">
        <v>19</v>
      </c>
      <c r="J217" t="s">
        <v>48</v>
      </c>
      <c r="K217">
        <v>23</v>
      </c>
    </row>
    <row r="218" spans="1:11" x14ac:dyDescent="0.25">
      <c r="A218" t="s">
        <v>325</v>
      </c>
      <c r="B218" t="s">
        <v>27</v>
      </c>
      <c r="C218" t="s">
        <v>34</v>
      </c>
      <c r="D218" t="s">
        <v>12</v>
      </c>
      <c r="E218" s="27">
        <v>0.05</v>
      </c>
      <c r="F218" s="2">
        <v>44764</v>
      </c>
      <c r="G218" s="27" t="str">
        <f>TEXT(Table[[#This Row],[date]],"mmm")</f>
        <v>Jul</v>
      </c>
      <c r="H218" s="2" t="str">
        <f>TEXT(Table[[#This Row],[date]],"yyyy")</f>
        <v>2022</v>
      </c>
      <c r="I218" t="s">
        <v>24</v>
      </c>
      <c r="J218" t="s">
        <v>15</v>
      </c>
      <c r="K218">
        <v>137</v>
      </c>
    </row>
    <row r="219" spans="1:11" x14ac:dyDescent="0.25">
      <c r="A219" t="s">
        <v>326</v>
      </c>
      <c r="B219" t="s">
        <v>327</v>
      </c>
      <c r="C219" t="s">
        <v>34</v>
      </c>
      <c r="D219">
        <v>70</v>
      </c>
      <c r="E219" s="27">
        <v>0.05</v>
      </c>
      <c r="F219" s="2">
        <v>44721</v>
      </c>
      <c r="G219" s="27" t="str">
        <f>TEXT(Table[[#This Row],[date]],"mmm")</f>
        <v>Jun</v>
      </c>
      <c r="H219" s="2" t="str">
        <f>TEXT(Table[[#This Row],[date]],"yyyy")</f>
        <v>2022</v>
      </c>
      <c r="I219" t="s">
        <v>31</v>
      </c>
      <c r="J219" t="s">
        <v>66</v>
      </c>
      <c r="K219">
        <v>56</v>
      </c>
    </row>
    <row r="220" spans="1:11" x14ac:dyDescent="0.25">
      <c r="A220" t="s">
        <v>328</v>
      </c>
      <c r="B220" t="s">
        <v>22</v>
      </c>
      <c r="C220" t="s">
        <v>69</v>
      </c>
      <c r="D220">
        <v>15</v>
      </c>
      <c r="E220" s="27">
        <v>0.2</v>
      </c>
      <c r="F220" s="2">
        <v>43927</v>
      </c>
      <c r="G220" s="27" t="str">
        <f>TEXT(Table[[#This Row],[date]],"mmm")</f>
        <v>Apr</v>
      </c>
      <c r="H220" s="2" t="str">
        <f>TEXT(Table[[#This Row],[date]],"yyyy")</f>
        <v>2020</v>
      </c>
      <c r="I220" t="s">
        <v>24</v>
      </c>
      <c r="J220" t="s">
        <v>25</v>
      </c>
      <c r="K220">
        <v>72</v>
      </c>
    </row>
    <row r="221" spans="1:11" x14ac:dyDescent="0.25">
      <c r="A221" t="s">
        <v>329</v>
      </c>
      <c r="B221" t="s">
        <v>10</v>
      </c>
      <c r="C221" t="s">
        <v>34</v>
      </c>
      <c r="D221" t="s">
        <v>12</v>
      </c>
      <c r="E221" s="27">
        <v>0.5</v>
      </c>
      <c r="F221" s="2">
        <v>44137</v>
      </c>
      <c r="G221" s="27" t="str">
        <f>TEXT(Table[[#This Row],[date]],"mmm")</f>
        <v>Nov</v>
      </c>
      <c r="H221" s="2" t="str">
        <f>TEXT(Table[[#This Row],[date]],"yyyy")</f>
        <v>2020</v>
      </c>
      <c r="I221" t="s">
        <v>39</v>
      </c>
      <c r="J221" t="s">
        <v>15</v>
      </c>
      <c r="K221">
        <v>102</v>
      </c>
    </row>
    <row r="222" spans="1:11" x14ac:dyDescent="0.25">
      <c r="A222" t="s">
        <v>329</v>
      </c>
      <c r="B222" t="s">
        <v>10</v>
      </c>
      <c r="C222" t="s">
        <v>34</v>
      </c>
      <c r="D222">
        <v>61</v>
      </c>
      <c r="E222" s="27" t="s">
        <v>12</v>
      </c>
      <c r="F222" s="2">
        <v>44011</v>
      </c>
      <c r="G222" s="27" t="str">
        <f>TEXT(Table[[#This Row],[date]],"mmm")</f>
        <v>Jun</v>
      </c>
      <c r="H222" s="2" t="str">
        <f>TEXT(Table[[#This Row],[date]],"yyyy")</f>
        <v>2020</v>
      </c>
      <c r="I222" t="s">
        <v>39</v>
      </c>
      <c r="J222" t="s">
        <v>15</v>
      </c>
      <c r="K222">
        <v>102</v>
      </c>
    </row>
    <row r="223" spans="1:11" x14ac:dyDescent="0.25">
      <c r="A223" t="s">
        <v>330</v>
      </c>
      <c r="B223" t="s">
        <v>298</v>
      </c>
      <c r="C223" t="s">
        <v>58</v>
      </c>
      <c r="D223">
        <v>40</v>
      </c>
      <c r="E223" s="27">
        <v>0.05</v>
      </c>
      <c r="F223" s="2">
        <v>44932</v>
      </c>
      <c r="G223" s="27" t="str">
        <f>TEXT(Table[[#This Row],[date]],"mmm")</f>
        <v>Jan</v>
      </c>
      <c r="H223" s="2" t="str">
        <f>TEXT(Table[[#This Row],[date]],"yyyy")</f>
        <v>2023</v>
      </c>
      <c r="I223" t="s">
        <v>35</v>
      </c>
      <c r="J223" t="s">
        <v>70</v>
      </c>
      <c r="K223">
        <v>214</v>
      </c>
    </row>
    <row r="224" spans="1:11" x14ac:dyDescent="0.25">
      <c r="A224" t="s">
        <v>330</v>
      </c>
      <c r="B224" t="s">
        <v>298</v>
      </c>
      <c r="C224" t="s">
        <v>58</v>
      </c>
      <c r="D224">
        <v>120</v>
      </c>
      <c r="E224" s="27" t="s">
        <v>12</v>
      </c>
      <c r="F224" s="2">
        <v>43909</v>
      </c>
      <c r="G224" s="27" t="str">
        <f>TEXT(Table[[#This Row],[date]],"mmm")</f>
        <v>Mar</v>
      </c>
      <c r="H224" s="2" t="str">
        <f>TEXT(Table[[#This Row],[date]],"yyyy")</f>
        <v>2020</v>
      </c>
      <c r="I224" t="s">
        <v>35</v>
      </c>
      <c r="J224" t="s">
        <v>70</v>
      </c>
      <c r="K224">
        <v>214</v>
      </c>
    </row>
    <row r="225" spans="1:11" x14ac:dyDescent="0.25">
      <c r="A225" t="s">
        <v>330</v>
      </c>
      <c r="B225" t="s">
        <v>298</v>
      </c>
      <c r="C225" t="s">
        <v>58</v>
      </c>
      <c r="D225">
        <v>130</v>
      </c>
      <c r="E225" s="27">
        <v>0.22</v>
      </c>
      <c r="F225" s="2">
        <v>44011</v>
      </c>
      <c r="G225" s="27" t="str">
        <f>TEXT(Table[[#This Row],[date]],"mmm")</f>
        <v>Jun</v>
      </c>
      <c r="H225" s="2" t="str">
        <f>TEXT(Table[[#This Row],[date]],"yyyy")</f>
        <v>2020</v>
      </c>
      <c r="I225" t="s">
        <v>35</v>
      </c>
      <c r="J225" t="s">
        <v>70</v>
      </c>
      <c r="K225">
        <v>214</v>
      </c>
    </row>
    <row r="226" spans="1:11" x14ac:dyDescent="0.25">
      <c r="A226" t="s">
        <v>330</v>
      </c>
      <c r="B226" t="s">
        <v>298</v>
      </c>
      <c r="C226" t="s">
        <v>58</v>
      </c>
      <c r="D226">
        <v>200</v>
      </c>
      <c r="E226" s="27">
        <v>0.4</v>
      </c>
      <c r="F226" s="2">
        <v>44249</v>
      </c>
      <c r="G226" s="27" t="str">
        <f>TEXT(Table[[#This Row],[date]],"mmm")</f>
        <v>Feb</v>
      </c>
      <c r="H226" s="2" t="str">
        <f>TEXT(Table[[#This Row],[date]],"yyyy")</f>
        <v>2021</v>
      </c>
      <c r="I226" t="s">
        <v>35</v>
      </c>
      <c r="J226" t="s">
        <v>70</v>
      </c>
      <c r="K226">
        <v>214</v>
      </c>
    </row>
    <row r="227" spans="1:11" x14ac:dyDescent="0.25">
      <c r="A227" t="s">
        <v>331</v>
      </c>
      <c r="B227" t="s">
        <v>33</v>
      </c>
      <c r="C227" t="s">
        <v>18</v>
      </c>
      <c r="D227">
        <v>77</v>
      </c>
      <c r="E227" s="27">
        <v>0.2</v>
      </c>
      <c r="F227" s="2">
        <v>43927</v>
      </c>
      <c r="G227" s="27" t="str">
        <f>TEXT(Table[[#This Row],[date]],"mmm")</f>
        <v>Apr</v>
      </c>
      <c r="H227" s="2" t="str">
        <f>TEXT(Table[[#This Row],[date]],"yyyy")</f>
        <v>2020</v>
      </c>
      <c r="I227" t="s">
        <v>24</v>
      </c>
      <c r="J227" t="s">
        <v>15</v>
      </c>
      <c r="K227">
        <v>75</v>
      </c>
    </row>
    <row r="228" spans="1:11" x14ac:dyDescent="0.25">
      <c r="A228" t="s">
        <v>332</v>
      </c>
      <c r="B228" t="s">
        <v>333</v>
      </c>
      <c r="C228" t="s">
        <v>43</v>
      </c>
      <c r="D228">
        <v>25</v>
      </c>
      <c r="E228" s="27" t="s">
        <v>12</v>
      </c>
      <c r="F228" s="2">
        <v>44871</v>
      </c>
      <c r="G228" s="27" t="str">
        <f>TEXT(Table[[#This Row],[date]],"mmm")</f>
        <v>Nov</v>
      </c>
      <c r="H228" s="2" t="str">
        <f>TEXT(Table[[#This Row],[date]],"yyyy")</f>
        <v>2022</v>
      </c>
      <c r="I228" t="s">
        <v>35</v>
      </c>
      <c r="J228" t="s">
        <v>334</v>
      </c>
      <c r="K228">
        <v>148</v>
      </c>
    </row>
    <row r="229" spans="1:11" x14ac:dyDescent="0.25">
      <c r="A229" t="s">
        <v>335</v>
      </c>
      <c r="B229" t="s">
        <v>33</v>
      </c>
      <c r="C229" t="s">
        <v>34</v>
      </c>
      <c r="D229">
        <v>3</v>
      </c>
      <c r="E229" s="27">
        <v>0.27</v>
      </c>
      <c r="F229" s="2">
        <v>43993</v>
      </c>
      <c r="G229" s="27" t="str">
        <f>TEXT(Table[[#This Row],[date]],"mmm")</f>
        <v>Jun</v>
      </c>
      <c r="H229" s="2" t="str">
        <f>TEXT(Table[[#This Row],[date]],"yyyy")</f>
        <v>2020</v>
      </c>
      <c r="I229" t="s">
        <v>124</v>
      </c>
      <c r="J229" t="s">
        <v>15</v>
      </c>
      <c r="K229">
        <v>2</v>
      </c>
    </row>
    <row r="230" spans="1:11" x14ac:dyDescent="0.25">
      <c r="A230" t="s">
        <v>336</v>
      </c>
      <c r="B230" t="s">
        <v>10</v>
      </c>
      <c r="C230" t="s">
        <v>18</v>
      </c>
      <c r="D230">
        <v>100</v>
      </c>
      <c r="E230" s="27">
        <v>0.2</v>
      </c>
      <c r="F230" s="2">
        <v>43928</v>
      </c>
      <c r="G230" s="27" t="str">
        <f>TEXT(Table[[#This Row],[date]],"mmm")</f>
        <v>Apr</v>
      </c>
      <c r="H230" s="2" t="str">
        <f>TEXT(Table[[#This Row],[date]],"yyyy")</f>
        <v>2020</v>
      </c>
      <c r="I230" t="s">
        <v>14</v>
      </c>
      <c r="J230" t="s">
        <v>15</v>
      </c>
      <c r="K230">
        <v>367</v>
      </c>
    </row>
    <row r="231" spans="1:11" x14ac:dyDescent="0.25">
      <c r="A231" t="s">
        <v>337</v>
      </c>
      <c r="B231" t="s">
        <v>72</v>
      </c>
      <c r="C231" t="s">
        <v>11</v>
      </c>
      <c r="D231">
        <v>40</v>
      </c>
      <c r="E231" s="27">
        <v>0.33</v>
      </c>
      <c r="F231" s="2">
        <v>44810</v>
      </c>
      <c r="G231" s="27" t="str">
        <f>TEXT(Table[[#This Row],[date]],"mmm")</f>
        <v>Sep</v>
      </c>
      <c r="H231" s="2" t="str">
        <f>TEXT(Table[[#This Row],[date]],"yyyy")</f>
        <v>2022</v>
      </c>
      <c r="I231" t="s">
        <v>24</v>
      </c>
      <c r="J231" t="s">
        <v>15</v>
      </c>
      <c r="K231">
        <v>42</v>
      </c>
    </row>
    <row r="232" spans="1:11" x14ac:dyDescent="0.25">
      <c r="A232" t="s">
        <v>338</v>
      </c>
      <c r="B232" t="s">
        <v>339</v>
      </c>
      <c r="C232" t="s">
        <v>11</v>
      </c>
      <c r="D232">
        <v>50</v>
      </c>
      <c r="E232" s="27">
        <v>0.33</v>
      </c>
      <c r="F232" s="2">
        <v>44726</v>
      </c>
      <c r="G232" s="27" t="str">
        <f>TEXT(Table[[#This Row],[date]],"mmm")</f>
        <v>Jun</v>
      </c>
      <c r="H232" s="2" t="str">
        <f>TEXT(Table[[#This Row],[date]],"yyyy")</f>
        <v>2022</v>
      </c>
      <c r="I232" t="s">
        <v>19</v>
      </c>
      <c r="J232" t="s">
        <v>70</v>
      </c>
      <c r="K232">
        <v>6</v>
      </c>
    </row>
    <row r="233" spans="1:11" x14ac:dyDescent="0.25">
      <c r="A233" t="s">
        <v>340</v>
      </c>
      <c r="B233" t="s">
        <v>127</v>
      </c>
      <c r="C233" t="s">
        <v>159</v>
      </c>
      <c r="D233">
        <v>120</v>
      </c>
      <c r="E233" s="27">
        <v>0.8</v>
      </c>
      <c r="F233" s="2">
        <v>44181</v>
      </c>
      <c r="G233" s="27" t="str">
        <f>TEXT(Table[[#This Row],[date]],"mmm")</f>
        <v>Dec</v>
      </c>
      <c r="H233" s="2" t="str">
        <f>TEXT(Table[[#This Row],[date]],"yyyy")</f>
        <v>2020</v>
      </c>
      <c r="I233" t="s">
        <v>35</v>
      </c>
      <c r="J233" t="s">
        <v>25</v>
      </c>
      <c r="K233">
        <v>131</v>
      </c>
    </row>
    <row r="234" spans="1:11" x14ac:dyDescent="0.25">
      <c r="A234" t="s">
        <v>341</v>
      </c>
      <c r="B234" t="s">
        <v>10</v>
      </c>
      <c r="C234" t="s">
        <v>69</v>
      </c>
      <c r="D234">
        <v>62</v>
      </c>
      <c r="E234" s="27">
        <v>0.15</v>
      </c>
      <c r="F234" s="2">
        <v>43980</v>
      </c>
      <c r="G234" s="27" t="str">
        <f>TEXT(Table[[#This Row],[date]],"mmm")</f>
        <v>May</v>
      </c>
      <c r="H234" s="2" t="str">
        <f>TEXT(Table[[#This Row],[date]],"yyyy")</f>
        <v>2020</v>
      </c>
      <c r="I234" t="s">
        <v>29</v>
      </c>
      <c r="J234" t="s">
        <v>15</v>
      </c>
      <c r="K234">
        <v>732</v>
      </c>
    </row>
    <row r="235" spans="1:11" x14ac:dyDescent="0.25">
      <c r="A235" t="s">
        <v>341</v>
      </c>
      <c r="B235" t="s">
        <v>10</v>
      </c>
      <c r="C235" t="s">
        <v>69</v>
      </c>
      <c r="D235">
        <v>136</v>
      </c>
      <c r="E235" s="27">
        <v>0.11</v>
      </c>
      <c r="F235" s="2">
        <v>44845</v>
      </c>
      <c r="G235" s="27" t="str">
        <f>TEXT(Table[[#This Row],[date]],"mmm")</f>
        <v>Oct</v>
      </c>
      <c r="H235" s="2" t="str">
        <f>TEXT(Table[[#This Row],[date]],"yyyy")</f>
        <v>2022</v>
      </c>
      <c r="I235" t="s">
        <v>35</v>
      </c>
      <c r="J235" t="s">
        <v>15</v>
      </c>
      <c r="K235">
        <v>1500</v>
      </c>
    </row>
    <row r="236" spans="1:11" x14ac:dyDescent="0.25">
      <c r="A236" t="s">
        <v>342</v>
      </c>
      <c r="B236" t="s">
        <v>343</v>
      </c>
      <c r="C236" t="s">
        <v>11</v>
      </c>
      <c r="D236">
        <v>154</v>
      </c>
      <c r="E236" s="27">
        <v>1</v>
      </c>
      <c r="F236" s="2">
        <v>44152</v>
      </c>
      <c r="G236" s="27" t="str">
        <f>TEXT(Table[[#This Row],[date]],"mmm")</f>
        <v>Nov</v>
      </c>
      <c r="H236" s="2" t="str">
        <f>TEXT(Table[[#This Row],[date]],"yyyy")</f>
        <v>2020</v>
      </c>
      <c r="I236" t="s">
        <v>24</v>
      </c>
      <c r="J236" t="s">
        <v>15</v>
      </c>
      <c r="K236">
        <v>45</v>
      </c>
    </row>
    <row r="237" spans="1:11" x14ac:dyDescent="0.25">
      <c r="A237" t="s">
        <v>344</v>
      </c>
      <c r="B237" t="s">
        <v>170</v>
      </c>
      <c r="C237" t="s">
        <v>345</v>
      </c>
      <c r="D237">
        <v>13</v>
      </c>
      <c r="E237" s="27">
        <v>0.13</v>
      </c>
      <c r="F237" s="2">
        <v>44901</v>
      </c>
      <c r="G237" s="27" t="str">
        <f>TEXT(Table[[#This Row],[date]],"mmm")</f>
        <v>Dec</v>
      </c>
      <c r="H237" s="2" t="str">
        <f>TEXT(Table[[#This Row],[date]],"yyyy")</f>
        <v>2022</v>
      </c>
      <c r="I237" t="s">
        <v>24</v>
      </c>
      <c r="J237" t="s">
        <v>25</v>
      </c>
      <c r="K237">
        <v>36</v>
      </c>
    </row>
    <row r="238" spans="1:11" x14ac:dyDescent="0.25">
      <c r="A238" t="s">
        <v>346</v>
      </c>
      <c r="B238" t="s">
        <v>10</v>
      </c>
      <c r="C238" t="s">
        <v>75</v>
      </c>
      <c r="D238">
        <v>30</v>
      </c>
      <c r="E238" s="27">
        <v>0.08</v>
      </c>
      <c r="F238" s="2">
        <v>44740</v>
      </c>
      <c r="G238" s="27" t="str">
        <f>TEXT(Table[[#This Row],[date]],"mmm")</f>
        <v>Jun</v>
      </c>
      <c r="H238" s="2" t="str">
        <f>TEXT(Table[[#This Row],[date]],"yyyy")</f>
        <v>2022</v>
      </c>
      <c r="I238" t="s">
        <v>39</v>
      </c>
      <c r="J238" t="s">
        <v>157</v>
      </c>
      <c r="K238">
        <v>250</v>
      </c>
    </row>
    <row r="239" spans="1:11" x14ac:dyDescent="0.25">
      <c r="A239" t="s">
        <v>347</v>
      </c>
      <c r="B239" t="s">
        <v>298</v>
      </c>
      <c r="C239" t="s">
        <v>69</v>
      </c>
      <c r="D239">
        <v>100</v>
      </c>
      <c r="E239" s="27">
        <v>0.5</v>
      </c>
      <c r="F239" s="2">
        <v>44757</v>
      </c>
      <c r="G239" s="27" t="str">
        <f>TEXT(Table[[#This Row],[date]],"mmm")</f>
        <v>Jul</v>
      </c>
      <c r="H239" s="2" t="str">
        <f>TEXT(Table[[#This Row],[date]],"yyyy")</f>
        <v>2022</v>
      </c>
      <c r="I239" t="s">
        <v>19</v>
      </c>
      <c r="J239" t="s">
        <v>70</v>
      </c>
      <c r="K239">
        <v>31</v>
      </c>
    </row>
    <row r="240" spans="1:11" x14ac:dyDescent="0.25">
      <c r="A240" t="s">
        <v>348</v>
      </c>
      <c r="B240" t="s">
        <v>46</v>
      </c>
      <c r="C240" t="s">
        <v>47</v>
      </c>
      <c r="D240">
        <v>30</v>
      </c>
      <c r="E240" s="27">
        <v>0.15</v>
      </c>
      <c r="F240" s="2">
        <v>44732</v>
      </c>
      <c r="G240" s="27" t="str">
        <f>TEXT(Table[[#This Row],[date]],"mmm")</f>
        <v>Jun</v>
      </c>
      <c r="H240" s="2" t="str">
        <f>TEXT(Table[[#This Row],[date]],"yyyy")</f>
        <v>2022</v>
      </c>
      <c r="I240" t="s">
        <v>29</v>
      </c>
      <c r="J240" t="s">
        <v>48</v>
      </c>
      <c r="K240">
        <v>145</v>
      </c>
    </row>
    <row r="241" spans="1:11" x14ac:dyDescent="0.25">
      <c r="A241" t="s">
        <v>348</v>
      </c>
      <c r="B241" t="s">
        <v>46</v>
      </c>
      <c r="C241" t="s">
        <v>47</v>
      </c>
      <c r="D241">
        <v>58</v>
      </c>
      <c r="E241" s="27" t="s">
        <v>12</v>
      </c>
      <c r="F241" s="2">
        <v>44813</v>
      </c>
      <c r="G241" s="27" t="str">
        <f>TEXT(Table[[#This Row],[date]],"mmm")</f>
        <v>Sep</v>
      </c>
      <c r="H241" s="2" t="str">
        <f>TEXT(Table[[#This Row],[date]],"yyyy")</f>
        <v>2022</v>
      </c>
      <c r="I241" t="s">
        <v>29</v>
      </c>
      <c r="J241" t="s">
        <v>48</v>
      </c>
      <c r="K241">
        <v>145</v>
      </c>
    </row>
    <row r="242" spans="1:11" x14ac:dyDescent="0.25">
      <c r="A242" t="s">
        <v>349</v>
      </c>
      <c r="B242" t="s">
        <v>10</v>
      </c>
      <c r="C242" t="s">
        <v>11</v>
      </c>
      <c r="D242" t="s">
        <v>12</v>
      </c>
      <c r="E242" s="27">
        <v>0.2</v>
      </c>
      <c r="F242" s="2">
        <v>44866</v>
      </c>
      <c r="G242" s="27" t="str">
        <f>TEXT(Table[[#This Row],[date]],"mmm")</f>
        <v>Nov</v>
      </c>
      <c r="H242" s="2" t="str">
        <f>TEXT(Table[[#This Row],[date]],"yyyy")</f>
        <v>2022</v>
      </c>
      <c r="I242" t="s">
        <v>29</v>
      </c>
      <c r="J242" t="s">
        <v>15</v>
      </c>
      <c r="K242">
        <v>212</v>
      </c>
    </row>
    <row r="243" spans="1:11" x14ac:dyDescent="0.25">
      <c r="A243" t="s">
        <v>350</v>
      </c>
      <c r="B243" t="s">
        <v>155</v>
      </c>
      <c r="C243" t="s">
        <v>105</v>
      </c>
      <c r="D243">
        <v>10</v>
      </c>
      <c r="E243" s="27">
        <v>0.1</v>
      </c>
      <c r="F243" s="2">
        <v>43942</v>
      </c>
      <c r="G243" s="27" t="str">
        <f>TEXT(Table[[#This Row],[date]],"mmm")</f>
        <v>Apr</v>
      </c>
      <c r="H243" s="2" t="str">
        <f>TEXT(Table[[#This Row],[date]],"yyyy")</f>
        <v>2020</v>
      </c>
      <c r="I243" t="s">
        <v>35</v>
      </c>
      <c r="J243" t="s">
        <v>157</v>
      </c>
      <c r="K243">
        <v>84</v>
      </c>
    </row>
    <row r="244" spans="1:11" x14ac:dyDescent="0.25">
      <c r="A244" t="s">
        <v>351</v>
      </c>
      <c r="B244" t="s">
        <v>184</v>
      </c>
      <c r="C244" t="s">
        <v>58</v>
      </c>
      <c r="D244">
        <v>206</v>
      </c>
      <c r="E244" s="27">
        <v>1</v>
      </c>
      <c r="F244" s="2">
        <v>44943</v>
      </c>
      <c r="G244" s="27" t="str">
        <f>TEXT(Table[[#This Row],[date]],"mmm")</f>
        <v>Jan</v>
      </c>
      <c r="H244" s="2" t="str">
        <f>TEXT(Table[[#This Row],[date]],"yyyy")</f>
        <v>2023</v>
      </c>
      <c r="I244" t="s">
        <v>39</v>
      </c>
      <c r="J244" t="s">
        <v>185</v>
      </c>
      <c r="K244">
        <v>2400</v>
      </c>
    </row>
    <row r="245" spans="1:11" x14ac:dyDescent="0.25">
      <c r="A245" t="s">
        <v>352</v>
      </c>
      <c r="B245" t="s">
        <v>22</v>
      </c>
      <c r="C245" t="s">
        <v>69</v>
      </c>
      <c r="D245">
        <v>26</v>
      </c>
      <c r="E245" s="27">
        <v>0.4</v>
      </c>
      <c r="F245" s="2">
        <v>44915</v>
      </c>
      <c r="G245" s="27" t="str">
        <f>TEXT(Table[[#This Row],[date]],"mmm")</f>
        <v>Dec</v>
      </c>
      <c r="H245" s="2" t="str">
        <f>TEXT(Table[[#This Row],[date]],"yyyy")</f>
        <v>2022</v>
      </c>
      <c r="I245" t="s">
        <v>19</v>
      </c>
      <c r="J245" t="s">
        <v>25</v>
      </c>
      <c r="K245">
        <v>10</v>
      </c>
    </row>
    <row r="246" spans="1:11" x14ac:dyDescent="0.25">
      <c r="A246" t="s">
        <v>353</v>
      </c>
      <c r="B246" t="s">
        <v>155</v>
      </c>
      <c r="C246" t="s">
        <v>146</v>
      </c>
      <c r="D246" t="s">
        <v>12</v>
      </c>
      <c r="E246" s="27">
        <v>1</v>
      </c>
      <c r="F246" s="2">
        <v>44904</v>
      </c>
      <c r="G246" s="27" t="str">
        <f>TEXT(Table[[#This Row],[date]],"mmm")</f>
        <v>Dec</v>
      </c>
      <c r="H246" s="2" t="str">
        <f>TEXT(Table[[#This Row],[date]],"yyyy")</f>
        <v>2022</v>
      </c>
      <c r="I246" t="s">
        <v>19</v>
      </c>
      <c r="J246" t="s">
        <v>157</v>
      </c>
      <c r="K246">
        <v>25</v>
      </c>
    </row>
    <row r="247" spans="1:11" x14ac:dyDescent="0.25">
      <c r="A247" t="s">
        <v>354</v>
      </c>
      <c r="B247" t="s">
        <v>80</v>
      </c>
      <c r="C247" t="s">
        <v>108</v>
      </c>
      <c r="D247">
        <v>100</v>
      </c>
      <c r="E247" s="27">
        <v>0.3</v>
      </c>
      <c r="F247" s="2">
        <v>44755</v>
      </c>
      <c r="G247" s="27" t="str">
        <f>TEXT(Table[[#This Row],[date]],"mmm")</f>
        <v>Jul</v>
      </c>
      <c r="H247" s="2" t="str">
        <f>TEXT(Table[[#This Row],[date]],"yyyy")</f>
        <v>2022</v>
      </c>
      <c r="I247" t="s">
        <v>24</v>
      </c>
      <c r="J247" t="s">
        <v>81</v>
      </c>
      <c r="K247">
        <v>89</v>
      </c>
    </row>
    <row r="248" spans="1:11" x14ac:dyDescent="0.25">
      <c r="A248" t="s">
        <v>355</v>
      </c>
      <c r="B248" t="s">
        <v>356</v>
      </c>
      <c r="C248" t="s">
        <v>38</v>
      </c>
      <c r="D248">
        <v>80</v>
      </c>
      <c r="E248" s="27">
        <v>0.45</v>
      </c>
      <c r="F248" s="2">
        <v>44704</v>
      </c>
      <c r="G248" s="27" t="str">
        <f>TEXT(Table[[#This Row],[date]],"mmm")</f>
        <v>May</v>
      </c>
      <c r="H248" s="2" t="str">
        <f>TEXT(Table[[#This Row],[date]],"yyyy")</f>
        <v>2022</v>
      </c>
      <c r="I248" t="s">
        <v>19</v>
      </c>
      <c r="J248" t="s">
        <v>357</v>
      </c>
      <c r="K248">
        <v>11</v>
      </c>
    </row>
    <row r="249" spans="1:11" x14ac:dyDescent="0.25">
      <c r="A249" t="s">
        <v>358</v>
      </c>
      <c r="B249" t="s">
        <v>27</v>
      </c>
      <c r="C249" t="s">
        <v>108</v>
      </c>
      <c r="D249">
        <v>39</v>
      </c>
      <c r="E249" s="27">
        <v>0.14000000000000001</v>
      </c>
      <c r="F249" s="2">
        <v>43986</v>
      </c>
      <c r="G249" s="27" t="str">
        <f>TEXT(Table[[#This Row],[date]],"mmm")</f>
        <v>Jun</v>
      </c>
      <c r="H249" s="2" t="str">
        <f>TEXT(Table[[#This Row],[date]],"yyyy")</f>
        <v>2020</v>
      </c>
      <c r="I249" t="s">
        <v>19</v>
      </c>
      <c r="J249" t="s">
        <v>15</v>
      </c>
      <c r="K249">
        <v>29</v>
      </c>
    </row>
    <row r="250" spans="1:11" x14ac:dyDescent="0.25">
      <c r="A250" t="s">
        <v>359</v>
      </c>
      <c r="B250" t="s">
        <v>77</v>
      </c>
      <c r="C250" t="s">
        <v>152</v>
      </c>
      <c r="D250">
        <v>28</v>
      </c>
      <c r="E250" s="27" t="s">
        <v>12</v>
      </c>
      <c r="F250" s="2">
        <v>43931</v>
      </c>
      <c r="G250" s="27" t="str">
        <f>TEXT(Table[[#This Row],[date]],"mmm")</f>
        <v>Apr</v>
      </c>
      <c r="H250" s="2" t="str">
        <f>TEXT(Table[[#This Row],[date]],"yyyy")</f>
        <v>2020</v>
      </c>
      <c r="I250" t="s">
        <v>29</v>
      </c>
      <c r="J250" t="s">
        <v>15</v>
      </c>
      <c r="K250">
        <v>29</v>
      </c>
    </row>
    <row r="251" spans="1:11" x14ac:dyDescent="0.25">
      <c r="A251" t="s">
        <v>359</v>
      </c>
      <c r="B251" t="s">
        <v>77</v>
      </c>
      <c r="C251" t="s">
        <v>152</v>
      </c>
      <c r="D251">
        <v>50</v>
      </c>
      <c r="E251" s="27">
        <v>0.25</v>
      </c>
      <c r="F251" s="2">
        <v>44839</v>
      </c>
      <c r="G251" s="27" t="str">
        <f>TEXT(Table[[#This Row],[date]],"mmm")</f>
        <v>Oct</v>
      </c>
      <c r="H251" s="2" t="str">
        <f>TEXT(Table[[#This Row],[date]],"yyyy")</f>
        <v>2022</v>
      </c>
      <c r="I251" t="s">
        <v>29</v>
      </c>
      <c r="J251" t="s">
        <v>15</v>
      </c>
      <c r="K251">
        <v>29</v>
      </c>
    </row>
    <row r="252" spans="1:11" x14ac:dyDescent="0.25">
      <c r="A252" t="s">
        <v>360</v>
      </c>
      <c r="B252" t="s">
        <v>74</v>
      </c>
      <c r="C252" t="s">
        <v>50</v>
      </c>
      <c r="D252">
        <v>100</v>
      </c>
      <c r="E252" s="27" t="s">
        <v>12</v>
      </c>
      <c r="F252" s="2">
        <v>43951</v>
      </c>
      <c r="G252" s="27" t="str">
        <f>TEXT(Table[[#This Row],[date]],"mmm")</f>
        <v>Apr</v>
      </c>
      <c r="H252" s="2" t="str">
        <f>TEXT(Table[[#This Row],[date]],"yyyy")</f>
        <v>2020</v>
      </c>
      <c r="I252" t="s">
        <v>59</v>
      </c>
      <c r="J252" t="s">
        <v>15</v>
      </c>
      <c r="K252">
        <v>32</v>
      </c>
    </row>
    <row r="253" spans="1:11" x14ac:dyDescent="0.25">
      <c r="A253" t="s">
        <v>361</v>
      </c>
      <c r="B253" t="s">
        <v>140</v>
      </c>
      <c r="C253" t="s">
        <v>38</v>
      </c>
      <c r="D253">
        <v>30</v>
      </c>
      <c r="E253" s="27">
        <v>0.08</v>
      </c>
      <c r="F253" s="2">
        <v>44747</v>
      </c>
      <c r="G253" s="27" t="str">
        <f>TEXT(Table[[#This Row],[date]],"mmm")</f>
        <v>Jul</v>
      </c>
      <c r="H253" s="2" t="str">
        <f>TEXT(Table[[#This Row],[date]],"yyyy")</f>
        <v>2022</v>
      </c>
      <c r="I253" t="s">
        <v>39</v>
      </c>
      <c r="J253" t="s">
        <v>140</v>
      </c>
      <c r="K253">
        <v>300</v>
      </c>
    </row>
    <row r="254" spans="1:11" x14ac:dyDescent="0.25">
      <c r="A254" t="s">
        <v>362</v>
      </c>
      <c r="B254" t="s">
        <v>10</v>
      </c>
      <c r="C254" t="s">
        <v>159</v>
      </c>
      <c r="D254">
        <v>70</v>
      </c>
      <c r="E254" s="27" t="s">
        <v>12</v>
      </c>
      <c r="F254" s="2">
        <v>44734</v>
      </c>
      <c r="G254" s="27" t="str">
        <f>TEXT(Table[[#This Row],[date]],"mmm")</f>
        <v>Jun</v>
      </c>
      <c r="H254" s="2" t="str">
        <f>TEXT(Table[[#This Row],[date]],"yyyy")</f>
        <v>2022</v>
      </c>
      <c r="I254" t="s">
        <v>29</v>
      </c>
      <c r="J254" t="s">
        <v>15</v>
      </c>
      <c r="K254">
        <v>171</v>
      </c>
    </row>
    <row r="255" spans="1:11" x14ac:dyDescent="0.25">
      <c r="A255" t="s">
        <v>363</v>
      </c>
      <c r="B255" t="s">
        <v>127</v>
      </c>
      <c r="C255" t="s">
        <v>58</v>
      </c>
      <c r="D255">
        <v>23</v>
      </c>
      <c r="E255" s="27">
        <v>0.32</v>
      </c>
      <c r="F255" s="2">
        <v>43927</v>
      </c>
      <c r="G255" s="27" t="str">
        <f>TEXT(Table[[#This Row],[date]],"mmm")</f>
        <v>Apr</v>
      </c>
      <c r="H255" s="2" t="str">
        <f>TEXT(Table[[#This Row],[date]],"yyyy")</f>
        <v>2020</v>
      </c>
      <c r="I255" t="s">
        <v>24</v>
      </c>
      <c r="J255" t="s">
        <v>25</v>
      </c>
      <c r="K255">
        <v>21</v>
      </c>
    </row>
    <row r="256" spans="1:11" x14ac:dyDescent="0.25">
      <c r="A256" t="s">
        <v>364</v>
      </c>
      <c r="B256" t="s">
        <v>37</v>
      </c>
      <c r="C256" t="s">
        <v>58</v>
      </c>
      <c r="D256">
        <v>160</v>
      </c>
      <c r="E256" s="27">
        <v>0.3</v>
      </c>
      <c r="F256" s="2">
        <v>44903</v>
      </c>
      <c r="G256" s="27" t="str">
        <f>TEXT(Table[[#This Row],[date]],"mmm")</f>
        <v>Dec</v>
      </c>
      <c r="H256" s="2" t="str">
        <f>TEXT(Table[[#This Row],[date]],"yyyy")</f>
        <v>2022</v>
      </c>
      <c r="I256" t="s">
        <v>29</v>
      </c>
      <c r="J256" t="s">
        <v>40</v>
      </c>
      <c r="K256">
        <v>138</v>
      </c>
    </row>
    <row r="257" spans="1:11" x14ac:dyDescent="0.25">
      <c r="A257" t="s">
        <v>365</v>
      </c>
      <c r="B257" t="s">
        <v>33</v>
      </c>
      <c r="C257" t="s">
        <v>65</v>
      </c>
      <c r="D257" t="s">
        <v>12</v>
      </c>
      <c r="E257" s="27">
        <v>0.08</v>
      </c>
      <c r="F257" s="2">
        <v>44958</v>
      </c>
      <c r="G257" s="27" t="str">
        <f>TEXT(Table[[#This Row],[date]],"mmm")</f>
        <v>Feb</v>
      </c>
      <c r="H257" s="2" t="str">
        <f>TEXT(Table[[#This Row],[date]],"yyyy")</f>
        <v>2023</v>
      </c>
      <c r="I257" t="s">
        <v>14</v>
      </c>
      <c r="J257" t="s">
        <v>15</v>
      </c>
      <c r="K257">
        <v>80</v>
      </c>
    </row>
    <row r="258" spans="1:11" x14ac:dyDescent="0.25">
      <c r="A258" t="s">
        <v>365</v>
      </c>
      <c r="B258" t="s">
        <v>33</v>
      </c>
      <c r="C258" t="s">
        <v>65</v>
      </c>
      <c r="D258">
        <v>19</v>
      </c>
      <c r="E258" s="27" t="s">
        <v>12</v>
      </c>
      <c r="F258" s="2">
        <v>43924</v>
      </c>
      <c r="G258" s="27" t="str">
        <f>TEXT(Table[[#This Row],[date]],"mmm")</f>
        <v>Apr</v>
      </c>
      <c r="H258" s="2" t="str">
        <f>TEXT(Table[[#This Row],[date]],"yyyy")</f>
        <v>2020</v>
      </c>
      <c r="I258" t="s">
        <v>14</v>
      </c>
      <c r="J258" t="s">
        <v>15</v>
      </c>
      <c r="K258">
        <v>80</v>
      </c>
    </row>
    <row r="259" spans="1:11" x14ac:dyDescent="0.25">
      <c r="A259" t="s">
        <v>365</v>
      </c>
      <c r="B259" t="s">
        <v>33</v>
      </c>
      <c r="C259" t="s">
        <v>65</v>
      </c>
      <c r="D259">
        <v>24</v>
      </c>
      <c r="E259" s="27">
        <v>0.08</v>
      </c>
      <c r="F259" s="2">
        <v>43924</v>
      </c>
      <c r="G259" s="27" t="str">
        <f>TEXT(Table[[#This Row],[date]],"mmm")</f>
        <v>Apr</v>
      </c>
      <c r="H259" s="2" t="str">
        <f>TEXT(Table[[#This Row],[date]],"yyyy")</f>
        <v>2020</v>
      </c>
      <c r="I259" t="s">
        <v>14</v>
      </c>
      <c r="J259" t="s">
        <v>15</v>
      </c>
      <c r="K259">
        <v>80</v>
      </c>
    </row>
    <row r="260" spans="1:11" x14ac:dyDescent="0.25">
      <c r="A260" t="s">
        <v>366</v>
      </c>
      <c r="B260" t="s">
        <v>33</v>
      </c>
      <c r="C260" t="s">
        <v>53</v>
      </c>
      <c r="D260">
        <v>1000</v>
      </c>
      <c r="E260" s="27">
        <v>1</v>
      </c>
      <c r="F260" s="2">
        <v>44750</v>
      </c>
      <c r="G260" s="27" t="str">
        <f>TEXT(Table[[#This Row],[date]],"mmm")</f>
        <v>Jul</v>
      </c>
      <c r="H260" s="2" t="str">
        <f>TEXT(Table[[#This Row],[date]],"yyyy")</f>
        <v>2022</v>
      </c>
      <c r="I260" t="s">
        <v>24</v>
      </c>
      <c r="J260" t="s">
        <v>15</v>
      </c>
      <c r="K260">
        <v>50</v>
      </c>
    </row>
    <row r="261" spans="1:11" x14ac:dyDescent="0.25">
      <c r="A261" t="s">
        <v>367</v>
      </c>
      <c r="B261" t="s">
        <v>74</v>
      </c>
      <c r="C261" t="s">
        <v>11</v>
      </c>
      <c r="D261" t="s">
        <v>12</v>
      </c>
      <c r="E261" s="27">
        <v>0.25</v>
      </c>
      <c r="F261" s="2">
        <v>44930</v>
      </c>
      <c r="G261" s="27" t="str">
        <f>TEXT(Table[[#This Row],[date]],"mmm")</f>
        <v>Jan</v>
      </c>
      <c r="H261" s="2" t="str">
        <f>TEXT(Table[[#This Row],[date]],"yyyy")</f>
        <v>2023</v>
      </c>
      <c r="I261" t="s">
        <v>31</v>
      </c>
      <c r="J261" t="s">
        <v>15</v>
      </c>
      <c r="K261">
        <v>530</v>
      </c>
    </row>
    <row r="262" spans="1:11" x14ac:dyDescent="0.25">
      <c r="A262" t="s">
        <v>367</v>
      </c>
      <c r="B262" t="s">
        <v>368</v>
      </c>
      <c r="C262" t="s">
        <v>11</v>
      </c>
      <c r="D262" t="s">
        <v>12</v>
      </c>
      <c r="E262" s="27">
        <v>0.1</v>
      </c>
      <c r="F262" s="2">
        <v>44775</v>
      </c>
      <c r="G262" s="27" t="str">
        <f>TEXT(Table[[#This Row],[date]],"mmm")</f>
        <v>Aug</v>
      </c>
      <c r="H262" s="2" t="str">
        <f>TEXT(Table[[#This Row],[date]],"yyyy")</f>
        <v>2022</v>
      </c>
      <c r="I262" t="s">
        <v>31</v>
      </c>
      <c r="J262" t="s">
        <v>15</v>
      </c>
      <c r="K262">
        <v>530</v>
      </c>
    </row>
    <row r="263" spans="1:11" x14ac:dyDescent="0.25">
      <c r="A263" t="s">
        <v>369</v>
      </c>
      <c r="B263" t="s">
        <v>33</v>
      </c>
      <c r="C263" t="s">
        <v>18</v>
      </c>
      <c r="D263">
        <v>48</v>
      </c>
      <c r="E263" s="27">
        <v>0.35</v>
      </c>
      <c r="F263" s="2">
        <v>43929</v>
      </c>
      <c r="G263" s="27" t="str">
        <f>TEXT(Table[[#This Row],[date]],"mmm")</f>
        <v>Apr</v>
      </c>
      <c r="H263" s="2" t="str">
        <f>TEXT(Table[[#This Row],[date]],"yyyy")</f>
        <v>2020</v>
      </c>
      <c r="I263" t="s">
        <v>29</v>
      </c>
      <c r="J263" t="s">
        <v>15</v>
      </c>
      <c r="K263">
        <v>64</v>
      </c>
    </row>
    <row r="264" spans="1:11" x14ac:dyDescent="0.25">
      <c r="A264" t="s">
        <v>370</v>
      </c>
      <c r="B264" t="s">
        <v>10</v>
      </c>
      <c r="C264" t="s">
        <v>34</v>
      </c>
      <c r="D264">
        <v>87</v>
      </c>
      <c r="E264" s="27">
        <v>1</v>
      </c>
      <c r="F264" s="2">
        <v>44042</v>
      </c>
      <c r="G264" s="27" t="str">
        <f>TEXT(Table[[#This Row],[date]],"mmm")</f>
        <v>Jul</v>
      </c>
      <c r="H264" s="2" t="str">
        <f>TEXT(Table[[#This Row],[date]],"yyyy")</f>
        <v>2020</v>
      </c>
      <c r="I264" t="s">
        <v>59</v>
      </c>
      <c r="J264" t="s">
        <v>15</v>
      </c>
      <c r="K264">
        <v>42</v>
      </c>
    </row>
    <row r="265" spans="1:11" x14ac:dyDescent="0.25">
      <c r="A265" t="s">
        <v>371</v>
      </c>
      <c r="B265" t="s">
        <v>33</v>
      </c>
      <c r="C265" t="s">
        <v>65</v>
      </c>
      <c r="D265" t="s">
        <v>12</v>
      </c>
      <c r="E265" s="27">
        <v>0.2</v>
      </c>
      <c r="F265" s="2">
        <v>44732</v>
      </c>
      <c r="G265" s="27" t="str">
        <f>TEXT(Table[[#This Row],[date]],"mmm")</f>
        <v>Jun</v>
      </c>
      <c r="H265" s="2" t="str">
        <f>TEXT(Table[[#This Row],[date]],"yyyy")</f>
        <v>2022</v>
      </c>
      <c r="I265" t="s">
        <v>39</v>
      </c>
      <c r="J265" t="s">
        <v>15</v>
      </c>
      <c r="K265">
        <v>32</v>
      </c>
    </row>
    <row r="266" spans="1:11" x14ac:dyDescent="0.25">
      <c r="A266" t="s">
        <v>372</v>
      </c>
      <c r="B266" t="s">
        <v>33</v>
      </c>
      <c r="C266" t="s">
        <v>65</v>
      </c>
      <c r="D266">
        <v>180</v>
      </c>
      <c r="E266" s="27">
        <v>0.12</v>
      </c>
      <c r="F266" s="2">
        <v>44901</v>
      </c>
      <c r="G266" s="27" t="str">
        <f>TEXT(Table[[#This Row],[date]],"mmm")</f>
        <v>Dec</v>
      </c>
      <c r="H266" s="2" t="str">
        <f>TEXT(Table[[#This Row],[date]],"yyyy")</f>
        <v>2022</v>
      </c>
      <c r="I266" t="s">
        <v>31</v>
      </c>
      <c r="J266" t="s">
        <v>15</v>
      </c>
      <c r="K266">
        <v>696</v>
      </c>
    </row>
    <row r="267" spans="1:11" x14ac:dyDescent="0.25">
      <c r="A267" t="s">
        <v>373</v>
      </c>
      <c r="B267" t="s">
        <v>374</v>
      </c>
      <c r="C267" t="s">
        <v>18</v>
      </c>
      <c r="D267">
        <v>25</v>
      </c>
      <c r="E267" s="27">
        <v>0.25</v>
      </c>
      <c r="F267" s="2">
        <v>43929</v>
      </c>
      <c r="G267" s="27" t="str">
        <f>TEXT(Table[[#This Row],[date]],"mmm")</f>
        <v>Apr</v>
      </c>
      <c r="H267" s="2" t="str">
        <f>TEXT(Table[[#This Row],[date]],"yyyy")</f>
        <v>2020</v>
      </c>
      <c r="I267" t="s">
        <v>39</v>
      </c>
      <c r="J267" t="s">
        <v>15</v>
      </c>
      <c r="K267" t="s">
        <v>12</v>
      </c>
    </row>
    <row r="268" spans="1:11" x14ac:dyDescent="0.25">
      <c r="A268" t="s">
        <v>375</v>
      </c>
      <c r="B268" t="s">
        <v>96</v>
      </c>
      <c r="C268" t="s">
        <v>38</v>
      </c>
      <c r="D268" t="s">
        <v>12</v>
      </c>
      <c r="E268" s="27">
        <v>0.3</v>
      </c>
      <c r="F268" s="2">
        <v>44898</v>
      </c>
      <c r="G268" s="27" t="str">
        <f>TEXT(Table[[#This Row],[date]],"mmm")</f>
        <v>Dec</v>
      </c>
      <c r="H268" s="2" t="str">
        <f>TEXT(Table[[#This Row],[date]],"yyyy")</f>
        <v>2022</v>
      </c>
      <c r="I268" t="s">
        <v>39</v>
      </c>
      <c r="J268" t="s">
        <v>96</v>
      </c>
      <c r="K268" t="s">
        <v>12</v>
      </c>
    </row>
    <row r="269" spans="1:11" x14ac:dyDescent="0.25">
      <c r="A269" t="s">
        <v>375</v>
      </c>
      <c r="B269" t="s">
        <v>96</v>
      </c>
      <c r="C269" t="s">
        <v>38</v>
      </c>
      <c r="D269">
        <v>600</v>
      </c>
      <c r="E269" s="27">
        <v>0.3</v>
      </c>
      <c r="F269" s="2">
        <v>44732</v>
      </c>
      <c r="G269" s="27" t="str">
        <f>TEXT(Table[[#This Row],[date]],"mmm")</f>
        <v>Jun</v>
      </c>
      <c r="H269" s="2" t="str">
        <f>TEXT(Table[[#This Row],[date]],"yyyy")</f>
        <v>2022</v>
      </c>
      <c r="I269" t="s">
        <v>39</v>
      </c>
      <c r="J269" t="s">
        <v>96</v>
      </c>
      <c r="K269" t="s">
        <v>12</v>
      </c>
    </row>
    <row r="270" spans="1:11" x14ac:dyDescent="0.25">
      <c r="A270" t="s">
        <v>376</v>
      </c>
      <c r="B270" t="s">
        <v>298</v>
      </c>
      <c r="C270" t="s">
        <v>43</v>
      </c>
      <c r="D270">
        <v>1500</v>
      </c>
      <c r="E270" s="27" t="s">
        <v>12</v>
      </c>
      <c r="F270" s="2">
        <v>44959</v>
      </c>
      <c r="G270" s="27" t="str">
        <f>TEXT(Table[[#This Row],[date]],"mmm")</f>
        <v>Feb</v>
      </c>
      <c r="H270" s="2" t="str">
        <f>TEXT(Table[[#This Row],[date]],"yyyy")</f>
        <v>2023</v>
      </c>
      <c r="I270" t="s">
        <v>102</v>
      </c>
      <c r="J270" t="s">
        <v>70</v>
      </c>
      <c r="K270">
        <v>5500</v>
      </c>
    </row>
    <row r="271" spans="1:11" x14ac:dyDescent="0.25">
      <c r="A271" t="s">
        <v>376</v>
      </c>
      <c r="B271" t="s">
        <v>298</v>
      </c>
      <c r="C271" t="s">
        <v>43</v>
      </c>
      <c r="D271">
        <v>2500</v>
      </c>
      <c r="E271" s="27">
        <v>0.05</v>
      </c>
      <c r="F271" s="2">
        <v>44846</v>
      </c>
      <c r="G271" s="27" t="str">
        <f>TEXT(Table[[#This Row],[date]],"mmm")</f>
        <v>Oct</v>
      </c>
      <c r="H271" s="2" t="str">
        <f>TEXT(Table[[#This Row],[date]],"yyyy")</f>
        <v>2022</v>
      </c>
      <c r="I271" t="s">
        <v>102</v>
      </c>
      <c r="J271" t="s">
        <v>70</v>
      </c>
      <c r="K271">
        <v>5500</v>
      </c>
    </row>
    <row r="272" spans="1:11" x14ac:dyDescent="0.25">
      <c r="A272" t="s">
        <v>377</v>
      </c>
      <c r="B272" t="s">
        <v>68</v>
      </c>
      <c r="C272" t="s">
        <v>28</v>
      </c>
      <c r="D272">
        <v>1800</v>
      </c>
      <c r="E272" s="27" t="s">
        <v>12</v>
      </c>
      <c r="F272" s="2">
        <v>44223</v>
      </c>
      <c r="G272" s="27" t="str">
        <f>TEXT(Table[[#This Row],[date]],"mmm")</f>
        <v>Jan</v>
      </c>
      <c r="H272" s="2" t="str">
        <f>TEXT(Table[[#This Row],[date]],"yyyy")</f>
        <v>2021</v>
      </c>
      <c r="I272" t="s">
        <v>39</v>
      </c>
      <c r="J272" t="s">
        <v>70</v>
      </c>
      <c r="K272">
        <v>7400</v>
      </c>
    </row>
    <row r="273" spans="1:11" x14ac:dyDescent="0.25">
      <c r="A273" t="s">
        <v>378</v>
      </c>
      <c r="B273" t="s">
        <v>266</v>
      </c>
      <c r="C273" t="s">
        <v>28</v>
      </c>
      <c r="D273" t="s">
        <v>12</v>
      </c>
      <c r="E273" s="27">
        <v>0.1</v>
      </c>
      <c r="F273" s="2">
        <v>44929</v>
      </c>
      <c r="G273" s="27" t="str">
        <f>TEXT(Table[[#This Row],[date]],"mmm")</f>
        <v>Jan</v>
      </c>
      <c r="H273" s="2" t="str">
        <f>TEXT(Table[[#This Row],[date]],"yyyy")</f>
        <v>2023</v>
      </c>
      <c r="I273" t="s">
        <v>39</v>
      </c>
      <c r="J273" t="s">
        <v>267</v>
      </c>
      <c r="K273">
        <v>9400</v>
      </c>
    </row>
    <row r="274" spans="1:11" x14ac:dyDescent="0.25">
      <c r="A274" t="s">
        <v>377</v>
      </c>
      <c r="B274" t="s">
        <v>266</v>
      </c>
      <c r="C274" t="s">
        <v>28</v>
      </c>
      <c r="D274">
        <v>150</v>
      </c>
      <c r="E274" s="27" t="s">
        <v>12</v>
      </c>
      <c r="F274" s="2">
        <v>44729</v>
      </c>
      <c r="G274" s="27" t="str">
        <f>TEXT(Table[[#This Row],[date]],"mmm")</f>
        <v>Jun</v>
      </c>
      <c r="H274" s="2" t="str">
        <f>TEXT(Table[[#This Row],[date]],"yyyy")</f>
        <v>2022</v>
      </c>
      <c r="I274" t="s">
        <v>39</v>
      </c>
      <c r="J274" t="s">
        <v>267</v>
      </c>
      <c r="K274">
        <v>9400</v>
      </c>
    </row>
    <row r="275" spans="1:11" x14ac:dyDescent="0.25">
      <c r="A275" t="s">
        <v>377</v>
      </c>
      <c r="B275" t="s">
        <v>266</v>
      </c>
      <c r="C275" t="s">
        <v>28</v>
      </c>
      <c r="D275">
        <v>1800</v>
      </c>
      <c r="E275" s="27" t="s">
        <v>12</v>
      </c>
      <c r="F275" s="2">
        <v>44413</v>
      </c>
      <c r="G275" s="27" t="str">
        <f>TEXT(Table[[#This Row],[date]],"mmm")</f>
        <v>Aug</v>
      </c>
      <c r="H275" s="2" t="str">
        <f>TEXT(Table[[#This Row],[date]],"yyyy")</f>
        <v>2021</v>
      </c>
      <c r="I275" t="s">
        <v>39</v>
      </c>
      <c r="J275" t="s">
        <v>267</v>
      </c>
      <c r="K275">
        <v>9400</v>
      </c>
    </row>
    <row r="276" spans="1:11" x14ac:dyDescent="0.25">
      <c r="A276" t="s">
        <v>379</v>
      </c>
      <c r="B276" t="s">
        <v>380</v>
      </c>
      <c r="C276" t="s">
        <v>69</v>
      </c>
      <c r="D276">
        <v>20</v>
      </c>
      <c r="E276" s="27">
        <v>0.02</v>
      </c>
      <c r="F276" s="2">
        <v>44904</v>
      </c>
      <c r="G276" s="27" t="str">
        <f>TEXT(Table[[#This Row],[date]],"mmm")</f>
        <v>Dec</v>
      </c>
      <c r="H276" s="2" t="str">
        <f>TEXT(Table[[#This Row],[date]],"yyyy")</f>
        <v>2022</v>
      </c>
      <c r="I276" t="s">
        <v>381</v>
      </c>
      <c r="J276" t="s">
        <v>15</v>
      </c>
      <c r="K276">
        <v>537</v>
      </c>
    </row>
    <row r="277" spans="1:11" x14ac:dyDescent="0.25">
      <c r="A277" t="s">
        <v>382</v>
      </c>
      <c r="B277" t="s">
        <v>37</v>
      </c>
      <c r="C277" t="s">
        <v>69</v>
      </c>
      <c r="D277">
        <v>60</v>
      </c>
      <c r="E277" s="27">
        <v>0.06</v>
      </c>
      <c r="F277" s="2">
        <v>43927</v>
      </c>
      <c r="G277" s="27" t="str">
        <f>TEXT(Table[[#This Row],[date]],"mmm")</f>
        <v>Apr</v>
      </c>
      <c r="H277" s="2" t="str">
        <f>TEXT(Table[[#This Row],[date]],"yyyy")</f>
        <v>2020</v>
      </c>
      <c r="I277" t="s">
        <v>39</v>
      </c>
      <c r="J277" t="s">
        <v>40</v>
      </c>
      <c r="K277" t="s">
        <v>12</v>
      </c>
    </row>
    <row r="278" spans="1:11" x14ac:dyDescent="0.25">
      <c r="A278" t="s">
        <v>383</v>
      </c>
      <c r="B278" t="s">
        <v>10</v>
      </c>
      <c r="C278" t="s">
        <v>97</v>
      </c>
      <c r="D278" t="s">
        <v>12</v>
      </c>
      <c r="E278" s="27">
        <v>0.2</v>
      </c>
      <c r="F278" s="2">
        <v>43913</v>
      </c>
      <c r="G278" s="27" t="str">
        <f>TEXT(Table[[#This Row],[date]],"mmm")</f>
        <v>Mar</v>
      </c>
      <c r="H278" s="2" t="str">
        <f>TEXT(Table[[#This Row],[date]],"yyyy")</f>
        <v>2020</v>
      </c>
      <c r="I278" t="s">
        <v>124</v>
      </c>
      <c r="J278" t="s">
        <v>15</v>
      </c>
      <c r="K278">
        <v>3</v>
      </c>
    </row>
    <row r="279" spans="1:11" x14ac:dyDescent="0.25">
      <c r="A279" t="s">
        <v>384</v>
      </c>
      <c r="B279" t="s">
        <v>33</v>
      </c>
      <c r="C279" t="s">
        <v>159</v>
      </c>
      <c r="D279">
        <v>28</v>
      </c>
      <c r="E279" s="27">
        <v>0.25</v>
      </c>
      <c r="F279" s="2">
        <v>43962</v>
      </c>
      <c r="G279" s="27" t="str">
        <f>TEXT(Table[[#This Row],[date]],"mmm")</f>
        <v>May</v>
      </c>
      <c r="H279" s="2" t="str">
        <f>TEXT(Table[[#This Row],[date]],"yyyy")</f>
        <v>2020</v>
      </c>
      <c r="I279" t="s">
        <v>29</v>
      </c>
      <c r="J279" t="s">
        <v>15</v>
      </c>
      <c r="K279">
        <v>133</v>
      </c>
    </row>
    <row r="280" spans="1:11" x14ac:dyDescent="0.25">
      <c r="A280" t="s">
        <v>385</v>
      </c>
      <c r="B280" t="s">
        <v>33</v>
      </c>
      <c r="C280" t="s">
        <v>11</v>
      </c>
      <c r="D280">
        <v>156</v>
      </c>
      <c r="E280" s="27">
        <v>0.24</v>
      </c>
      <c r="F280" s="2">
        <v>44750</v>
      </c>
      <c r="G280" s="27" t="str">
        <f>TEXT(Table[[#This Row],[date]],"mmm")</f>
        <v>Jul</v>
      </c>
      <c r="H280" s="2" t="str">
        <f>TEXT(Table[[#This Row],[date]],"yyyy")</f>
        <v>2022</v>
      </c>
      <c r="I280" t="s">
        <v>24</v>
      </c>
      <c r="J280" t="s">
        <v>15</v>
      </c>
      <c r="K280">
        <v>127</v>
      </c>
    </row>
    <row r="281" spans="1:11" x14ac:dyDescent="0.25">
      <c r="A281" t="s">
        <v>386</v>
      </c>
      <c r="B281" t="s">
        <v>10</v>
      </c>
      <c r="C281" t="s">
        <v>34</v>
      </c>
      <c r="D281">
        <v>20</v>
      </c>
      <c r="E281" s="27" t="s">
        <v>12</v>
      </c>
      <c r="F281" s="2">
        <v>43920</v>
      </c>
      <c r="G281" s="27" t="str">
        <f>TEXT(Table[[#This Row],[date]],"mmm")</f>
        <v>Mar</v>
      </c>
      <c r="H281" s="2" t="str">
        <f>TEXT(Table[[#This Row],[date]],"yyyy")</f>
        <v>2020</v>
      </c>
      <c r="I281" t="s">
        <v>19</v>
      </c>
      <c r="J281" t="s">
        <v>15</v>
      </c>
      <c r="K281">
        <v>75</v>
      </c>
    </row>
    <row r="282" spans="1:11" x14ac:dyDescent="0.25">
      <c r="A282" t="s">
        <v>387</v>
      </c>
      <c r="B282" t="s">
        <v>10</v>
      </c>
      <c r="C282" t="s">
        <v>65</v>
      </c>
      <c r="D282" t="s">
        <v>12</v>
      </c>
      <c r="E282" s="27">
        <v>0.35</v>
      </c>
      <c r="F282" s="2">
        <v>44859</v>
      </c>
      <c r="G282" s="27" t="str">
        <f>TEXT(Table[[#This Row],[date]],"mmm")</f>
        <v>Oct</v>
      </c>
      <c r="H282" s="2" t="str">
        <f>TEXT(Table[[#This Row],[date]],"yyyy")</f>
        <v>2022</v>
      </c>
      <c r="I282" t="s">
        <v>35</v>
      </c>
      <c r="J282" t="s">
        <v>15</v>
      </c>
      <c r="K282" t="s">
        <v>12</v>
      </c>
    </row>
    <row r="283" spans="1:11" x14ac:dyDescent="0.25">
      <c r="A283" t="s">
        <v>387</v>
      </c>
      <c r="B283" t="s">
        <v>10</v>
      </c>
      <c r="C283" t="s">
        <v>65</v>
      </c>
      <c r="D283">
        <v>140</v>
      </c>
      <c r="E283" s="27">
        <v>0.35</v>
      </c>
      <c r="F283" s="2">
        <v>44763</v>
      </c>
      <c r="G283" s="27" t="str">
        <f>TEXT(Table[[#This Row],[date]],"mmm")</f>
        <v>Jul</v>
      </c>
      <c r="H283" s="2" t="str">
        <f>TEXT(Table[[#This Row],[date]],"yyyy")</f>
        <v>2022</v>
      </c>
      <c r="I283" t="s">
        <v>35</v>
      </c>
      <c r="J283" t="s">
        <v>15</v>
      </c>
      <c r="K283" t="s">
        <v>12</v>
      </c>
    </row>
    <row r="284" spans="1:11" x14ac:dyDescent="0.25">
      <c r="A284" t="s">
        <v>388</v>
      </c>
      <c r="B284" t="s">
        <v>10</v>
      </c>
      <c r="C284" t="s">
        <v>11</v>
      </c>
      <c r="D284">
        <v>90</v>
      </c>
      <c r="E284" s="27">
        <v>0.2</v>
      </c>
      <c r="F284" s="2">
        <v>44784</v>
      </c>
      <c r="G284" s="27" t="str">
        <f>TEXT(Table[[#This Row],[date]],"mmm")</f>
        <v>Aug</v>
      </c>
      <c r="H284" s="2" t="str">
        <f>TEXT(Table[[#This Row],[date]],"yyyy")</f>
        <v>2022</v>
      </c>
      <c r="I284" t="s">
        <v>29</v>
      </c>
      <c r="J284" t="s">
        <v>15</v>
      </c>
      <c r="K284">
        <v>218</v>
      </c>
    </row>
    <row r="285" spans="1:11" x14ac:dyDescent="0.25">
      <c r="A285" t="s">
        <v>389</v>
      </c>
      <c r="B285" t="s">
        <v>77</v>
      </c>
      <c r="C285" t="s">
        <v>28</v>
      </c>
      <c r="D285">
        <v>80</v>
      </c>
      <c r="E285" s="27" t="s">
        <v>12</v>
      </c>
      <c r="F285" s="2">
        <v>44874</v>
      </c>
      <c r="G285" s="27" t="str">
        <f>TEXT(Table[[#This Row],[date]],"mmm")</f>
        <v>Nov</v>
      </c>
      <c r="H285" s="2" t="str">
        <f>TEXT(Table[[#This Row],[date]],"yyyy")</f>
        <v>2022</v>
      </c>
      <c r="I285" t="s">
        <v>39</v>
      </c>
      <c r="J285" t="s">
        <v>15</v>
      </c>
      <c r="K285">
        <v>165</v>
      </c>
    </row>
    <row r="286" spans="1:11" x14ac:dyDescent="0.25">
      <c r="A286" t="s">
        <v>389</v>
      </c>
      <c r="B286" t="s">
        <v>77</v>
      </c>
      <c r="C286" t="s">
        <v>28</v>
      </c>
      <c r="D286">
        <v>87</v>
      </c>
      <c r="E286" s="27">
        <v>0.25</v>
      </c>
      <c r="F286" s="2">
        <v>44685</v>
      </c>
      <c r="G286" s="27" t="str">
        <f>TEXT(Table[[#This Row],[date]],"mmm")</f>
        <v>May</v>
      </c>
      <c r="H286" s="2" t="str">
        <f>TEXT(Table[[#This Row],[date]],"yyyy")</f>
        <v>2022</v>
      </c>
      <c r="I286" t="s">
        <v>39</v>
      </c>
      <c r="J286" t="s">
        <v>15</v>
      </c>
      <c r="K286">
        <v>165</v>
      </c>
    </row>
    <row r="287" spans="1:11" x14ac:dyDescent="0.25">
      <c r="A287" t="s">
        <v>390</v>
      </c>
      <c r="B287" t="s">
        <v>391</v>
      </c>
      <c r="C287" t="s">
        <v>43</v>
      </c>
      <c r="D287" t="s">
        <v>12</v>
      </c>
      <c r="E287" s="27">
        <v>0.7</v>
      </c>
      <c r="F287" s="2">
        <v>44949</v>
      </c>
      <c r="G287" s="27" t="str">
        <f>TEXT(Table[[#This Row],[date]],"mmm")</f>
        <v>Jan</v>
      </c>
      <c r="H287" s="2" t="str">
        <f>TEXT(Table[[#This Row],[date]],"yyyy")</f>
        <v>2023</v>
      </c>
      <c r="I287" t="s">
        <v>19</v>
      </c>
      <c r="J287" t="s">
        <v>70</v>
      </c>
      <c r="K287">
        <v>16</v>
      </c>
    </row>
    <row r="288" spans="1:11" x14ac:dyDescent="0.25">
      <c r="A288" t="s">
        <v>392</v>
      </c>
      <c r="B288" t="s">
        <v>33</v>
      </c>
      <c r="C288" t="s">
        <v>38</v>
      </c>
      <c r="D288">
        <v>33</v>
      </c>
      <c r="E288" s="27">
        <v>0.33</v>
      </c>
      <c r="F288" s="2">
        <v>44893</v>
      </c>
      <c r="G288" s="27" t="str">
        <f>TEXT(Table[[#This Row],[date]],"mmm")</f>
        <v>Nov</v>
      </c>
      <c r="H288" s="2" t="str">
        <f>TEXT(Table[[#This Row],[date]],"yyyy")</f>
        <v>2022</v>
      </c>
      <c r="I288" t="s">
        <v>19</v>
      </c>
      <c r="J288" t="s">
        <v>15</v>
      </c>
      <c r="K288">
        <v>100</v>
      </c>
    </row>
    <row r="289" spans="1:11" x14ac:dyDescent="0.25">
      <c r="A289" t="s">
        <v>393</v>
      </c>
      <c r="B289" t="s">
        <v>27</v>
      </c>
      <c r="C289" t="s">
        <v>58</v>
      </c>
      <c r="D289">
        <v>58</v>
      </c>
      <c r="E289" s="27">
        <v>0.06</v>
      </c>
      <c r="F289" s="2">
        <v>44743</v>
      </c>
      <c r="G289" s="27" t="str">
        <f>TEXT(Table[[#This Row],[date]],"mmm")</f>
        <v>Jul</v>
      </c>
      <c r="H289" s="2" t="str">
        <f>TEXT(Table[[#This Row],[date]],"yyyy")</f>
        <v>2022</v>
      </c>
      <c r="I289" t="s">
        <v>31</v>
      </c>
      <c r="J289" t="s">
        <v>15</v>
      </c>
      <c r="K289">
        <v>300</v>
      </c>
    </row>
    <row r="290" spans="1:11" x14ac:dyDescent="0.25">
      <c r="A290" t="s">
        <v>394</v>
      </c>
      <c r="B290" t="s">
        <v>42</v>
      </c>
      <c r="C290" t="s">
        <v>69</v>
      </c>
      <c r="D290">
        <v>1100</v>
      </c>
      <c r="E290" s="27" t="s">
        <v>12</v>
      </c>
      <c r="F290" s="2">
        <v>44945</v>
      </c>
      <c r="G290" s="27" t="str">
        <f>TEXT(Table[[#This Row],[date]],"mmm")</f>
        <v>Jan</v>
      </c>
      <c r="H290" s="2" t="str">
        <f>TEXT(Table[[#This Row],[date]],"yyyy")</f>
        <v>2023</v>
      </c>
      <c r="I290" t="s">
        <v>31</v>
      </c>
      <c r="J290" t="s">
        <v>15</v>
      </c>
      <c r="K290" t="s">
        <v>12</v>
      </c>
    </row>
    <row r="291" spans="1:11" x14ac:dyDescent="0.25">
      <c r="A291" t="s">
        <v>395</v>
      </c>
      <c r="B291" t="s">
        <v>33</v>
      </c>
      <c r="C291" t="s">
        <v>69</v>
      </c>
      <c r="D291" t="s">
        <v>12</v>
      </c>
      <c r="E291" s="27">
        <v>0.25</v>
      </c>
      <c r="F291" s="2">
        <v>44883</v>
      </c>
      <c r="G291" s="27" t="str">
        <f>TEXT(Table[[#This Row],[date]],"mmm")</f>
        <v>Nov</v>
      </c>
      <c r="H291" s="2" t="str">
        <f>TEXT(Table[[#This Row],[date]],"yyyy")</f>
        <v>2022</v>
      </c>
      <c r="I291" t="s">
        <v>35</v>
      </c>
      <c r="J291" t="s">
        <v>15</v>
      </c>
      <c r="K291">
        <v>281</v>
      </c>
    </row>
    <row r="292" spans="1:11" x14ac:dyDescent="0.25">
      <c r="A292" t="s">
        <v>395</v>
      </c>
      <c r="B292" t="s">
        <v>33</v>
      </c>
      <c r="C292" t="s">
        <v>69</v>
      </c>
      <c r="D292">
        <v>37</v>
      </c>
      <c r="E292" s="27">
        <v>0.25</v>
      </c>
      <c r="F292" s="2">
        <v>44882</v>
      </c>
      <c r="G292" s="27" t="str">
        <f>TEXT(Table[[#This Row],[date]],"mmm")</f>
        <v>Nov</v>
      </c>
      <c r="H292" s="2" t="str">
        <f>TEXT(Table[[#This Row],[date]],"yyyy")</f>
        <v>2022</v>
      </c>
      <c r="I292" t="s">
        <v>35</v>
      </c>
      <c r="J292" t="s">
        <v>15</v>
      </c>
      <c r="K292">
        <v>281</v>
      </c>
    </row>
    <row r="293" spans="1:11" x14ac:dyDescent="0.25">
      <c r="A293" t="s">
        <v>396</v>
      </c>
      <c r="B293" t="s">
        <v>33</v>
      </c>
      <c r="C293" t="s">
        <v>11</v>
      </c>
      <c r="D293" t="s">
        <v>12</v>
      </c>
      <c r="E293" s="27">
        <v>0.13</v>
      </c>
      <c r="F293" s="2">
        <v>44761</v>
      </c>
      <c r="G293" s="27" t="str">
        <f>TEXT(Table[[#This Row],[date]],"mmm")</f>
        <v>Jul</v>
      </c>
      <c r="H293" s="2" t="str">
        <f>TEXT(Table[[#This Row],[date]],"yyyy")</f>
        <v>2022</v>
      </c>
      <c r="I293" t="s">
        <v>35</v>
      </c>
      <c r="J293" t="s">
        <v>15</v>
      </c>
      <c r="K293">
        <v>570</v>
      </c>
    </row>
    <row r="294" spans="1:11" x14ac:dyDescent="0.25">
      <c r="A294" t="s">
        <v>397</v>
      </c>
      <c r="B294" t="s">
        <v>298</v>
      </c>
      <c r="C294" t="s">
        <v>53</v>
      </c>
      <c r="D294">
        <v>120</v>
      </c>
      <c r="E294" s="27" t="s">
        <v>12</v>
      </c>
      <c r="F294" s="2">
        <v>44941</v>
      </c>
      <c r="G294" s="27" t="str">
        <f>TEXT(Table[[#This Row],[date]],"mmm")</f>
        <v>Jan</v>
      </c>
      <c r="H294" s="2" t="str">
        <f>TEXT(Table[[#This Row],[date]],"yyyy")</f>
        <v>2023</v>
      </c>
      <c r="I294" t="s">
        <v>29</v>
      </c>
      <c r="J294" t="s">
        <v>70</v>
      </c>
      <c r="K294">
        <v>126</v>
      </c>
    </row>
    <row r="295" spans="1:11" x14ac:dyDescent="0.25">
      <c r="A295" t="s">
        <v>398</v>
      </c>
      <c r="B295" t="s">
        <v>10</v>
      </c>
      <c r="C295" t="s">
        <v>50</v>
      </c>
      <c r="D295">
        <v>31</v>
      </c>
      <c r="E295" s="27">
        <v>0.1</v>
      </c>
      <c r="F295" s="2">
        <v>44880</v>
      </c>
      <c r="G295" s="27" t="str">
        <f>TEXT(Table[[#This Row],[date]],"mmm")</f>
        <v>Nov</v>
      </c>
      <c r="H295" s="2" t="str">
        <f>TEXT(Table[[#This Row],[date]],"yyyy")</f>
        <v>2022</v>
      </c>
      <c r="I295" t="s">
        <v>29</v>
      </c>
      <c r="J295" t="s">
        <v>15</v>
      </c>
      <c r="K295">
        <v>164</v>
      </c>
    </row>
    <row r="296" spans="1:11" x14ac:dyDescent="0.25">
      <c r="A296" t="s">
        <v>399</v>
      </c>
      <c r="B296" t="s">
        <v>10</v>
      </c>
      <c r="C296" t="s">
        <v>11</v>
      </c>
      <c r="D296">
        <v>200</v>
      </c>
      <c r="E296" s="27" t="s">
        <v>12</v>
      </c>
      <c r="F296" s="2">
        <v>44932</v>
      </c>
      <c r="G296" s="27" t="str">
        <f>TEXT(Table[[#This Row],[date]],"mmm")</f>
        <v>Jan</v>
      </c>
      <c r="H296" s="2" t="str">
        <f>TEXT(Table[[#This Row],[date]],"yyyy")</f>
        <v>2023</v>
      </c>
      <c r="I296" t="s">
        <v>35</v>
      </c>
      <c r="J296" t="s">
        <v>15</v>
      </c>
      <c r="K296">
        <v>522</v>
      </c>
    </row>
    <row r="297" spans="1:11" x14ac:dyDescent="0.25">
      <c r="A297" t="s">
        <v>399</v>
      </c>
      <c r="B297" t="s">
        <v>10</v>
      </c>
      <c r="C297" t="s">
        <v>11</v>
      </c>
      <c r="D297">
        <v>250</v>
      </c>
      <c r="E297" s="27">
        <v>0.08</v>
      </c>
      <c r="F297" s="2">
        <v>44714</v>
      </c>
      <c r="G297" s="27" t="str">
        <f>TEXT(Table[[#This Row],[date]],"mmm")</f>
        <v>Jun</v>
      </c>
      <c r="H297" s="2" t="str">
        <f>TEXT(Table[[#This Row],[date]],"yyyy")</f>
        <v>2022</v>
      </c>
      <c r="I297" t="s">
        <v>35</v>
      </c>
      <c r="J297" t="s">
        <v>15</v>
      </c>
      <c r="K297">
        <v>522</v>
      </c>
    </row>
    <row r="298" spans="1:11" x14ac:dyDescent="0.25">
      <c r="A298" t="s">
        <v>400</v>
      </c>
      <c r="B298" t="s">
        <v>391</v>
      </c>
      <c r="C298" t="s">
        <v>58</v>
      </c>
      <c r="D298">
        <v>200</v>
      </c>
      <c r="E298" s="27" t="s">
        <v>12</v>
      </c>
      <c r="F298" s="2">
        <v>43976</v>
      </c>
      <c r="G298" s="27" t="str">
        <f>TEXT(Table[[#This Row],[date]],"mmm")</f>
        <v>May</v>
      </c>
      <c r="H298" s="2" t="str">
        <f>TEXT(Table[[#This Row],[date]],"yyyy")</f>
        <v>2020</v>
      </c>
      <c r="I298" t="s">
        <v>35</v>
      </c>
      <c r="J298" t="s">
        <v>70</v>
      </c>
      <c r="K298">
        <v>247</v>
      </c>
    </row>
    <row r="299" spans="1:11" x14ac:dyDescent="0.25">
      <c r="A299" t="s">
        <v>401</v>
      </c>
      <c r="B299" t="s">
        <v>198</v>
      </c>
      <c r="C299" t="s">
        <v>18</v>
      </c>
      <c r="D299">
        <v>51</v>
      </c>
      <c r="E299" s="27" t="s">
        <v>12</v>
      </c>
      <c r="F299" s="2">
        <v>44879</v>
      </c>
      <c r="G299" s="27" t="str">
        <f>TEXT(Table[[#This Row],[date]],"mmm")</f>
        <v>Nov</v>
      </c>
      <c r="H299" s="2" t="str">
        <f>TEXT(Table[[#This Row],[date]],"yyyy")</f>
        <v>2022</v>
      </c>
      <c r="I299" t="s">
        <v>31</v>
      </c>
      <c r="J299" t="s">
        <v>15</v>
      </c>
      <c r="K299">
        <v>212</v>
      </c>
    </row>
    <row r="300" spans="1:11" x14ac:dyDescent="0.25">
      <c r="A300" t="s">
        <v>402</v>
      </c>
      <c r="B300" t="s">
        <v>74</v>
      </c>
      <c r="C300" t="s">
        <v>28</v>
      </c>
      <c r="D300">
        <v>81</v>
      </c>
      <c r="E300" s="27" t="s">
        <v>12</v>
      </c>
      <c r="F300" s="2">
        <v>43951</v>
      </c>
      <c r="G300" s="27" t="str">
        <f>TEXT(Table[[#This Row],[date]],"mmm")</f>
        <v>Apr</v>
      </c>
      <c r="H300" s="2" t="str">
        <f>TEXT(Table[[#This Row],[date]],"yyyy")</f>
        <v>2020</v>
      </c>
      <c r="I300" t="s">
        <v>59</v>
      </c>
      <c r="J300" t="s">
        <v>15</v>
      </c>
      <c r="K300">
        <v>156</v>
      </c>
    </row>
    <row r="301" spans="1:11" x14ac:dyDescent="0.25">
      <c r="A301" t="s">
        <v>403</v>
      </c>
      <c r="B301" t="s">
        <v>222</v>
      </c>
      <c r="C301" t="s">
        <v>58</v>
      </c>
      <c r="D301">
        <v>536</v>
      </c>
      <c r="E301" s="27">
        <v>0.31</v>
      </c>
      <c r="F301" s="2">
        <v>43955</v>
      </c>
      <c r="G301" s="27" t="str">
        <f>TEXT(Table[[#This Row],[date]],"mmm")</f>
        <v>May</v>
      </c>
      <c r="H301" s="2" t="str">
        <f>TEXT(Table[[#This Row],[date]],"yyyy")</f>
        <v>2020</v>
      </c>
      <c r="I301" t="s">
        <v>59</v>
      </c>
      <c r="J301" t="s">
        <v>223</v>
      </c>
      <c r="K301">
        <v>771</v>
      </c>
    </row>
    <row r="302" spans="1:11" x14ac:dyDescent="0.25">
      <c r="A302" t="s">
        <v>404</v>
      </c>
      <c r="B302" t="s">
        <v>10</v>
      </c>
      <c r="C302" t="s">
        <v>43</v>
      </c>
      <c r="D302">
        <v>22</v>
      </c>
      <c r="E302" s="27" t="s">
        <v>12</v>
      </c>
      <c r="F302" s="2">
        <v>44938</v>
      </c>
      <c r="G302" s="27" t="str">
        <f>TEXT(Table[[#This Row],[date]],"mmm")</f>
        <v>Jan</v>
      </c>
      <c r="H302" s="2" t="str">
        <f>TEXT(Table[[#This Row],[date]],"yyyy")</f>
        <v>2023</v>
      </c>
      <c r="I302" t="s">
        <v>24</v>
      </c>
      <c r="J302" t="s">
        <v>15</v>
      </c>
      <c r="K302">
        <v>51</v>
      </c>
    </row>
    <row r="303" spans="1:11" x14ac:dyDescent="0.25">
      <c r="A303" t="s">
        <v>404</v>
      </c>
      <c r="B303" t="s">
        <v>10</v>
      </c>
      <c r="C303" t="s">
        <v>43</v>
      </c>
      <c r="D303">
        <v>60</v>
      </c>
      <c r="E303" s="27">
        <v>0.33</v>
      </c>
      <c r="F303" s="2">
        <v>44770</v>
      </c>
      <c r="G303" s="27" t="str">
        <f>TEXT(Table[[#This Row],[date]],"mmm")</f>
        <v>Jul</v>
      </c>
      <c r="H303" s="2" t="str">
        <f>TEXT(Table[[#This Row],[date]],"yyyy")</f>
        <v>2022</v>
      </c>
      <c r="I303" t="s">
        <v>24</v>
      </c>
      <c r="J303" t="s">
        <v>15</v>
      </c>
      <c r="K303">
        <v>51</v>
      </c>
    </row>
    <row r="304" spans="1:11" x14ac:dyDescent="0.25">
      <c r="A304" t="s">
        <v>405</v>
      </c>
      <c r="B304" t="s">
        <v>74</v>
      </c>
      <c r="C304" t="s">
        <v>58</v>
      </c>
      <c r="D304">
        <v>130</v>
      </c>
      <c r="E304" s="27">
        <v>0.13</v>
      </c>
      <c r="F304" s="2">
        <v>43937</v>
      </c>
      <c r="G304" s="27" t="str">
        <f>TEXT(Table[[#This Row],[date]],"mmm")</f>
        <v>Apr</v>
      </c>
      <c r="H304" s="2" t="str">
        <f>TEXT(Table[[#This Row],[date]],"yyyy")</f>
        <v>2020</v>
      </c>
      <c r="I304" t="s">
        <v>31</v>
      </c>
      <c r="J304" t="s">
        <v>15</v>
      </c>
      <c r="K304">
        <v>1</v>
      </c>
    </row>
    <row r="305" spans="1:11" x14ac:dyDescent="0.25">
      <c r="A305" t="s">
        <v>406</v>
      </c>
      <c r="B305" t="s">
        <v>96</v>
      </c>
      <c r="C305" t="s">
        <v>34</v>
      </c>
      <c r="D305">
        <v>110</v>
      </c>
      <c r="E305" s="27">
        <v>0.1</v>
      </c>
      <c r="F305" s="2">
        <v>44896</v>
      </c>
      <c r="G305" s="27" t="str">
        <f>TEXT(Table[[#This Row],[date]],"mmm")</f>
        <v>Dec</v>
      </c>
      <c r="H305" s="2" t="str">
        <f>TEXT(Table[[#This Row],[date]],"yyyy")</f>
        <v>2022</v>
      </c>
      <c r="I305" t="s">
        <v>102</v>
      </c>
      <c r="J305" t="s">
        <v>96</v>
      </c>
      <c r="K305">
        <v>372</v>
      </c>
    </row>
    <row r="306" spans="1:11" x14ac:dyDescent="0.25">
      <c r="A306" t="s">
        <v>407</v>
      </c>
      <c r="B306" t="s">
        <v>391</v>
      </c>
      <c r="C306" t="s">
        <v>58</v>
      </c>
      <c r="D306">
        <v>600</v>
      </c>
      <c r="E306" s="27">
        <v>0.06</v>
      </c>
      <c r="F306" s="2">
        <v>44700</v>
      </c>
      <c r="G306" s="27" t="str">
        <f>TEXT(Table[[#This Row],[date]],"mmm")</f>
        <v>May</v>
      </c>
      <c r="H306" s="2" t="str">
        <f>TEXT(Table[[#This Row],[date]],"yyyy")</f>
        <v>2022</v>
      </c>
      <c r="I306" t="s">
        <v>408</v>
      </c>
      <c r="J306" t="s">
        <v>70</v>
      </c>
      <c r="K306">
        <v>1300</v>
      </c>
    </row>
    <row r="307" spans="1:11" x14ac:dyDescent="0.25">
      <c r="A307" t="s">
        <v>409</v>
      </c>
      <c r="B307" t="s">
        <v>410</v>
      </c>
      <c r="C307" t="s">
        <v>58</v>
      </c>
      <c r="D307" t="s">
        <v>12</v>
      </c>
      <c r="E307" s="27">
        <v>0.1</v>
      </c>
      <c r="F307" s="2">
        <v>44834</v>
      </c>
      <c r="G307" s="27" t="str">
        <f>TEXT(Table[[#This Row],[date]],"mmm")</f>
        <v>Sep</v>
      </c>
      <c r="H307" s="2" t="str">
        <f>TEXT(Table[[#This Row],[date]],"yyyy")</f>
        <v>2022</v>
      </c>
      <c r="I307" t="s">
        <v>14</v>
      </c>
      <c r="J307" t="s">
        <v>411</v>
      </c>
      <c r="K307">
        <v>607</v>
      </c>
    </row>
    <row r="308" spans="1:11" x14ac:dyDescent="0.25">
      <c r="A308" t="s">
        <v>412</v>
      </c>
      <c r="B308" t="s">
        <v>10</v>
      </c>
      <c r="C308" t="s">
        <v>69</v>
      </c>
      <c r="D308">
        <v>161</v>
      </c>
      <c r="E308" s="27">
        <v>0.16</v>
      </c>
      <c r="F308" s="2">
        <v>43936</v>
      </c>
      <c r="G308" s="27" t="str">
        <f>TEXT(Table[[#This Row],[date]],"mmm")</f>
        <v>Apr</v>
      </c>
      <c r="H308" s="2" t="str">
        <f>TEXT(Table[[#This Row],[date]],"yyyy")</f>
        <v>2020</v>
      </c>
      <c r="I308" t="s">
        <v>14</v>
      </c>
      <c r="J308" t="s">
        <v>15</v>
      </c>
      <c r="K308">
        <v>447</v>
      </c>
    </row>
    <row r="309" spans="1:11" x14ac:dyDescent="0.25">
      <c r="A309" t="s">
        <v>412</v>
      </c>
      <c r="B309" t="s">
        <v>10</v>
      </c>
      <c r="C309" t="s">
        <v>175</v>
      </c>
      <c r="D309" t="s">
        <v>12</v>
      </c>
      <c r="E309" s="27">
        <v>0.1</v>
      </c>
      <c r="F309" s="2">
        <v>44937</v>
      </c>
      <c r="G309" s="27" t="str">
        <f>TEXT(Table[[#This Row],[date]],"mmm")</f>
        <v>Jan</v>
      </c>
      <c r="H309" s="2" t="str">
        <f>TEXT(Table[[#This Row],[date]],"yyyy")</f>
        <v>2023</v>
      </c>
      <c r="I309" t="s">
        <v>408</v>
      </c>
      <c r="J309" t="s">
        <v>15</v>
      </c>
      <c r="K309">
        <v>1100</v>
      </c>
    </row>
    <row r="310" spans="1:11" x14ac:dyDescent="0.25">
      <c r="A310" t="s">
        <v>413</v>
      </c>
      <c r="B310" t="s">
        <v>218</v>
      </c>
      <c r="C310" t="s">
        <v>58</v>
      </c>
      <c r="D310">
        <v>2500</v>
      </c>
      <c r="E310" s="27">
        <v>0.12</v>
      </c>
      <c r="F310" s="2">
        <v>44691</v>
      </c>
      <c r="G310" s="27" t="str">
        <f>TEXT(Table[[#This Row],[date]],"mmm")</f>
        <v>May</v>
      </c>
      <c r="H310" s="2" t="str">
        <f>TEXT(Table[[#This Row],[date]],"yyyy")</f>
        <v>2022</v>
      </c>
      <c r="I310" t="s">
        <v>31</v>
      </c>
      <c r="J310" t="s">
        <v>15</v>
      </c>
      <c r="K310">
        <v>1600</v>
      </c>
    </row>
    <row r="311" spans="1:11" x14ac:dyDescent="0.25">
      <c r="A311" t="s">
        <v>413</v>
      </c>
      <c r="B311" t="s">
        <v>218</v>
      </c>
      <c r="C311" t="s">
        <v>58</v>
      </c>
      <c r="D311">
        <v>1500</v>
      </c>
      <c r="E311" s="27">
        <v>0.08</v>
      </c>
      <c r="F311" s="2">
        <v>44883</v>
      </c>
      <c r="G311" s="27" t="str">
        <f>TEXT(Table[[#This Row],[date]],"mmm")</f>
        <v>Nov</v>
      </c>
      <c r="H311" s="2" t="str">
        <f>TEXT(Table[[#This Row],[date]],"yyyy")</f>
        <v>2022</v>
      </c>
      <c r="I311" t="s">
        <v>31</v>
      </c>
      <c r="J311" t="s">
        <v>15</v>
      </c>
      <c r="K311">
        <v>1600</v>
      </c>
    </row>
    <row r="312" spans="1:11" x14ac:dyDescent="0.25">
      <c r="A312" t="s">
        <v>414</v>
      </c>
      <c r="B312" t="s">
        <v>184</v>
      </c>
      <c r="C312" t="s">
        <v>58</v>
      </c>
      <c r="D312">
        <v>70</v>
      </c>
      <c r="E312" s="27">
        <v>0.2</v>
      </c>
      <c r="F312" s="2">
        <v>44890</v>
      </c>
      <c r="G312" s="27" t="str">
        <f>TEXT(Table[[#This Row],[date]],"mmm")</f>
        <v>Nov</v>
      </c>
      <c r="H312" s="2" t="str">
        <f>TEXT(Table[[#This Row],[date]],"yyyy")</f>
        <v>2022</v>
      </c>
      <c r="I312" t="s">
        <v>39</v>
      </c>
      <c r="J312" t="s">
        <v>185</v>
      </c>
      <c r="K312">
        <v>157</v>
      </c>
    </row>
    <row r="313" spans="1:11" x14ac:dyDescent="0.25">
      <c r="A313" t="s">
        <v>415</v>
      </c>
      <c r="B313" t="s">
        <v>416</v>
      </c>
      <c r="C313" t="s">
        <v>159</v>
      </c>
      <c r="D313" t="s">
        <v>12</v>
      </c>
      <c r="E313" s="27">
        <v>0.3</v>
      </c>
      <c r="F313" s="2">
        <v>44970</v>
      </c>
      <c r="G313" s="27" t="str">
        <f>TEXT(Table[[#This Row],[date]],"mmm")</f>
        <v>Feb</v>
      </c>
      <c r="H313" s="2" t="str">
        <f>TEXT(Table[[#This Row],[date]],"yyyy")</f>
        <v>2023</v>
      </c>
      <c r="I313" t="s">
        <v>39</v>
      </c>
      <c r="J313" t="s">
        <v>417</v>
      </c>
      <c r="K313">
        <v>708</v>
      </c>
    </row>
    <row r="314" spans="1:11" x14ac:dyDescent="0.25">
      <c r="A314" t="s">
        <v>418</v>
      </c>
      <c r="B314" t="s">
        <v>298</v>
      </c>
      <c r="C314" t="s">
        <v>69</v>
      </c>
      <c r="D314">
        <v>100</v>
      </c>
      <c r="E314" s="27" t="s">
        <v>12</v>
      </c>
      <c r="F314" s="2">
        <v>44938</v>
      </c>
      <c r="G314" s="27" t="str">
        <f>TEXT(Table[[#This Row],[date]],"mmm")</f>
        <v>Jan</v>
      </c>
      <c r="H314" s="2" t="str">
        <f>TEXT(Table[[#This Row],[date]],"yyyy")</f>
        <v>2023</v>
      </c>
      <c r="I314" t="s">
        <v>24</v>
      </c>
      <c r="J314" t="s">
        <v>70</v>
      </c>
      <c r="K314">
        <v>41</v>
      </c>
    </row>
    <row r="315" spans="1:11" x14ac:dyDescent="0.25">
      <c r="A315" t="s">
        <v>419</v>
      </c>
      <c r="B315" t="s">
        <v>33</v>
      </c>
      <c r="C315" t="s">
        <v>34</v>
      </c>
      <c r="D315">
        <v>78</v>
      </c>
      <c r="E315" s="27">
        <v>0.21</v>
      </c>
      <c r="F315" s="2">
        <v>43942</v>
      </c>
      <c r="G315" s="27" t="str">
        <f>TEXT(Table[[#This Row],[date]],"mmm")</f>
        <v>Apr</v>
      </c>
      <c r="H315" s="2" t="str">
        <f>TEXT(Table[[#This Row],[date]],"yyyy")</f>
        <v>2020</v>
      </c>
      <c r="I315" t="s">
        <v>31</v>
      </c>
      <c r="J315" t="s">
        <v>15</v>
      </c>
      <c r="K315">
        <v>339</v>
      </c>
    </row>
    <row r="316" spans="1:11" x14ac:dyDescent="0.25">
      <c r="A316" t="s">
        <v>420</v>
      </c>
      <c r="B316" t="s">
        <v>10</v>
      </c>
      <c r="C316" t="s">
        <v>11</v>
      </c>
      <c r="D316" t="s">
        <v>12</v>
      </c>
      <c r="E316" s="27">
        <v>0.13</v>
      </c>
      <c r="F316" s="2">
        <v>43955</v>
      </c>
      <c r="G316" s="27" t="str">
        <f>TEXT(Table[[#This Row],[date]],"mmm")</f>
        <v>May</v>
      </c>
      <c r="H316" s="2" t="str">
        <f>TEXT(Table[[#This Row],[date]],"yyyy")</f>
        <v>2020</v>
      </c>
      <c r="I316" t="s">
        <v>31</v>
      </c>
      <c r="J316" t="s">
        <v>15</v>
      </c>
      <c r="K316">
        <v>184</v>
      </c>
    </row>
    <row r="317" spans="1:11" x14ac:dyDescent="0.25">
      <c r="A317" t="s">
        <v>421</v>
      </c>
      <c r="B317" t="s">
        <v>74</v>
      </c>
      <c r="C317" t="s">
        <v>146</v>
      </c>
      <c r="D317">
        <v>30</v>
      </c>
      <c r="E317" s="27" t="s">
        <v>12</v>
      </c>
      <c r="F317" s="2">
        <v>43920</v>
      </c>
      <c r="G317" s="27" t="str">
        <f>TEXT(Table[[#This Row],[date]],"mmm")</f>
        <v>Mar</v>
      </c>
      <c r="H317" s="2" t="str">
        <f>TEXT(Table[[#This Row],[date]],"yyyy")</f>
        <v>2020</v>
      </c>
      <c r="I317" t="s">
        <v>14</v>
      </c>
      <c r="J317" t="s">
        <v>15</v>
      </c>
      <c r="K317">
        <v>110</v>
      </c>
    </row>
    <row r="318" spans="1:11" x14ac:dyDescent="0.25">
      <c r="A318" t="s">
        <v>422</v>
      </c>
      <c r="B318" t="s">
        <v>237</v>
      </c>
      <c r="C318" t="s">
        <v>34</v>
      </c>
      <c r="D318">
        <v>100</v>
      </c>
      <c r="E318" s="27" t="s">
        <v>12</v>
      </c>
      <c r="F318" s="2">
        <v>44963</v>
      </c>
      <c r="G318" s="27" t="str">
        <f>TEXT(Table[[#This Row],[date]],"mmm")</f>
        <v>Feb</v>
      </c>
      <c r="H318" s="2" t="str">
        <f>TEXT(Table[[#This Row],[date]],"yyyy")</f>
        <v>2023</v>
      </c>
      <c r="I318" t="s">
        <v>59</v>
      </c>
      <c r="J318" t="s">
        <v>48</v>
      </c>
      <c r="K318">
        <v>80</v>
      </c>
    </row>
    <row r="319" spans="1:11" x14ac:dyDescent="0.25">
      <c r="A319" t="s">
        <v>423</v>
      </c>
      <c r="B319" t="s">
        <v>184</v>
      </c>
      <c r="C319" t="s">
        <v>58</v>
      </c>
      <c r="D319">
        <v>750</v>
      </c>
      <c r="E319" s="27">
        <v>0.15</v>
      </c>
      <c r="F319" s="2">
        <v>44719</v>
      </c>
      <c r="G319" s="27" t="str">
        <f>TEXT(Table[[#This Row],[date]],"mmm")</f>
        <v>Jun</v>
      </c>
      <c r="H319" s="2" t="str">
        <f>TEXT(Table[[#This Row],[date]],"yyyy")</f>
        <v>2022</v>
      </c>
      <c r="I319" t="s">
        <v>31</v>
      </c>
      <c r="J319" t="s">
        <v>185</v>
      </c>
      <c r="K319">
        <v>2000</v>
      </c>
    </row>
    <row r="320" spans="1:11" x14ac:dyDescent="0.25">
      <c r="A320" t="s">
        <v>424</v>
      </c>
      <c r="B320" t="s">
        <v>33</v>
      </c>
      <c r="C320" t="s">
        <v>11</v>
      </c>
      <c r="D320" t="s">
        <v>12</v>
      </c>
      <c r="E320" s="27">
        <v>0.24</v>
      </c>
      <c r="F320" s="2">
        <v>44749</v>
      </c>
      <c r="G320" s="27" t="str">
        <f>TEXT(Table[[#This Row],[date]],"mmm")</f>
        <v>Jul</v>
      </c>
      <c r="H320" s="2" t="str">
        <f>TEXT(Table[[#This Row],[date]],"yyyy")</f>
        <v>2022</v>
      </c>
      <c r="I320" t="s">
        <v>35</v>
      </c>
      <c r="J320" t="s">
        <v>15</v>
      </c>
      <c r="K320">
        <v>351</v>
      </c>
    </row>
    <row r="321" spans="1:11" x14ac:dyDescent="0.25">
      <c r="A321" t="s">
        <v>425</v>
      </c>
      <c r="B321" t="s">
        <v>33</v>
      </c>
      <c r="C321" t="s">
        <v>38</v>
      </c>
      <c r="D321">
        <v>150</v>
      </c>
      <c r="E321" s="27">
        <v>0.25</v>
      </c>
      <c r="F321" s="2">
        <v>44745</v>
      </c>
      <c r="G321" s="27" t="str">
        <f>TEXT(Table[[#This Row],[date]],"mmm")</f>
        <v>Jul</v>
      </c>
      <c r="H321" s="2" t="str">
        <f>TEXT(Table[[#This Row],[date]],"yyyy")</f>
        <v>2022</v>
      </c>
      <c r="I321" t="s">
        <v>24</v>
      </c>
      <c r="J321" t="s">
        <v>15</v>
      </c>
      <c r="K321">
        <v>864</v>
      </c>
    </row>
    <row r="322" spans="1:11" x14ac:dyDescent="0.25">
      <c r="A322" t="s">
        <v>426</v>
      </c>
      <c r="B322" t="s">
        <v>10</v>
      </c>
      <c r="C322" t="s">
        <v>11</v>
      </c>
      <c r="D322">
        <v>285</v>
      </c>
      <c r="E322" s="27">
        <v>0.15</v>
      </c>
      <c r="F322" s="2">
        <v>44984</v>
      </c>
      <c r="G322" s="27" t="str">
        <f>TEXT(Table[[#This Row],[date]],"mmm")</f>
        <v>Feb</v>
      </c>
      <c r="H322" s="2" t="str">
        <f>TEXT(Table[[#This Row],[date]],"yyyy")</f>
        <v>2023</v>
      </c>
      <c r="I322" t="s">
        <v>29</v>
      </c>
      <c r="J322" t="s">
        <v>15</v>
      </c>
      <c r="K322">
        <v>462</v>
      </c>
    </row>
    <row r="323" spans="1:11" x14ac:dyDescent="0.25">
      <c r="A323" t="s">
        <v>426</v>
      </c>
      <c r="B323" t="s">
        <v>10</v>
      </c>
      <c r="C323" t="s">
        <v>11</v>
      </c>
      <c r="D323">
        <v>400</v>
      </c>
      <c r="E323" s="27">
        <v>0.2</v>
      </c>
      <c r="F323" s="2">
        <v>44858</v>
      </c>
      <c r="G323" s="27" t="str">
        <f>TEXT(Table[[#This Row],[date]],"mmm")</f>
        <v>Oct</v>
      </c>
      <c r="H323" s="2" t="str">
        <f>TEXT(Table[[#This Row],[date]],"yyyy")</f>
        <v>2022</v>
      </c>
      <c r="I323" t="s">
        <v>29</v>
      </c>
      <c r="J323" t="s">
        <v>15</v>
      </c>
      <c r="K323">
        <v>462</v>
      </c>
    </row>
    <row r="324" spans="1:11" x14ac:dyDescent="0.25">
      <c r="A324" t="s">
        <v>427</v>
      </c>
      <c r="B324" t="s">
        <v>33</v>
      </c>
      <c r="C324" t="s">
        <v>38</v>
      </c>
      <c r="D324">
        <v>44</v>
      </c>
      <c r="E324" s="27">
        <v>0.05</v>
      </c>
      <c r="F324" s="2">
        <v>44958</v>
      </c>
      <c r="G324" s="27" t="str">
        <f>TEXT(Table[[#This Row],[date]],"mmm")</f>
        <v>Feb</v>
      </c>
      <c r="H324" s="2" t="str">
        <f>TEXT(Table[[#This Row],[date]],"yyyy")</f>
        <v>2023</v>
      </c>
      <c r="I324" t="s">
        <v>85</v>
      </c>
      <c r="J324" t="s">
        <v>15</v>
      </c>
      <c r="K324">
        <v>536</v>
      </c>
    </row>
    <row r="325" spans="1:11" x14ac:dyDescent="0.25">
      <c r="A325" t="s">
        <v>428</v>
      </c>
      <c r="B325" t="s">
        <v>319</v>
      </c>
      <c r="C325" t="s">
        <v>69</v>
      </c>
      <c r="D325" t="s">
        <v>12</v>
      </c>
      <c r="E325" s="27">
        <v>0.24</v>
      </c>
      <c r="F325" s="2">
        <v>44892</v>
      </c>
      <c r="G325" s="27" t="str">
        <f>TEXT(Table[[#This Row],[date]],"mmm")</f>
        <v>Nov</v>
      </c>
      <c r="H325" s="2" t="str">
        <f>TEXT(Table[[#This Row],[date]],"yyyy")</f>
        <v>2022</v>
      </c>
      <c r="I325" t="s">
        <v>39</v>
      </c>
      <c r="J325" t="s">
        <v>320</v>
      </c>
      <c r="K325">
        <v>22</v>
      </c>
    </row>
    <row r="326" spans="1:11" x14ac:dyDescent="0.25">
      <c r="A326" t="s">
        <v>429</v>
      </c>
      <c r="B326" t="s">
        <v>10</v>
      </c>
      <c r="C326" t="s">
        <v>146</v>
      </c>
      <c r="D326" t="s">
        <v>12</v>
      </c>
      <c r="E326" s="27">
        <v>0.19</v>
      </c>
      <c r="F326" s="2">
        <v>44770</v>
      </c>
      <c r="G326" s="27" t="str">
        <f>TEXT(Table[[#This Row],[date]],"mmm")</f>
        <v>Jul</v>
      </c>
      <c r="H326" s="2" t="str">
        <f>TEXT(Table[[#This Row],[date]],"yyyy")</f>
        <v>2022</v>
      </c>
      <c r="I326" t="s">
        <v>35</v>
      </c>
      <c r="J326" t="s">
        <v>15</v>
      </c>
      <c r="K326">
        <v>72</v>
      </c>
    </row>
    <row r="327" spans="1:11" x14ac:dyDescent="0.25">
      <c r="A327" t="s">
        <v>430</v>
      </c>
      <c r="B327" t="s">
        <v>10</v>
      </c>
      <c r="C327" t="s">
        <v>69</v>
      </c>
      <c r="D327">
        <v>142</v>
      </c>
      <c r="E327" s="27">
        <v>0.1</v>
      </c>
      <c r="F327" s="2">
        <v>44867</v>
      </c>
      <c r="G327" s="27" t="str">
        <f>TEXT(Table[[#This Row],[date]],"mmm")</f>
        <v>Nov</v>
      </c>
      <c r="H327" s="2" t="str">
        <f>TEXT(Table[[#This Row],[date]],"yyyy")</f>
        <v>2022</v>
      </c>
      <c r="I327" t="s">
        <v>381</v>
      </c>
      <c r="J327" t="s">
        <v>15</v>
      </c>
      <c r="K327">
        <v>468</v>
      </c>
    </row>
    <row r="328" spans="1:11" x14ac:dyDescent="0.25">
      <c r="A328" t="s">
        <v>431</v>
      </c>
      <c r="B328" t="s">
        <v>155</v>
      </c>
      <c r="C328" t="s">
        <v>166</v>
      </c>
      <c r="D328">
        <v>100</v>
      </c>
      <c r="E328" s="27">
        <v>0.1</v>
      </c>
      <c r="F328" s="2">
        <v>44867</v>
      </c>
      <c r="G328" s="27" t="str">
        <f>TEXT(Table[[#This Row],[date]],"mmm")</f>
        <v>Nov</v>
      </c>
      <c r="H328" s="2" t="str">
        <f>TEXT(Table[[#This Row],[date]],"yyyy")</f>
        <v>2022</v>
      </c>
      <c r="I328" t="s">
        <v>29</v>
      </c>
      <c r="J328" t="s">
        <v>157</v>
      </c>
      <c r="K328">
        <v>92</v>
      </c>
    </row>
    <row r="329" spans="1:11" x14ac:dyDescent="0.25">
      <c r="A329" t="s">
        <v>432</v>
      </c>
      <c r="B329" t="s">
        <v>184</v>
      </c>
      <c r="C329" t="s">
        <v>69</v>
      </c>
      <c r="D329">
        <v>100</v>
      </c>
      <c r="E329" s="27">
        <v>0.05</v>
      </c>
      <c r="F329" s="2">
        <v>44817</v>
      </c>
      <c r="G329" s="27" t="str">
        <f>TEXT(Table[[#This Row],[date]],"mmm")</f>
        <v>Sep</v>
      </c>
      <c r="H329" s="2" t="str">
        <f>TEXT(Table[[#This Row],[date]],"yyyy")</f>
        <v>2022</v>
      </c>
      <c r="I329" t="s">
        <v>35</v>
      </c>
      <c r="J329" t="s">
        <v>185</v>
      </c>
      <c r="K329">
        <v>1800</v>
      </c>
    </row>
    <row r="330" spans="1:11" x14ac:dyDescent="0.25">
      <c r="A330" t="s">
        <v>433</v>
      </c>
      <c r="B330" t="s">
        <v>10</v>
      </c>
      <c r="C330" t="s">
        <v>175</v>
      </c>
      <c r="D330">
        <v>64</v>
      </c>
      <c r="E330" s="27">
        <v>0.12</v>
      </c>
      <c r="F330" s="2">
        <v>44035</v>
      </c>
      <c r="G330" s="27" t="str">
        <f>TEXT(Table[[#This Row],[date]],"mmm")</f>
        <v>Jul</v>
      </c>
      <c r="H330" s="2" t="str">
        <f>TEXT(Table[[#This Row],[date]],"yyyy")</f>
        <v>2020</v>
      </c>
      <c r="I330" t="s">
        <v>35</v>
      </c>
      <c r="J330" t="s">
        <v>15</v>
      </c>
      <c r="K330">
        <v>309</v>
      </c>
    </row>
    <row r="331" spans="1:11" x14ac:dyDescent="0.25">
      <c r="A331" t="s">
        <v>434</v>
      </c>
      <c r="B331" t="s">
        <v>184</v>
      </c>
      <c r="C331" t="s">
        <v>28</v>
      </c>
      <c r="D331">
        <v>29</v>
      </c>
      <c r="E331" s="27" t="s">
        <v>12</v>
      </c>
      <c r="F331" s="2">
        <v>44746</v>
      </c>
      <c r="G331" s="27" t="str">
        <f>TEXT(Table[[#This Row],[date]],"mmm")</f>
        <v>Jul</v>
      </c>
      <c r="H331" s="2" t="str">
        <f>TEXT(Table[[#This Row],[date]],"yyyy")</f>
        <v>2022</v>
      </c>
      <c r="I331" t="s">
        <v>59</v>
      </c>
      <c r="J331" t="s">
        <v>185</v>
      </c>
      <c r="K331">
        <v>0</v>
      </c>
    </row>
    <row r="332" spans="1:11" x14ac:dyDescent="0.25">
      <c r="A332" t="s">
        <v>435</v>
      </c>
      <c r="B332" t="s">
        <v>33</v>
      </c>
      <c r="C332" t="s">
        <v>50</v>
      </c>
      <c r="D332">
        <v>58</v>
      </c>
      <c r="E332" s="27" t="s">
        <v>12</v>
      </c>
      <c r="F332" s="2">
        <v>44882</v>
      </c>
      <c r="G332" s="27" t="str">
        <f>TEXT(Table[[#This Row],[date]],"mmm")</f>
        <v>Nov</v>
      </c>
      <c r="H332" s="2" t="str">
        <f>TEXT(Table[[#This Row],[date]],"yyyy")</f>
        <v>2022</v>
      </c>
      <c r="I332" t="s">
        <v>24</v>
      </c>
      <c r="J332" t="s">
        <v>15</v>
      </c>
      <c r="K332">
        <v>54</v>
      </c>
    </row>
    <row r="333" spans="1:11" x14ac:dyDescent="0.25">
      <c r="A333" t="s">
        <v>436</v>
      </c>
      <c r="B333" t="s">
        <v>10</v>
      </c>
      <c r="C333" t="s">
        <v>69</v>
      </c>
      <c r="D333">
        <v>156</v>
      </c>
      <c r="E333" s="27">
        <v>0.12</v>
      </c>
      <c r="F333" s="2">
        <v>44867</v>
      </c>
      <c r="G333" s="27" t="str">
        <f>TEXT(Table[[#This Row],[date]],"mmm")</f>
        <v>Nov</v>
      </c>
      <c r="H333" s="2" t="str">
        <f>TEXT(Table[[#This Row],[date]],"yyyy")</f>
        <v>2022</v>
      </c>
      <c r="I333" t="s">
        <v>408</v>
      </c>
      <c r="J333" t="s">
        <v>15</v>
      </c>
      <c r="K333">
        <v>2300</v>
      </c>
    </row>
    <row r="334" spans="1:11" x14ac:dyDescent="0.25">
      <c r="A334" t="s">
        <v>437</v>
      </c>
      <c r="B334" t="s">
        <v>10</v>
      </c>
      <c r="C334" t="s">
        <v>69</v>
      </c>
      <c r="D334">
        <v>50</v>
      </c>
      <c r="E334" s="27">
        <v>0.13</v>
      </c>
      <c r="F334" s="2">
        <v>44901</v>
      </c>
      <c r="G334" s="27" t="str">
        <f>TEXT(Table[[#This Row],[date]],"mmm")</f>
        <v>Dec</v>
      </c>
      <c r="H334" s="2" t="str">
        <f>TEXT(Table[[#This Row],[date]],"yyyy")</f>
        <v>2022</v>
      </c>
      <c r="I334" t="s">
        <v>29</v>
      </c>
      <c r="J334" t="s">
        <v>15</v>
      </c>
      <c r="K334">
        <v>302</v>
      </c>
    </row>
    <row r="335" spans="1:11" x14ac:dyDescent="0.25">
      <c r="A335" t="s">
        <v>437</v>
      </c>
      <c r="B335" t="s">
        <v>10</v>
      </c>
      <c r="C335" t="s">
        <v>69</v>
      </c>
      <c r="D335">
        <v>100</v>
      </c>
      <c r="E335" s="27">
        <v>0.33</v>
      </c>
      <c r="F335" s="2">
        <v>44974</v>
      </c>
      <c r="G335" s="27" t="str">
        <f>TEXT(Table[[#This Row],[date]],"mmm")</f>
        <v>Feb</v>
      </c>
      <c r="H335" s="2" t="str">
        <f>TEXT(Table[[#This Row],[date]],"yyyy")</f>
        <v>2023</v>
      </c>
      <c r="I335" t="s">
        <v>29</v>
      </c>
      <c r="J335" t="s">
        <v>15</v>
      </c>
      <c r="K335">
        <v>302</v>
      </c>
    </row>
    <row r="336" spans="1:11" x14ac:dyDescent="0.25">
      <c r="A336" t="s">
        <v>438</v>
      </c>
      <c r="B336" t="s">
        <v>96</v>
      </c>
      <c r="C336" t="s">
        <v>53</v>
      </c>
      <c r="D336">
        <v>65</v>
      </c>
      <c r="E336" s="27">
        <v>0.24</v>
      </c>
      <c r="F336" s="2">
        <v>44915</v>
      </c>
      <c r="G336" s="27" t="str">
        <f>TEXT(Table[[#This Row],[date]],"mmm")</f>
        <v>Dec</v>
      </c>
      <c r="H336" s="2" t="str">
        <f>TEXT(Table[[#This Row],[date]],"yyyy")</f>
        <v>2022</v>
      </c>
      <c r="I336" t="s">
        <v>14</v>
      </c>
      <c r="J336" t="s">
        <v>96</v>
      </c>
      <c r="K336">
        <v>50</v>
      </c>
    </row>
    <row r="337" spans="1:11" x14ac:dyDescent="0.25">
      <c r="A337" t="s">
        <v>439</v>
      </c>
      <c r="B337" t="s">
        <v>27</v>
      </c>
      <c r="C337" t="s">
        <v>53</v>
      </c>
      <c r="D337">
        <v>40</v>
      </c>
      <c r="E337" s="27">
        <v>0.1</v>
      </c>
      <c r="F337" s="2">
        <v>44909</v>
      </c>
      <c r="G337" s="27" t="str">
        <f>TEXT(Table[[#This Row],[date]],"mmm")</f>
        <v>Dec</v>
      </c>
      <c r="H337" s="2" t="str">
        <f>TEXT(Table[[#This Row],[date]],"yyyy")</f>
        <v>2022</v>
      </c>
      <c r="I337" t="s">
        <v>29</v>
      </c>
      <c r="J337" t="s">
        <v>15</v>
      </c>
      <c r="K337">
        <v>64</v>
      </c>
    </row>
    <row r="338" spans="1:11" x14ac:dyDescent="0.25">
      <c r="A338" t="s">
        <v>439</v>
      </c>
      <c r="B338" t="s">
        <v>27</v>
      </c>
      <c r="C338" t="s">
        <v>53</v>
      </c>
      <c r="D338">
        <v>100</v>
      </c>
      <c r="E338" s="27">
        <v>0.2</v>
      </c>
      <c r="F338" s="2">
        <v>44755</v>
      </c>
      <c r="G338" s="27" t="str">
        <f>TEXT(Table[[#This Row],[date]],"mmm")</f>
        <v>Jul</v>
      </c>
      <c r="H338" s="2" t="str">
        <f>TEXT(Table[[#This Row],[date]],"yyyy")</f>
        <v>2022</v>
      </c>
      <c r="I338" t="s">
        <v>29</v>
      </c>
      <c r="J338" t="s">
        <v>15</v>
      </c>
      <c r="K338">
        <v>64</v>
      </c>
    </row>
    <row r="339" spans="1:11" x14ac:dyDescent="0.25">
      <c r="A339" t="s">
        <v>440</v>
      </c>
      <c r="B339" t="s">
        <v>441</v>
      </c>
      <c r="C339" t="s">
        <v>34</v>
      </c>
      <c r="D339">
        <v>65</v>
      </c>
      <c r="E339" s="27">
        <v>0.13</v>
      </c>
      <c r="F339" s="2">
        <v>44956</v>
      </c>
      <c r="G339" s="27" t="str">
        <f>TEXT(Table[[#This Row],[date]],"mmm")</f>
        <v>Jan</v>
      </c>
      <c r="H339" s="2" t="str">
        <f>TEXT(Table[[#This Row],[date]],"yyyy")</f>
        <v>2023</v>
      </c>
      <c r="I339" t="s">
        <v>29</v>
      </c>
      <c r="J339" t="s">
        <v>81</v>
      </c>
      <c r="K339">
        <v>205</v>
      </c>
    </row>
    <row r="340" spans="1:11" x14ac:dyDescent="0.25">
      <c r="A340" t="s">
        <v>440</v>
      </c>
      <c r="B340" t="s">
        <v>441</v>
      </c>
      <c r="C340" t="s">
        <v>34</v>
      </c>
      <c r="D340">
        <v>80</v>
      </c>
      <c r="E340" s="27" t="s">
        <v>12</v>
      </c>
      <c r="F340" s="2">
        <v>44903</v>
      </c>
      <c r="G340" s="27" t="str">
        <f>TEXT(Table[[#This Row],[date]],"mmm")</f>
        <v>Dec</v>
      </c>
      <c r="H340" s="2" t="str">
        <f>TEXT(Table[[#This Row],[date]],"yyyy")</f>
        <v>2022</v>
      </c>
      <c r="I340" t="s">
        <v>29</v>
      </c>
      <c r="J340" t="s">
        <v>81</v>
      </c>
      <c r="K340">
        <v>205</v>
      </c>
    </row>
    <row r="341" spans="1:11" x14ac:dyDescent="0.25">
      <c r="A341" t="s">
        <v>442</v>
      </c>
      <c r="B341" t="s">
        <v>80</v>
      </c>
      <c r="C341" t="s">
        <v>58</v>
      </c>
      <c r="D341">
        <v>100</v>
      </c>
      <c r="E341" s="27" t="s">
        <v>12</v>
      </c>
      <c r="F341" s="2">
        <v>43984</v>
      </c>
      <c r="G341" s="27" t="str">
        <f>TEXT(Table[[#This Row],[date]],"mmm")</f>
        <v>Jun</v>
      </c>
      <c r="H341" s="2" t="str">
        <f>TEXT(Table[[#This Row],[date]],"yyyy")</f>
        <v>2020</v>
      </c>
      <c r="I341" t="s">
        <v>59</v>
      </c>
      <c r="J341" t="s">
        <v>81</v>
      </c>
      <c r="K341">
        <v>55</v>
      </c>
    </row>
    <row r="342" spans="1:11" x14ac:dyDescent="0.25">
      <c r="A342" t="s">
        <v>443</v>
      </c>
      <c r="B342" t="s">
        <v>10</v>
      </c>
      <c r="C342" t="s">
        <v>108</v>
      </c>
      <c r="D342" t="s">
        <v>12</v>
      </c>
      <c r="E342" s="27">
        <v>0.17</v>
      </c>
      <c r="F342" s="2">
        <v>44902</v>
      </c>
      <c r="G342" s="27" t="str">
        <f>TEXT(Table[[#This Row],[date]],"mmm")</f>
        <v>Dec</v>
      </c>
      <c r="H342" s="2" t="str">
        <f>TEXT(Table[[#This Row],[date]],"yyyy")</f>
        <v>2022</v>
      </c>
      <c r="I342" t="s">
        <v>85</v>
      </c>
      <c r="J342" t="s">
        <v>15</v>
      </c>
      <c r="K342">
        <v>315</v>
      </c>
    </row>
    <row r="343" spans="1:11" x14ac:dyDescent="0.25">
      <c r="A343" t="s">
        <v>444</v>
      </c>
      <c r="B343" t="s">
        <v>242</v>
      </c>
      <c r="C343" t="s">
        <v>11</v>
      </c>
      <c r="D343" t="s">
        <v>12</v>
      </c>
      <c r="E343" s="27">
        <v>0.5</v>
      </c>
      <c r="F343" s="2">
        <v>44728</v>
      </c>
      <c r="G343" s="27" t="str">
        <f>TEXT(Table[[#This Row],[date]],"mmm")</f>
        <v>Jun</v>
      </c>
      <c r="H343" s="2" t="str">
        <f>TEXT(Table[[#This Row],[date]],"yyyy")</f>
        <v>2022</v>
      </c>
      <c r="I343" t="s">
        <v>19</v>
      </c>
      <c r="J343" t="s">
        <v>15</v>
      </c>
      <c r="K343">
        <v>50</v>
      </c>
    </row>
    <row r="344" spans="1:11" x14ac:dyDescent="0.25">
      <c r="A344" t="s">
        <v>445</v>
      </c>
      <c r="B344" t="s">
        <v>10</v>
      </c>
      <c r="C344" t="s">
        <v>119</v>
      </c>
      <c r="D344">
        <v>4100</v>
      </c>
      <c r="E344" s="27">
        <v>0.05</v>
      </c>
      <c r="F344" s="2">
        <v>44881</v>
      </c>
      <c r="G344" s="27" t="str">
        <f>TEXT(Table[[#This Row],[date]],"mmm")</f>
        <v>Nov</v>
      </c>
      <c r="H344" s="2" t="str">
        <f>TEXT(Table[[#This Row],[date]],"yyyy")</f>
        <v>2022</v>
      </c>
      <c r="I344" t="s">
        <v>31</v>
      </c>
      <c r="J344" t="s">
        <v>15</v>
      </c>
      <c r="K344">
        <v>2</v>
      </c>
    </row>
    <row r="345" spans="1:11" x14ac:dyDescent="0.25">
      <c r="A345" t="s">
        <v>446</v>
      </c>
      <c r="B345" t="s">
        <v>33</v>
      </c>
      <c r="C345" t="s">
        <v>28</v>
      </c>
      <c r="D345">
        <v>33</v>
      </c>
      <c r="E345" s="27" t="s">
        <v>12</v>
      </c>
      <c r="F345" s="2">
        <v>44937</v>
      </c>
      <c r="G345" s="27" t="str">
        <f>TEXT(Table[[#This Row],[date]],"mmm")</f>
        <v>Jan</v>
      </c>
      <c r="H345" s="2" t="str">
        <f>TEXT(Table[[#This Row],[date]],"yyyy")</f>
        <v>2023</v>
      </c>
      <c r="I345" t="s">
        <v>29</v>
      </c>
      <c r="J345" t="s">
        <v>15</v>
      </c>
      <c r="K345">
        <v>133</v>
      </c>
    </row>
    <row r="346" spans="1:11" x14ac:dyDescent="0.25">
      <c r="A346" t="s">
        <v>447</v>
      </c>
      <c r="B346" t="s">
        <v>10</v>
      </c>
      <c r="C346" t="s">
        <v>75</v>
      </c>
      <c r="D346">
        <v>22</v>
      </c>
      <c r="E346" s="27">
        <v>0.27</v>
      </c>
      <c r="F346" s="2">
        <v>44946</v>
      </c>
      <c r="G346" s="27" t="str">
        <f>TEXT(Table[[#This Row],[date]],"mmm")</f>
        <v>Jan</v>
      </c>
      <c r="H346" s="2" t="str">
        <f>TEXT(Table[[#This Row],[date]],"yyyy")</f>
        <v>2023</v>
      </c>
      <c r="I346" t="s">
        <v>29</v>
      </c>
      <c r="J346" t="s">
        <v>15</v>
      </c>
      <c r="K346">
        <v>64</v>
      </c>
    </row>
    <row r="347" spans="1:11" x14ac:dyDescent="0.25">
      <c r="A347" t="s">
        <v>448</v>
      </c>
      <c r="B347" t="s">
        <v>165</v>
      </c>
      <c r="C347" t="s">
        <v>119</v>
      </c>
      <c r="D347" t="s">
        <v>12</v>
      </c>
      <c r="E347" s="27">
        <v>0.15</v>
      </c>
      <c r="F347" s="2">
        <v>44936</v>
      </c>
      <c r="G347" s="27" t="str">
        <f>TEXT(Table[[#This Row],[date]],"mmm")</f>
        <v>Jan</v>
      </c>
      <c r="H347" s="2" t="str">
        <f>TEXT(Table[[#This Row],[date]],"yyyy")</f>
        <v>2023</v>
      </c>
      <c r="I347" t="s">
        <v>59</v>
      </c>
      <c r="J347" t="s">
        <v>15</v>
      </c>
      <c r="K347">
        <v>20</v>
      </c>
    </row>
    <row r="348" spans="1:11" x14ac:dyDescent="0.25">
      <c r="A348" t="s">
        <v>449</v>
      </c>
      <c r="B348" t="s">
        <v>391</v>
      </c>
      <c r="C348" t="s">
        <v>34</v>
      </c>
      <c r="D348">
        <v>191</v>
      </c>
      <c r="E348" s="27">
        <v>0.3</v>
      </c>
      <c r="F348" s="2">
        <v>44731</v>
      </c>
      <c r="G348" s="27" t="str">
        <f>TEXT(Table[[#This Row],[date]],"mmm")</f>
        <v>Jun</v>
      </c>
      <c r="H348" s="2" t="str">
        <f>TEXT(Table[[#This Row],[date]],"yyyy")</f>
        <v>2022</v>
      </c>
      <c r="I348" t="s">
        <v>29</v>
      </c>
      <c r="J348" t="s">
        <v>70</v>
      </c>
      <c r="K348">
        <v>112</v>
      </c>
    </row>
    <row r="349" spans="1:11" x14ac:dyDescent="0.25">
      <c r="A349" t="s">
        <v>450</v>
      </c>
      <c r="B349" t="s">
        <v>10</v>
      </c>
      <c r="C349" t="s">
        <v>50</v>
      </c>
      <c r="D349">
        <v>20</v>
      </c>
      <c r="E349" s="27" t="s">
        <v>12</v>
      </c>
      <c r="F349" s="2">
        <v>44963</v>
      </c>
      <c r="G349" s="27" t="str">
        <f>TEXT(Table[[#This Row],[date]],"mmm")</f>
        <v>Feb</v>
      </c>
      <c r="H349" s="2" t="str">
        <f>TEXT(Table[[#This Row],[date]],"yyyy")</f>
        <v>2023</v>
      </c>
      <c r="I349" t="s">
        <v>85</v>
      </c>
      <c r="J349" t="s">
        <v>15</v>
      </c>
      <c r="K349">
        <v>496</v>
      </c>
    </row>
    <row r="350" spans="1:11" x14ac:dyDescent="0.25">
      <c r="A350" t="s">
        <v>450</v>
      </c>
      <c r="B350" t="s">
        <v>10</v>
      </c>
      <c r="C350" t="s">
        <v>50</v>
      </c>
      <c r="D350">
        <v>45</v>
      </c>
      <c r="E350" s="27" t="s">
        <v>12</v>
      </c>
      <c r="F350" s="2">
        <v>44804</v>
      </c>
      <c r="G350" s="27" t="str">
        <f>TEXT(Table[[#This Row],[date]],"mmm")</f>
        <v>Aug</v>
      </c>
      <c r="H350" s="2" t="str">
        <f>TEXT(Table[[#This Row],[date]],"yyyy")</f>
        <v>2022</v>
      </c>
      <c r="I350" t="s">
        <v>85</v>
      </c>
      <c r="J350" t="s">
        <v>15</v>
      </c>
      <c r="K350">
        <v>496</v>
      </c>
    </row>
    <row r="351" spans="1:11" x14ac:dyDescent="0.25">
      <c r="A351" t="s">
        <v>451</v>
      </c>
      <c r="B351" t="s">
        <v>10</v>
      </c>
      <c r="C351" t="s">
        <v>11</v>
      </c>
      <c r="D351">
        <v>15</v>
      </c>
      <c r="E351" s="27">
        <v>0.05</v>
      </c>
      <c r="F351" s="2">
        <v>44764</v>
      </c>
      <c r="G351" s="27" t="str">
        <f>TEXT(Table[[#This Row],[date]],"mmm")</f>
        <v>Jul</v>
      </c>
      <c r="H351" s="2" t="str">
        <f>TEXT(Table[[#This Row],[date]],"yyyy")</f>
        <v>2022</v>
      </c>
      <c r="I351" t="s">
        <v>35</v>
      </c>
      <c r="J351" t="s">
        <v>15</v>
      </c>
      <c r="K351">
        <v>328</v>
      </c>
    </row>
    <row r="352" spans="1:11" x14ac:dyDescent="0.25">
      <c r="A352" t="s">
        <v>452</v>
      </c>
      <c r="B352" t="s">
        <v>33</v>
      </c>
      <c r="C352" t="s">
        <v>453</v>
      </c>
      <c r="D352">
        <v>154</v>
      </c>
      <c r="E352" s="27">
        <v>0.22</v>
      </c>
      <c r="F352" s="2">
        <v>43923</v>
      </c>
      <c r="G352" s="27" t="str">
        <f>TEXT(Table[[#This Row],[date]],"mmm")</f>
        <v>Apr</v>
      </c>
      <c r="H352" s="2" t="str">
        <f>TEXT(Table[[#This Row],[date]],"yyyy")</f>
        <v>2020</v>
      </c>
      <c r="I352" t="s">
        <v>14</v>
      </c>
      <c r="J352" t="s">
        <v>15</v>
      </c>
      <c r="K352">
        <v>549</v>
      </c>
    </row>
    <row r="353" spans="1:11" x14ac:dyDescent="0.25">
      <c r="A353" t="s">
        <v>454</v>
      </c>
      <c r="B353" t="s">
        <v>298</v>
      </c>
      <c r="C353" t="s">
        <v>69</v>
      </c>
      <c r="D353">
        <v>190</v>
      </c>
      <c r="E353" s="27">
        <v>0.2</v>
      </c>
      <c r="F353" s="2">
        <v>44820</v>
      </c>
      <c r="G353" s="27" t="str">
        <f>TEXT(Table[[#This Row],[date]],"mmm")</f>
        <v>Sep</v>
      </c>
      <c r="H353" s="2" t="str">
        <f>TEXT(Table[[#This Row],[date]],"yyyy")</f>
        <v>2022</v>
      </c>
      <c r="I353" t="s">
        <v>29</v>
      </c>
      <c r="J353" t="s">
        <v>70</v>
      </c>
      <c r="K353">
        <v>140</v>
      </c>
    </row>
    <row r="354" spans="1:11" x14ac:dyDescent="0.25">
      <c r="A354" t="s">
        <v>455</v>
      </c>
      <c r="B354" t="s">
        <v>456</v>
      </c>
      <c r="C354" t="s">
        <v>159</v>
      </c>
      <c r="D354">
        <v>250</v>
      </c>
      <c r="E354" s="27">
        <v>0.25</v>
      </c>
      <c r="F354" s="2">
        <v>44951</v>
      </c>
      <c r="G354" s="27" t="str">
        <f>TEXT(Table[[#This Row],[date]],"mmm")</f>
        <v>Jan</v>
      </c>
      <c r="H354" s="2" t="str">
        <f>TEXT(Table[[#This Row],[date]],"yyyy")</f>
        <v>2023</v>
      </c>
      <c r="I354" t="s">
        <v>39</v>
      </c>
      <c r="J354" t="s">
        <v>15</v>
      </c>
      <c r="K354" t="s">
        <v>12</v>
      </c>
    </row>
    <row r="355" spans="1:11" x14ac:dyDescent="0.25">
      <c r="A355" t="s">
        <v>455</v>
      </c>
      <c r="B355" t="s">
        <v>456</v>
      </c>
      <c r="C355" t="s">
        <v>159</v>
      </c>
      <c r="D355">
        <v>378</v>
      </c>
      <c r="E355" s="27">
        <v>0.27</v>
      </c>
      <c r="F355" s="2">
        <v>44848</v>
      </c>
      <c r="G355" s="27" t="str">
        <f>TEXT(Table[[#This Row],[date]],"mmm")</f>
        <v>Oct</v>
      </c>
      <c r="H355" s="2" t="str">
        <f>TEXT(Table[[#This Row],[date]],"yyyy")</f>
        <v>2022</v>
      </c>
      <c r="I355" t="s">
        <v>39</v>
      </c>
      <c r="J355" t="s">
        <v>15</v>
      </c>
      <c r="K355" t="s">
        <v>12</v>
      </c>
    </row>
    <row r="356" spans="1:11" x14ac:dyDescent="0.25">
      <c r="A356" t="s">
        <v>457</v>
      </c>
      <c r="B356" t="s">
        <v>22</v>
      </c>
      <c r="C356" t="s">
        <v>69</v>
      </c>
      <c r="D356">
        <v>17</v>
      </c>
      <c r="E356" s="27">
        <v>0.08</v>
      </c>
      <c r="F356" s="2">
        <v>43934</v>
      </c>
      <c r="G356" s="27" t="str">
        <f>TEXT(Table[[#This Row],[date]],"mmm")</f>
        <v>Apr</v>
      </c>
      <c r="H356" s="2" t="str">
        <f>TEXT(Table[[#This Row],[date]],"yyyy")</f>
        <v>2020</v>
      </c>
      <c r="I356" t="s">
        <v>24</v>
      </c>
      <c r="J356" t="s">
        <v>25</v>
      </c>
      <c r="K356">
        <v>119</v>
      </c>
    </row>
    <row r="357" spans="1:11" x14ac:dyDescent="0.25">
      <c r="A357" t="s">
        <v>458</v>
      </c>
      <c r="B357" t="s">
        <v>22</v>
      </c>
      <c r="C357" t="s">
        <v>459</v>
      </c>
      <c r="D357">
        <v>125</v>
      </c>
      <c r="E357" s="27">
        <v>0.25</v>
      </c>
      <c r="F357" s="2">
        <v>44771</v>
      </c>
      <c r="G357" s="27" t="str">
        <f>TEXT(Table[[#This Row],[date]],"mmm")</f>
        <v>Jul</v>
      </c>
      <c r="H357" s="2" t="str">
        <f>TEXT(Table[[#This Row],[date]],"yyyy")</f>
        <v>2022</v>
      </c>
      <c r="I357" t="s">
        <v>29</v>
      </c>
      <c r="J357" t="s">
        <v>25</v>
      </c>
      <c r="K357">
        <v>681</v>
      </c>
    </row>
    <row r="358" spans="1:11" x14ac:dyDescent="0.25">
      <c r="A358" t="s">
        <v>460</v>
      </c>
      <c r="B358" t="s">
        <v>22</v>
      </c>
      <c r="C358" t="s">
        <v>69</v>
      </c>
      <c r="D358">
        <v>50</v>
      </c>
      <c r="E358" s="27">
        <v>0.3</v>
      </c>
      <c r="F358" s="2">
        <v>44942</v>
      </c>
      <c r="G358" s="27" t="str">
        <f>TEXT(Table[[#This Row],[date]],"mmm")</f>
        <v>Jan</v>
      </c>
      <c r="H358" s="2" t="str">
        <f>TEXT(Table[[#This Row],[date]],"yyyy")</f>
        <v>2023</v>
      </c>
      <c r="I358" t="s">
        <v>29</v>
      </c>
      <c r="J358" t="s">
        <v>25</v>
      </c>
      <c r="K358">
        <v>698</v>
      </c>
    </row>
    <row r="359" spans="1:11" x14ac:dyDescent="0.25">
      <c r="A359" t="s">
        <v>458</v>
      </c>
      <c r="B359" t="s">
        <v>22</v>
      </c>
      <c r="C359" t="s">
        <v>69</v>
      </c>
      <c r="D359">
        <v>60</v>
      </c>
      <c r="E359" s="27" t="s">
        <v>12</v>
      </c>
      <c r="F359" s="2">
        <v>44718</v>
      </c>
      <c r="G359" s="27" t="str">
        <f>TEXT(Table[[#This Row],[date]],"mmm")</f>
        <v>Jun</v>
      </c>
      <c r="H359" s="2" t="str">
        <f>TEXT(Table[[#This Row],[date]],"yyyy")</f>
        <v>2022</v>
      </c>
      <c r="I359" t="s">
        <v>29</v>
      </c>
      <c r="J359" t="s">
        <v>25</v>
      </c>
      <c r="K359">
        <v>681</v>
      </c>
    </row>
    <row r="360" spans="1:11" x14ac:dyDescent="0.25">
      <c r="A360" t="s">
        <v>461</v>
      </c>
      <c r="B360" t="s">
        <v>68</v>
      </c>
      <c r="C360" t="s">
        <v>18</v>
      </c>
      <c r="D360">
        <v>60</v>
      </c>
      <c r="E360" s="27">
        <v>0.2</v>
      </c>
      <c r="F360" s="2">
        <v>43937</v>
      </c>
      <c r="G360" s="27" t="str">
        <f>TEXT(Table[[#This Row],[date]],"mmm")</f>
        <v>Apr</v>
      </c>
      <c r="H360" s="2" t="str">
        <f>TEXT(Table[[#This Row],[date]],"yyyy")</f>
        <v>2020</v>
      </c>
      <c r="I360" t="s">
        <v>29</v>
      </c>
      <c r="J360" t="s">
        <v>70</v>
      </c>
      <c r="K360">
        <v>76</v>
      </c>
    </row>
    <row r="361" spans="1:11" x14ac:dyDescent="0.25">
      <c r="A361" t="s">
        <v>462</v>
      </c>
      <c r="B361" t="s">
        <v>374</v>
      </c>
      <c r="C361" t="s">
        <v>146</v>
      </c>
      <c r="D361">
        <v>60</v>
      </c>
      <c r="E361" s="27">
        <v>7.0000000000000007E-2</v>
      </c>
      <c r="F361" s="2">
        <v>44704</v>
      </c>
      <c r="G361" s="27" t="str">
        <f>TEXT(Table[[#This Row],[date]],"mmm")</f>
        <v>May</v>
      </c>
      <c r="H361" s="2" t="str">
        <f>TEXT(Table[[#This Row],[date]],"yyyy")</f>
        <v>2022</v>
      </c>
      <c r="I361" t="s">
        <v>29</v>
      </c>
      <c r="J361" t="s">
        <v>15</v>
      </c>
      <c r="K361">
        <v>537</v>
      </c>
    </row>
    <row r="362" spans="1:11" x14ac:dyDescent="0.25">
      <c r="A362" t="s">
        <v>463</v>
      </c>
      <c r="B362" t="s">
        <v>464</v>
      </c>
      <c r="C362" t="s">
        <v>55</v>
      </c>
      <c r="D362">
        <v>40</v>
      </c>
      <c r="E362" s="27">
        <v>0.32</v>
      </c>
      <c r="F362" s="2">
        <v>43930</v>
      </c>
      <c r="G362" s="27" t="str">
        <f>TEXT(Table[[#This Row],[date]],"mmm")</f>
        <v>Apr</v>
      </c>
      <c r="H362" s="2" t="str">
        <f>TEXT(Table[[#This Row],[date]],"yyyy")</f>
        <v>2020</v>
      </c>
      <c r="I362" t="s">
        <v>24</v>
      </c>
      <c r="J362" t="s">
        <v>15</v>
      </c>
      <c r="K362">
        <v>59</v>
      </c>
    </row>
    <row r="363" spans="1:11" x14ac:dyDescent="0.25">
      <c r="A363" t="s">
        <v>465</v>
      </c>
      <c r="B363" t="s">
        <v>466</v>
      </c>
      <c r="C363" t="s">
        <v>75</v>
      </c>
      <c r="D363" t="s">
        <v>12</v>
      </c>
      <c r="E363" s="27">
        <v>0.12</v>
      </c>
      <c r="F363" s="2">
        <v>44874</v>
      </c>
      <c r="G363" s="27" t="str">
        <f>TEXT(Table[[#This Row],[date]],"mmm")</f>
        <v>Nov</v>
      </c>
      <c r="H363" s="2" t="str">
        <f>TEXT(Table[[#This Row],[date]],"yyyy")</f>
        <v>2022</v>
      </c>
      <c r="I363" t="s">
        <v>102</v>
      </c>
      <c r="J363" t="s">
        <v>467</v>
      </c>
      <c r="K363">
        <v>78</v>
      </c>
    </row>
    <row r="364" spans="1:11" x14ac:dyDescent="0.25">
      <c r="A364" t="s">
        <v>468</v>
      </c>
      <c r="B364" t="s">
        <v>10</v>
      </c>
      <c r="C364" t="s">
        <v>65</v>
      </c>
      <c r="D364">
        <v>40</v>
      </c>
      <c r="E364" s="27">
        <v>0.08</v>
      </c>
      <c r="F364" s="2">
        <v>44879</v>
      </c>
      <c r="G364" s="27" t="str">
        <f>TEXT(Table[[#This Row],[date]],"mmm")</f>
        <v>Nov</v>
      </c>
      <c r="H364" s="2" t="str">
        <f>TEXT(Table[[#This Row],[date]],"yyyy")</f>
        <v>2022</v>
      </c>
      <c r="I364" t="s">
        <v>39</v>
      </c>
      <c r="J364" t="s">
        <v>15</v>
      </c>
      <c r="K364">
        <v>100</v>
      </c>
    </row>
    <row r="365" spans="1:11" x14ac:dyDescent="0.25">
      <c r="A365" t="s">
        <v>469</v>
      </c>
      <c r="B365" t="s">
        <v>80</v>
      </c>
      <c r="C365" t="s">
        <v>11</v>
      </c>
      <c r="D365">
        <v>31</v>
      </c>
      <c r="E365" s="27">
        <v>0.31</v>
      </c>
      <c r="F365" s="2">
        <v>44944</v>
      </c>
      <c r="G365" s="27" t="str">
        <f>TEXT(Table[[#This Row],[date]],"mmm")</f>
        <v>Jan</v>
      </c>
      <c r="H365" s="2" t="str">
        <f>TEXT(Table[[#This Row],[date]],"yyyy")</f>
        <v>2023</v>
      </c>
      <c r="I365" t="s">
        <v>39</v>
      </c>
      <c r="J365" t="s">
        <v>81</v>
      </c>
      <c r="K365">
        <v>47</v>
      </c>
    </row>
    <row r="366" spans="1:11" x14ac:dyDescent="0.25">
      <c r="A366" t="s">
        <v>470</v>
      </c>
      <c r="B366" t="s">
        <v>22</v>
      </c>
      <c r="C366" t="s">
        <v>58</v>
      </c>
      <c r="D366">
        <v>76</v>
      </c>
      <c r="E366" s="27">
        <v>0.22</v>
      </c>
      <c r="F366" s="2">
        <v>44741</v>
      </c>
      <c r="G366" s="27" t="str">
        <f>TEXT(Table[[#This Row],[date]],"mmm")</f>
        <v>Jun</v>
      </c>
      <c r="H366" s="2" t="str">
        <f>TEXT(Table[[#This Row],[date]],"yyyy")</f>
        <v>2022</v>
      </c>
      <c r="I366" t="s">
        <v>24</v>
      </c>
      <c r="J366" t="s">
        <v>25</v>
      </c>
      <c r="K366">
        <v>153</v>
      </c>
    </row>
    <row r="367" spans="1:11" x14ac:dyDescent="0.25">
      <c r="A367" t="s">
        <v>470</v>
      </c>
      <c r="B367" t="s">
        <v>22</v>
      </c>
      <c r="C367" t="s">
        <v>58</v>
      </c>
      <c r="D367">
        <v>150</v>
      </c>
      <c r="E367" s="27" t="s">
        <v>12</v>
      </c>
      <c r="F367" s="2">
        <v>44943</v>
      </c>
      <c r="G367" s="27" t="str">
        <f>TEXT(Table[[#This Row],[date]],"mmm")</f>
        <v>Jan</v>
      </c>
      <c r="H367" s="2" t="str">
        <f>TEXT(Table[[#This Row],[date]],"yyyy")</f>
        <v>2023</v>
      </c>
      <c r="I367" t="s">
        <v>39</v>
      </c>
      <c r="J367" t="s">
        <v>25</v>
      </c>
      <c r="K367">
        <v>253</v>
      </c>
    </row>
    <row r="368" spans="1:11" x14ac:dyDescent="0.25">
      <c r="A368" t="s">
        <v>471</v>
      </c>
      <c r="B368" t="s">
        <v>27</v>
      </c>
      <c r="C368" t="s">
        <v>28</v>
      </c>
      <c r="D368" t="s">
        <v>12</v>
      </c>
      <c r="E368" s="27">
        <v>0.3</v>
      </c>
      <c r="F368" s="2">
        <v>43915</v>
      </c>
      <c r="G368" s="27" t="str">
        <f>TEXT(Table[[#This Row],[date]],"mmm")</f>
        <v>Mar</v>
      </c>
      <c r="H368" s="2" t="str">
        <f>TEXT(Table[[#This Row],[date]],"yyyy")</f>
        <v>2020</v>
      </c>
      <c r="I368" t="s">
        <v>35</v>
      </c>
      <c r="J368" t="s">
        <v>15</v>
      </c>
      <c r="K368">
        <v>296</v>
      </c>
    </row>
    <row r="369" spans="1:11" x14ac:dyDescent="0.25">
      <c r="A369" t="s">
        <v>472</v>
      </c>
      <c r="B369" t="s">
        <v>33</v>
      </c>
      <c r="C369" t="s">
        <v>18</v>
      </c>
      <c r="D369">
        <v>22</v>
      </c>
      <c r="E369" s="27" t="s">
        <v>12</v>
      </c>
      <c r="F369" s="2">
        <v>44676</v>
      </c>
      <c r="G369" s="27" t="str">
        <f>TEXT(Table[[#This Row],[date]],"mmm")</f>
        <v>Apr</v>
      </c>
      <c r="H369" s="2" t="str">
        <f>TEXT(Table[[#This Row],[date]],"yyyy")</f>
        <v>2022</v>
      </c>
      <c r="I369" t="s">
        <v>24</v>
      </c>
      <c r="J369" t="s">
        <v>15</v>
      </c>
      <c r="K369">
        <v>58</v>
      </c>
    </row>
    <row r="370" spans="1:11" x14ac:dyDescent="0.25">
      <c r="A370" t="s">
        <v>473</v>
      </c>
      <c r="B370" t="s">
        <v>10</v>
      </c>
      <c r="C370" t="s">
        <v>65</v>
      </c>
      <c r="D370">
        <v>12</v>
      </c>
      <c r="E370" s="27">
        <v>0.1</v>
      </c>
      <c r="F370" s="2">
        <v>44987</v>
      </c>
      <c r="G370" s="27" t="str">
        <f>TEXT(Table[[#This Row],[date]],"mmm")</f>
        <v>Mar</v>
      </c>
      <c r="H370" s="2" t="str">
        <f>TEXT(Table[[#This Row],[date]],"yyyy")</f>
        <v>2023</v>
      </c>
      <c r="I370" t="s">
        <v>59</v>
      </c>
      <c r="J370" t="s">
        <v>15</v>
      </c>
      <c r="K370">
        <v>20</v>
      </c>
    </row>
    <row r="371" spans="1:11" x14ac:dyDescent="0.25">
      <c r="A371" t="s">
        <v>474</v>
      </c>
      <c r="B371" t="s">
        <v>80</v>
      </c>
      <c r="C371" t="s">
        <v>175</v>
      </c>
      <c r="D371" t="s">
        <v>12</v>
      </c>
      <c r="E371" s="27">
        <v>0.1</v>
      </c>
      <c r="F371" s="2">
        <v>44950</v>
      </c>
      <c r="G371" s="27" t="str">
        <f>TEXT(Table[[#This Row],[date]],"mmm")</f>
        <v>Jan</v>
      </c>
      <c r="H371" s="2" t="str">
        <f>TEXT(Table[[#This Row],[date]],"yyyy")</f>
        <v>2023</v>
      </c>
      <c r="I371" t="s">
        <v>29</v>
      </c>
      <c r="J371" t="s">
        <v>81</v>
      </c>
      <c r="K371">
        <v>332</v>
      </c>
    </row>
    <row r="372" spans="1:11" x14ac:dyDescent="0.25">
      <c r="A372" t="s">
        <v>475</v>
      </c>
      <c r="B372" t="s">
        <v>215</v>
      </c>
      <c r="C372" t="s">
        <v>75</v>
      </c>
      <c r="D372">
        <v>25</v>
      </c>
      <c r="E372" s="27">
        <v>0.05</v>
      </c>
      <c r="F372" s="2">
        <v>43930</v>
      </c>
      <c r="G372" s="27" t="str">
        <f>TEXT(Table[[#This Row],[date]],"mmm")</f>
        <v>Apr</v>
      </c>
      <c r="H372" s="2" t="str">
        <f>TEXT(Table[[#This Row],[date]],"yyyy")</f>
        <v>2020</v>
      </c>
      <c r="I372" t="s">
        <v>24</v>
      </c>
      <c r="J372" t="s">
        <v>15</v>
      </c>
      <c r="K372">
        <v>138</v>
      </c>
    </row>
    <row r="373" spans="1:11" x14ac:dyDescent="0.25">
      <c r="A373" t="s">
        <v>475</v>
      </c>
      <c r="B373" t="s">
        <v>215</v>
      </c>
      <c r="C373" t="s">
        <v>166</v>
      </c>
      <c r="D373" t="s">
        <v>12</v>
      </c>
      <c r="E373" s="27">
        <v>0.15</v>
      </c>
      <c r="F373" s="2">
        <v>44872</v>
      </c>
      <c r="G373" s="27" t="str">
        <f>TEXT(Table[[#This Row],[date]],"mmm")</f>
        <v>Nov</v>
      </c>
      <c r="H373" s="2" t="str">
        <f>TEXT(Table[[#This Row],[date]],"yyyy")</f>
        <v>2022</v>
      </c>
      <c r="I373" t="s">
        <v>39</v>
      </c>
      <c r="J373" t="s">
        <v>15</v>
      </c>
      <c r="K373">
        <v>137</v>
      </c>
    </row>
    <row r="374" spans="1:11" x14ac:dyDescent="0.25">
      <c r="A374" t="s">
        <v>476</v>
      </c>
      <c r="B374" t="s">
        <v>10</v>
      </c>
      <c r="C374" t="s">
        <v>43</v>
      </c>
      <c r="D374">
        <v>8</v>
      </c>
      <c r="E374" s="27" t="s">
        <v>12</v>
      </c>
      <c r="F374" s="2">
        <v>44127</v>
      </c>
      <c r="G374" s="27" t="str">
        <f>TEXT(Table[[#This Row],[date]],"mmm")</f>
        <v>Oct</v>
      </c>
      <c r="H374" s="2" t="str">
        <f>TEXT(Table[[#This Row],[date]],"yyyy")</f>
        <v>2020</v>
      </c>
      <c r="I374" t="s">
        <v>19</v>
      </c>
      <c r="J374" t="s">
        <v>15</v>
      </c>
      <c r="K374">
        <v>8</v>
      </c>
    </row>
    <row r="375" spans="1:11" x14ac:dyDescent="0.25">
      <c r="A375" t="s">
        <v>477</v>
      </c>
      <c r="B375" t="s">
        <v>10</v>
      </c>
      <c r="C375" t="s">
        <v>11</v>
      </c>
      <c r="D375" t="s">
        <v>12</v>
      </c>
      <c r="E375" s="27">
        <v>0.18</v>
      </c>
      <c r="F375" s="2">
        <v>44894</v>
      </c>
      <c r="G375" s="27" t="str">
        <f>TEXT(Table[[#This Row],[date]],"mmm")</f>
        <v>Nov</v>
      </c>
      <c r="H375" s="2" t="str">
        <f>TEXT(Table[[#This Row],[date]],"yyyy")</f>
        <v>2022</v>
      </c>
      <c r="I375" t="s">
        <v>31</v>
      </c>
      <c r="J375" t="s">
        <v>15</v>
      </c>
      <c r="K375">
        <v>162</v>
      </c>
    </row>
    <row r="376" spans="1:11" x14ac:dyDescent="0.25">
      <c r="A376" t="s">
        <v>478</v>
      </c>
      <c r="B376" t="s">
        <v>57</v>
      </c>
      <c r="C376" t="s">
        <v>43</v>
      </c>
      <c r="D376">
        <v>7</v>
      </c>
      <c r="E376" s="27">
        <v>7.0000000000000007E-2</v>
      </c>
      <c r="F376" s="2">
        <v>43923</v>
      </c>
      <c r="G376" s="27" t="str">
        <f>TEXT(Table[[#This Row],[date]],"mmm")</f>
        <v>Apr</v>
      </c>
      <c r="H376" s="2" t="str">
        <f>TEXT(Table[[#This Row],[date]],"yyyy")</f>
        <v>2020</v>
      </c>
      <c r="I376" t="s">
        <v>39</v>
      </c>
      <c r="J376" t="s">
        <v>15</v>
      </c>
      <c r="K376">
        <v>2</v>
      </c>
    </row>
    <row r="377" spans="1:11" x14ac:dyDescent="0.25">
      <c r="A377" t="s">
        <v>479</v>
      </c>
      <c r="B377" t="s">
        <v>74</v>
      </c>
      <c r="C377" t="s">
        <v>55</v>
      </c>
      <c r="D377">
        <v>24</v>
      </c>
      <c r="E377" s="27">
        <v>0.14000000000000001</v>
      </c>
      <c r="F377" s="2">
        <v>43927</v>
      </c>
      <c r="G377" s="27" t="str">
        <f>TEXT(Table[[#This Row],[date]],"mmm")</f>
        <v>Apr</v>
      </c>
      <c r="H377" s="2" t="str">
        <f>TEXT(Table[[#This Row],[date]],"yyyy")</f>
        <v>2020</v>
      </c>
      <c r="I377" t="s">
        <v>29</v>
      </c>
      <c r="J377" t="s">
        <v>15</v>
      </c>
      <c r="K377">
        <v>92</v>
      </c>
    </row>
    <row r="378" spans="1:11" x14ac:dyDescent="0.25">
      <c r="A378" t="s">
        <v>480</v>
      </c>
      <c r="B378" t="s">
        <v>155</v>
      </c>
      <c r="C378" t="s">
        <v>166</v>
      </c>
      <c r="D378">
        <v>100</v>
      </c>
      <c r="E378" s="27">
        <v>0.05</v>
      </c>
      <c r="F378" s="2">
        <v>44897</v>
      </c>
      <c r="G378" s="27" t="str">
        <f>TEXT(Table[[#This Row],[date]],"mmm")</f>
        <v>Dec</v>
      </c>
      <c r="H378" s="2" t="str">
        <f>TEXT(Table[[#This Row],[date]],"yyyy")</f>
        <v>2022</v>
      </c>
      <c r="I378" t="s">
        <v>39</v>
      </c>
      <c r="J378" t="s">
        <v>157</v>
      </c>
      <c r="K378" t="s">
        <v>12</v>
      </c>
    </row>
    <row r="379" spans="1:11" x14ac:dyDescent="0.25">
      <c r="A379" t="s">
        <v>481</v>
      </c>
      <c r="B379" t="s">
        <v>10</v>
      </c>
      <c r="C379" t="s">
        <v>38</v>
      </c>
      <c r="D379">
        <v>60</v>
      </c>
      <c r="E379" s="27" t="s">
        <v>12</v>
      </c>
      <c r="F379" s="2">
        <v>44875</v>
      </c>
      <c r="G379" s="27" t="str">
        <f>TEXT(Table[[#This Row],[date]],"mmm")</f>
        <v>Nov</v>
      </c>
      <c r="H379" s="2" t="str">
        <f>TEXT(Table[[#This Row],[date]],"yyyy")</f>
        <v>2022</v>
      </c>
      <c r="I379" t="s">
        <v>31</v>
      </c>
      <c r="J379" t="s">
        <v>15</v>
      </c>
      <c r="K379">
        <v>549</v>
      </c>
    </row>
    <row r="380" spans="1:11" x14ac:dyDescent="0.25">
      <c r="A380" t="s">
        <v>481</v>
      </c>
      <c r="B380" t="s">
        <v>10</v>
      </c>
      <c r="C380" t="s">
        <v>38</v>
      </c>
      <c r="D380">
        <v>950</v>
      </c>
      <c r="E380" s="27">
        <v>0.2</v>
      </c>
      <c r="F380" s="2">
        <v>44936</v>
      </c>
      <c r="G380" s="27" t="str">
        <f>TEXT(Table[[#This Row],[date]],"mmm")</f>
        <v>Jan</v>
      </c>
      <c r="H380" s="2" t="str">
        <f>TEXT(Table[[#This Row],[date]],"yyyy")</f>
        <v>2023</v>
      </c>
      <c r="I380" t="s">
        <v>31</v>
      </c>
      <c r="J380" t="s">
        <v>15</v>
      </c>
      <c r="K380">
        <v>549</v>
      </c>
    </row>
    <row r="381" spans="1:11" x14ac:dyDescent="0.25">
      <c r="A381" t="s">
        <v>481</v>
      </c>
      <c r="B381" t="s">
        <v>10</v>
      </c>
      <c r="C381" t="s">
        <v>38</v>
      </c>
      <c r="D381">
        <v>1100</v>
      </c>
      <c r="E381" s="27">
        <v>0.18</v>
      </c>
      <c r="F381" s="2">
        <v>44726</v>
      </c>
      <c r="G381" s="27" t="str">
        <f>TEXT(Table[[#This Row],[date]],"mmm")</f>
        <v>Jun</v>
      </c>
      <c r="H381" s="2" t="str">
        <f>TEXT(Table[[#This Row],[date]],"yyyy")</f>
        <v>2022</v>
      </c>
      <c r="I381" t="s">
        <v>31</v>
      </c>
      <c r="J381" t="s">
        <v>15</v>
      </c>
      <c r="K381">
        <v>549</v>
      </c>
    </row>
    <row r="382" spans="1:11" x14ac:dyDescent="0.25">
      <c r="A382" t="s">
        <v>482</v>
      </c>
      <c r="B382" t="s">
        <v>68</v>
      </c>
      <c r="C382" t="s">
        <v>38</v>
      </c>
      <c r="D382">
        <v>80</v>
      </c>
      <c r="E382" s="27" t="s">
        <v>12</v>
      </c>
      <c r="F382" s="2">
        <v>44937</v>
      </c>
      <c r="G382" s="27" t="str">
        <f>TEXT(Table[[#This Row],[date]],"mmm")</f>
        <v>Jan</v>
      </c>
      <c r="H382" s="2" t="str">
        <f>TEXT(Table[[#This Row],[date]],"yyyy")</f>
        <v>2023</v>
      </c>
      <c r="I382" t="s">
        <v>35</v>
      </c>
      <c r="J382" t="s">
        <v>70</v>
      </c>
      <c r="K382">
        <v>244</v>
      </c>
    </row>
    <row r="383" spans="1:11" x14ac:dyDescent="0.25">
      <c r="A383" t="s">
        <v>483</v>
      </c>
      <c r="B383" t="s">
        <v>237</v>
      </c>
      <c r="C383" t="s">
        <v>38</v>
      </c>
      <c r="D383">
        <v>10</v>
      </c>
      <c r="E383" s="27">
        <v>0.2</v>
      </c>
      <c r="F383" s="2">
        <v>44894</v>
      </c>
      <c r="G383" s="27" t="str">
        <f>TEXT(Table[[#This Row],[date]],"mmm")</f>
        <v>Nov</v>
      </c>
      <c r="H383" s="2" t="str">
        <f>TEXT(Table[[#This Row],[date]],"yyyy")</f>
        <v>2022</v>
      </c>
      <c r="I383" t="s">
        <v>39</v>
      </c>
      <c r="J383" t="s">
        <v>48</v>
      </c>
      <c r="K383">
        <v>1</v>
      </c>
    </row>
    <row r="384" spans="1:11" x14ac:dyDescent="0.25">
      <c r="A384" t="s">
        <v>484</v>
      </c>
      <c r="B384" t="s">
        <v>22</v>
      </c>
      <c r="C384" t="s">
        <v>38</v>
      </c>
      <c r="D384">
        <v>30</v>
      </c>
      <c r="E384" s="27">
        <v>0.24</v>
      </c>
      <c r="F384" s="2">
        <v>44769</v>
      </c>
      <c r="G384" s="27" t="str">
        <f>TEXT(Table[[#This Row],[date]],"mmm")</f>
        <v>Jul</v>
      </c>
      <c r="H384" s="2" t="str">
        <f>TEXT(Table[[#This Row],[date]],"yyyy")</f>
        <v>2022</v>
      </c>
      <c r="I384" t="s">
        <v>39</v>
      </c>
      <c r="J384" t="s">
        <v>25</v>
      </c>
      <c r="K384">
        <v>98</v>
      </c>
    </row>
    <row r="385" spans="1:11" x14ac:dyDescent="0.25">
      <c r="A385" t="s">
        <v>485</v>
      </c>
      <c r="B385" t="s">
        <v>10</v>
      </c>
      <c r="C385" t="s">
        <v>38</v>
      </c>
      <c r="D385">
        <v>19</v>
      </c>
      <c r="E385" s="27" t="s">
        <v>12</v>
      </c>
      <c r="F385" s="2">
        <v>44954</v>
      </c>
      <c r="G385" s="27" t="str">
        <f>TEXT(Table[[#This Row],[date]],"mmm")</f>
        <v>Jan</v>
      </c>
      <c r="H385" s="2" t="str">
        <f>TEXT(Table[[#This Row],[date]],"yyyy")</f>
        <v>2023</v>
      </c>
      <c r="I385" t="s">
        <v>19</v>
      </c>
      <c r="J385" t="s">
        <v>15</v>
      </c>
      <c r="K385">
        <v>101</v>
      </c>
    </row>
    <row r="386" spans="1:11" x14ac:dyDescent="0.25">
      <c r="A386" t="s">
        <v>486</v>
      </c>
      <c r="B386" t="s">
        <v>10</v>
      </c>
      <c r="C386" t="s">
        <v>11</v>
      </c>
      <c r="D386">
        <v>54</v>
      </c>
      <c r="E386" s="27" t="s">
        <v>12</v>
      </c>
      <c r="F386" s="2">
        <v>44970</v>
      </c>
      <c r="G386" s="27" t="str">
        <f>TEXT(Table[[#This Row],[date]],"mmm")</f>
        <v>Feb</v>
      </c>
      <c r="H386" s="2" t="str">
        <f>TEXT(Table[[#This Row],[date]],"yyyy")</f>
        <v>2023</v>
      </c>
      <c r="I386" t="s">
        <v>85</v>
      </c>
      <c r="J386" t="s">
        <v>15</v>
      </c>
      <c r="K386">
        <v>719</v>
      </c>
    </row>
    <row r="387" spans="1:11" x14ac:dyDescent="0.25">
      <c r="A387" t="s">
        <v>487</v>
      </c>
      <c r="B387" t="s">
        <v>10</v>
      </c>
      <c r="C387" t="s">
        <v>11</v>
      </c>
      <c r="D387">
        <v>300</v>
      </c>
      <c r="E387" s="27" t="s">
        <v>12</v>
      </c>
      <c r="F387" s="2">
        <v>44986</v>
      </c>
      <c r="G387" s="27" t="str">
        <f>TEXT(Table[[#This Row],[date]],"mmm")</f>
        <v>Mar</v>
      </c>
      <c r="H387" s="2" t="str">
        <f>TEXT(Table[[#This Row],[date]],"yyyy")</f>
        <v>2023</v>
      </c>
      <c r="I387" t="s">
        <v>14</v>
      </c>
      <c r="J387" t="s">
        <v>15</v>
      </c>
      <c r="K387">
        <v>482</v>
      </c>
    </row>
    <row r="388" spans="1:11" x14ac:dyDescent="0.25">
      <c r="A388" t="s">
        <v>488</v>
      </c>
      <c r="B388" t="s">
        <v>74</v>
      </c>
      <c r="C388" t="s">
        <v>47</v>
      </c>
      <c r="D388">
        <v>97</v>
      </c>
      <c r="E388" s="27" t="s">
        <v>12</v>
      </c>
      <c r="F388" s="2">
        <v>44685</v>
      </c>
      <c r="G388" s="27" t="str">
        <f>TEXT(Table[[#This Row],[date]],"mmm")</f>
        <v>May</v>
      </c>
      <c r="H388" s="2" t="str">
        <f>TEXT(Table[[#This Row],[date]],"yyyy")</f>
        <v>2022</v>
      </c>
      <c r="I388" t="s">
        <v>19</v>
      </c>
      <c r="J388" t="s">
        <v>15</v>
      </c>
      <c r="K388">
        <v>41</v>
      </c>
    </row>
    <row r="389" spans="1:11" x14ac:dyDescent="0.25">
      <c r="A389" t="s">
        <v>489</v>
      </c>
      <c r="B389" t="s">
        <v>490</v>
      </c>
      <c r="C389" t="s">
        <v>34</v>
      </c>
      <c r="D389">
        <v>371</v>
      </c>
      <c r="E389" s="27">
        <v>0.31</v>
      </c>
      <c r="F389" s="2">
        <v>44971</v>
      </c>
      <c r="G389" s="27" t="str">
        <f>TEXT(Table[[#This Row],[date]],"mmm")</f>
        <v>Feb</v>
      </c>
      <c r="H389" s="2" t="str">
        <f>TEXT(Table[[#This Row],[date]],"yyyy")</f>
        <v>2023</v>
      </c>
      <c r="I389" t="s">
        <v>59</v>
      </c>
      <c r="J389" t="s">
        <v>15</v>
      </c>
      <c r="K389" t="s">
        <v>12</v>
      </c>
    </row>
    <row r="390" spans="1:11" x14ac:dyDescent="0.25">
      <c r="A390" t="s">
        <v>491</v>
      </c>
      <c r="B390" t="s">
        <v>33</v>
      </c>
      <c r="C390" t="s">
        <v>69</v>
      </c>
      <c r="D390" t="s">
        <v>12</v>
      </c>
      <c r="E390" s="27">
        <v>1</v>
      </c>
      <c r="F390" s="2">
        <v>44813</v>
      </c>
      <c r="G390" s="27" t="str">
        <f>TEXT(Table[[#This Row],[date]],"mmm")</f>
        <v>Sep</v>
      </c>
      <c r="H390" s="2" t="str">
        <f>TEXT(Table[[#This Row],[date]],"yyyy")</f>
        <v>2022</v>
      </c>
      <c r="I390" t="s">
        <v>35</v>
      </c>
      <c r="J390" t="s">
        <v>15</v>
      </c>
      <c r="K390">
        <v>125</v>
      </c>
    </row>
    <row r="391" spans="1:11" x14ac:dyDescent="0.25">
      <c r="A391" t="s">
        <v>491</v>
      </c>
      <c r="B391" t="s">
        <v>33</v>
      </c>
      <c r="C391" t="s">
        <v>69</v>
      </c>
      <c r="D391">
        <v>22</v>
      </c>
      <c r="E391" s="27" t="s">
        <v>12</v>
      </c>
      <c r="F391" s="2">
        <v>44694</v>
      </c>
      <c r="G391" s="27" t="str">
        <f>TEXT(Table[[#This Row],[date]],"mmm")</f>
        <v>May</v>
      </c>
      <c r="H391" s="2" t="str">
        <f>TEXT(Table[[#This Row],[date]],"yyyy")</f>
        <v>2022</v>
      </c>
      <c r="I391" t="s">
        <v>35</v>
      </c>
      <c r="J391" t="s">
        <v>15</v>
      </c>
      <c r="K391">
        <v>130</v>
      </c>
    </row>
    <row r="392" spans="1:11" x14ac:dyDescent="0.25">
      <c r="A392" t="s">
        <v>492</v>
      </c>
      <c r="B392" t="s">
        <v>27</v>
      </c>
      <c r="C392" t="s">
        <v>18</v>
      </c>
      <c r="D392">
        <v>40</v>
      </c>
      <c r="E392" s="27">
        <v>0.3</v>
      </c>
      <c r="F392" s="2">
        <v>44733</v>
      </c>
      <c r="G392" s="27" t="str">
        <f>TEXT(Table[[#This Row],[date]],"mmm")</f>
        <v>Jun</v>
      </c>
      <c r="H392" s="2" t="str">
        <f>TEXT(Table[[#This Row],[date]],"yyyy")</f>
        <v>2022</v>
      </c>
      <c r="I392" t="s">
        <v>39</v>
      </c>
      <c r="J392" t="s">
        <v>15</v>
      </c>
      <c r="K392">
        <v>40</v>
      </c>
    </row>
    <row r="393" spans="1:11" x14ac:dyDescent="0.25">
      <c r="A393" t="s">
        <v>493</v>
      </c>
      <c r="B393" t="s">
        <v>33</v>
      </c>
      <c r="C393" t="s">
        <v>159</v>
      </c>
      <c r="D393">
        <v>271</v>
      </c>
      <c r="E393" s="27" t="s">
        <v>12</v>
      </c>
      <c r="F393" s="2">
        <v>44824</v>
      </c>
      <c r="G393" s="27" t="str">
        <f>TEXT(Table[[#This Row],[date]],"mmm")</f>
        <v>Sep</v>
      </c>
      <c r="H393" s="2" t="str">
        <f>TEXT(Table[[#This Row],[date]],"yyyy")</f>
        <v>2022</v>
      </c>
      <c r="I393" t="s">
        <v>31</v>
      </c>
      <c r="J393" t="s">
        <v>15</v>
      </c>
      <c r="K393">
        <v>1600</v>
      </c>
    </row>
    <row r="394" spans="1:11" x14ac:dyDescent="0.25">
      <c r="A394" t="s">
        <v>493</v>
      </c>
      <c r="B394" t="s">
        <v>33</v>
      </c>
      <c r="C394" t="s">
        <v>159</v>
      </c>
      <c r="D394">
        <v>375</v>
      </c>
      <c r="E394" s="27">
        <v>0.15</v>
      </c>
      <c r="F394" s="2">
        <v>43913</v>
      </c>
      <c r="G394" s="27" t="str">
        <f>TEXT(Table[[#This Row],[date]],"mmm")</f>
        <v>Mar</v>
      </c>
      <c r="H394" s="2" t="str">
        <f>TEXT(Table[[#This Row],[date]],"yyyy")</f>
        <v>2020</v>
      </c>
      <c r="I394" t="s">
        <v>408</v>
      </c>
      <c r="J394" t="s">
        <v>15</v>
      </c>
      <c r="K394">
        <v>1600</v>
      </c>
    </row>
    <row r="395" spans="1:11" x14ac:dyDescent="0.25">
      <c r="A395" t="s">
        <v>493</v>
      </c>
      <c r="B395" t="s">
        <v>33</v>
      </c>
      <c r="C395" t="s">
        <v>159</v>
      </c>
      <c r="D395">
        <v>450</v>
      </c>
      <c r="E395" s="27">
        <v>0.1</v>
      </c>
      <c r="F395" s="2">
        <v>44726</v>
      </c>
      <c r="G395" s="27" t="str">
        <f>TEXT(Table[[#This Row],[date]],"mmm")</f>
        <v>Jun</v>
      </c>
      <c r="H395" s="2" t="str">
        <f>TEXT(Table[[#This Row],[date]],"yyyy")</f>
        <v>2022</v>
      </c>
      <c r="I395" t="s">
        <v>31</v>
      </c>
      <c r="J395" t="s">
        <v>15</v>
      </c>
      <c r="K395">
        <v>1600</v>
      </c>
    </row>
    <row r="396" spans="1:11" x14ac:dyDescent="0.25">
      <c r="A396" t="s">
        <v>494</v>
      </c>
      <c r="B396" t="s">
        <v>155</v>
      </c>
      <c r="C396" t="s">
        <v>175</v>
      </c>
      <c r="D396">
        <v>11</v>
      </c>
      <c r="E396" s="27">
        <v>0.28000000000000003</v>
      </c>
      <c r="F396" s="2">
        <v>44816</v>
      </c>
      <c r="G396" s="27" t="str">
        <f>TEXT(Table[[#This Row],[date]],"mmm")</f>
        <v>Sep</v>
      </c>
      <c r="H396" s="2" t="str">
        <f>TEXT(Table[[#This Row],[date]],"yyyy")</f>
        <v>2022</v>
      </c>
      <c r="I396" t="s">
        <v>19</v>
      </c>
      <c r="J396" t="s">
        <v>157</v>
      </c>
      <c r="K396">
        <v>17</v>
      </c>
    </row>
    <row r="397" spans="1:11" x14ac:dyDescent="0.25">
      <c r="A397" t="s">
        <v>495</v>
      </c>
      <c r="B397" t="s">
        <v>10</v>
      </c>
      <c r="C397" t="s">
        <v>75</v>
      </c>
      <c r="D397">
        <v>221</v>
      </c>
      <c r="E397" s="27">
        <v>0.08</v>
      </c>
      <c r="F397" s="2">
        <v>44952</v>
      </c>
      <c r="G397" s="27" t="str">
        <f>TEXT(Table[[#This Row],[date]],"mmm")</f>
        <v>Jan</v>
      </c>
      <c r="H397" s="2" t="str">
        <f>TEXT(Table[[#This Row],[date]],"yyyy")</f>
        <v>2023</v>
      </c>
      <c r="I397" t="s">
        <v>31</v>
      </c>
      <c r="J397" t="s">
        <v>15</v>
      </c>
      <c r="K397">
        <v>455</v>
      </c>
    </row>
    <row r="398" spans="1:11" x14ac:dyDescent="0.25">
      <c r="A398" t="s">
        <v>496</v>
      </c>
      <c r="B398" t="s">
        <v>310</v>
      </c>
      <c r="C398" t="s">
        <v>75</v>
      </c>
      <c r="D398" t="s">
        <v>12</v>
      </c>
      <c r="E398" s="27">
        <v>0.11</v>
      </c>
      <c r="F398" s="2">
        <v>43997</v>
      </c>
      <c r="G398" s="27" t="str">
        <f>TEXT(Table[[#This Row],[date]],"mmm")</f>
        <v>Jun</v>
      </c>
      <c r="H398" s="2" t="str">
        <f>TEXT(Table[[#This Row],[date]],"yyyy")</f>
        <v>2020</v>
      </c>
      <c r="I398" t="s">
        <v>59</v>
      </c>
      <c r="J398" t="s">
        <v>15</v>
      </c>
      <c r="K398">
        <v>117</v>
      </c>
    </row>
    <row r="399" spans="1:11" x14ac:dyDescent="0.25">
      <c r="A399" t="s">
        <v>497</v>
      </c>
      <c r="B399" t="s">
        <v>22</v>
      </c>
      <c r="C399" t="s">
        <v>108</v>
      </c>
      <c r="D399">
        <v>17</v>
      </c>
      <c r="E399" s="27">
        <v>0.1</v>
      </c>
      <c r="F399" s="2">
        <v>43929</v>
      </c>
      <c r="G399" s="27" t="str">
        <f>TEXT(Table[[#This Row],[date]],"mmm")</f>
        <v>Apr</v>
      </c>
      <c r="H399" s="2" t="str">
        <f>TEXT(Table[[#This Row],[date]],"yyyy")</f>
        <v>2020</v>
      </c>
      <c r="I399" t="s">
        <v>39</v>
      </c>
      <c r="J399" t="s">
        <v>25</v>
      </c>
      <c r="K399" t="s">
        <v>12</v>
      </c>
    </row>
    <row r="400" spans="1:11" x14ac:dyDescent="0.25">
      <c r="A400" t="s">
        <v>498</v>
      </c>
      <c r="B400" t="s">
        <v>33</v>
      </c>
      <c r="C400" t="s">
        <v>38</v>
      </c>
      <c r="D400">
        <v>91</v>
      </c>
      <c r="E400" s="27">
        <v>0.14000000000000001</v>
      </c>
      <c r="F400" s="2">
        <v>43941</v>
      </c>
      <c r="G400" s="27" t="str">
        <f>TEXT(Table[[#This Row],[date]],"mmm")</f>
        <v>Apr</v>
      </c>
      <c r="H400" s="2" t="str">
        <f>TEXT(Table[[#This Row],[date]],"yyyy")</f>
        <v>2020</v>
      </c>
      <c r="I400" t="s">
        <v>39</v>
      </c>
      <c r="J400" t="s">
        <v>15</v>
      </c>
      <c r="K400">
        <v>10</v>
      </c>
    </row>
    <row r="401" spans="1:11" x14ac:dyDescent="0.25">
      <c r="A401" t="s">
        <v>498</v>
      </c>
      <c r="B401" t="s">
        <v>33</v>
      </c>
      <c r="C401" t="s">
        <v>38</v>
      </c>
      <c r="D401">
        <v>100</v>
      </c>
      <c r="E401" s="27">
        <v>0.11</v>
      </c>
      <c r="F401" s="2">
        <v>44936</v>
      </c>
      <c r="G401" s="27" t="str">
        <f>TEXT(Table[[#This Row],[date]],"mmm")</f>
        <v>Jan</v>
      </c>
      <c r="H401" s="2" t="str">
        <f>TEXT(Table[[#This Row],[date]],"yyyy")</f>
        <v>2023</v>
      </c>
      <c r="I401" t="s">
        <v>35</v>
      </c>
      <c r="J401" t="s">
        <v>15</v>
      </c>
      <c r="K401">
        <v>726</v>
      </c>
    </row>
    <row r="402" spans="1:11" x14ac:dyDescent="0.25">
      <c r="A402" t="s">
        <v>499</v>
      </c>
      <c r="B402" t="s">
        <v>10</v>
      </c>
      <c r="C402" t="s">
        <v>146</v>
      </c>
      <c r="D402">
        <v>13</v>
      </c>
      <c r="E402" s="27">
        <v>1</v>
      </c>
      <c r="F402" s="2">
        <v>43916</v>
      </c>
      <c r="G402" s="27" t="str">
        <f>TEXT(Table[[#This Row],[date]],"mmm")</f>
        <v>Mar</v>
      </c>
      <c r="H402" s="2" t="str">
        <f>TEXT(Table[[#This Row],[date]],"yyyy")</f>
        <v>2020</v>
      </c>
      <c r="I402" t="s">
        <v>124</v>
      </c>
      <c r="J402" t="s">
        <v>15</v>
      </c>
      <c r="K402">
        <v>5</v>
      </c>
    </row>
    <row r="403" spans="1:11" x14ac:dyDescent="0.25">
      <c r="A403" t="s">
        <v>500</v>
      </c>
      <c r="B403" t="s">
        <v>501</v>
      </c>
      <c r="C403" t="s">
        <v>43</v>
      </c>
      <c r="D403">
        <v>140</v>
      </c>
      <c r="E403" s="27">
        <v>0.35</v>
      </c>
      <c r="F403" s="2">
        <v>43938</v>
      </c>
      <c r="G403" s="27" t="str">
        <f>TEXT(Table[[#This Row],[date]],"mmm")</f>
        <v>Apr</v>
      </c>
      <c r="H403" s="2" t="str">
        <f>TEXT(Table[[#This Row],[date]],"yyyy")</f>
        <v>2020</v>
      </c>
      <c r="I403" t="s">
        <v>35</v>
      </c>
      <c r="J403" t="s">
        <v>40</v>
      </c>
      <c r="K403">
        <v>37</v>
      </c>
    </row>
    <row r="404" spans="1:11" x14ac:dyDescent="0.25">
      <c r="A404" t="s">
        <v>502</v>
      </c>
      <c r="B404" t="s">
        <v>33</v>
      </c>
      <c r="C404" t="s">
        <v>11</v>
      </c>
      <c r="D404">
        <v>16</v>
      </c>
      <c r="E404" s="27">
        <v>0.37</v>
      </c>
      <c r="F404" s="2">
        <v>44788</v>
      </c>
      <c r="G404" s="27" t="str">
        <f>TEXT(Table[[#This Row],[date]],"mmm")</f>
        <v>Aug</v>
      </c>
      <c r="H404" s="2" t="str">
        <f>TEXT(Table[[#This Row],[date]],"yyyy")</f>
        <v>2022</v>
      </c>
      <c r="I404" t="s">
        <v>31</v>
      </c>
      <c r="J404" t="s">
        <v>15</v>
      </c>
      <c r="K404">
        <v>380</v>
      </c>
    </row>
    <row r="405" spans="1:11" x14ac:dyDescent="0.25">
      <c r="A405" t="s">
        <v>503</v>
      </c>
      <c r="B405" t="s">
        <v>33</v>
      </c>
      <c r="C405" t="s">
        <v>159</v>
      </c>
      <c r="D405">
        <v>150</v>
      </c>
      <c r="E405" s="27">
        <v>0.18</v>
      </c>
      <c r="F405" s="2">
        <v>43913</v>
      </c>
      <c r="G405" s="27" t="str">
        <f>TEXT(Table[[#This Row],[date]],"mmm")</f>
        <v>Mar</v>
      </c>
      <c r="H405" s="2" t="str">
        <f>TEXT(Table[[#This Row],[date]],"yyyy")</f>
        <v>2020</v>
      </c>
      <c r="I405" t="s">
        <v>35</v>
      </c>
      <c r="J405" t="s">
        <v>15</v>
      </c>
      <c r="K405">
        <v>280</v>
      </c>
    </row>
    <row r="406" spans="1:11" x14ac:dyDescent="0.25">
      <c r="A406" t="s">
        <v>504</v>
      </c>
      <c r="B406" t="s">
        <v>57</v>
      </c>
      <c r="C406" t="s">
        <v>105</v>
      </c>
      <c r="D406" t="s">
        <v>12</v>
      </c>
      <c r="E406" s="27">
        <v>0.01</v>
      </c>
      <c r="F406" s="2">
        <v>43944</v>
      </c>
      <c r="G406" s="27" t="str">
        <f>TEXT(Table[[#This Row],[date]],"mmm")</f>
        <v>Apr</v>
      </c>
      <c r="H406" s="2" t="str">
        <f>TEXT(Table[[#This Row],[date]],"yyyy")</f>
        <v>2020</v>
      </c>
      <c r="I406" t="s">
        <v>35</v>
      </c>
      <c r="J406" t="s">
        <v>15</v>
      </c>
      <c r="K406">
        <v>665</v>
      </c>
    </row>
    <row r="407" spans="1:11" x14ac:dyDescent="0.25">
      <c r="A407" t="s">
        <v>504</v>
      </c>
      <c r="B407" t="s">
        <v>57</v>
      </c>
      <c r="C407" t="s">
        <v>105</v>
      </c>
      <c r="D407">
        <v>90</v>
      </c>
      <c r="E407" s="27">
        <v>7.0000000000000007E-2</v>
      </c>
      <c r="F407" s="2">
        <v>44721</v>
      </c>
      <c r="G407" s="27" t="str">
        <f>TEXT(Table[[#This Row],[date]],"mmm")</f>
        <v>Jun</v>
      </c>
      <c r="H407" s="2" t="str">
        <f>TEXT(Table[[#This Row],[date]],"yyyy")</f>
        <v>2022</v>
      </c>
      <c r="I407" t="s">
        <v>14</v>
      </c>
      <c r="J407" t="s">
        <v>15</v>
      </c>
      <c r="K407">
        <v>1100</v>
      </c>
    </row>
    <row r="408" spans="1:11" x14ac:dyDescent="0.25">
      <c r="A408" t="s">
        <v>505</v>
      </c>
      <c r="B408" t="s">
        <v>10</v>
      </c>
      <c r="C408" t="s">
        <v>18</v>
      </c>
      <c r="D408">
        <v>35</v>
      </c>
      <c r="E408" s="27" t="s">
        <v>12</v>
      </c>
      <c r="F408" s="2">
        <v>43923</v>
      </c>
      <c r="G408" s="27" t="str">
        <f>TEXT(Table[[#This Row],[date]],"mmm")</f>
        <v>Apr</v>
      </c>
      <c r="H408" s="2" t="str">
        <f>TEXT(Table[[#This Row],[date]],"yyyy")</f>
        <v>2020</v>
      </c>
      <c r="I408" t="s">
        <v>29</v>
      </c>
      <c r="J408" t="s">
        <v>15</v>
      </c>
      <c r="K408">
        <v>102</v>
      </c>
    </row>
    <row r="409" spans="1:11" x14ac:dyDescent="0.25">
      <c r="A409" t="s">
        <v>506</v>
      </c>
      <c r="B409" t="s">
        <v>187</v>
      </c>
      <c r="C409" t="s">
        <v>38</v>
      </c>
      <c r="D409" t="s">
        <v>12</v>
      </c>
      <c r="E409" s="27">
        <v>0.1</v>
      </c>
      <c r="F409" s="2">
        <v>44785</v>
      </c>
      <c r="G409" s="27" t="str">
        <f>TEXT(Table[[#This Row],[date]],"mmm")</f>
        <v>Aug</v>
      </c>
      <c r="H409" s="2" t="str">
        <f>TEXT(Table[[#This Row],[date]],"yyyy")</f>
        <v>2022</v>
      </c>
      <c r="I409" t="s">
        <v>31</v>
      </c>
      <c r="J409" t="s">
        <v>15</v>
      </c>
      <c r="K409">
        <v>169</v>
      </c>
    </row>
    <row r="410" spans="1:11" x14ac:dyDescent="0.25">
      <c r="A410" t="s">
        <v>507</v>
      </c>
      <c r="B410" t="s">
        <v>74</v>
      </c>
      <c r="C410" t="s">
        <v>69</v>
      </c>
      <c r="D410" t="s">
        <v>12</v>
      </c>
      <c r="E410" s="27">
        <v>0.14000000000000001</v>
      </c>
      <c r="F410" s="2">
        <v>44950</v>
      </c>
      <c r="G410" s="27" t="str">
        <f>TEXT(Table[[#This Row],[date]],"mmm")</f>
        <v>Jan</v>
      </c>
      <c r="H410" s="2" t="str">
        <f>TEXT(Table[[#This Row],[date]],"yyyy")</f>
        <v>2023</v>
      </c>
      <c r="I410" t="s">
        <v>29</v>
      </c>
      <c r="J410" t="s">
        <v>15</v>
      </c>
      <c r="K410">
        <v>160</v>
      </c>
    </row>
    <row r="411" spans="1:11" x14ac:dyDescent="0.25">
      <c r="A411" t="s">
        <v>508</v>
      </c>
      <c r="B411" t="s">
        <v>52</v>
      </c>
      <c r="C411" t="s">
        <v>69</v>
      </c>
      <c r="D411">
        <v>30</v>
      </c>
      <c r="E411" s="27">
        <v>0.2</v>
      </c>
      <c r="F411" s="2">
        <v>44706</v>
      </c>
      <c r="G411" s="27" t="str">
        <f>TEXT(Table[[#This Row],[date]],"mmm")</f>
        <v>May</v>
      </c>
      <c r="H411" s="2" t="str">
        <f>TEXT(Table[[#This Row],[date]],"yyyy")</f>
        <v>2022</v>
      </c>
      <c r="I411" t="s">
        <v>24</v>
      </c>
      <c r="J411" t="s">
        <v>15</v>
      </c>
      <c r="K411">
        <v>70</v>
      </c>
    </row>
    <row r="412" spans="1:11" x14ac:dyDescent="0.25">
      <c r="A412" t="s">
        <v>509</v>
      </c>
      <c r="B412" t="s">
        <v>74</v>
      </c>
      <c r="C412" t="s">
        <v>18</v>
      </c>
      <c r="D412">
        <v>20</v>
      </c>
      <c r="E412" s="27">
        <v>0.2</v>
      </c>
      <c r="F412" s="2">
        <v>43922</v>
      </c>
      <c r="G412" s="27" t="str">
        <f>TEXT(Table[[#This Row],[date]],"mmm")</f>
        <v>Apr</v>
      </c>
      <c r="H412" s="2" t="str">
        <f>TEXT(Table[[#This Row],[date]],"yyyy")</f>
        <v>2020</v>
      </c>
      <c r="I412" t="s">
        <v>19</v>
      </c>
      <c r="J412" t="s">
        <v>15</v>
      </c>
      <c r="K412">
        <v>16</v>
      </c>
    </row>
    <row r="413" spans="1:11" x14ac:dyDescent="0.25">
      <c r="A413" t="s">
        <v>510</v>
      </c>
      <c r="B413" t="s">
        <v>10</v>
      </c>
      <c r="C413" t="s">
        <v>69</v>
      </c>
      <c r="D413">
        <v>22</v>
      </c>
      <c r="E413" s="27">
        <v>0.14000000000000001</v>
      </c>
      <c r="F413" s="2">
        <v>43985</v>
      </c>
      <c r="G413" s="27" t="str">
        <f>TEXT(Table[[#This Row],[date]],"mmm")</f>
        <v>Jun</v>
      </c>
      <c r="H413" s="2" t="str">
        <f>TEXT(Table[[#This Row],[date]],"yyyy")</f>
        <v>2020</v>
      </c>
      <c r="I413" t="s">
        <v>85</v>
      </c>
      <c r="J413" t="s">
        <v>15</v>
      </c>
      <c r="K413">
        <v>120</v>
      </c>
    </row>
    <row r="414" spans="1:11" x14ac:dyDescent="0.25">
      <c r="A414" t="s">
        <v>511</v>
      </c>
      <c r="B414" t="s">
        <v>37</v>
      </c>
      <c r="C414" t="s">
        <v>69</v>
      </c>
      <c r="D414" t="s">
        <v>12</v>
      </c>
      <c r="E414" s="27">
        <v>0.06</v>
      </c>
      <c r="F414" s="2">
        <v>43929</v>
      </c>
      <c r="G414" s="27" t="str">
        <f>TEXT(Table[[#This Row],[date]],"mmm")</f>
        <v>Apr</v>
      </c>
      <c r="H414" s="2" t="str">
        <f>TEXT(Table[[#This Row],[date]],"yyyy")</f>
        <v>2020</v>
      </c>
      <c r="I414" t="s">
        <v>35</v>
      </c>
      <c r="J414" t="s">
        <v>40</v>
      </c>
      <c r="K414">
        <v>314</v>
      </c>
    </row>
    <row r="415" spans="1:11" x14ac:dyDescent="0.25">
      <c r="A415" t="s">
        <v>512</v>
      </c>
      <c r="B415" t="s">
        <v>298</v>
      </c>
      <c r="C415" t="s">
        <v>43</v>
      </c>
      <c r="D415">
        <v>170</v>
      </c>
      <c r="E415" s="27">
        <v>1</v>
      </c>
      <c r="F415" s="2">
        <v>44742</v>
      </c>
      <c r="G415" s="27" t="str">
        <f>TEXT(Table[[#This Row],[date]],"mmm")</f>
        <v>Jun</v>
      </c>
      <c r="H415" s="2" t="str">
        <f>TEXT(Table[[#This Row],[date]],"yyyy")</f>
        <v>2022</v>
      </c>
      <c r="I415" t="s">
        <v>124</v>
      </c>
      <c r="J415" t="s">
        <v>70</v>
      </c>
      <c r="K415">
        <v>3</v>
      </c>
    </row>
    <row r="416" spans="1:11" x14ac:dyDescent="0.25">
      <c r="A416" t="s">
        <v>513</v>
      </c>
      <c r="B416" t="s">
        <v>72</v>
      </c>
      <c r="C416" t="s">
        <v>159</v>
      </c>
      <c r="D416">
        <v>24</v>
      </c>
      <c r="E416" s="27">
        <v>0.22</v>
      </c>
      <c r="F416" s="2">
        <v>43983</v>
      </c>
      <c r="G416" s="27" t="str">
        <f>TEXT(Table[[#This Row],[date]],"mmm")</f>
        <v>Jun</v>
      </c>
      <c r="H416" s="2" t="str">
        <f>TEXT(Table[[#This Row],[date]],"yyyy")</f>
        <v>2020</v>
      </c>
      <c r="I416" t="s">
        <v>29</v>
      </c>
      <c r="J416" t="s">
        <v>15</v>
      </c>
      <c r="K416">
        <v>24</v>
      </c>
    </row>
    <row r="417" spans="1:11" x14ac:dyDescent="0.25">
      <c r="A417" t="s">
        <v>514</v>
      </c>
      <c r="B417" t="s">
        <v>10</v>
      </c>
      <c r="C417" t="s">
        <v>58</v>
      </c>
      <c r="D417">
        <v>150</v>
      </c>
      <c r="E417" s="27">
        <v>0.08</v>
      </c>
      <c r="F417" s="2">
        <v>43965</v>
      </c>
      <c r="G417" s="27" t="str">
        <f>TEXT(Table[[#This Row],[date]],"mmm")</f>
        <v>May</v>
      </c>
      <c r="H417" s="2" t="str">
        <f>TEXT(Table[[#This Row],[date]],"yyyy")</f>
        <v>2020</v>
      </c>
      <c r="I417" t="s">
        <v>59</v>
      </c>
      <c r="J417" t="s">
        <v>15</v>
      </c>
      <c r="K417">
        <v>5300</v>
      </c>
    </row>
    <row r="418" spans="1:11" x14ac:dyDescent="0.25">
      <c r="A418" t="s">
        <v>515</v>
      </c>
      <c r="B418" t="s">
        <v>516</v>
      </c>
      <c r="C418" t="s">
        <v>65</v>
      </c>
      <c r="D418">
        <v>85</v>
      </c>
      <c r="E418" s="27" t="s">
        <v>12</v>
      </c>
      <c r="F418" s="2">
        <v>44978</v>
      </c>
      <c r="G418" s="27" t="str">
        <f>TEXT(Table[[#This Row],[date]],"mmm")</f>
        <v>Feb</v>
      </c>
      <c r="H418" s="2" t="str">
        <f>TEXT(Table[[#This Row],[date]],"yyyy")</f>
        <v>2023</v>
      </c>
      <c r="I418" t="s">
        <v>39</v>
      </c>
      <c r="J418" t="s">
        <v>517</v>
      </c>
      <c r="K418">
        <v>26</v>
      </c>
    </row>
    <row r="419" spans="1:11" x14ac:dyDescent="0.25">
      <c r="A419" t="s">
        <v>518</v>
      </c>
      <c r="B419" t="s">
        <v>96</v>
      </c>
      <c r="C419" t="s">
        <v>38</v>
      </c>
      <c r="D419" t="s">
        <v>12</v>
      </c>
      <c r="E419" s="27">
        <v>0.2</v>
      </c>
      <c r="F419" s="2">
        <v>44938</v>
      </c>
      <c r="G419" s="27" t="str">
        <f>TEXT(Table[[#This Row],[date]],"mmm")</f>
        <v>Jan</v>
      </c>
      <c r="H419" s="2" t="str">
        <f>TEXT(Table[[#This Row],[date]],"yyyy")</f>
        <v>2023</v>
      </c>
      <c r="I419" t="s">
        <v>39</v>
      </c>
      <c r="J419" t="s">
        <v>15</v>
      </c>
      <c r="K419" t="s">
        <v>12</v>
      </c>
    </row>
    <row r="420" spans="1:11" x14ac:dyDescent="0.25">
      <c r="A420" t="s">
        <v>518</v>
      </c>
      <c r="B420" t="s">
        <v>96</v>
      </c>
      <c r="C420" t="s">
        <v>38</v>
      </c>
      <c r="D420">
        <v>260</v>
      </c>
      <c r="E420" s="27">
        <v>0.05</v>
      </c>
      <c r="F420" s="2">
        <v>44722</v>
      </c>
      <c r="G420" s="27" t="str">
        <f>TEXT(Table[[#This Row],[date]],"mmm")</f>
        <v>Jun</v>
      </c>
      <c r="H420" s="2" t="str">
        <f>TEXT(Table[[#This Row],[date]],"yyyy")</f>
        <v>2022</v>
      </c>
      <c r="I420" t="s">
        <v>39</v>
      </c>
      <c r="J420" t="s">
        <v>96</v>
      </c>
      <c r="K420">
        <v>156</v>
      </c>
    </row>
    <row r="421" spans="1:11" x14ac:dyDescent="0.25">
      <c r="A421" t="s">
        <v>518</v>
      </c>
      <c r="B421" t="s">
        <v>96</v>
      </c>
      <c r="C421" t="s">
        <v>38</v>
      </c>
      <c r="D421">
        <v>2000</v>
      </c>
      <c r="E421" s="27">
        <v>0.3</v>
      </c>
      <c r="F421" s="2">
        <v>44840</v>
      </c>
      <c r="G421" s="27" t="str">
        <f>TEXT(Table[[#This Row],[date]],"mmm")</f>
        <v>Oct</v>
      </c>
      <c r="H421" s="2" t="str">
        <f>TEXT(Table[[#This Row],[date]],"yyyy")</f>
        <v>2022</v>
      </c>
      <c r="I421" t="s">
        <v>39</v>
      </c>
      <c r="J421" t="s">
        <v>96</v>
      </c>
      <c r="K421">
        <v>156</v>
      </c>
    </row>
    <row r="422" spans="1:11" x14ac:dyDescent="0.25">
      <c r="A422" t="s">
        <v>519</v>
      </c>
      <c r="B422" t="s">
        <v>187</v>
      </c>
      <c r="C422" t="s">
        <v>520</v>
      </c>
      <c r="D422">
        <v>62</v>
      </c>
      <c r="E422" s="27">
        <v>0.09</v>
      </c>
      <c r="F422" s="2">
        <v>44945</v>
      </c>
      <c r="G422" s="27" t="str">
        <f>TEXT(Table[[#This Row],[date]],"mmm")</f>
        <v>Jan</v>
      </c>
      <c r="H422" s="2" t="str">
        <f>TEXT(Table[[#This Row],[date]],"yyyy")</f>
        <v>2023</v>
      </c>
      <c r="I422" t="s">
        <v>31</v>
      </c>
      <c r="J422" t="s">
        <v>15</v>
      </c>
      <c r="K422">
        <v>233</v>
      </c>
    </row>
    <row r="423" spans="1:11" x14ac:dyDescent="0.25">
      <c r="A423" t="s">
        <v>521</v>
      </c>
      <c r="B423" t="s">
        <v>62</v>
      </c>
      <c r="C423" t="s">
        <v>119</v>
      </c>
      <c r="D423">
        <v>30</v>
      </c>
      <c r="E423" s="27">
        <v>0.5</v>
      </c>
      <c r="F423" s="2">
        <v>43910</v>
      </c>
      <c r="G423" s="27" t="str">
        <f>TEXT(Table[[#This Row],[date]],"mmm")</f>
        <v>Mar</v>
      </c>
      <c r="H423" s="2" t="str">
        <f>TEXT(Table[[#This Row],[date]],"yyyy")</f>
        <v>2020</v>
      </c>
      <c r="I423" t="s">
        <v>124</v>
      </c>
      <c r="J423" t="s">
        <v>25</v>
      </c>
      <c r="K423">
        <v>7</v>
      </c>
    </row>
    <row r="424" spans="1:11" x14ac:dyDescent="0.25">
      <c r="A424" t="s">
        <v>522</v>
      </c>
      <c r="B424" t="s">
        <v>374</v>
      </c>
      <c r="C424" t="s">
        <v>11</v>
      </c>
      <c r="D424">
        <v>170</v>
      </c>
      <c r="E424" s="27" t="s">
        <v>12</v>
      </c>
      <c r="F424" s="2">
        <v>44739</v>
      </c>
      <c r="G424" s="27" t="str">
        <f>TEXT(Table[[#This Row],[date]],"mmm")</f>
        <v>Jun</v>
      </c>
      <c r="H424" s="2" t="str">
        <f>TEXT(Table[[#This Row],[date]],"yyyy")</f>
        <v>2022</v>
      </c>
      <c r="I424" t="s">
        <v>31</v>
      </c>
      <c r="J424" t="s">
        <v>15</v>
      </c>
      <c r="K424">
        <v>999</v>
      </c>
    </row>
    <row r="425" spans="1:11" x14ac:dyDescent="0.25">
      <c r="A425" t="s">
        <v>522</v>
      </c>
      <c r="B425" t="s">
        <v>374</v>
      </c>
      <c r="C425" t="s">
        <v>11</v>
      </c>
      <c r="D425">
        <v>388</v>
      </c>
      <c r="E425" s="27" t="s">
        <v>12</v>
      </c>
      <c r="F425" s="2">
        <v>44931</v>
      </c>
      <c r="G425" s="27" t="str">
        <f>TEXT(Table[[#This Row],[date]],"mmm")</f>
        <v>Jan</v>
      </c>
      <c r="H425" s="2" t="str">
        <f>TEXT(Table[[#This Row],[date]],"yyyy")</f>
        <v>2023</v>
      </c>
      <c r="I425" t="s">
        <v>31</v>
      </c>
      <c r="J425" t="s">
        <v>15</v>
      </c>
      <c r="K425">
        <v>999</v>
      </c>
    </row>
    <row r="426" spans="1:11" x14ac:dyDescent="0.25">
      <c r="A426" t="s">
        <v>523</v>
      </c>
      <c r="B426" t="s">
        <v>237</v>
      </c>
      <c r="C426" t="s">
        <v>175</v>
      </c>
      <c r="D426">
        <v>36</v>
      </c>
      <c r="E426" s="27">
        <v>0.08</v>
      </c>
      <c r="F426" s="2">
        <v>43979</v>
      </c>
      <c r="G426" s="27" t="str">
        <f>TEXT(Table[[#This Row],[date]],"mmm")</f>
        <v>May</v>
      </c>
      <c r="H426" s="2" t="str">
        <f>TEXT(Table[[#This Row],[date]],"yyyy")</f>
        <v>2020</v>
      </c>
      <c r="I426" t="s">
        <v>14</v>
      </c>
      <c r="J426" t="s">
        <v>48</v>
      </c>
      <c r="K426">
        <v>157</v>
      </c>
    </row>
    <row r="427" spans="1:11" x14ac:dyDescent="0.25">
      <c r="A427" t="s">
        <v>524</v>
      </c>
      <c r="B427" t="s">
        <v>184</v>
      </c>
      <c r="C427" t="s">
        <v>65</v>
      </c>
      <c r="D427">
        <v>95</v>
      </c>
      <c r="E427" s="27">
        <v>0.32</v>
      </c>
      <c r="F427" s="2">
        <v>43952</v>
      </c>
      <c r="G427" s="27" t="str">
        <f>TEXT(Table[[#This Row],[date]],"mmm")</f>
        <v>May</v>
      </c>
      <c r="H427" s="2" t="str">
        <f>TEXT(Table[[#This Row],[date]],"yyyy")</f>
        <v>2020</v>
      </c>
      <c r="I427" t="s">
        <v>24</v>
      </c>
      <c r="J427" t="s">
        <v>185</v>
      </c>
      <c r="K427">
        <v>102</v>
      </c>
    </row>
    <row r="428" spans="1:11" x14ac:dyDescent="0.25">
      <c r="A428" t="s">
        <v>525</v>
      </c>
      <c r="B428" t="s">
        <v>27</v>
      </c>
      <c r="C428" t="s">
        <v>11</v>
      </c>
      <c r="D428">
        <v>109</v>
      </c>
      <c r="E428" s="27" t="s">
        <v>12</v>
      </c>
      <c r="F428" s="2">
        <v>44824</v>
      </c>
      <c r="G428" s="27" t="str">
        <f>TEXT(Table[[#This Row],[date]],"mmm")</f>
        <v>Sep</v>
      </c>
      <c r="H428" s="2" t="str">
        <f>TEXT(Table[[#This Row],[date]],"yyyy")</f>
        <v>2022</v>
      </c>
      <c r="I428" t="s">
        <v>124</v>
      </c>
      <c r="J428" t="s">
        <v>15</v>
      </c>
      <c r="K428">
        <v>8</v>
      </c>
    </row>
    <row r="429" spans="1:11" x14ac:dyDescent="0.25">
      <c r="A429" t="s">
        <v>526</v>
      </c>
      <c r="B429" t="s">
        <v>298</v>
      </c>
      <c r="C429" t="s">
        <v>453</v>
      </c>
      <c r="D429">
        <v>120</v>
      </c>
      <c r="E429" s="27" t="s">
        <v>12</v>
      </c>
      <c r="F429" s="2">
        <v>44029</v>
      </c>
      <c r="G429" s="27" t="str">
        <f>TEXT(Table[[#This Row],[date]],"mmm")</f>
        <v>Jul</v>
      </c>
      <c r="H429" s="2" t="str">
        <f>TEXT(Table[[#This Row],[date]],"yyyy")</f>
        <v>2020</v>
      </c>
      <c r="I429" t="s">
        <v>35</v>
      </c>
      <c r="J429" t="s">
        <v>70</v>
      </c>
      <c r="K429">
        <v>405</v>
      </c>
    </row>
    <row r="430" spans="1:11" x14ac:dyDescent="0.25">
      <c r="A430" t="s">
        <v>527</v>
      </c>
      <c r="B430" t="s">
        <v>298</v>
      </c>
      <c r="C430" t="s">
        <v>453</v>
      </c>
      <c r="D430">
        <v>800</v>
      </c>
      <c r="E430" s="27">
        <v>0.16</v>
      </c>
      <c r="F430" s="2">
        <v>43955</v>
      </c>
      <c r="G430" s="27" t="str">
        <f>TEXT(Table[[#This Row],[date]],"mmm")</f>
        <v>May</v>
      </c>
      <c r="H430" s="2" t="str">
        <f>TEXT(Table[[#This Row],[date]],"yyyy")</f>
        <v>2020</v>
      </c>
      <c r="I430" t="s">
        <v>35</v>
      </c>
      <c r="J430" t="s">
        <v>70</v>
      </c>
      <c r="K430">
        <v>404</v>
      </c>
    </row>
    <row r="431" spans="1:11" x14ac:dyDescent="0.25">
      <c r="A431" t="s">
        <v>528</v>
      </c>
      <c r="B431" t="s">
        <v>10</v>
      </c>
      <c r="C431" t="s">
        <v>11</v>
      </c>
      <c r="D431">
        <v>150</v>
      </c>
      <c r="E431" s="27" t="s">
        <v>12</v>
      </c>
      <c r="F431" s="2">
        <v>44636</v>
      </c>
      <c r="G431" s="27" t="str">
        <f>TEXT(Table[[#This Row],[date]],"mmm")</f>
        <v>Mar</v>
      </c>
      <c r="H431" s="2" t="str">
        <f>TEXT(Table[[#This Row],[date]],"yyyy")</f>
        <v>2022</v>
      </c>
      <c r="I431" t="s">
        <v>35</v>
      </c>
      <c r="J431" t="s">
        <v>15</v>
      </c>
      <c r="K431">
        <v>19</v>
      </c>
    </row>
    <row r="432" spans="1:11" x14ac:dyDescent="0.25">
      <c r="A432" t="s">
        <v>529</v>
      </c>
      <c r="B432" t="s">
        <v>184</v>
      </c>
      <c r="C432" t="s">
        <v>69</v>
      </c>
      <c r="D432">
        <v>65</v>
      </c>
      <c r="E432" s="27">
        <v>0.1</v>
      </c>
      <c r="F432" s="2">
        <v>44713</v>
      </c>
      <c r="G432" s="27" t="str">
        <f>TEXT(Table[[#This Row],[date]],"mmm")</f>
        <v>Jun</v>
      </c>
      <c r="H432" s="2" t="str">
        <f>TEXT(Table[[#This Row],[date]],"yyyy")</f>
        <v>2022</v>
      </c>
      <c r="I432" t="s">
        <v>29</v>
      </c>
      <c r="J432" t="s">
        <v>185</v>
      </c>
      <c r="K432">
        <v>182</v>
      </c>
    </row>
    <row r="433" spans="1:11" x14ac:dyDescent="0.25">
      <c r="A433" t="s">
        <v>530</v>
      </c>
      <c r="B433" t="s">
        <v>42</v>
      </c>
      <c r="C433" t="s">
        <v>18</v>
      </c>
      <c r="D433">
        <v>400</v>
      </c>
      <c r="E433" s="27">
        <v>0.1</v>
      </c>
      <c r="F433" s="2">
        <v>43972</v>
      </c>
      <c r="G433" s="27" t="str">
        <f>TEXT(Table[[#This Row],[date]],"mmm")</f>
        <v>May</v>
      </c>
      <c r="H433" s="2" t="str">
        <f>TEXT(Table[[#This Row],[date]],"yyyy")</f>
        <v>2020</v>
      </c>
      <c r="I433" t="s">
        <v>59</v>
      </c>
      <c r="J433" t="s">
        <v>15</v>
      </c>
      <c r="K433">
        <v>146</v>
      </c>
    </row>
    <row r="434" spans="1:11" x14ac:dyDescent="0.25">
      <c r="A434" t="s">
        <v>531</v>
      </c>
      <c r="B434" t="s">
        <v>74</v>
      </c>
      <c r="C434" t="s">
        <v>166</v>
      </c>
      <c r="D434">
        <v>100</v>
      </c>
      <c r="E434" s="27">
        <v>0.06</v>
      </c>
      <c r="F434" s="2">
        <v>44713</v>
      </c>
      <c r="G434" s="27" t="str">
        <f>TEXT(Table[[#This Row],[date]],"mmm")</f>
        <v>Jun</v>
      </c>
      <c r="H434" s="2" t="str">
        <f>TEXT(Table[[#This Row],[date]],"yyyy")</f>
        <v>2022</v>
      </c>
      <c r="I434" t="s">
        <v>85</v>
      </c>
      <c r="J434" t="s">
        <v>15</v>
      </c>
      <c r="K434">
        <v>750</v>
      </c>
    </row>
    <row r="435" spans="1:11" x14ac:dyDescent="0.25">
      <c r="A435" t="s">
        <v>531</v>
      </c>
      <c r="B435" t="s">
        <v>74</v>
      </c>
      <c r="C435" t="s">
        <v>166</v>
      </c>
      <c r="D435">
        <v>200</v>
      </c>
      <c r="E435" s="27">
        <v>0.17</v>
      </c>
      <c r="F435" s="2">
        <v>44860</v>
      </c>
      <c r="G435" s="27" t="str">
        <f>TEXT(Table[[#This Row],[date]],"mmm")</f>
        <v>Oct</v>
      </c>
      <c r="H435" s="2" t="str">
        <f>TEXT(Table[[#This Row],[date]],"yyyy")</f>
        <v>2022</v>
      </c>
      <c r="I435" t="s">
        <v>85</v>
      </c>
      <c r="J435" t="s">
        <v>15</v>
      </c>
      <c r="K435">
        <v>750</v>
      </c>
    </row>
    <row r="436" spans="1:11" x14ac:dyDescent="0.25">
      <c r="A436" t="s">
        <v>532</v>
      </c>
      <c r="B436" t="s">
        <v>10</v>
      </c>
      <c r="C436" t="s">
        <v>166</v>
      </c>
      <c r="D436">
        <v>30</v>
      </c>
      <c r="E436" s="27">
        <v>0.15</v>
      </c>
      <c r="F436" s="2">
        <v>44903</v>
      </c>
      <c r="G436" s="27" t="str">
        <f>TEXT(Table[[#This Row],[date]],"mmm")</f>
        <v>Dec</v>
      </c>
      <c r="H436" s="2" t="str">
        <f>TEXT(Table[[#This Row],[date]],"yyyy")</f>
        <v>2022</v>
      </c>
      <c r="I436" t="s">
        <v>29</v>
      </c>
      <c r="J436" t="s">
        <v>15</v>
      </c>
      <c r="K436">
        <v>153</v>
      </c>
    </row>
    <row r="437" spans="1:11" x14ac:dyDescent="0.25">
      <c r="A437" t="s">
        <v>533</v>
      </c>
      <c r="B437" t="s">
        <v>42</v>
      </c>
      <c r="C437" t="s">
        <v>166</v>
      </c>
      <c r="D437">
        <v>121</v>
      </c>
      <c r="E437" s="27" t="s">
        <v>12</v>
      </c>
      <c r="F437" s="2">
        <v>44958</v>
      </c>
      <c r="G437" s="27" t="str">
        <f>TEXT(Table[[#This Row],[date]],"mmm")</f>
        <v>Feb</v>
      </c>
      <c r="H437" s="2" t="str">
        <f>TEXT(Table[[#This Row],[date]],"yyyy")</f>
        <v>2023</v>
      </c>
      <c r="I437" t="s">
        <v>31</v>
      </c>
      <c r="J437" t="s">
        <v>15</v>
      </c>
      <c r="K437">
        <v>161</v>
      </c>
    </row>
    <row r="438" spans="1:11" x14ac:dyDescent="0.25">
      <c r="A438" t="s">
        <v>534</v>
      </c>
      <c r="B438" t="s">
        <v>74</v>
      </c>
      <c r="C438" t="s">
        <v>11</v>
      </c>
      <c r="D438" t="s">
        <v>12</v>
      </c>
      <c r="E438" s="27">
        <v>0.7</v>
      </c>
      <c r="F438" s="2">
        <v>44946</v>
      </c>
      <c r="G438" s="27" t="str">
        <f>TEXT(Table[[#This Row],[date]],"mmm")</f>
        <v>Jan</v>
      </c>
      <c r="H438" s="2" t="str">
        <f>TEXT(Table[[#This Row],[date]],"yyyy")</f>
        <v>2023</v>
      </c>
      <c r="I438" t="s">
        <v>29</v>
      </c>
      <c r="J438" t="s">
        <v>15</v>
      </c>
      <c r="K438">
        <v>156</v>
      </c>
    </row>
    <row r="439" spans="1:11" x14ac:dyDescent="0.25">
      <c r="A439" t="s">
        <v>535</v>
      </c>
      <c r="B439" t="s">
        <v>10</v>
      </c>
      <c r="C439" t="s">
        <v>119</v>
      </c>
      <c r="D439">
        <v>34</v>
      </c>
      <c r="E439" s="27">
        <v>0.13</v>
      </c>
      <c r="F439" s="2">
        <v>43924</v>
      </c>
      <c r="G439" s="27" t="str">
        <f>TEXT(Table[[#This Row],[date]],"mmm")</f>
        <v>Apr</v>
      </c>
      <c r="H439" s="2" t="str">
        <f>TEXT(Table[[#This Row],[date]],"yyyy")</f>
        <v>2020</v>
      </c>
      <c r="I439" t="s">
        <v>35</v>
      </c>
      <c r="J439" t="s">
        <v>15</v>
      </c>
      <c r="K439">
        <v>247</v>
      </c>
    </row>
    <row r="440" spans="1:11" x14ac:dyDescent="0.25">
      <c r="A440" t="s">
        <v>536</v>
      </c>
      <c r="B440" t="s">
        <v>170</v>
      </c>
      <c r="C440" t="s">
        <v>43</v>
      </c>
      <c r="D440" t="s">
        <v>12</v>
      </c>
      <c r="E440" s="27">
        <v>0.05</v>
      </c>
      <c r="F440" s="2">
        <v>44881</v>
      </c>
      <c r="G440" s="27" t="str">
        <f>TEXT(Table[[#This Row],[date]],"mmm")</f>
        <v>Nov</v>
      </c>
      <c r="H440" s="2" t="str">
        <f>TEXT(Table[[#This Row],[date]],"yyyy")</f>
        <v>2022</v>
      </c>
      <c r="I440" t="s">
        <v>31</v>
      </c>
      <c r="J440" t="s">
        <v>25</v>
      </c>
      <c r="K440">
        <v>168</v>
      </c>
    </row>
    <row r="441" spans="1:11" x14ac:dyDescent="0.25">
      <c r="A441" t="s">
        <v>537</v>
      </c>
      <c r="B441" t="s">
        <v>33</v>
      </c>
      <c r="C441" t="s">
        <v>53</v>
      </c>
      <c r="D441" t="s">
        <v>12</v>
      </c>
      <c r="E441" s="27">
        <v>0.15</v>
      </c>
      <c r="F441" s="2">
        <v>44781</v>
      </c>
      <c r="G441" s="27" t="str">
        <f>TEXT(Table[[#This Row],[date]],"mmm")</f>
        <v>Aug</v>
      </c>
      <c r="H441" s="2" t="str">
        <f>TEXT(Table[[#This Row],[date]],"yyyy")</f>
        <v>2022</v>
      </c>
      <c r="I441" t="s">
        <v>35</v>
      </c>
      <c r="J441" t="s">
        <v>15</v>
      </c>
      <c r="K441">
        <v>120</v>
      </c>
    </row>
    <row r="442" spans="1:11" x14ac:dyDescent="0.25">
      <c r="A442" t="s">
        <v>537</v>
      </c>
      <c r="B442" t="s">
        <v>33</v>
      </c>
      <c r="C442" t="s">
        <v>53</v>
      </c>
      <c r="D442">
        <v>60</v>
      </c>
      <c r="E442" s="27">
        <v>0.2</v>
      </c>
      <c r="F442" s="2">
        <v>44602</v>
      </c>
      <c r="G442" s="27" t="str">
        <f>TEXT(Table[[#This Row],[date]],"mmm")</f>
        <v>Feb</v>
      </c>
      <c r="H442" s="2" t="str">
        <f>TEXT(Table[[#This Row],[date]],"yyyy")</f>
        <v>2022</v>
      </c>
      <c r="I442" t="s">
        <v>35</v>
      </c>
      <c r="J442" t="s">
        <v>15</v>
      </c>
      <c r="K442">
        <v>120</v>
      </c>
    </row>
    <row r="443" spans="1:11" x14ac:dyDescent="0.25">
      <c r="A443" t="s">
        <v>538</v>
      </c>
      <c r="B443" t="s">
        <v>33</v>
      </c>
      <c r="C443" t="s">
        <v>69</v>
      </c>
      <c r="D443" t="s">
        <v>12</v>
      </c>
      <c r="E443" s="27">
        <v>0.15</v>
      </c>
      <c r="F443" s="2">
        <v>44782</v>
      </c>
      <c r="G443" s="27" t="str">
        <f>TEXT(Table[[#This Row],[date]],"mmm")</f>
        <v>Aug</v>
      </c>
      <c r="H443" s="2" t="str">
        <f>TEXT(Table[[#This Row],[date]],"yyyy")</f>
        <v>2022</v>
      </c>
      <c r="I443" t="s">
        <v>39</v>
      </c>
      <c r="J443" t="s">
        <v>15</v>
      </c>
      <c r="K443">
        <v>814</v>
      </c>
    </row>
    <row r="444" spans="1:11" x14ac:dyDescent="0.25">
      <c r="A444" t="s">
        <v>539</v>
      </c>
      <c r="B444" t="s">
        <v>339</v>
      </c>
      <c r="C444" t="s">
        <v>75</v>
      </c>
      <c r="D444">
        <v>40</v>
      </c>
      <c r="E444" s="27" t="s">
        <v>12</v>
      </c>
      <c r="F444" s="2">
        <v>44708</v>
      </c>
      <c r="G444" s="27" t="str">
        <f>TEXT(Table[[#This Row],[date]],"mmm")</f>
        <v>May</v>
      </c>
      <c r="H444" s="2" t="str">
        <f>TEXT(Table[[#This Row],[date]],"yyyy")</f>
        <v>2022</v>
      </c>
      <c r="I444" t="s">
        <v>19</v>
      </c>
      <c r="J444" t="s">
        <v>70</v>
      </c>
      <c r="K444">
        <v>23</v>
      </c>
    </row>
    <row r="445" spans="1:11" x14ac:dyDescent="0.25">
      <c r="A445" t="s">
        <v>540</v>
      </c>
      <c r="B445" t="s">
        <v>80</v>
      </c>
      <c r="C445" t="s">
        <v>58</v>
      </c>
      <c r="D445" t="s">
        <v>12</v>
      </c>
      <c r="E445" s="27">
        <v>0.16</v>
      </c>
      <c r="F445" s="2">
        <v>44881</v>
      </c>
      <c r="G445" s="27" t="str">
        <f>TEXT(Table[[#This Row],[date]],"mmm")</f>
        <v>Nov</v>
      </c>
      <c r="H445" s="2" t="str">
        <f>TEXT(Table[[#This Row],[date]],"yyyy")</f>
        <v>2022</v>
      </c>
      <c r="I445" t="s">
        <v>39</v>
      </c>
      <c r="J445" t="s">
        <v>81</v>
      </c>
      <c r="K445">
        <v>63</v>
      </c>
    </row>
    <row r="446" spans="1:11" x14ac:dyDescent="0.25">
      <c r="A446" t="s">
        <v>541</v>
      </c>
      <c r="B446" t="s">
        <v>64</v>
      </c>
      <c r="C446" t="s">
        <v>34</v>
      </c>
      <c r="D446">
        <v>200</v>
      </c>
      <c r="E446" s="27">
        <v>0.15</v>
      </c>
      <c r="F446" s="2">
        <v>44721</v>
      </c>
      <c r="G446" s="27" t="str">
        <f>TEXT(Table[[#This Row],[date]],"mmm")</f>
        <v>Jun</v>
      </c>
      <c r="H446" s="2" t="str">
        <f>TEXT(Table[[#This Row],[date]],"yyyy")</f>
        <v>2022</v>
      </c>
      <c r="I446" t="s">
        <v>39</v>
      </c>
      <c r="J446" t="s">
        <v>66</v>
      </c>
      <c r="K446" t="s">
        <v>12</v>
      </c>
    </row>
    <row r="447" spans="1:11" x14ac:dyDescent="0.25">
      <c r="A447" t="s">
        <v>542</v>
      </c>
      <c r="B447" t="s">
        <v>62</v>
      </c>
      <c r="C447" t="s">
        <v>38</v>
      </c>
      <c r="D447" t="s">
        <v>12</v>
      </c>
      <c r="E447" s="27">
        <v>0.2</v>
      </c>
      <c r="F447" s="2">
        <v>44980</v>
      </c>
      <c r="G447" s="27" t="str">
        <f>TEXT(Table[[#This Row],[date]],"mmm")</f>
        <v>Feb</v>
      </c>
      <c r="H447" s="2" t="str">
        <f>TEXT(Table[[#This Row],[date]],"yyyy")</f>
        <v>2023</v>
      </c>
      <c r="I447" t="s">
        <v>35</v>
      </c>
      <c r="J447" t="s">
        <v>15</v>
      </c>
      <c r="K447">
        <v>607</v>
      </c>
    </row>
    <row r="448" spans="1:11" x14ac:dyDescent="0.25">
      <c r="A448" t="s">
        <v>542</v>
      </c>
      <c r="B448" t="s">
        <v>62</v>
      </c>
      <c r="C448" t="s">
        <v>38</v>
      </c>
      <c r="D448">
        <v>134</v>
      </c>
      <c r="E448" s="27">
        <v>0.22</v>
      </c>
      <c r="F448" s="2">
        <v>44867</v>
      </c>
      <c r="G448" s="27" t="str">
        <f>TEXT(Table[[#This Row],[date]],"mmm")</f>
        <v>Nov</v>
      </c>
      <c r="H448" s="2" t="str">
        <f>TEXT(Table[[#This Row],[date]],"yyyy")</f>
        <v>2022</v>
      </c>
      <c r="I448" t="s">
        <v>35</v>
      </c>
      <c r="J448" t="s">
        <v>15</v>
      </c>
      <c r="K448">
        <v>607</v>
      </c>
    </row>
    <row r="449" spans="1:11" x14ac:dyDescent="0.25">
      <c r="A449" t="s">
        <v>543</v>
      </c>
      <c r="B449" t="s">
        <v>96</v>
      </c>
      <c r="C449" t="s">
        <v>34</v>
      </c>
      <c r="D449" t="s">
        <v>12</v>
      </c>
      <c r="E449" s="27">
        <v>0.11</v>
      </c>
      <c r="F449" s="2">
        <v>44963</v>
      </c>
      <c r="G449" s="27" t="str">
        <f>TEXT(Table[[#This Row],[date]],"mmm")</f>
        <v>Feb</v>
      </c>
      <c r="H449" s="2" t="str">
        <f>TEXT(Table[[#This Row],[date]],"yyyy")</f>
        <v>2023</v>
      </c>
      <c r="I449" t="s">
        <v>39</v>
      </c>
      <c r="J449" t="s">
        <v>96</v>
      </c>
      <c r="K449" t="s">
        <v>12</v>
      </c>
    </row>
    <row r="450" spans="1:11" x14ac:dyDescent="0.25">
      <c r="A450" t="s">
        <v>544</v>
      </c>
      <c r="B450" t="s">
        <v>10</v>
      </c>
      <c r="C450" t="s">
        <v>108</v>
      </c>
      <c r="D450">
        <v>6</v>
      </c>
      <c r="E450" s="27">
        <v>1</v>
      </c>
      <c r="F450" s="2">
        <v>44005</v>
      </c>
      <c r="G450" s="27" t="str">
        <f>TEXT(Table[[#This Row],[date]],"mmm")</f>
        <v>Jun</v>
      </c>
      <c r="H450" s="2" t="str">
        <f>TEXT(Table[[#This Row],[date]],"yyyy")</f>
        <v>2020</v>
      </c>
      <c r="I450" t="s">
        <v>124</v>
      </c>
      <c r="J450" t="s">
        <v>15</v>
      </c>
      <c r="K450">
        <v>3</v>
      </c>
    </row>
    <row r="451" spans="1:11" x14ac:dyDescent="0.25">
      <c r="A451" t="s">
        <v>545</v>
      </c>
      <c r="B451" t="s">
        <v>155</v>
      </c>
      <c r="C451" t="s">
        <v>69</v>
      </c>
      <c r="D451">
        <v>30</v>
      </c>
      <c r="E451" s="27">
        <v>0.18</v>
      </c>
      <c r="F451" s="2">
        <v>44900</v>
      </c>
      <c r="G451" s="27" t="str">
        <f>TEXT(Table[[#This Row],[date]],"mmm")</f>
        <v>Dec</v>
      </c>
      <c r="H451" s="2" t="str">
        <f>TEXT(Table[[#This Row],[date]],"yyyy")</f>
        <v>2022</v>
      </c>
      <c r="I451" t="s">
        <v>24</v>
      </c>
      <c r="J451" t="s">
        <v>157</v>
      </c>
      <c r="K451">
        <v>103</v>
      </c>
    </row>
    <row r="452" spans="1:11" x14ac:dyDescent="0.25">
      <c r="A452" t="s">
        <v>546</v>
      </c>
      <c r="B452" t="s">
        <v>74</v>
      </c>
      <c r="C452" t="s">
        <v>75</v>
      </c>
      <c r="D452" t="s">
        <v>12</v>
      </c>
      <c r="E452" s="27">
        <v>0.26</v>
      </c>
      <c r="F452" s="2">
        <v>44796</v>
      </c>
      <c r="G452" s="27" t="str">
        <f>TEXT(Table[[#This Row],[date]],"mmm")</f>
        <v>Aug</v>
      </c>
      <c r="H452" s="2" t="str">
        <f>TEXT(Table[[#This Row],[date]],"yyyy")</f>
        <v>2022</v>
      </c>
      <c r="I452" t="s">
        <v>408</v>
      </c>
      <c r="J452" t="s">
        <v>15</v>
      </c>
      <c r="K452">
        <v>1000</v>
      </c>
    </row>
    <row r="453" spans="1:11" x14ac:dyDescent="0.25">
      <c r="A453" t="s">
        <v>546</v>
      </c>
      <c r="B453" t="s">
        <v>74</v>
      </c>
      <c r="C453" t="s">
        <v>75</v>
      </c>
      <c r="D453">
        <v>70</v>
      </c>
      <c r="E453" s="27">
        <v>7.0000000000000007E-2</v>
      </c>
      <c r="F453" s="2">
        <v>44692</v>
      </c>
      <c r="G453" s="27" t="str">
        <f>TEXT(Table[[#This Row],[date]],"mmm")</f>
        <v>May</v>
      </c>
      <c r="H453" s="2" t="str">
        <f>TEXT(Table[[#This Row],[date]],"yyyy")</f>
        <v>2022</v>
      </c>
      <c r="I453" t="s">
        <v>408</v>
      </c>
      <c r="J453" t="s">
        <v>15</v>
      </c>
      <c r="K453">
        <v>1000</v>
      </c>
    </row>
    <row r="454" spans="1:11" x14ac:dyDescent="0.25">
      <c r="A454" t="s">
        <v>546</v>
      </c>
      <c r="B454" t="s">
        <v>74</v>
      </c>
      <c r="C454" t="s">
        <v>75</v>
      </c>
      <c r="D454">
        <v>200</v>
      </c>
      <c r="E454" s="27" t="s">
        <v>12</v>
      </c>
      <c r="F454" s="2">
        <v>43917</v>
      </c>
      <c r="G454" s="27" t="str">
        <f>TEXT(Table[[#This Row],[date]],"mmm")</f>
        <v>Mar</v>
      </c>
      <c r="H454" s="2" t="str">
        <f>TEXT(Table[[#This Row],[date]],"yyyy")</f>
        <v>2020</v>
      </c>
      <c r="I454" t="s">
        <v>14</v>
      </c>
      <c r="J454" t="s">
        <v>15</v>
      </c>
      <c r="K454">
        <v>430</v>
      </c>
    </row>
    <row r="455" spans="1:11" x14ac:dyDescent="0.25">
      <c r="A455" t="s">
        <v>547</v>
      </c>
      <c r="B455" t="s">
        <v>10</v>
      </c>
      <c r="C455" t="s">
        <v>75</v>
      </c>
      <c r="D455">
        <v>15</v>
      </c>
      <c r="E455" s="27" t="s">
        <v>12</v>
      </c>
      <c r="F455" s="2">
        <v>43935</v>
      </c>
      <c r="G455" s="27" t="str">
        <f>TEXT(Table[[#This Row],[date]],"mmm")</f>
        <v>Apr</v>
      </c>
      <c r="H455" s="2" t="str">
        <f>TEXT(Table[[#This Row],[date]],"yyyy")</f>
        <v>2020</v>
      </c>
      <c r="I455" t="s">
        <v>14</v>
      </c>
      <c r="J455" t="s">
        <v>15</v>
      </c>
      <c r="K455">
        <v>190</v>
      </c>
    </row>
    <row r="456" spans="1:11" x14ac:dyDescent="0.25">
      <c r="A456" t="s">
        <v>548</v>
      </c>
      <c r="B456" t="s">
        <v>10</v>
      </c>
      <c r="C456" t="s">
        <v>119</v>
      </c>
      <c r="D456" t="s">
        <v>12</v>
      </c>
      <c r="E456" s="27">
        <v>0.1</v>
      </c>
      <c r="F456" s="2">
        <v>43969</v>
      </c>
      <c r="G456" s="27" t="str">
        <f>TEXT(Table[[#This Row],[date]],"mmm")</f>
        <v>May</v>
      </c>
      <c r="H456" s="2" t="str">
        <f>TEXT(Table[[#This Row],[date]],"yyyy")</f>
        <v>2020</v>
      </c>
      <c r="I456" t="s">
        <v>29</v>
      </c>
      <c r="J456" t="s">
        <v>15</v>
      </c>
      <c r="K456">
        <v>63</v>
      </c>
    </row>
    <row r="457" spans="1:11" x14ac:dyDescent="0.25">
      <c r="A457" t="s">
        <v>549</v>
      </c>
      <c r="B457" t="s">
        <v>184</v>
      </c>
      <c r="C457" t="s">
        <v>28</v>
      </c>
      <c r="D457">
        <v>50</v>
      </c>
      <c r="E457" s="27">
        <v>0.02</v>
      </c>
      <c r="F457" s="2">
        <v>44707</v>
      </c>
      <c r="G457" s="27" t="str">
        <f>TEXT(Table[[#This Row],[date]],"mmm")</f>
        <v>May</v>
      </c>
      <c r="H457" s="2" t="str">
        <f>TEXT(Table[[#This Row],[date]],"yyyy")</f>
        <v>2022</v>
      </c>
      <c r="I457" t="s">
        <v>39</v>
      </c>
      <c r="J457" t="s">
        <v>185</v>
      </c>
      <c r="K457" t="s">
        <v>12</v>
      </c>
    </row>
    <row r="458" spans="1:11" x14ac:dyDescent="0.25">
      <c r="A458" t="s">
        <v>550</v>
      </c>
      <c r="B458" t="s">
        <v>298</v>
      </c>
      <c r="C458" t="s">
        <v>34</v>
      </c>
      <c r="D458">
        <v>100</v>
      </c>
      <c r="E458" s="27">
        <v>0.06</v>
      </c>
      <c r="F458" s="2">
        <v>44953</v>
      </c>
      <c r="G458" s="27" t="str">
        <f>TEXT(Table[[#This Row],[date]],"mmm")</f>
        <v>Jan</v>
      </c>
      <c r="H458" s="2" t="str">
        <f>TEXT(Table[[#This Row],[date]],"yyyy")</f>
        <v>2023</v>
      </c>
      <c r="I458" t="s">
        <v>14</v>
      </c>
      <c r="J458" t="s">
        <v>70</v>
      </c>
      <c r="K458">
        <v>390</v>
      </c>
    </row>
    <row r="459" spans="1:11" x14ac:dyDescent="0.25">
      <c r="A459" t="s">
        <v>551</v>
      </c>
      <c r="B459" t="s">
        <v>33</v>
      </c>
      <c r="C459" t="s">
        <v>166</v>
      </c>
      <c r="D459" t="s">
        <v>12</v>
      </c>
      <c r="E459" s="27">
        <v>0.1</v>
      </c>
      <c r="F459" s="2">
        <v>44718</v>
      </c>
      <c r="G459" s="27" t="str">
        <f>TEXT(Table[[#This Row],[date]],"mmm")</f>
        <v>Jun</v>
      </c>
      <c r="H459" s="2" t="str">
        <f>TEXT(Table[[#This Row],[date]],"yyyy")</f>
        <v>2022</v>
      </c>
      <c r="I459" t="s">
        <v>35</v>
      </c>
      <c r="J459" t="s">
        <v>15</v>
      </c>
      <c r="K459">
        <v>259</v>
      </c>
    </row>
    <row r="460" spans="1:11" x14ac:dyDescent="0.25">
      <c r="A460" t="s">
        <v>552</v>
      </c>
      <c r="B460" t="s">
        <v>74</v>
      </c>
      <c r="C460" t="s">
        <v>11</v>
      </c>
      <c r="D460">
        <v>55</v>
      </c>
      <c r="E460" s="27">
        <v>0.06</v>
      </c>
      <c r="F460" s="2">
        <v>44938</v>
      </c>
      <c r="G460" s="27" t="str">
        <f>TEXT(Table[[#This Row],[date]],"mmm")</f>
        <v>Jan</v>
      </c>
      <c r="H460" s="2" t="str">
        <f>TEXT(Table[[#This Row],[date]],"yyyy")</f>
        <v>2023</v>
      </c>
      <c r="I460" t="s">
        <v>31</v>
      </c>
      <c r="J460" t="s">
        <v>15</v>
      </c>
      <c r="K460" t="s">
        <v>12</v>
      </c>
    </row>
    <row r="461" spans="1:11" x14ac:dyDescent="0.25">
      <c r="A461" t="s">
        <v>553</v>
      </c>
      <c r="B461" t="s">
        <v>10</v>
      </c>
      <c r="C461" t="s">
        <v>43</v>
      </c>
      <c r="D461" t="s">
        <v>12</v>
      </c>
      <c r="E461" s="27">
        <v>0.15</v>
      </c>
      <c r="F461" s="2">
        <v>44741</v>
      </c>
      <c r="G461" s="27" t="str">
        <f>TEXT(Table[[#This Row],[date]],"mmm")</f>
        <v>Jun</v>
      </c>
      <c r="H461" s="2" t="str">
        <f>TEXT(Table[[#This Row],[date]],"yyyy")</f>
        <v>2022</v>
      </c>
      <c r="I461" t="s">
        <v>35</v>
      </c>
      <c r="J461" t="s">
        <v>15</v>
      </c>
      <c r="K461">
        <v>411</v>
      </c>
    </row>
    <row r="462" spans="1:11" x14ac:dyDescent="0.25">
      <c r="A462" t="s">
        <v>554</v>
      </c>
      <c r="B462" t="s">
        <v>555</v>
      </c>
      <c r="C462" t="s">
        <v>53</v>
      </c>
      <c r="D462" t="s">
        <v>12</v>
      </c>
      <c r="E462" s="27">
        <v>0.05</v>
      </c>
      <c r="F462" s="2">
        <v>44941</v>
      </c>
      <c r="G462" s="27" t="str">
        <f>TEXT(Table[[#This Row],[date]],"mmm")</f>
        <v>Jan</v>
      </c>
      <c r="H462" s="2" t="str">
        <f>TEXT(Table[[#This Row],[date]],"yyyy")</f>
        <v>2023</v>
      </c>
      <c r="I462" t="s">
        <v>14</v>
      </c>
      <c r="J462" t="s">
        <v>70</v>
      </c>
      <c r="K462">
        <v>254</v>
      </c>
    </row>
    <row r="463" spans="1:11" x14ac:dyDescent="0.25">
      <c r="A463" t="s">
        <v>556</v>
      </c>
      <c r="B463" t="s">
        <v>10</v>
      </c>
      <c r="C463" t="s">
        <v>34</v>
      </c>
      <c r="D463">
        <v>669</v>
      </c>
      <c r="E463" s="27">
        <v>1</v>
      </c>
      <c r="F463" s="2">
        <v>43964</v>
      </c>
      <c r="G463" s="27" t="str">
        <f>TEXT(Table[[#This Row],[date]],"mmm")</f>
        <v>May</v>
      </c>
      <c r="H463" s="2" t="str">
        <f>TEXT(Table[[#This Row],[date]],"yyyy")</f>
        <v>2020</v>
      </c>
      <c r="I463" t="s">
        <v>29</v>
      </c>
      <c r="J463" t="s">
        <v>15</v>
      </c>
      <c r="K463">
        <v>80</v>
      </c>
    </row>
    <row r="464" spans="1:11" x14ac:dyDescent="0.25">
      <c r="A464" t="s">
        <v>557</v>
      </c>
      <c r="B464" t="s">
        <v>184</v>
      </c>
      <c r="C464" t="s">
        <v>53</v>
      </c>
      <c r="D464">
        <v>350</v>
      </c>
      <c r="E464" s="27">
        <v>0.09</v>
      </c>
      <c r="F464" s="2">
        <v>44966</v>
      </c>
      <c r="G464" s="27" t="str">
        <f>TEXT(Table[[#This Row],[date]],"mmm")</f>
        <v>Feb</v>
      </c>
      <c r="H464" s="2" t="str">
        <f>TEXT(Table[[#This Row],[date]],"yyyy")</f>
        <v>2023</v>
      </c>
      <c r="I464" t="s">
        <v>31</v>
      </c>
      <c r="J464" t="s">
        <v>185</v>
      </c>
      <c r="K464">
        <v>1700</v>
      </c>
    </row>
    <row r="465" spans="1:11" x14ac:dyDescent="0.25">
      <c r="A465" t="s">
        <v>557</v>
      </c>
      <c r="B465" t="s">
        <v>184</v>
      </c>
      <c r="C465" t="s">
        <v>53</v>
      </c>
      <c r="D465">
        <v>367</v>
      </c>
      <c r="E465" s="27">
        <v>0.15</v>
      </c>
      <c r="F465" s="2">
        <v>43949</v>
      </c>
      <c r="G465" s="27" t="str">
        <f>TEXT(Table[[#This Row],[date]],"mmm")</f>
        <v>Apr</v>
      </c>
      <c r="H465" s="2" t="str">
        <f>TEXT(Table[[#This Row],[date]],"yyyy")</f>
        <v>2020</v>
      </c>
      <c r="I465" t="s">
        <v>408</v>
      </c>
      <c r="J465" t="s">
        <v>185</v>
      </c>
      <c r="K465">
        <v>1500</v>
      </c>
    </row>
    <row r="466" spans="1:11" x14ac:dyDescent="0.25">
      <c r="A466" t="s">
        <v>558</v>
      </c>
      <c r="B466" t="s">
        <v>237</v>
      </c>
      <c r="C466" t="s">
        <v>53</v>
      </c>
      <c r="D466">
        <v>120</v>
      </c>
      <c r="E466" s="27">
        <v>1</v>
      </c>
      <c r="F466" s="2">
        <v>44880</v>
      </c>
      <c r="G466" s="27" t="str">
        <f>TEXT(Table[[#This Row],[date]],"mmm")</f>
        <v>Nov</v>
      </c>
      <c r="H466" s="2" t="str">
        <f>TEXT(Table[[#This Row],[date]],"yyyy")</f>
        <v>2022</v>
      </c>
      <c r="I466" t="s">
        <v>31</v>
      </c>
      <c r="J466" t="s">
        <v>48</v>
      </c>
      <c r="K466">
        <v>1700</v>
      </c>
    </row>
    <row r="467" spans="1:11" x14ac:dyDescent="0.25">
      <c r="A467" t="s">
        <v>559</v>
      </c>
      <c r="B467" t="s">
        <v>80</v>
      </c>
      <c r="C467" t="s">
        <v>53</v>
      </c>
      <c r="D467">
        <v>100</v>
      </c>
      <c r="E467" s="27" t="s">
        <v>12</v>
      </c>
      <c r="F467" s="2">
        <v>44868</v>
      </c>
      <c r="G467" s="27" t="str">
        <f>TEXT(Table[[#This Row],[date]],"mmm")</f>
        <v>Nov</v>
      </c>
      <c r="H467" s="2" t="str">
        <f>TEXT(Table[[#This Row],[date]],"yyyy")</f>
        <v>2022</v>
      </c>
      <c r="I467" t="s">
        <v>31</v>
      </c>
      <c r="J467" t="s">
        <v>81</v>
      </c>
      <c r="K467">
        <v>8300</v>
      </c>
    </row>
    <row r="468" spans="1:11" x14ac:dyDescent="0.25">
      <c r="A468" t="s">
        <v>559</v>
      </c>
      <c r="B468" t="s">
        <v>80</v>
      </c>
      <c r="C468" t="s">
        <v>53</v>
      </c>
      <c r="D468">
        <v>156</v>
      </c>
      <c r="E468" s="27">
        <v>0.04</v>
      </c>
      <c r="F468" s="2">
        <v>44956</v>
      </c>
      <c r="G468" s="27" t="str">
        <f>TEXT(Table[[#This Row],[date]],"mmm")</f>
        <v>Jan</v>
      </c>
      <c r="H468" s="2" t="str">
        <f>TEXT(Table[[#This Row],[date]],"yyyy")</f>
        <v>2023</v>
      </c>
      <c r="I468" t="s">
        <v>31</v>
      </c>
      <c r="J468" t="s">
        <v>81</v>
      </c>
      <c r="K468">
        <v>9900</v>
      </c>
    </row>
    <row r="469" spans="1:11" x14ac:dyDescent="0.25">
      <c r="A469" t="s">
        <v>559</v>
      </c>
      <c r="B469" t="s">
        <v>80</v>
      </c>
      <c r="C469" t="s">
        <v>53</v>
      </c>
      <c r="D469">
        <v>300</v>
      </c>
      <c r="E469" s="27" t="s">
        <v>12</v>
      </c>
      <c r="F469" s="2">
        <v>44552</v>
      </c>
      <c r="G469" s="27" t="str">
        <f>TEXT(Table[[#This Row],[date]],"mmm")</f>
        <v>Dec</v>
      </c>
      <c r="H469" s="2" t="str">
        <f>TEXT(Table[[#This Row],[date]],"yyyy")</f>
        <v>2021</v>
      </c>
      <c r="I469" t="s">
        <v>31</v>
      </c>
      <c r="J469" t="s">
        <v>81</v>
      </c>
      <c r="K469">
        <v>8300</v>
      </c>
    </row>
    <row r="470" spans="1:11" x14ac:dyDescent="0.25">
      <c r="A470" t="s">
        <v>560</v>
      </c>
      <c r="B470" t="s">
        <v>187</v>
      </c>
      <c r="C470" t="s">
        <v>294</v>
      </c>
      <c r="D470">
        <v>6650</v>
      </c>
      <c r="E470" s="27">
        <v>0.05</v>
      </c>
      <c r="F470" s="2">
        <v>44963</v>
      </c>
      <c r="G470" s="27" t="str">
        <f>TEXT(Table[[#This Row],[date]],"mmm")</f>
        <v>Feb</v>
      </c>
      <c r="H470" s="2" t="str">
        <f>TEXT(Table[[#This Row],[date]],"yyyy")</f>
        <v>2023</v>
      </c>
      <c r="I470" t="s">
        <v>31</v>
      </c>
      <c r="J470" t="s">
        <v>15</v>
      </c>
      <c r="K470" t="s">
        <v>12</v>
      </c>
    </row>
    <row r="471" spans="1:11" x14ac:dyDescent="0.25">
      <c r="A471" t="s">
        <v>561</v>
      </c>
      <c r="B471" t="s">
        <v>10</v>
      </c>
      <c r="C471" t="s">
        <v>50</v>
      </c>
      <c r="D471">
        <v>27</v>
      </c>
      <c r="E471" s="27">
        <v>0.03</v>
      </c>
      <c r="F471" s="2">
        <v>44811</v>
      </c>
      <c r="G471" s="27" t="str">
        <f>TEXT(Table[[#This Row],[date]],"mmm")</f>
        <v>Sep</v>
      </c>
      <c r="H471" s="2" t="str">
        <f>TEXT(Table[[#This Row],[date]],"yyyy")</f>
        <v>2022</v>
      </c>
      <c r="I471" t="s">
        <v>381</v>
      </c>
      <c r="J471" t="s">
        <v>15</v>
      </c>
      <c r="K471">
        <v>143</v>
      </c>
    </row>
    <row r="472" spans="1:11" x14ac:dyDescent="0.25">
      <c r="A472" t="s">
        <v>562</v>
      </c>
      <c r="B472" t="s">
        <v>46</v>
      </c>
      <c r="C472" t="s">
        <v>175</v>
      </c>
      <c r="D472">
        <v>60</v>
      </c>
      <c r="E472" s="27">
        <v>0.3</v>
      </c>
      <c r="F472" s="2">
        <v>43955</v>
      </c>
      <c r="G472" s="27" t="str">
        <f>TEXT(Table[[#This Row],[date]],"mmm")</f>
        <v>May</v>
      </c>
      <c r="H472" s="2" t="str">
        <f>TEXT(Table[[#This Row],[date]],"yyyy")</f>
        <v>2020</v>
      </c>
      <c r="I472" t="s">
        <v>24</v>
      </c>
      <c r="J472" t="s">
        <v>48</v>
      </c>
      <c r="K472">
        <v>106</v>
      </c>
    </row>
    <row r="473" spans="1:11" x14ac:dyDescent="0.25">
      <c r="A473" t="s">
        <v>563</v>
      </c>
      <c r="B473" t="s">
        <v>564</v>
      </c>
      <c r="C473" t="s">
        <v>75</v>
      </c>
      <c r="D473">
        <v>12</v>
      </c>
      <c r="E473" s="27">
        <v>0.16</v>
      </c>
      <c r="F473" s="2">
        <v>43984</v>
      </c>
      <c r="G473" s="27" t="str">
        <f>TEXT(Table[[#This Row],[date]],"mmm")</f>
        <v>Jun</v>
      </c>
      <c r="H473" s="2" t="str">
        <f>TEXT(Table[[#This Row],[date]],"yyyy")</f>
        <v>2020</v>
      </c>
      <c r="I473" t="s">
        <v>24</v>
      </c>
      <c r="J473" t="s">
        <v>15</v>
      </c>
      <c r="K473">
        <v>58</v>
      </c>
    </row>
    <row r="474" spans="1:11" x14ac:dyDescent="0.25">
      <c r="A474" t="s">
        <v>565</v>
      </c>
      <c r="B474" t="s">
        <v>74</v>
      </c>
      <c r="C474" t="s">
        <v>146</v>
      </c>
      <c r="D474" t="s">
        <v>12</v>
      </c>
      <c r="E474" s="27">
        <v>0.12</v>
      </c>
      <c r="F474" s="2">
        <v>44725</v>
      </c>
      <c r="G474" s="27" t="str">
        <f>TEXT(Table[[#This Row],[date]],"mmm")</f>
        <v>Jun</v>
      </c>
      <c r="H474" s="2" t="str">
        <f>TEXT(Table[[#This Row],[date]],"yyyy")</f>
        <v>2022</v>
      </c>
      <c r="I474" t="s">
        <v>31</v>
      </c>
      <c r="J474" t="s">
        <v>15</v>
      </c>
      <c r="K474">
        <v>811</v>
      </c>
    </row>
    <row r="475" spans="1:11" x14ac:dyDescent="0.25">
      <c r="A475" t="s">
        <v>566</v>
      </c>
      <c r="B475" t="s">
        <v>74</v>
      </c>
      <c r="C475" t="s">
        <v>166</v>
      </c>
      <c r="D475" t="s">
        <v>12</v>
      </c>
      <c r="E475" s="27">
        <v>0.15</v>
      </c>
      <c r="F475" s="2">
        <v>44886</v>
      </c>
      <c r="G475" s="27" t="str">
        <f>TEXT(Table[[#This Row],[date]],"mmm")</f>
        <v>Nov</v>
      </c>
      <c r="H475" s="2" t="str">
        <f>TEXT(Table[[#This Row],[date]],"yyyy")</f>
        <v>2022</v>
      </c>
      <c r="I475" t="s">
        <v>85</v>
      </c>
      <c r="J475" t="s">
        <v>15</v>
      </c>
      <c r="K475">
        <v>481</v>
      </c>
    </row>
    <row r="476" spans="1:11" x14ac:dyDescent="0.25">
      <c r="A476" t="s">
        <v>567</v>
      </c>
      <c r="B476" t="s">
        <v>568</v>
      </c>
      <c r="C476" t="s">
        <v>18</v>
      </c>
      <c r="D476">
        <v>5</v>
      </c>
      <c r="E476" s="27">
        <v>0.14000000000000001</v>
      </c>
      <c r="F476" s="2">
        <v>43921</v>
      </c>
      <c r="G476" s="27" t="str">
        <f>TEXT(Table[[#This Row],[date]],"mmm")</f>
        <v>Mar</v>
      </c>
      <c r="H476" s="2" t="str">
        <f>TEXT(Table[[#This Row],[date]],"yyyy")</f>
        <v>2020</v>
      </c>
      <c r="I476" t="s">
        <v>24</v>
      </c>
      <c r="J476" t="s">
        <v>15</v>
      </c>
      <c r="K476">
        <v>26</v>
      </c>
    </row>
    <row r="477" spans="1:11" x14ac:dyDescent="0.25">
      <c r="A477" t="s">
        <v>569</v>
      </c>
      <c r="B477" t="s">
        <v>570</v>
      </c>
      <c r="C477" t="s">
        <v>38</v>
      </c>
      <c r="D477">
        <v>10</v>
      </c>
      <c r="E477" s="27">
        <v>0.13</v>
      </c>
      <c r="F477" s="2">
        <v>44867</v>
      </c>
      <c r="G477" s="27" t="str">
        <f>TEXT(Table[[#This Row],[date]],"mmm")</f>
        <v>Nov</v>
      </c>
      <c r="H477" s="2" t="str">
        <f>TEXT(Table[[#This Row],[date]],"yyyy")</f>
        <v>2022</v>
      </c>
      <c r="I477" t="s">
        <v>39</v>
      </c>
      <c r="J477" t="s">
        <v>15</v>
      </c>
      <c r="K477" t="s">
        <v>12</v>
      </c>
    </row>
    <row r="478" spans="1:11" x14ac:dyDescent="0.25">
      <c r="A478" t="s">
        <v>571</v>
      </c>
      <c r="B478" t="s">
        <v>177</v>
      </c>
      <c r="C478" t="s">
        <v>38</v>
      </c>
      <c r="D478" t="s">
        <v>12</v>
      </c>
      <c r="E478" s="27">
        <v>1</v>
      </c>
      <c r="F478" s="2">
        <v>44904</v>
      </c>
      <c r="G478" s="27" t="str">
        <f>TEXT(Table[[#This Row],[date]],"mmm")</f>
        <v>Dec</v>
      </c>
      <c r="H478" s="2" t="str">
        <f>TEXT(Table[[#This Row],[date]],"yyyy")</f>
        <v>2022</v>
      </c>
      <c r="I478" t="s">
        <v>39</v>
      </c>
      <c r="J478" t="s">
        <v>48</v>
      </c>
      <c r="K478" t="s">
        <v>12</v>
      </c>
    </row>
    <row r="479" spans="1:11" x14ac:dyDescent="0.25">
      <c r="A479" t="s">
        <v>572</v>
      </c>
      <c r="B479" t="s">
        <v>33</v>
      </c>
      <c r="C479" t="s">
        <v>119</v>
      </c>
      <c r="D479">
        <v>200</v>
      </c>
      <c r="E479" s="27">
        <v>0.11</v>
      </c>
      <c r="F479" s="2">
        <v>44972</v>
      </c>
      <c r="G479" s="27" t="str">
        <f>TEXT(Table[[#This Row],[date]],"mmm")</f>
        <v>Feb</v>
      </c>
      <c r="H479" s="2" t="str">
        <f>TEXT(Table[[#This Row],[date]],"yyyy")</f>
        <v>2023</v>
      </c>
      <c r="I479" t="s">
        <v>31</v>
      </c>
      <c r="J479" t="s">
        <v>15</v>
      </c>
      <c r="K479">
        <v>491</v>
      </c>
    </row>
    <row r="480" spans="1:11" x14ac:dyDescent="0.25">
      <c r="A480" t="s">
        <v>573</v>
      </c>
      <c r="B480" t="s">
        <v>187</v>
      </c>
      <c r="C480" t="s">
        <v>520</v>
      </c>
      <c r="D480">
        <v>75</v>
      </c>
      <c r="E480" s="27" t="s">
        <v>12</v>
      </c>
      <c r="F480" s="2">
        <v>43917</v>
      </c>
      <c r="G480" s="27" t="str">
        <f>TEXT(Table[[#This Row],[date]],"mmm")</f>
        <v>Mar</v>
      </c>
      <c r="H480" s="2" t="str">
        <f>TEXT(Table[[#This Row],[date]],"yyyy")</f>
        <v>2020</v>
      </c>
      <c r="I480" t="s">
        <v>14</v>
      </c>
      <c r="J480" t="s">
        <v>15</v>
      </c>
      <c r="K480">
        <v>133</v>
      </c>
    </row>
    <row r="481" spans="1:11" x14ac:dyDescent="0.25">
      <c r="A481" t="s">
        <v>574</v>
      </c>
      <c r="B481" t="s">
        <v>74</v>
      </c>
      <c r="C481" t="s">
        <v>146</v>
      </c>
      <c r="D481" t="s">
        <v>12</v>
      </c>
      <c r="E481" s="27">
        <v>0.38</v>
      </c>
      <c r="F481" s="2">
        <v>43938</v>
      </c>
      <c r="G481" s="27" t="str">
        <f>TEXT(Table[[#This Row],[date]],"mmm")</f>
        <v>Apr</v>
      </c>
      <c r="H481" s="2" t="str">
        <f>TEXT(Table[[#This Row],[date]],"yyyy")</f>
        <v>2020</v>
      </c>
      <c r="I481" t="s">
        <v>19</v>
      </c>
      <c r="J481" t="s">
        <v>15</v>
      </c>
      <c r="K481">
        <v>18</v>
      </c>
    </row>
    <row r="482" spans="1:11" x14ac:dyDescent="0.25">
      <c r="A482" t="s">
        <v>575</v>
      </c>
      <c r="B482" t="s">
        <v>27</v>
      </c>
      <c r="C482" t="s">
        <v>58</v>
      </c>
      <c r="D482">
        <v>57</v>
      </c>
      <c r="E482" s="27">
        <v>0.36</v>
      </c>
      <c r="F482" s="2">
        <v>43945</v>
      </c>
      <c r="G482" s="27" t="str">
        <f>TEXT(Table[[#This Row],[date]],"mmm")</f>
        <v>Apr</v>
      </c>
      <c r="H482" s="2" t="str">
        <f>TEXT(Table[[#This Row],[date]],"yyyy")</f>
        <v>2020</v>
      </c>
      <c r="I482" t="s">
        <v>24</v>
      </c>
      <c r="J482" t="s">
        <v>15</v>
      </c>
      <c r="K482">
        <v>88</v>
      </c>
    </row>
    <row r="483" spans="1:11" x14ac:dyDescent="0.25">
      <c r="A483" t="s">
        <v>576</v>
      </c>
      <c r="B483" t="s">
        <v>10</v>
      </c>
      <c r="C483" t="s">
        <v>159</v>
      </c>
      <c r="D483" t="s">
        <v>12</v>
      </c>
      <c r="E483" s="27">
        <v>0.08</v>
      </c>
      <c r="F483" s="2">
        <v>43915</v>
      </c>
      <c r="G483" s="27" t="str">
        <f>TEXT(Table[[#This Row],[date]],"mmm")</f>
        <v>Mar</v>
      </c>
      <c r="H483" s="2" t="str">
        <f>TEXT(Table[[#This Row],[date]],"yyyy")</f>
        <v>2020</v>
      </c>
      <c r="I483" t="s">
        <v>24</v>
      </c>
      <c r="J483" t="s">
        <v>15</v>
      </c>
      <c r="K483">
        <v>180</v>
      </c>
    </row>
    <row r="484" spans="1:11" x14ac:dyDescent="0.25">
      <c r="A484" t="s">
        <v>576</v>
      </c>
      <c r="B484" t="s">
        <v>10</v>
      </c>
      <c r="C484" t="s">
        <v>159</v>
      </c>
      <c r="D484">
        <v>40</v>
      </c>
      <c r="E484" s="27">
        <v>0.12</v>
      </c>
      <c r="F484" s="2">
        <v>44831</v>
      </c>
      <c r="G484" s="27" t="str">
        <f>TEXT(Table[[#This Row],[date]],"mmm")</f>
        <v>Sep</v>
      </c>
      <c r="H484" s="2" t="str">
        <f>TEXT(Table[[#This Row],[date]],"yyyy")</f>
        <v>2022</v>
      </c>
      <c r="I484" t="s">
        <v>24</v>
      </c>
      <c r="J484" t="s">
        <v>15</v>
      </c>
      <c r="K484">
        <v>180</v>
      </c>
    </row>
    <row r="485" spans="1:11" x14ac:dyDescent="0.25">
      <c r="A485" t="s">
        <v>577</v>
      </c>
      <c r="B485" t="s">
        <v>578</v>
      </c>
      <c r="C485" t="s">
        <v>11</v>
      </c>
      <c r="D485">
        <v>62</v>
      </c>
      <c r="E485" s="27" t="s">
        <v>12</v>
      </c>
      <c r="F485" s="2">
        <v>44687</v>
      </c>
      <c r="G485" s="27" t="str">
        <f>TEXT(Table[[#This Row],[date]],"mmm")</f>
        <v>May</v>
      </c>
      <c r="H485" s="2" t="str">
        <f>TEXT(Table[[#This Row],[date]],"yyyy")</f>
        <v>2022</v>
      </c>
      <c r="I485" t="s">
        <v>59</v>
      </c>
      <c r="J485" t="s">
        <v>15</v>
      </c>
      <c r="K485">
        <v>0</v>
      </c>
    </row>
    <row r="486" spans="1:11" x14ac:dyDescent="0.25">
      <c r="A486" t="s">
        <v>579</v>
      </c>
      <c r="B486" t="s">
        <v>37</v>
      </c>
      <c r="C486" t="s">
        <v>69</v>
      </c>
      <c r="D486">
        <v>190</v>
      </c>
      <c r="E486" s="27">
        <v>0.12</v>
      </c>
      <c r="F486" s="2">
        <v>44872</v>
      </c>
      <c r="G486" s="27" t="str">
        <f>TEXT(Table[[#This Row],[date]],"mmm")</f>
        <v>Nov</v>
      </c>
      <c r="H486" s="2" t="str">
        <f>TEXT(Table[[#This Row],[date]],"yyyy")</f>
        <v>2022</v>
      </c>
      <c r="I486" t="s">
        <v>102</v>
      </c>
      <c r="J486" t="s">
        <v>40</v>
      </c>
      <c r="K486">
        <v>280</v>
      </c>
    </row>
    <row r="487" spans="1:11" x14ac:dyDescent="0.25">
      <c r="A487" t="s">
        <v>580</v>
      </c>
      <c r="B487" t="s">
        <v>184</v>
      </c>
      <c r="C487" t="s">
        <v>11</v>
      </c>
      <c r="D487">
        <v>8</v>
      </c>
      <c r="E487" s="27">
        <v>0.8</v>
      </c>
      <c r="F487" s="2">
        <v>44062</v>
      </c>
      <c r="G487" s="27" t="str">
        <f>TEXT(Table[[#This Row],[date]],"mmm")</f>
        <v>Aug</v>
      </c>
      <c r="H487" s="2" t="str">
        <f>TEXT(Table[[#This Row],[date]],"yyyy")</f>
        <v>2020</v>
      </c>
      <c r="I487" t="s">
        <v>124</v>
      </c>
      <c r="J487" t="s">
        <v>185</v>
      </c>
      <c r="K487">
        <v>16</v>
      </c>
    </row>
    <row r="488" spans="1:11" x14ac:dyDescent="0.25">
      <c r="A488" t="s">
        <v>581</v>
      </c>
      <c r="B488" t="s">
        <v>10</v>
      </c>
      <c r="C488" t="s">
        <v>50</v>
      </c>
      <c r="D488">
        <v>671</v>
      </c>
      <c r="E488" s="27">
        <v>0.09</v>
      </c>
      <c r="F488" s="2">
        <v>44832</v>
      </c>
      <c r="G488" s="27" t="str">
        <f>TEXT(Table[[#This Row],[date]],"mmm")</f>
        <v>Sep</v>
      </c>
      <c r="H488" s="2" t="str">
        <f>TEXT(Table[[#This Row],[date]],"yyyy")</f>
        <v>2022</v>
      </c>
      <c r="I488" t="s">
        <v>31</v>
      </c>
      <c r="J488" t="s">
        <v>15</v>
      </c>
      <c r="K488">
        <v>536</v>
      </c>
    </row>
    <row r="489" spans="1:11" x14ac:dyDescent="0.25">
      <c r="A489" t="s">
        <v>581</v>
      </c>
      <c r="B489" t="s">
        <v>10</v>
      </c>
      <c r="C489" t="s">
        <v>50</v>
      </c>
      <c r="D489">
        <v>680</v>
      </c>
      <c r="E489" s="27">
        <v>0.1</v>
      </c>
      <c r="F489" s="2">
        <v>44973</v>
      </c>
      <c r="G489" s="27" t="str">
        <f>TEXT(Table[[#This Row],[date]],"mmm")</f>
        <v>Feb</v>
      </c>
      <c r="H489" s="2" t="str">
        <f>TEXT(Table[[#This Row],[date]],"yyyy")</f>
        <v>2023</v>
      </c>
      <c r="I489" t="s">
        <v>31</v>
      </c>
      <c r="J489" t="s">
        <v>15</v>
      </c>
      <c r="K489">
        <v>536</v>
      </c>
    </row>
    <row r="490" spans="1:11" x14ac:dyDescent="0.25">
      <c r="A490" t="s">
        <v>582</v>
      </c>
      <c r="B490" t="s">
        <v>10</v>
      </c>
      <c r="C490" t="s">
        <v>69</v>
      </c>
      <c r="D490">
        <v>250</v>
      </c>
      <c r="E490" s="27">
        <v>0.13</v>
      </c>
      <c r="F490" s="2">
        <v>44777</v>
      </c>
      <c r="G490" s="27" t="str">
        <f>TEXT(Table[[#This Row],[date]],"mmm")</f>
        <v>Aug</v>
      </c>
      <c r="H490" s="2" t="str">
        <f>TEXT(Table[[#This Row],[date]],"yyyy")</f>
        <v>2022</v>
      </c>
      <c r="I490" t="s">
        <v>31</v>
      </c>
      <c r="J490" t="s">
        <v>15</v>
      </c>
      <c r="K490">
        <v>679</v>
      </c>
    </row>
    <row r="491" spans="1:11" x14ac:dyDescent="0.25">
      <c r="A491" t="s">
        <v>582</v>
      </c>
      <c r="B491" t="s">
        <v>10</v>
      </c>
      <c r="C491" t="s">
        <v>69</v>
      </c>
      <c r="D491">
        <v>310</v>
      </c>
      <c r="E491" s="27">
        <v>0.15</v>
      </c>
      <c r="F491" s="2">
        <v>44691</v>
      </c>
      <c r="G491" s="27" t="str">
        <f>TEXT(Table[[#This Row],[date]],"mmm")</f>
        <v>May</v>
      </c>
      <c r="H491" s="2" t="str">
        <f>TEXT(Table[[#This Row],[date]],"yyyy")</f>
        <v>2022</v>
      </c>
      <c r="I491" t="s">
        <v>31</v>
      </c>
      <c r="J491" t="s">
        <v>15</v>
      </c>
      <c r="K491">
        <v>679</v>
      </c>
    </row>
    <row r="492" spans="1:11" x14ac:dyDescent="0.25">
      <c r="A492" t="s">
        <v>582</v>
      </c>
      <c r="B492" t="s">
        <v>10</v>
      </c>
      <c r="C492" t="s">
        <v>69</v>
      </c>
      <c r="D492">
        <v>515</v>
      </c>
      <c r="E492" s="27">
        <v>0.4</v>
      </c>
      <c r="F492" s="2">
        <v>44901</v>
      </c>
      <c r="G492" s="27" t="str">
        <f>TEXT(Table[[#This Row],[date]],"mmm")</f>
        <v>Dec</v>
      </c>
      <c r="H492" s="2" t="str">
        <f>TEXT(Table[[#This Row],[date]],"yyyy")</f>
        <v>2022</v>
      </c>
      <c r="I492" t="s">
        <v>31</v>
      </c>
      <c r="J492" t="s">
        <v>15</v>
      </c>
      <c r="K492">
        <v>679</v>
      </c>
    </row>
    <row r="493" spans="1:11" x14ac:dyDescent="0.25">
      <c r="A493" t="s">
        <v>583</v>
      </c>
      <c r="B493" t="s">
        <v>10</v>
      </c>
      <c r="C493" t="s">
        <v>43</v>
      </c>
      <c r="D493">
        <v>150</v>
      </c>
      <c r="E493" s="27">
        <v>0.19</v>
      </c>
      <c r="F493" s="2">
        <v>44679</v>
      </c>
      <c r="G493" s="27" t="str">
        <f>TEXT(Table[[#This Row],[date]],"mmm")</f>
        <v>Apr</v>
      </c>
      <c r="H493" s="2" t="str">
        <f>TEXT(Table[[#This Row],[date]],"yyyy")</f>
        <v>2022</v>
      </c>
      <c r="I493" t="s">
        <v>35</v>
      </c>
      <c r="J493" t="s">
        <v>15</v>
      </c>
      <c r="K493">
        <v>130</v>
      </c>
    </row>
    <row r="494" spans="1:11" x14ac:dyDescent="0.25">
      <c r="A494" t="s">
        <v>584</v>
      </c>
      <c r="B494" t="s">
        <v>10</v>
      </c>
      <c r="C494" t="s">
        <v>75</v>
      </c>
      <c r="D494" t="s">
        <v>12</v>
      </c>
      <c r="E494" s="27">
        <v>0.25</v>
      </c>
      <c r="F494" s="2">
        <v>44872</v>
      </c>
      <c r="G494" s="27" t="str">
        <f>TEXT(Table[[#This Row],[date]],"mmm")</f>
        <v>Nov</v>
      </c>
      <c r="H494" s="2" t="str">
        <f>TEXT(Table[[#This Row],[date]],"yyyy")</f>
        <v>2022</v>
      </c>
      <c r="I494" t="s">
        <v>85</v>
      </c>
      <c r="J494" t="s">
        <v>15</v>
      </c>
      <c r="K494">
        <v>223</v>
      </c>
    </row>
    <row r="495" spans="1:11" x14ac:dyDescent="0.25">
      <c r="A495" t="s">
        <v>585</v>
      </c>
      <c r="B495" t="s">
        <v>33</v>
      </c>
      <c r="C495" t="s">
        <v>159</v>
      </c>
      <c r="D495" t="s">
        <v>12</v>
      </c>
      <c r="E495" s="27">
        <v>0.5</v>
      </c>
      <c r="F495" s="2">
        <v>44153</v>
      </c>
      <c r="G495" s="27" t="str">
        <f>TEXT(Table[[#This Row],[date]],"mmm")</f>
        <v>Nov</v>
      </c>
      <c r="H495" s="2" t="str">
        <f>TEXT(Table[[#This Row],[date]],"yyyy")</f>
        <v>2020</v>
      </c>
      <c r="I495" t="s">
        <v>24</v>
      </c>
      <c r="J495" t="s">
        <v>15</v>
      </c>
      <c r="K495">
        <v>116</v>
      </c>
    </row>
    <row r="496" spans="1:11" x14ac:dyDescent="0.25">
      <c r="A496" t="s">
        <v>585</v>
      </c>
      <c r="B496" t="s">
        <v>33</v>
      </c>
      <c r="C496" t="s">
        <v>97</v>
      </c>
      <c r="D496" t="s">
        <v>12</v>
      </c>
      <c r="E496" s="27">
        <v>0.3</v>
      </c>
      <c r="F496" s="2">
        <v>43921</v>
      </c>
      <c r="G496" s="27" t="str">
        <f>TEXT(Table[[#This Row],[date]],"mmm")</f>
        <v>Mar</v>
      </c>
      <c r="H496" s="2" t="str">
        <f>TEXT(Table[[#This Row],[date]],"yyyy")</f>
        <v>2020</v>
      </c>
      <c r="I496" t="s">
        <v>24</v>
      </c>
      <c r="J496" t="s">
        <v>15</v>
      </c>
      <c r="K496">
        <v>116</v>
      </c>
    </row>
    <row r="497" spans="1:11" x14ac:dyDescent="0.25">
      <c r="A497" t="s">
        <v>586</v>
      </c>
      <c r="B497" t="s">
        <v>88</v>
      </c>
      <c r="C497" t="s">
        <v>75</v>
      </c>
      <c r="D497">
        <v>90</v>
      </c>
      <c r="E497" s="27">
        <v>0.1</v>
      </c>
      <c r="F497" s="2">
        <v>43930</v>
      </c>
      <c r="G497" s="27" t="str">
        <f>TEXT(Table[[#This Row],[date]],"mmm")</f>
        <v>Apr</v>
      </c>
      <c r="H497" s="2" t="str">
        <f>TEXT(Table[[#This Row],[date]],"yyyy")</f>
        <v>2020</v>
      </c>
      <c r="I497" t="s">
        <v>31</v>
      </c>
      <c r="J497" t="s">
        <v>15</v>
      </c>
      <c r="K497">
        <v>689</v>
      </c>
    </row>
    <row r="498" spans="1:11" x14ac:dyDescent="0.25">
      <c r="A498" t="s">
        <v>587</v>
      </c>
      <c r="B498" t="s">
        <v>62</v>
      </c>
      <c r="C498" t="s">
        <v>50</v>
      </c>
      <c r="D498">
        <v>12</v>
      </c>
      <c r="E498" s="27" t="s">
        <v>12</v>
      </c>
      <c r="F498" s="2">
        <v>44782</v>
      </c>
      <c r="G498" s="27" t="str">
        <f>TEXT(Table[[#This Row],[date]],"mmm")</f>
        <v>Aug</v>
      </c>
      <c r="H498" s="2" t="str">
        <f>TEXT(Table[[#This Row],[date]],"yyyy")</f>
        <v>2022</v>
      </c>
      <c r="I498" t="s">
        <v>24</v>
      </c>
      <c r="J498" t="s">
        <v>25</v>
      </c>
      <c r="K498">
        <v>102</v>
      </c>
    </row>
    <row r="499" spans="1:11" x14ac:dyDescent="0.25">
      <c r="A499" t="s">
        <v>588</v>
      </c>
      <c r="B499" t="s">
        <v>10</v>
      </c>
      <c r="C499" t="s">
        <v>53</v>
      </c>
      <c r="D499">
        <v>1250</v>
      </c>
      <c r="E499" s="27">
        <v>0.06</v>
      </c>
      <c r="F499" s="2">
        <v>44895</v>
      </c>
      <c r="G499" s="27" t="str">
        <f>TEXT(Table[[#This Row],[date]],"mmm")</f>
        <v>Nov</v>
      </c>
      <c r="H499" s="2" t="str">
        <f>TEXT(Table[[#This Row],[date]],"yyyy")</f>
        <v>2022</v>
      </c>
      <c r="I499" t="s">
        <v>31</v>
      </c>
      <c r="J499" t="s">
        <v>15</v>
      </c>
      <c r="K499">
        <v>2500</v>
      </c>
    </row>
    <row r="500" spans="1:11" x14ac:dyDescent="0.25">
      <c r="A500" t="s">
        <v>589</v>
      </c>
      <c r="B500" t="s">
        <v>184</v>
      </c>
      <c r="C500" t="s">
        <v>108</v>
      </c>
      <c r="D500">
        <v>10</v>
      </c>
      <c r="E500" s="27">
        <v>1</v>
      </c>
      <c r="F500" s="2">
        <v>43970</v>
      </c>
      <c r="G500" s="27" t="str">
        <f>TEXT(Table[[#This Row],[date]],"mmm")</f>
        <v>May</v>
      </c>
      <c r="H500" s="2" t="str">
        <f>TEXT(Table[[#This Row],[date]],"yyyy")</f>
        <v>2020</v>
      </c>
      <c r="I500" t="s">
        <v>39</v>
      </c>
      <c r="J500" t="s">
        <v>185</v>
      </c>
      <c r="K500" t="s">
        <v>12</v>
      </c>
    </row>
    <row r="501" spans="1:11" x14ac:dyDescent="0.25">
      <c r="A501" t="s">
        <v>590</v>
      </c>
      <c r="B501" t="s">
        <v>10</v>
      </c>
      <c r="C501" t="s">
        <v>152</v>
      </c>
      <c r="D501">
        <v>23</v>
      </c>
      <c r="E501" s="27">
        <v>0.3</v>
      </c>
      <c r="F501" s="2">
        <v>44768</v>
      </c>
      <c r="G501" s="27" t="str">
        <f>TEXT(Table[[#This Row],[date]],"mmm")</f>
        <v>Jul</v>
      </c>
      <c r="H501" s="2" t="str">
        <f>TEXT(Table[[#This Row],[date]],"yyyy")</f>
        <v>2022</v>
      </c>
      <c r="I501" t="s">
        <v>19</v>
      </c>
      <c r="J501" t="s">
        <v>15</v>
      </c>
      <c r="K501">
        <v>22</v>
      </c>
    </row>
    <row r="502" spans="1:11" x14ac:dyDescent="0.25">
      <c r="A502" t="s">
        <v>591</v>
      </c>
      <c r="B502" t="s">
        <v>74</v>
      </c>
      <c r="C502" t="s">
        <v>28</v>
      </c>
      <c r="D502">
        <v>140</v>
      </c>
      <c r="E502" s="27">
        <v>0.04</v>
      </c>
      <c r="F502" s="2">
        <v>44958</v>
      </c>
      <c r="G502" s="27" t="str">
        <f>TEXT(Table[[#This Row],[date]],"mmm")</f>
        <v>Feb</v>
      </c>
      <c r="H502" s="2" t="str">
        <f>TEXT(Table[[#This Row],[date]],"yyyy")</f>
        <v>2023</v>
      </c>
      <c r="I502" t="s">
        <v>31</v>
      </c>
      <c r="J502" t="s">
        <v>15</v>
      </c>
      <c r="K502">
        <v>719</v>
      </c>
    </row>
    <row r="503" spans="1:11" x14ac:dyDescent="0.25">
      <c r="A503" t="s">
        <v>592</v>
      </c>
      <c r="B503" t="s">
        <v>74</v>
      </c>
      <c r="C503" t="s">
        <v>18</v>
      </c>
      <c r="D503">
        <v>59</v>
      </c>
      <c r="E503" s="27" t="s">
        <v>12</v>
      </c>
      <c r="F503" s="2">
        <v>44963</v>
      </c>
      <c r="G503" s="27" t="str">
        <f>TEXT(Table[[#This Row],[date]],"mmm")</f>
        <v>Feb</v>
      </c>
      <c r="H503" s="2" t="str">
        <f>TEXT(Table[[#This Row],[date]],"yyyy")</f>
        <v>2023</v>
      </c>
      <c r="I503" t="s">
        <v>59</v>
      </c>
      <c r="J503" t="s">
        <v>15</v>
      </c>
      <c r="K503">
        <v>107</v>
      </c>
    </row>
    <row r="504" spans="1:11" x14ac:dyDescent="0.25">
      <c r="A504" t="s">
        <v>593</v>
      </c>
      <c r="B504" t="s">
        <v>88</v>
      </c>
      <c r="C504" t="s">
        <v>18</v>
      </c>
      <c r="D504">
        <v>20</v>
      </c>
      <c r="E504" s="27" t="s">
        <v>12</v>
      </c>
      <c r="F504" s="2">
        <v>43913</v>
      </c>
      <c r="G504" s="27" t="str">
        <f>TEXT(Table[[#This Row],[date]],"mmm")</f>
        <v>Mar</v>
      </c>
      <c r="H504" s="2" t="str">
        <f>TEXT(Table[[#This Row],[date]],"yyyy")</f>
        <v>2020</v>
      </c>
      <c r="I504" t="s">
        <v>59</v>
      </c>
      <c r="J504" t="s">
        <v>15</v>
      </c>
      <c r="K504">
        <v>0</v>
      </c>
    </row>
    <row r="505" spans="1:11" x14ac:dyDescent="0.25">
      <c r="A505" t="s">
        <v>594</v>
      </c>
      <c r="B505" t="s">
        <v>595</v>
      </c>
      <c r="C505" t="s">
        <v>69</v>
      </c>
      <c r="D505" t="s">
        <v>12</v>
      </c>
      <c r="E505" s="27">
        <v>0.2</v>
      </c>
      <c r="F505" s="2">
        <v>44952</v>
      </c>
      <c r="G505" s="27" t="str">
        <f>TEXT(Table[[#This Row],[date]],"mmm")</f>
        <v>Jan</v>
      </c>
      <c r="H505" s="2" t="str">
        <f>TEXT(Table[[#This Row],[date]],"yyyy")</f>
        <v>2023</v>
      </c>
      <c r="I505" t="s">
        <v>35</v>
      </c>
      <c r="J505" t="s">
        <v>15</v>
      </c>
      <c r="K505">
        <v>550</v>
      </c>
    </row>
    <row r="506" spans="1:11" x14ac:dyDescent="0.25">
      <c r="A506" t="s">
        <v>596</v>
      </c>
      <c r="B506" t="s">
        <v>22</v>
      </c>
      <c r="C506" t="s">
        <v>18</v>
      </c>
      <c r="D506">
        <v>24</v>
      </c>
      <c r="E506" s="27" t="s">
        <v>12</v>
      </c>
      <c r="F506" s="2">
        <v>44866</v>
      </c>
      <c r="G506" s="27" t="str">
        <f>TEXT(Table[[#This Row],[date]],"mmm")</f>
        <v>Nov</v>
      </c>
      <c r="H506" s="2" t="str">
        <f>TEXT(Table[[#This Row],[date]],"yyyy")</f>
        <v>2022</v>
      </c>
      <c r="I506" t="s">
        <v>24</v>
      </c>
      <c r="J506" t="s">
        <v>25</v>
      </c>
      <c r="K506">
        <v>56</v>
      </c>
    </row>
    <row r="507" spans="1:11" x14ac:dyDescent="0.25">
      <c r="A507" t="s">
        <v>597</v>
      </c>
      <c r="B507" t="s">
        <v>10</v>
      </c>
      <c r="C507" t="s">
        <v>146</v>
      </c>
      <c r="D507">
        <v>315</v>
      </c>
      <c r="E507" s="27">
        <v>0.15</v>
      </c>
      <c r="F507" s="2">
        <v>44209</v>
      </c>
      <c r="G507" s="27" t="str">
        <f>TEXT(Table[[#This Row],[date]],"mmm")</f>
        <v>Jan</v>
      </c>
      <c r="H507" s="2" t="str">
        <f>TEXT(Table[[#This Row],[date]],"yyyy")</f>
        <v>2021</v>
      </c>
      <c r="I507" t="s">
        <v>31</v>
      </c>
      <c r="J507" t="s">
        <v>15</v>
      </c>
      <c r="K507">
        <v>1700</v>
      </c>
    </row>
    <row r="508" spans="1:11" x14ac:dyDescent="0.25">
      <c r="A508" t="s">
        <v>598</v>
      </c>
      <c r="B508" t="s">
        <v>88</v>
      </c>
      <c r="C508" t="s">
        <v>34</v>
      </c>
      <c r="D508">
        <v>12</v>
      </c>
      <c r="E508" s="27" t="s">
        <v>12</v>
      </c>
      <c r="F508" s="2">
        <v>43924</v>
      </c>
      <c r="G508" s="27" t="str">
        <f>TEXT(Table[[#This Row],[date]],"mmm")</f>
        <v>Apr</v>
      </c>
      <c r="H508" s="2" t="str">
        <f>TEXT(Table[[#This Row],[date]],"yyyy")</f>
        <v>2020</v>
      </c>
      <c r="I508" t="s">
        <v>19</v>
      </c>
      <c r="J508" t="s">
        <v>15</v>
      </c>
      <c r="K508">
        <v>4</v>
      </c>
    </row>
    <row r="509" spans="1:11" x14ac:dyDescent="0.25">
      <c r="A509" t="s">
        <v>599</v>
      </c>
      <c r="B509" t="s">
        <v>600</v>
      </c>
      <c r="C509" t="s">
        <v>146</v>
      </c>
      <c r="D509" t="s">
        <v>12</v>
      </c>
      <c r="E509" s="27">
        <v>0.2</v>
      </c>
      <c r="F509" s="2">
        <v>43936</v>
      </c>
      <c r="G509" s="27" t="str">
        <f>TEXT(Table[[#This Row],[date]],"mmm")</f>
        <v>Apr</v>
      </c>
      <c r="H509" s="2" t="str">
        <f>TEXT(Table[[#This Row],[date]],"yyyy")</f>
        <v>2020</v>
      </c>
      <c r="I509" t="s">
        <v>59</v>
      </c>
      <c r="J509" t="s">
        <v>15</v>
      </c>
      <c r="K509">
        <v>100</v>
      </c>
    </row>
    <row r="510" spans="1:11" x14ac:dyDescent="0.25">
      <c r="A510" t="s">
        <v>601</v>
      </c>
      <c r="B510" t="s">
        <v>298</v>
      </c>
      <c r="C510" t="s">
        <v>34</v>
      </c>
      <c r="D510">
        <v>23</v>
      </c>
      <c r="E510" s="27" t="s">
        <v>12</v>
      </c>
      <c r="F510" s="2">
        <v>44865</v>
      </c>
      <c r="G510" s="27" t="str">
        <f>TEXT(Table[[#This Row],[date]],"mmm")</f>
        <v>Oct</v>
      </c>
      <c r="H510" s="2" t="str">
        <f>TEXT(Table[[#This Row],[date]],"yyyy")</f>
        <v>2022</v>
      </c>
      <c r="I510" t="s">
        <v>19</v>
      </c>
      <c r="J510" t="s">
        <v>70</v>
      </c>
      <c r="K510">
        <v>17</v>
      </c>
    </row>
    <row r="511" spans="1:11" x14ac:dyDescent="0.25">
      <c r="A511" t="s">
        <v>602</v>
      </c>
      <c r="B511" t="s">
        <v>298</v>
      </c>
      <c r="C511" t="s">
        <v>53</v>
      </c>
      <c r="D511" t="s">
        <v>12</v>
      </c>
      <c r="E511" s="27">
        <v>0.03</v>
      </c>
      <c r="F511" s="2">
        <v>44942</v>
      </c>
      <c r="G511" s="27" t="str">
        <f>TEXT(Table[[#This Row],[date]],"mmm")</f>
        <v>Jan</v>
      </c>
      <c r="H511" s="2" t="str">
        <f>TEXT(Table[[#This Row],[date]],"yyyy")</f>
        <v>2023</v>
      </c>
      <c r="I511" t="s">
        <v>39</v>
      </c>
      <c r="J511" t="s">
        <v>70</v>
      </c>
      <c r="K511">
        <v>382</v>
      </c>
    </row>
    <row r="512" spans="1:11" x14ac:dyDescent="0.25">
      <c r="A512" t="s">
        <v>603</v>
      </c>
      <c r="B512" t="s">
        <v>604</v>
      </c>
      <c r="C512" t="s">
        <v>146</v>
      </c>
      <c r="D512">
        <v>50</v>
      </c>
      <c r="E512" s="27">
        <v>7.0000000000000007E-2</v>
      </c>
      <c r="F512" s="2">
        <v>44718</v>
      </c>
      <c r="G512" s="27" t="str">
        <f>TEXT(Table[[#This Row],[date]],"mmm")</f>
        <v>Jun</v>
      </c>
      <c r="H512" s="2" t="str">
        <f>TEXT(Table[[#This Row],[date]],"yyyy")</f>
        <v>2022</v>
      </c>
      <c r="I512" t="s">
        <v>35</v>
      </c>
      <c r="J512" t="s">
        <v>15</v>
      </c>
      <c r="K512">
        <v>603</v>
      </c>
    </row>
    <row r="513" spans="1:11" x14ac:dyDescent="0.25">
      <c r="A513" t="s">
        <v>605</v>
      </c>
      <c r="B513" t="s">
        <v>298</v>
      </c>
      <c r="C513" t="s">
        <v>43</v>
      </c>
      <c r="D513" t="s">
        <v>12</v>
      </c>
      <c r="E513" s="27">
        <v>1</v>
      </c>
      <c r="F513" s="2">
        <v>44985</v>
      </c>
      <c r="G513" s="27" t="str">
        <f>TEXT(Table[[#This Row],[date]],"mmm")</f>
        <v>Feb</v>
      </c>
      <c r="H513" s="2" t="str">
        <f>TEXT(Table[[#This Row],[date]],"yyyy")</f>
        <v>2023</v>
      </c>
      <c r="I513" t="s">
        <v>39</v>
      </c>
      <c r="J513" t="s">
        <v>70</v>
      </c>
      <c r="K513" t="s">
        <v>12</v>
      </c>
    </row>
    <row r="514" spans="1:11" x14ac:dyDescent="0.25">
      <c r="A514" t="s">
        <v>606</v>
      </c>
      <c r="B514" t="s">
        <v>10</v>
      </c>
      <c r="C514" t="s">
        <v>175</v>
      </c>
      <c r="D514">
        <v>35</v>
      </c>
      <c r="E514" s="27">
        <v>0.19</v>
      </c>
      <c r="F514" s="2">
        <v>43923</v>
      </c>
      <c r="G514" s="27" t="str">
        <f>TEXT(Table[[#This Row],[date]],"mmm")</f>
        <v>Apr</v>
      </c>
      <c r="H514" s="2" t="str">
        <f>TEXT(Table[[#This Row],[date]],"yyyy")</f>
        <v>2020</v>
      </c>
      <c r="I514" t="s">
        <v>14</v>
      </c>
      <c r="J514" t="s">
        <v>15</v>
      </c>
      <c r="K514">
        <v>114</v>
      </c>
    </row>
    <row r="515" spans="1:11" x14ac:dyDescent="0.25">
      <c r="A515" t="s">
        <v>607</v>
      </c>
      <c r="B515" t="s">
        <v>10</v>
      </c>
      <c r="C515" t="s">
        <v>69</v>
      </c>
      <c r="D515">
        <v>50</v>
      </c>
      <c r="E515" s="27">
        <v>0.2</v>
      </c>
      <c r="F515" s="2">
        <v>43922</v>
      </c>
      <c r="G515" s="27" t="str">
        <f>TEXT(Table[[#This Row],[date]],"mmm")</f>
        <v>Apr</v>
      </c>
      <c r="H515" s="2" t="str">
        <f>TEXT(Table[[#This Row],[date]],"yyyy")</f>
        <v>2020</v>
      </c>
      <c r="I515" t="s">
        <v>29</v>
      </c>
      <c r="J515" t="s">
        <v>15</v>
      </c>
      <c r="K515">
        <v>190</v>
      </c>
    </row>
    <row r="516" spans="1:11" x14ac:dyDescent="0.25">
      <c r="A516" t="s">
        <v>608</v>
      </c>
      <c r="B516" t="s">
        <v>343</v>
      </c>
      <c r="C516" t="s">
        <v>58</v>
      </c>
      <c r="D516" t="s">
        <v>12</v>
      </c>
      <c r="E516" s="27">
        <v>1</v>
      </c>
      <c r="F516" s="2">
        <v>44945</v>
      </c>
      <c r="G516" s="27" t="str">
        <f>TEXT(Table[[#This Row],[date]],"mmm")</f>
        <v>Jan</v>
      </c>
      <c r="H516" s="2" t="str">
        <f>TEXT(Table[[#This Row],[date]],"yyyy")</f>
        <v>2023</v>
      </c>
      <c r="I516" t="s">
        <v>39</v>
      </c>
      <c r="J516" t="s">
        <v>15</v>
      </c>
      <c r="K516">
        <v>2</v>
      </c>
    </row>
    <row r="517" spans="1:11" x14ac:dyDescent="0.25">
      <c r="A517" t="s">
        <v>609</v>
      </c>
      <c r="B517" t="s">
        <v>88</v>
      </c>
      <c r="C517" t="s">
        <v>105</v>
      </c>
      <c r="D517">
        <v>75</v>
      </c>
      <c r="E517" s="27" t="s">
        <v>12</v>
      </c>
      <c r="F517" s="2">
        <v>43901</v>
      </c>
      <c r="G517" s="27" t="str">
        <f>TEXT(Table[[#This Row],[date]],"mmm")</f>
        <v>Mar</v>
      </c>
      <c r="H517" s="2" t="str">
        <f>TEXT(Table[[#This Row],[date]],"yyyy")</f>
        <v>2020</v>
      </c>
      <c r="I517" t="s">
        <v>19</v>
      </c>
      <c r="J517" t="s">
        <v>15</v>
      </c>
      <c r="K517">
        <v>12</v>
      </c>
    </row>
    <row r="518" spans="1:11" x14ac:dyDescent="0.25">
      <c r="A518" t="s">
        <v>609</v>
      </c>
      <c r="B518" t="s">
        <v>10</v>
      </c>
      <c r="C518" t="s">
        <v>105</v>
      </c>
      <c r="D518">
        <v>50</v>
      </c>
      <c r="E518" s="27">
        <v>0.25</v>
      </c>
      <c r="F518" s="2">
        <v>43934</v>
      </c>
      <c r="G518" s="27" t="str">
        <f>TEXT(Table[[#This Row],[date]],"mmm")</f>
        <v>Apr</v>
      </c>
      <c r="H518" s="2" t="str">
        <f>TEXT(Table[[#This Row],[date]],"yyyy")</f>
        <v>2020</v>
      </c>
      <c r="I518" t="s">
        <v>19</v>
      </c>
      <c r="J518" t="s">
        <v>15</v>
      </c>
      <c r="K518">
        <v>12</v>
      </c>
    </row>
    <row r="519" spans="1:11" x14ac:dyDescent="0.25">
      <c r="A519" t="s">
        <v>610</v>
      </c>
      <c r="B519" t="s">
        <v>10</v>
      </c>
      <c r="C519" t="s">
        <v>53</v>
      </c>
      <c r="D519">
        <v>40</v>
      </c>
      <c r="E519" s="27" t="s">
        <v>12</v>
      </c>
      <c r="F519" s="2">
        <v>44981</v>
      </c>
      <c r="G519" s="27" t="str">
        <f>TEXT(Table[[#This Row],[date]],"mmm")</f>
        <v>Feb</v>
      </c>
      <c r="H519" s="2" t="str">
        <f>TEXT(Table[[#This Row],[date]],"yyyy")</f>
        <v>2023</v>
      </c>
      <c r="I519" t="s">
        <v>39</v>
      </c>
      <c r="J519" t="s">
        <v>15</v>
      </c>
      <c r="K519">
        <v>465</v>
      </c>
    </row>
    <row r="520" spans="1:11" x14ac:dyDescent="0.25">
      <c r="A520" t="s">
        <v>611</v>
      </c>
      <c r="B520" t="s">
        <v>96</v>
      </c>
      <c r="C520" t="s">
        <v>53</v>
      </c>
      <c r="D520">
        <v>20</v>
      </c>
      <c r="E520" s="27">
        <v>1</v>
      </c>
      <c r="F520" s="2">
        <v>44051</v>
      </c>
      <c r="G520" s="27" t="str">
        <f>TEXT(Table[[#This Row],[date]],"mmm")</f>
        <v>Aug</v>
      </c>
      <c r="H520" s="2" t="str">
        <f>TEXT(Table[[#This Row],[date]],"yyyy")</f>
        <v>2020</v>
      </c>
      <c r="I520" t="s">
        <v>124</v>
      </c>
      <c r="J520" t="s">
        <v>96</v>
      </c>
      <c r="K520">
        <v>1</v>
      </c>
    </row>
    <row r="521" spans="1:11" x14ac:dyDescent="0.25">
      <c r="A521" t="s">
        <v>612</v>
      </c>
      <c r="B521" t="s">
        <v>10</v>
      </c>
      <c r="C521" t="s">
        <v>28</v>
      </c>
      <c r="D521">
        <v>25</v>
      </c>
      <c r="E521" s="27" t="s">
        <v>12</v>
      </c>
      <c r="F521" s="2">
        <v>44713</v>
      </c>
      <c r="G521" s="27" t="str">
        <f>TEXT(Table[[#This Row],[date]],"mmm")</f>
        <v>Jun</v>
      </c>
      <c r="H521" s="2" t="str">
        <f>TEXT(Table[[#This Row],[date]],"yyyy")</f>
        <v>2022</v>
      </c>
      <c r="I521" t="s">
        <v>35</v>
      </c>
      <c r="J521" t="s">
        <v>15</v>
      </c>
      <c r="K521">
        <v>202</v>
      </c>
    </row>
    <row r="522" spans="1:11" x14ac:dyDescent="0.25">
      <c r="A522" t="s">
        <v>613</v>
      </c>
      <c r="B522" t="s">
        <v>614</v>
      </c>
      <c r="C522" t="s">
        <v>69</v>
      </c>
      <c r="D522">
        <v>62</v>
      </c>
      <c r="E522" s="27">
        <v>0.08</v>
      </c>
      <c r="F522" s="2">
        <v>43978</v>
      </c>
      <c r="G522" s="27" t="str">
        <f>TEXT(Table[[#This Row],[date]],"mmm")</f>
        <v>May</v>
      </c>
      <c r="H522" s="2" t="str">
        <f>TEXT(Table[[#This Row],[date]],"yyyy")</f>
        <v>2020</v>
      </c>
      <c r="I522" t="s">
        <v>39</v>
      </c>
      <c r="J522" t="s">
        <v>40</v>
      </c>
      <c r="K522">
        <v>30</v>
      </c>
    </row>
    <row r="523" spans="1:11" x14ac:dyDescent="0.25">
      <c r="A523" t="s">
        <v>613</v>
      </c>
      <c r="B523" t="s">
        <v>614</v>
      </c>
      <c r="C523" t="s">
        <v>69</v>
      </c>
      <c r="D523">
        <v>340</v>
      </c>
      <c r="E523" s="27">
        <v>0.2</v>
      </c>
      <c r="F523" s="2">
        <v>44733</v>
      </c>
      <c r="G523" s="27" t="str">
        <f>TEXT(Table[[#This Row],[date]],"mmm")</f>
        <v>Jun</v>
      </c>
      <c r="H523" s="2" t="str">
        <f>TEXT(Table[[#This Row],[date]],"yyyy")</f>
        <v>2022</v>
      </c>
      <c r="I523" t="s">
        <v>24</v>
      </c>
      <c r="J523" t="s">
        <v>40</v>
      </c>
      <c r="K523">
        <v>460</v>
      </c>
    </row>
    <row r="524" spans="1:11" x14ac:dyDescent="0.25">
      <c r="A524" t="s">
        <v>615</v>
      </c>
      <c r="B524" t="s">
        <v>10</v>
      </c>
      <c r="C524" t="s">
        <v>34</v>
      </c>
      <c r="D524">
        <v>500</v>
      </c>
      <c r="E524" s="27">
        <v>0.04</v>
      </c>
      <c r="F524" s="2">
        <v>44964</v>
      </c>
      <c r="G524" s="27" t="str">
        <f>TEXT(Table[[#This Row],[date]],"mmm")</f>
        <v>Feb</v>
      </c>
      <c r="H524" s="2" t="str">
        <f>TEXT(Table[[#This Row],[date]],"yyyy")</f>
        <v>2023</v>
      </c>
      <c r="I524" t="s">
        <v>31</v>
      </c>
      <c r="J524" t="s">
        <v>15</v>
      </c>
      <c r="K524">
        <v>1200</v>
      </c>
    </row>
    <row r="525" spans="1:11" x14ac:dyDescent="0.25">
      <c r="A525" t="s">
        <v>616</v>
      </c>
      <c r="B525" t="s">
        <v>22</v>
      </c>
      <c r="C525" t="s">
        <v>47</v>
      </c>
      <c r="D525">
        <v>47</v>
      </c>
      <c r="E525" s="27">
        <v>0.1</v>
      </c>
      <c r="F525" s="2">
        <v>43916</v>
      </c>
      <c r="G525" s="27" t="str">
        <f>TEXT(Table[[#This Row],[date]],"mmm")</f>
        <v>Mar</v>
      </c>
      <c r="H525" s="2" t="str">
        <f>TEXT(Table[[#This Row],[date]],"yyyy")</f>
        <v>2020</v>
      </c>
      <c r="I525" t="s">
        <v>29</v>
      </c>
      <c r="J525" t="s">
        <v>25</v>
      </c>
      <c r="K525">
        <v>149</v>
      </c>
    </row>
    <row r="526" spans="1:11" x14ac:dyDescent="0.25">
      <c r="A526" t="s">
        <v>617</v>
      </c>
      <c r="B526" t="s">
        <v>33</v>
      </c>
      <c r="C526" t="s">
        <v>159</v>
      </c>
      <c r="D526">
        <v>40</v>
      </c>
      <c r="E526" s="27">
        <v>0.4</v>
      </c>
      <c r="F526" s="2">
        <v>43929</v>
      </c>
      <c r="G526" s="27" t="str">
        <f>TEXT(Table[[#This Row],[date]],"mmm")</f>
        <v>Apr</v>
      </c>
      <c r="H526" s="2" t="str">
        <f>TEXT(Table[[#This Row],[date]],"yyyy")</f>
        <v>2020</v>
      </c>
      <c r="I526" t="s">
        <v>24</v>
      </c>
      <c r="J526" t="s">
        <v>15</v>
      </c>
      <c r="K526">
        <v>40</v>
      </c>
    </row>
    <row r="527" spans="1:11" x14ac:dyDescent="0.25">
      <c r="A527" t="s">
        <v>618</v>
      </c>
      <c r="B527" t="s">
        <v>218</v>
      </c>
      <c r="C527" t="s">
        <v>119</v>
      </c>
      <c r="D527">
        <v>95</v>
      </c>
      <c r="E527" s="27">
        <v>0.1</v>
      </c>
      <c r="F527" s="2">
        <v>44908</v>
      </c>
      <c r="G527" s="27" t="str">
        <f>TEXT(Table[[#This Row],[date]],"mmm")</f>
        <v>Dec</v>
      </c>
      <c r="H527" s="2" t="str">
        <f>TEXT(Table[[#This Row],[date]],"yyyy")</f>
        <v>2022</v>
      </c>
      <c r="I527" t="s">
        <v>31</v>
      </c>
      <c r="J527" t="s">
        <v>15</v>
      </c>
      <c r="K527">
        <v>462</v>
      </c>
    </row>
    <row r="528" spans="1:11" x14ac:dyDescent="0.25">
      <c r="A528" t="s">
        <v>619</v>
      </c>
      <c r="B528" t="s">
        <v>57</v>
      </c>
      <c r="C528" t="s">
        <v>11</v>
      </c>
      <c r="D528">
        <v>30</v>
      </c>
      <c r="E528" s="27" t="s">
        <v>12</v>
      </c>
      <c r="F528" s="2">
        <v>44946</v>
      </c>
      <c r="G528" s="27" t="str">
        <f>TEXT(Table[[#This Row],[date]],"mmm")</f>
        <v>Jan</v>
      </c>
      <c r="H528" s="2" t="str">
        <f>TEXT(Table[[#This Row],[date]],"yyyy")</f>
        <v>2023</v>
      </c>
      <c r="I528" t="s">
        <v>39</v>
      </c>
      <c r="J528" t="s">
        <v>15</v>
      </c>
      <c r="K528">
        <v>1</v>
      </c>
    </row>
    <row r="529" spans="1:11" x14ac:dyDescent="0.25">
      <c r="A529" t="s">
        <v>620</v>
      </c>
      <c r="B529" t="s">
        <v>74</v>
      </c>
      <c r="C529" t="s">
        <v>11</v>
      </c>
      <c r="D529" t="s">
        <v>12</v>
      </c>
      <c r="E529" s="27">
        <v>0.2</v>
      </c>
      <c r="F529" s="2">
        <v>44935</v>
      </c>
      <c r="G529" s="27" t="str">
        <f>TEXT(Table[[#This Row],[date]],"mmm")</f>
        <v>Jan</v>
      </c>
      <c r="H529" s="2" t="str">
        <f>TEXT(Table[[#This Row],[date]],"yyyy")</f>
        <v>2023</v>
      </c>
      <c r="I529" t="s">
        <v>31</v>
      </c>
      <c r="J529" t="s">
        <v>15</v>
      </c>
      <c r="K529">
        <v>656</v>
      </c>
    </row>
    <row r="530" spans="1:11" x14ac:dyDescent="0.25">
      <c r="A530" t="s">
        <v>621</v>
      </c>
      <c r="B530" t="s">
        <v>10</v>
      </c>
      <c r="C530" t="s">
        <v>43</v>
      </c>
      <c r="D530" t="s">
        <v>12</v>
      </c>
      <c r="E530" s="27">
        <v>1</v>
      </c>
      <c r="F530" s="2">
        <v>44789</v>
      </c>
      <c r="G530" s="27" t="str">
        <f>TEXT(Table[[#This Row],[date]],"mmm")</f>
        <v>Aug</v>
      </c>
      <c r="H530" s="2" t="str">
        <f>TEXT(Table[[#This Row],[date]],"yyyy")</f>
        <v>2022</v>
      </c>
      <c r="I530" t="s">
        <v>59</v>
      </c>
      <c r="J530" t="s">
        <v>15</v>
      </c>
      <c r="K530">
        <v>77</v>
      </c>
    </row>
    <row r="531" spans="1:11" x14ac:dyDescent="0.25">
      <c r="A531" t="s">
        <v>622</v>
      </c>
      <c r="B531" t="s">
        <v>179</v>
      </c>
      <c r="C531" t="s">
        <v>453</v>
      </c>
      <c r="D531">
        <v>100</v>
      </c>
      <c r="E531" s="27">
        <v>0.25</v>
      </c>
      <c r="F531" s="2">
        <v>43923</v>
      </c>
      <c r="G531" s="27" t="str">
        <f>TEXT(Table[[#This Row],[date]],"mmm")</f>
        <v>Apr</v>
      </c>
      <c r="H531" s="2" t="str">
        <f>TEXT(Table[[#This Row],[date]],"yyyy")</f>
        <v>2020</v>
      </c>
      <c r="I531" t="s">
        <v>35</v>
      </c>
      <c r="J531" t="s">
        <v>81</v>
      </c>
      <c r="K531">
        <v>109</v>
      </c>
    </row>
    <row r="532" spans="1:11" x14ac:dyDescent="0.25">
      <c r="A532" t="s">
        <v>623</v>
      </c>
      <c r="B532" t="s">
        <v>33</v>
      </c>
      <c r="C532" t="s">
        <v>34</v>
      </c>
      <c r="D532" t="s">
        <v>12</v>
      </c>
      <c r="E532" s="27">
        <v>0.2</v>
      </c>
      <c r="F532" s="2">
        <v>43913</v>
      </c>
      <c r="G532" s="27" t="str">
        <f>TEXT(Table[[#This Row],[date]],"mmm")</f>
        <v>Mar</v>
      </c>
      <c r="H532" s="2" t="str">
        <f>TEXT(Table[[#This Row],[date]],"yyyy")</f>
        <v>2020</v>
      </c>
      <c r="I532" t="s">
        <v>29</v>
      </c>
      <c r="J532" t="s">
        <v>15</v>
      </c>
      <c r="K532">
        <v>70</v>
      </c>
    </row>
    <row r="533" spans="1:11" x14ac:dyDescent="0.25">
      <c r="A533" t="s">
        <v>624</v>
      </c>
      <c r="B533" t="s">
        <v>10</v>
      </c>
      <c r="C533" t="s">
        <v>152</v>
      </c>
      <c r="D533">
        <v>84</v>
      </c>
      <c r="E533" s="27">
        <v>1</v>
      </c>
      <c r="F533" s="2">
        <v>43909</v>
      </c>
      <c r="G533" s="27" t="str">
        <f>TEXT(Table[[#This Row],[date]],"mmm")</f>
        <v>Mar</v>
      </c>
      <c r="H533" s="2" t="str">
        <f>TEXT(Table[[#This Row],[date]],"yyyy")</f>
        <v>2020</v>
      </c>
      <c r="I533" t="s">
        <v>39</v>
      </c>
      <c r="J533" t="s">
        <v>15</v>
      </c>
      <c r="K533" t="s">
        <v>12</v>
      </c>
    </row>
    <row r="534" spans="1:11" x14ac:dyDescent="0.25">
      <c r="A534" t="s">
        <v>625</v>
      </c>
      <c r="B534" t="s">
        <v>10</v>
      </c>
      <c r="C534" t="s">
        <v>75</v>
      </c>
      <c r="D534" t="s">
        <v>12</v>
      </c>
      <c r="E534" s="27">
        <v>0.13</v>
      </c>
      <c r="F534" s="2">
        <v>44895</v>
      </c>
      <c r="G534" s="27" t="str">
        <f>TEXT(Table[[#This Row],[date]],"mmm")</f>
        <v>Nov</v>
      </c>
      <c r="H534" s="2" t="str">
        <f>TEXT(Table[[#This Row],[date]],"yyyy")</f>
        <v>2022</v>
      </c>
      <c r="I534" t="s">
        <v>31</v>
      </c>
      <c r="J534" t="s">
        <v>15</v>
      </c>
      <c r="K534">
        <v>162</v>
      </c>
    </row>
    <row r="535" spans="1:11" x14ac:dyDescent="0.25">
      <c r="A535" t="s">
        <v>626</v>
      </c>
      <c r="B535" t="s">
        <v>33</v>
      </c>
      <c r="C535" t="s">
        <v>146</v>
      </c>
      <c r="D535">
        <v>81</v>
      </c>
      <c r="E535" s="27" t="s">
        <v>12</v>
      </c>
      <c r="F535" s="2">
        <v>44803</v>
      </c>
      <c r="G535" s="27" t="str">
        <f>TEXT(Table[[#This Row],[date]],"mmm")</f>
        <v>Aug</v>
      </c>
      <c r="H535" s="2" t="str">
        <f>TEXT(Table[[#This Row],[date]],"yyyy")</f>
        <v>2022</v>
      </c>
      <c r="I535" t="s">
        <v>35</v>
      </c>
      <c r="J535" t="s">
        <v>15</v>
      </c>
      <c r="K535">
        <v>212</v>
      </c>
    </row>
    <row r="536" spans="1:11" x14ac:dyDescent="0.25">
      <c r="A536" t="s">
        <v>626</v>
      </c>
      <c r="B536" t="s">
        <v>33</v>
      </c>
      <c r="C536" t="s">
        <v>146</v>
      </c>
      <c r="D536">
        <v>141</v>
      </c>
      <c r="E536" s="27">
        <v>0.25</v>
      </c>
      <c r="F536" s="2">
        <v>44970</v>
      </c>
      <c r="G536" s="27" t="str">
        <f>TEXT(Table[[#This Row],[date]],"mmm")</f>
        <v>Feb</v>
      </c>
      <c r="H536" s="2" t="str">
        <f>TEXT(Table[[#This Row],[date]],"yyyy")</f>
        <v>2023</v>
      </c>
      <c r="I536" t="s">
        <v>35</v>
      </c>
      <c r="J536" t="s">
        <v>15</v>
      </c>
      <c r="K536">
        <v>212</v>
      </c>
    </row>
    <row r="537" spans="1:11" x14ac:dyDescent="0.25">
      <c r="A537" t="s">
        <v>627</v>
      </c>
      <c r="B537" t="s">
        <v>628</v>
      </c>
      <c r="C537" t="s">
        <v>28</v>
      </c>
      <c r="D537">
        <v>200</v>
      </c>
      <c r="E537" s="27" t="s">
        <v>12</v>
      </c>
      <c r="F537" s="2">
        <v>44985</v>
      </c>
      <c r="G537" s="27" t="str">
        <f>TEXT(Table[[#This Row],[date]],"mmm")</f>
        <v>Feb</v>
      </c>
      <c r="H537" s="2" t="str">
        <f>TEXT(Table[[#This Row],[date]],"yyyy")</f>
        <v>2023</v>
      </c>
      <c r="I537" t="s">
        <v>31</v>
      </c>
      <c r="J537" t="s">
        <v>15</v>
      </c>
      <c r="K537">
        <v>2</v>
      </c>
    </row>
    <row r="538" spans="1:11" x14ac:dyDescent="0.25">
      <c r="A538" t="s">
        <v>629</v>
      </c>
      <c r="B538" t="s">
        <v>184</v>
      </c>
      <c r="C538" t="s">
        <v>146</v>
      </c>
      <c r="D538" t="s">
        <v>12</v>
      </c>
      <c r="E538" s="27">
        <v>0.15</v>
      </c>
      <c r="F538" s="2">
        <v>44920</v>
      </c>
      <c r="G538" s="27" t="str">
        <f>TEXT(Table[[#This Row],[date]],"mmm")</f>
        <v>Dec</v>
      </c>
      <c r="H538" s="2" t="str">
        <f>TEXT(Table[[#This Row],[date]],"yyyy")</f>
        <v>2022</v>
      </c>
      <c r="I538" t="s">
        <v>24</v>
      </c>
      <c r="J538" t="s">
        <v>185</v>
      </c>
      <c r="K538">
        <v>96</v>
      </c>
    </row>
    <row r="539" spans="1:11" x14ac:dyDescent="0.25">
      <c r="A539" t="s">
        <v>630</v>
      </c>
      <c r="B539" t="s">
        <v>127</v>
      </c>
      <c r="C539" t="s">
        <v>146</v>
      </c>
      <c r="D539">
        <v>62</v>
      </c>
      <c r="E539" s="27">
        <v>0.15</v>
      </c>
      <c r="F539" s="2">
        <v>43955</v>
      </c>
      <c r="G539" s="27" t="str">
        <f>TEXT(Table[[#This Row],[date]],"mmm")</f>
        <v>May</v>
      </c>
      <c r="H539" s="2" t="str">
        <f>TEXT(Table[[#This Row],[date]],"yyyy")</f>
        <v>2020</v>
      </c>
      <c r="I539" t="s">
        <v>24</v>
      </c>
      <c r="J539" t="s">
        <v>25</v>
      </c>
      <c r="K539">
        <v>257</v>
      </c>
    </row>
    <row r="540" spans="1:11" x14ac:dyDescent="0.25">
      <c r="A540" t="s">
        <v>631</v>
      </c>
      <c r="B540" t="s">
        <v>10</v>
      </c>
      <c r="C540" t="s">
        <v>75</v>
      </c>
      <c r="D540">
        <v>10</v>
      </c>
      <c r="E540" s="27" t="s">
        <v>12</v>
      </c>
      <c r="F540" s="2">
        <v>43915</v>
      </c>
      <c r="G540" s="27" t="str">
        <f>TEXT(Table[[#This Row],[date]],"mmm")</f>
        <v>Mar</v>
      </c>
      <c r="H540" s="2" t="str">
        <f>TEXT(Table[[#This Row],[date]],"yyyy")</f>
        <v>2020</v>
      </c>
      <c r="I540" t="s">
        <v>19</v>
      </c>
      <c r="J540" t="s">
        <v>15</v>
      </c>
      <c r="K540">
        <v>22</v>
      </c>
    </row>
    <row r="541" spans="1:11" x14ac:dyDescent="0.25">
      <c r="A541" t="s">
        <v>632</v>
      </c>
      <c r="B541" t="s">
        <v>155</v>
      </c>
      <c r="C541" t="s">
        <v>65</v>
      </c>
      <c r="D541">
        <v>60</v>
      </c>
      <c r="E541" s="27">
        <v>0.15</v>
      </c>
      <c r="F541" s="2">
        <v>44727</v>
      </c>
      <c r="G541" s="27" t="str">
        <f>TEXT(Table[[#This Row],[date]],"mmm")</f>
        <v>Jun</v>
      </c>
      <c r="H541" s="2" t="str">
        <f>TEXT(Table[[#This Row],[date]],"yyyy")</f>
        <v>2022</v>
      </c>
      <c r="I541" t="s">
        <v>39</v>
      </c>
      <c r="J541" t="s">
        <v>157</v>
      </c>
      <c r="K541">
        <v>65</v>
      </c>
    </row>
    <row r="542" spans="1:11" x14ac:dyDescent="0.25">
      <c r="A542" t="s">
        <v>633</v>
      </c>
      <c r="B542" t="s">
        <v>80</v>
      </c>
      <c r="C542" t="s">
        <v>69</v>
      </c>
      <c r="D542">
        <v>43</v>
      </c>
      <c r="E542" s="27">
        <v>0.33</v>
      </c>
      <c r="F542" s="2">
        <v>44855</v>
      </c>
      <c r="G542" s="27" t="str">
        <f>TEXT(Table[[#This Row],[date]],"mmm")</f>
        <v>Oct</v>
      </c>
      <c r="H542" s="2" t="str">
        <f>TEXT(Table[[#This Row],[date]],"yyyy")</f>
        <v>2022</v>
      </c>
      <c r="I542" t="s">
        <v>39</v>
      </c>
      <c r="J542" t="s">
        <v>81</v>
      </c>
      <c r="K542">
        <v>30</v>
      </c>
    </row>
    <row r="543" spans="1:11" x14ac:dyDescent="0.25">
      <c r="A543" t="s">
        <v>634</v>
      </c>
      <c r="B543" t="s">
        <v>184</v>
      </c>
      <c r="C543" t="s">
        <v>38</v>
      </c>
      <c r="D543" t="s">
        <v>12</v>
      </c>
      <c r="E543" s="27">
        <v>0.3</v>
      </c>
      <c r="F543" s="2">
        <v>43930</v>
      </c>
      <c r="G543" s="27" t="str">
        <f>TEXT(Table[[#This Row],[date]],"mmm")</f>
        <v>Apr</v>
      </c>
      <c r="H543" s="2" t="str">
        <f>TEXT(Table[[#This Row],[date]],"yyyy")</f>
        <v>2020</v>
      </c>
      <c r="I543" t="s">
        <v>24</v>
      </c>
      <c r="J543" t="s">
        <v>185</v>
      </c>
      <c r="K543">
        <v>40</v>
      </c>
    </row>
    <row r="544" spans="1:11" x14ac:dyDescent="0.25">
      <c r="A544" t="s">
        <v>635</v>
      </c>
      <c r="B544" t="s">
        <v>74</v>
      </c>
      <c r="C544" t="s">
        <v>11</v>
      </c>
      <c r="D544">
        <v>41</v>
      </c>
      <c r="E544" s="27" t="s">
        <v>12</v>
      </c>
      <c r="F544" s="2">
        <v>44937</v>
      </c>
      <c r="G544" s="27" t="str">
        <f>TEXT(Table[[#This Row],[date]],"mmm")</f>
        <v>Jan</v>
      </c>
      <c r="H544" s="2" t="str">
        <f>TEXT(Table[[#This Row],[date]],"yyyy")</f>
        <v>2023</v>
      </c>
      <c r="I544" t="s">
        <v>24</v>
      </c>
      <c r="J544" t="s">
        <v>15</v>
      </c>
      <c r="K544">
        <v>94</v>
      </c>
    </row>
    <row r="545" spans="1:11" x14ac:dyDescent="0.25">
      <c r="A545" t="s">
        <v>636</v>
      </c>
      <c r="B545" t="s">
        <v>10</v>
      </c>
      <c r="C545" t="s">
        <v>58</v>
      </c>
      <c r="D545">
        <v>230</v>
      </c>
      <c r="E545" s="27">
        <v>0.7</v>
      </c>
      <c r="F545" s="2">
        <v>44988</v>
      </c>
      <c r="G545" s="27" t="str">
        <f>TEXT(Table[[#This Row],[date]],"mmm")</f>
        <v>Mar</v>
      </c>
      <c r="H545" s="2" t="str">
        <f>TEXT(Table[[#This Row],[date]],"yyyy")</f>
        <v>2023</v>
      </c>
      <c r="I545" t="s">
        <v>31</v>
      </c>
      <c r="J545" t="s">
        <v>15</v>
      </c>
      <c r="K545">
        <v>317</v>
      </c>
    </row>
    <row r="546" spans="1:11" x14ac:dyDescent="0.25">
      <c r="A546" t="s">
        <v>637</v>
      </c>
      <c r="B546" t="s">
        <v>10</v>
      </c>
      <c r="C546" t="s">
        <v>69</v>
      </c>
      <c r="D546">
        <v>30</v>
      </c>
      <c r="E546" s="27">
        <v>0.12</v>
      </c>
      <c r="F546" s="2">
        <v>44859</v>
      </c>
      <c r="G546" s="27" t="str">
        <f>TEXT(Table[[#This Row],[date]],"mmm")</f>
        <v>Oct</v>
      </c>
      <c r="H546" s="2" t="str">
        <f>TEXT(Table[[#This Row],[date]],"yyyy")</f>
        <v>2022</v>
      </c>
      <c r="I546" t="s">
        <v>29</v>
      </c>
      <c r="J546" t="s">
        <v>15</v>
      </c>
      <c r="K546">
        <v>142</v>
      </c>
    </row>
    <row r="547" spans="1:11" x14ac:dyDescent="0.25">
      <c r="A547" t="s">
        <v>638</v>
      </c>
      <c r="B547" t="s">
        <v>27</v>
      </c>
      <c r="C547" t="s">
        <v>18</v>
      </c>
      <c r="D547">
        <v>30</v>
      </c>
      <c r="E547" s="27">
        <v>0.18</v>
      </c>
      <c r="F547" s="2">
        <v>44749</v>
      </c>
      <c r="G547" s="27" t="str">
        <f>TEXT(Table[[#This Row],[date]],"mmm")</f>
        <v>Jul</v>
      </c>
      <c r="H547" s="2" t="str">
        <f>TEXT(Table[[#This Row],[date]],"yyyy")</f>
        <v>2022</v>
      </c>
      <c r="I547" t="s">
        <v>24</v>
      </c>
      <c r="J547" t="s">
        <v>15</v>
      </c>
      <c r="K547">
        <v>78</v>
      </c>
    </row>
    <row r="548" spans="1:11" x14ac:dyDescent="0.25">
      <c r="A548" t="s">
        <v>639</v>
      </c>
      <c r="B548" t="s">
        <v>33</v>
      </c>
      <c r="C548" t="s">
        <v>18</v>
      </c>
      <c r="D548">
        <v>100</v>
      </c>
      <c r="E548" s="27">
        <v>1</v>
      </c>
      <c r="F548" s="2">
        <v>44970</v>
      </c>
      <c r="G548" s="27" t="str">
        <f>TEXT(Table[[#This Row],[date]],"mmm")</f>
        <v>Feb</v>
      </c>
      <c r="H548" s="2" t="str">
        <f>TEXT(Table[[#This Row],[date]],"yyyy")</f>
        <v>2023</v>
      </c>
      <c r="I548" t="s">
        <v>39</v>
      </c>
      <c r="J548" t="s">
        <v>15</v>
      </c>
      <c r="K548" t="s">
        <v>12</v>
      </c>
    </row>
    <row r="549" spans="1:11" x14ac:dyDescent="0.25">
      <c r="A549" t="s">
        <v>640</v>
      </c>
      <c r="B549" t="s">
        <v>641</v>
      </c>
      <c r="C549" t="s">
        <v>34</v>
      </c>
      <c r="D549" t="s">
        <v>12</v>
      </c>
      <c r="E549" s="27">
        <v>1</v>
      </c>
      <c r="F549" s="2">
        <v>44010</v>
      </c>
      <c r="G549" s="27" t="str">
        <f>TEXT(Table[[#This Row],[date]],"mmm")</f>
        <v>Jun</v>
      </c>
      <c r="H549" s="2" t="str">
        <f>TEXT(Table[[#This Row],[date]],"yyyy")</f>
        <v>2020</v>
      </c>
      <c r="I549" t="s">
        <v>39</v>
      </c>
      <c r="J549" t="s">
        <v>15</v>
      </c>
      <c r="K549">
        <v>4</v>
      </c>
    </row>
    <row r="550" spans="1:11" x14ac:dyDescent="0.25">
      <c r="A550" t="s">
        <v>642</v>
      </c>
      <c r="B550" t="s">
        <v>37</v>
      </c>
      <c r="C550" t="s">
        <v>34</v>
      </c>
      <c r="D550">
        <v>31</v>
      </c>
      <c r="E550" s="27">
        <v>0.1</v>
      </c>
      <c r="F550" s="2">
        <v>44946</v>
      </c>
      <c r="G550" s="27" t="str">
        <f>TEXT(Table[[#This Row],[date]],"mmm")</f>
        <v>Jan</v>
      </c>
      <c r="H550" s="2" t="str">
        <f>TEXT(Table[[#This Row],[date]],"yyyy")</f>
        <v>2023</v>
      </c>
      <c r="I550" t="s">
        <v>39</v>
      </c>
      <c r="J550" t="s">
        <v>40</v>
      </c>
      <c r="K550">
        <v>14</v>
      </c>
    </row>
    <row r="551" spans="1:11" x14ac:dyDescent="0.25">
      <c r="A551" t="s">
        <v>643</v>
      </c>
      <c r="B551" t="s">
        <v>10</v>
      </c>
      <c r="C551" t="s">
        <v>34</v>
      </c>
      <c r="D551">
        <v>400</v>
      </c>
      <c r="E551" s="27">
        <v>0.18</v>
      </c>
      <c r="F551" s="2">
        <v>44742</v>
      </c>
      <c r="G551" s="27" t="str">
        <f>TEXT(Table[[#This Row],[date]],"mmm")</f>
        <v>Jun</v>
      </c>
      <c r="H551" s="2" t="str">
        <f>TEXT(Table[[#This Row],[date]],"yyyy")</f>
        <v>2022</v>
      </c>
      <c r="I551" t="s">
        <v>31</v>
      </c>
      <c r="J551" t="s">
        <v>15</v>
      </c>
      <c r="K551">
        <v>310</v>
      </c>
    </row>
    <row r="552" spans="1:11" x14ac:dyDescent="0.25">
      <c r="A552" t="s">
        <v>644</v>
      </c>
      <c r="B552" t="s">
        <v>237</v>
      </c>
      <c r="C552" t="s">
        <v>18</v>
      </c>
      <c r="D552">
        <v>100</v>
      </c>
      <c r="E552" s="27" t="s">
        <v>12</v>
      </c>
      <c r="F552" s="2">
        <v>44714</v>
      </c>
      <c r="G552" s="27" t="str">
        <f>TEXT(Table[[#This Row],[date]],"mmm")</f>
        <v>Jun</v>
      </c>
      <c r="H552" s="2" t="str">
        <f>TEXT(Table[[#This Row],[date]],"yyyy")</f>
        <v>2022</v>
      </c>
      <c r="I552" t="s">
        <v>39</v>
      </c>
      <c r="J552" t="s">
        <v>48</v>
      </c>
      <c r="K552" t="s">
        <v>12</v>
      </c>
    </row>
    <row r="553" spans="1:11" x14ac:dyDescent="0.25">
      <c r="A553" t="s">
        <v>645</v>
      </c>
      <c r="B553" t="s">
        <v>10</v>
      </c>
      <c r="C553" t="s">
        <v>175</v>
      </c>
      <c r="D553">
        <v>58</v>
      </c>
      <c r="E553" s="27">
        <v>0.3</v>
      </c>
      <c r="F553" s="2">
        <v>43935</v>
      </c>
      <c r="G553" s="27" t="str">
        <f>TEXT(Table[[#This Row],[date]],"mmm")</f>
        <v>Apr</v>
      </c>
      <c r="H553" s="2" t="str">
        <f>TEXT(Table[[#This Row],[date]],"yyyy")</f>
        <v>2020</v>
      </c>
      <c r="I553" t="s">
        <v>24</v>
      </c>
      <c r="J553" t="s">
        <v>15</v>
      </c>
      <c r="K553">
        <v>59</v>
      </c>
    </row>
    <row r="554" spans="1:11" x14ac:dyDescent="0.25">
      <c r="A554" t="s">
        <v>646</v>
      </c>
      <c r="B554" t="s">
        <v>10</v>
      </c>
      <c r="C554" t="s">
        <v>69</v>
      </c>
      <c r="D554">
        <v>24</v>
      </c>
      <c r="E554" s="27">
        <v>0.25</v>
      </c>
      <c r="F554" s="2">
        <v>44965</v>
      </c>
      <c r="G554" s="27" t="str">
        <f>TEXT(Table[[#This Row],[date]],"mmm")</f>
        <v>Feb</v>
      </c>
      <c r="H554" s="2" t="str">
        <f>TEXT(Table[[#This Row],[date]],"yyyy")</f>
        <v>2023</v>
      </c>
      <c r="I554" t="s">
        <v>24</v>
      </c>
      <c r="J554" t="s">
        <v>15</v>
      </c>
      <c r="K554">
        <v>85</v>
      </c>
    </row>
    <row r="555" spans="1:11" x14ac:dyDescent="0.25">
      <c r="A555" t="s">
        <v>646</v>
      </c>
      <c r="B555" t="s">
        <v>10</v>
      </c>
      <c r="C555" t="s">
        <v>69</v>
      </c>
      <c r="D555">
        <v>25</v>
      </c>
      <c r="E555" s="27">
        <v>0.2</v>
      </c>
      <c r="F555" s="2">
        <v>44865</v>
      </c>
      <c r="G555" s="27" t="str">
        <f>TEXT(Table[[#This Row],[date]],"mmm")</f>
        <v>Oct</v>
      </c>
      <c r="H555" s="2" t="str">
        <f>TEXT(Table[[#This Row],[date]],"yyyy")</f>
        <v>2022</v>
      </c>
      <c r="I555" t="s">
        <v>24</v>
      </c>
      <c r="J555" t="s">
        <v>15</v>
      </c>
      <c r="K555">
        <v>85</v>
      </c>
    </row>
    <row r="556" spans="1:11" x14ac:dyDescent="0.25">
      <c r="A556" t="s">
        <v>647</v>
      </c>
      <c r="B556" t="s">
        <v>33</v>
      </c>
      <c r="C556" t="s">
        <v>69</v>
      </c>
      <c r="D556">
        <v>30</v>
      </c>
      <c r="E556" s="27">
        <v>0.27</v>
      </c>
      <c r="F556" s="2">
        <v>44865</v>
      </c>
      <c r="G556" s="27" t="str">
        <f>TEXT(Table[[#This Row],[date]],"mmm")</f>
        <v>Oct</v>
      </c>
      <c r="H556" s="2" t="str">
        <f>TEXT(Table[[#This Row],[date]],"yyyy")</f>
        <v>2022</v>
      </c>
      <c r="I556" t="s">
        <v>24</v>
      </c>
      <c r="J556" t="s">
        <v>15</v>
      </c>
      <c r="K556">
        <v>11</v>
      </c>
    </row>
    <row r="557" spans="1:11" x14ac:dyDescent="0.25">
      <c r="A557" t="s">
        <v>648</v>
      </c>
      <c r="B557" t="s">
        <v>64</v>
      </c>
      <c r="C557" t="s">
        <v>146</v>
      </c>
      <c r="D557">
        <v>8500</v>
      </c>
      <c r="E557" s="27">
        <v>0.08</v>
      </c>
      <c r="F557" s="2">
        <v>44981</v>
      </c>
      <c r="G557" s="27" t="str">
        <f>TEXT(Table[[#This Row],[date]],"mmm")</f>
        <v>Feb</v>
      </c>
      <c r="H557" s="2" t="str">
        <f>TEXT(Table[[#This Row],[date]],"yyyy")</f>
        <v>2023</v>
      </c>
      <c r="I557" t="s">
        <v>31</v>
      </c>
      <c r="J557" t="s">
        <v>66</v>
      </c>
      <c r="K557">
        <v>663</v>
      </c>
    </row>
    <row r="558" spans="1:11" x14ac:dyDescent="0.25">
      <c r="A558" t="s">
        <v>649</v>
      </c>
      <c r="B558" t="s">
        <v>10</v>
      </c>
      <c r="C558" t="s">
        <v>166</v>
      </c>
      <c r="D558">
        <v>30</v>
      </c>
      <c r="E558" s="27">
        <v>0.17</v>
      </c>
      <c r="F558" s="2">
        <v>44949</v>
      </c>
      <c r="G558" s="27" t="str">
        <f>TEXT(Table[[#This Row],[date]],"mmm")</f>
        <v>Jan</v>
      </c>
      <c r="H558" s="2" t="str">
        <f>TEXT(Table[[#This Row],[date]],"yyyy")</f>
        <v>2023</v>
      </c>
      <c r="I558" t="s">
        <v>24</v>
      </c>
      <c r="J558" t="s">
        <v>15</v>
      </c>
      <c r="K558">
        <v>97</v>
      </c>
    </row>
    <row r="559" spans="1:11" x14ac:dyDescent="0.25">
      <c r="A559" t="s">
        <v>650</v>
      </c>
      <c r="B559" t="s">
        <v>68</v>
      </c>
      <c r="C559" t="s">
        <v>43</v>
      </c>
      <c r="D559">
        <v>40</v>
      </c>
      <c r="E559" s="27" t="s">
        <v>12</v>
      </c>
      <c r="F559" s="2">
        <v>44716</v>
      </c>
      <c r="G559" s="27" t="str">
        <f>TEXT(Table[[#This Row],[date]],"mmm")</f>
        <v>Jun</v>
      </c>
      <c r="H559" s="2" t="str">
        <f>TEXT(Table[[#This Row],[date]],"yyyy")</f>
        <v>2022</v>
      </c>
      <c r="I559" t="s">
        <v>14</v>
      </c>
      <c r="J559" t="s">
        <v>70</v>
      </c>
      <c r="K559">
        <v>1200</v>
      </c>
    </row>
    <row r="560" spans="1:11" x14ac:dyDescent="0.25">
      <c r="A560" t="s">
        <v>651</v>
      </c>
      <c r="B560" t="s">
        <v>57</v>
      </c>
      <c r="C560" t="s">
        <v>146</v>
      </c>
      <c r="D560" t="s">
        <v>12</v>
      </c>
      <c r="E560" s="27">
        <v>0.12</v>
      </c>
      <c r="F560" s="2">
        <v>44735</v>
      </c>
      <c r="G560" s="27" t="str">
        <f>TEXT(Table[[#This Row],[date]],"mmm")</f>
        <v>Jun</v>
      </c>
      <c r="H560" s="2" t="str">
        <f>TEXT(Table[[#This Row],[date]],"yyyy")</f>
        <v>2022</v>
      </c>
      <c r="I560" t="s">
        <v>19</v>
      </c>
      <c r="J560" t="s">
        <v>15</v>
      </c>
      <c r="K560">
        <v>10</v>
      </c>
    </row>
    <row r="561" spans="1:11" x14ac:dyDescent="0.25">
      <c r="A561" t="s">
        <v>651</v>
      </c>
      <c r="B561" t="s">
        <v>57</v>
      </c>
      <c r="C561" t="s">
        <v>146</v>
      </c>
      <c r="D561" t="s">
        <v>12</v>
      </c>
      <c r="E561" s="27">
        <v>0.21</v>
      </c>
      <c r="F561" s="2">
        <v>44936</v>
      </c>
      <c r="G561" s="27" t="str">
        <f>TEXT(Table[[#This Row],[date]],"mmm")</f>
        <v>Jan</v>
      </c>
      <c r="H561" s="2" t="str">
        <f>TEXT(Table[[#This Row],[date]],"yyyy")</f>
        <v>2023</v>
      </c>
      <c r="I561" t="s">
        <v>19</v>
      </c>
      <c r="J561" t="s">
        <v>15</v>
      </c>
      <c r="K561">
        <v>10</v>
      </c>
    </row>
    <row r="562" spans="1:11" x14ac:dyDescent="0.25">
      <c r="A562" t="s">
        <v>652</v>
      </c>
      <c r="B562" t="s">
        <v>356</v>
      </c>
      <c r="C562" t="s">
        <v>146</v>
      </c>
      <c r="D562">
        <v>40</v>
      </c>
      <c r="E562" s="27" t="s">
        <v>12</v>
      </c>
      <c r="F562" s="2">
        <v>44895</v>
      </c>
      <c r="G562" s="27" t="str">
        <f>TEXT(Table[[#This Row],[date]],"mmm")</f>
        <v>Nov</v>
      </c>
      <c r="H562" s="2" t="str">
        <f>TEXT(Table[[#This Row],[date]],"yyyy")</f>
        <v>2022</v>
      </c>
      <c r="I562" t="s">
        <v>39</v>
      </c>
      <c r="J562" t="s">
        <v>357</v>
      </c>
      <c r="K562" t="s">
        <v>12</v>
      </c>
    </row>
    <row r="563" spans="1:11" x14ac:dyDescent="0.25">
      <c r="A563" t="s">
        <v>653</v>
      </c>
      <c r="B563" t="s">
        <v>10</v>
      </c>
      <c r="C563" t="s">
        <v>69</v>
      </c>
      <c r="D563">
        <v>18</v>
      </c>
      <c r="E563" s="27">
        <v>0.14000000000000001</v>
      </c>
      <c r="F563" s="2">
        <v>43987</v>
      </c>
      <c r="G563" s="27" t="str">
        <f>TEXT(Table[[#This Row],[date]],"mmm")</f>
        <v>Jun</v>
      </c>
      <c r="H563" s="2" t="str">
        <f>TEXT(Table[[#This Row],[date]],"yyyy")</f>
        <v>2020</v>
      </c>
      <c r="I563" t="s">
        <v>29</v>
      </c>
      <c r="J563" t="s">
        <v>15</v>
      </c>
      <c r="K563">
        <v>106</v>
      </c>
    </row>
    <row r="564" spans="1:11" x14ac:dyDescent="0.25">
      <c r="A564" t="s">
        <v>653</v>
      </c>
      <c r="B564" t="s">
        <v>10</v>
      </c>
      <c r="C564" t="s">
        <v>69</v>
      </c>
      <c r="D564">
        <v>40</v>
      </c>
      <c r="E564" s="27">
        <v>0.12</v>
      </c>
      <c r="F564" s="2">
        <v>44736</v>
      </c>
      <c r="G564" s="27" t="str">
        <f>TEXT(Table[[#This Row],[date]],"mmm")</f>
        <v>Jun</v>
      </c>
      <c r="H564" s="2" t="str">
        <f>TEXT(Table[[#This Row],[date]],"yyyy")</f>
        <v>2022</v>
      </c>
      <c r="I564" t="s">
        <v>35</v>
      </c>
      <c r="J564" t="s">
        <v>15</v>
      </c>
      <c r="K564">
        <v>406</v>
      </c>
    </row>
    <row r="565" spans="1:11" x14ac:dyDescent="0.25">
      <c r="A565" t="s">
        <v>653</v>
      </c>
      <c r="B565" t="s">
        <v>10</v>
      </c>
      <c r="C565" t="s">
        <v>69</v>
      </c>
      <c r="D565">
        <v>50</v>
      </c>
      <c r="E565" s="27" t="s">
        <v>12</v>
      </c>
      <c r="F565" s="2">
        <v>44978</v>
      </c>
      <c r="G565" s="27" t="str">
        <f>TEXT(Table[[#This Row],[date]],"mmm")</f>
        <v>Feb</v>
      </c>
      <c r="H565" s="2" t="str">
        <f>TEXT(Table[[#This Row],[date]],"yyyy")</f>
        <v>2023</v>
      </c>
      <c r="I565" t="s">
        <v>35</v>
      </c>
      <c r="J565" t="s">
        <v>15</v>
      </c>
      <c r="K565">
        <v>406</v>
      </c>
    </row>
    <row r="566" spans="1:11" x14ac:dyDescent="0.25">
      <c r="A566" t="s">
        <v>654</v>
      </c>
      <c r="B566" t="s">
        <v>155</v>
      </c>
      <c r="C566" t="s">
        <v>69</v>
      </c>
      <c r="D566">
        <v>100</v>
      </c>
      <c r="E566" s="27">
        <v>0.06</v>
      </c>
      <c r="F566" s="2">
        <v>44747</v>
      </c>
      <c r="G566" s="27" t="str">
        <f>TEXT(Table[[#This Row],[date]],"mmm")</f>
        <v>Jul</v>
      </c>
      <c r="H566" s="2" t="str">
        <f>TEXT(Table[[#This Row],[date]],"yyyy")</f>
        <v>2022</v>
      </c>
      <c r="I566" t="s">
        <v>39</v>
      </c>
      <c r="J566" t="s">
        <v>157</v>
      </c>
      <c r="K566">
        <v>322</v>
      </c>
    </row>
    <row r="567" spans="1:11" x14ac:dyDescent="0.25">
      <c r="A567" t="s">
        <v>655</v>
      </c>
      <c r="B567" t="s">
        <v>46</v>
      </c>
      <c r="C567" t="s">
        <v>11</v>
      </c>
      <c r="D567">
        <v>50</v>
      </c>
      <c r="E567" s="27">
        <v>0.2</v>
      </c>
      <c r="F567" s="2">
        <v>44764</v>
      </c>
      <c r="G567" s="27" t="str">
        <f>TEXT(Table[[#This Row],[date]],"mmm")</f>
        <v>Jul</v>
      </c>
      <c r="H567" s="2" t="str">
        <f>TEXT(Table[[#This Row],[date]],"yyyy")</f>
        <v>2022</v>
      </c>
      <c r="I567" t="s">
        <v>29</v>
      </c>
      <c r="J567" t="s">
        <v>15</v>
      </c>
      <c r="K567">
        <v>69</v>
      </c>
    </row>
    <row r="568" spans="1:11" x14ac:dyDescent="0.25">
      <c r="A568" t="s">
        <v>656</v>
      </c>
      <c r="B568" t="s">
        <v>10</v>
      </c>
      <c r="C568" t="s">
        <v>28</v>
      </c>
      <c r="D568">
        <v>80</v>
      </c>
      <c r="E568" s="27">
        <v>0.08</v>
      </c>
      <c r="F568" s="2">
        <v>44985</v>
      </c>
      <c r="G568" s="27" t="str">
        <f>TEXT(Table[[#This Row],[date]],"mmm")</f>
        <v>Feb</v>
      </c>
      <c r="H568" s="2" t="str">
        <f>TEXT(Table[[#This Row],[date]],"yyyy")</f>
        <v>2023</v>
      </c>
      <c r="I568" t="s">
        <v>31</v>
      </c>
      <c r="J568" t="s">
        <v>15</v>
      </c>
      <c r="K568">
        <v>557</v>
      </c>
    </row>
    <row r="569" spans="1:11" x14ac:dyDescent="0.25">
      <c r="A569" t="s">
        <v>656</v>
      </c>
      <c r="B569" t="s">
        <v>10</v>
      </c>
      <c r="C569" t="s">
        <v>28</v>
      </c>
      <c r="D569">
        <v>500</v>
      </c>
      <c r="E569" s="27">
        <v>0.45</v>
      </c>
      <c r="F569" s="2">
        <v>43929</v>
      </c>
      <c r="G569" s="27" t="str">
        <f>TEXT(Table[[#This Row],[date]],"mmm")</f>
        <v>Apr</v>
      </c>
      <c r="H569" s="2" t="str">
        <f>TEXT(Table[[#This Row],[date]],"yyyy")</f>
        <v>2020</v>
      </c>
      <c r="I569" t="s">
        <v>31</v>
      </c>
      <c r="J569" t="s">
        <v>15</v>
      </c>
      <c r="K569">
        <v>332</v>
      </c>
    </row>
    <row r="570" spans="1:11" x14ac:dyDescent="0.25">
      <c r="A570" t="s">
        <v>657</v>
      </c>
      <c r="B570" t="s">
        <v>74</v>
      </c>
      <c r="C570" t="s">
        <v>146</v>
      </c>
      <c r="D570">
        <v>200</v>
      </c>
      <c r="E570" s="27" t="s">
        <v>12</v>
      </c>
      <c r="F570" s="2">
        <v>44873</v>
      </c>
      <c r="G570" s="27" t="str">
        <f>TEXT(Table[[#This Row],[date]],"mmm")</f>
        <v>Nov</v>
      </c>
      <c r="H570" s="2" t="str">
        <f>TEXT(Table[[#This Row],[date]],"yyyy")</f>
        <v>2022</v>
      </c>
      <c r="I570" t="s">
        <v>31</v>
      </c>
      <c r="J570" t="s">
        <v>15</v>
      </c>
      <c r="K570">
        <v>476</v>
      </c>
    </row>
    <row r="571" spans="1:11" x14ac:dyDescent="0.25">
      <c r="A571" t="s">
        <v>658</v>
      </c>
      <c r="B571" t="s">
        <v>10</v>
      </c>
      <c r="C571" t="s">
        <v>34</v>
      </c>
      <c r="D571">
        <v>30</v>
      </c>
      <c r="E571" s="27">
        <v>0.17</v>
      </c>
      <c r="F571" s="2">
        <v>44931</v>
      </c>
      <c r="G571" s="27" t="str">
        <f>TEXT(Table[[#This Row],[date]],"mmm")</f>
        <v>Jan</v>
      </c>
      <c r="H571" s="2" t="str">
        <f>TEXT(Table[[#This Row],[date]],"yyyy")</f>
        <v>2023</v>
      </c>
      <c r="I571" t="s">
        <v>39</v>
      </c>
      <c r="J571" t="s">
        <v>15</v>
      </c>
      <c r="K571">
        <v>176</v>
      </c>
    </row>
    <row r="572" spans="1:11" x14ac:dyDescent="0.25">
      <c r="A572" t="s">
        <v>658</v>
      </c>
      <c r="B572" t="s">
        <v>10</v>
      </c>
      <c r="C572" t="s">
        <v>34</v>
      </c>
      <c r="D572">
        <v>227</v>
      </c>
      <c r="E572" s="27" t="s">
        <v>12</v>
      </c>
      <c r="F572" s="2">
        <v>43917</v>
      </c>
      <c r="G572" s="27" t="str">
        <f>TEXT(Table[[#This Row],[date]],"mmm")</f>
        <v>Mar</v>
      </c>
      <c r="H572" s="2" t="str">
        <f>TEXT(Table[[#This Row],[date]],"yyyy")</f>
        <v>2020</v>
      </c>
      <c r="I572" t="s">
        <v>39</v>
      </c>
      <c r="J572" t="s">
        <v>15</v>
      </c>
      <c r="K572">
        <v>18</v>
      </c>
    </row>
    <row r="573" spans="1:11" x14ac:dyDescent="0.25">
      <c r="A573" t="s">
        <v>659</v>
      </c>
      <c r="B573" t="s">
        <v>10</v>
      </c>
      <c r="C573" t="s">
        <v>28</v>
      </c>
      <c r="D573">
        <v>129</v>
      </c>
      <c r="E573" s="27" t="s">
        <v>12</v>
      </c>
      <c r="F573" s="2">
        <v>44974</v>
      </c>
      <c r="G573" s="27" t="str">
        <f>TEXT(Table[[#This Row],[date]],"mmm")</f>
        <v>Feb</v>
      </c>
      <c r="H573" s="2" t="str">
        <f>TEXT(Table[[#This Row],[date]],"yyyy")</f>
        <v>2023</v>
      </c>
      <c r="I573" t="s">
        <v>59</v>
      </c>
      <c r="J573" t="s">
        <v>15</v>
      </c>
      <c r="K573">
        <v>290</v>
      </c>
    </row>
    <row r="574" spans="1:11" x14ac:dyDescent="0.25">
      <c r="A574" t="s">
        <v>660</v>
      </c>
      <c r="B574" t="s">
        <v>27</v>
      </c>
      <c r="C574" t="s">
        <v>58</v>
      </c>
      <c r="D574">
        <v>40</v>
      </c>
      <c r="E574" s="27" t="s">
        <v>12</v>
      </c>
      <c r="F574" s="2">
        <v>44980</v>
      </c>
      <c r="G574" s="27" t="str">
        <f>TEXT(Table[[#This Row],[date]],"mmm")</f>
        <v>Feb</v>
      </c>
      <c r="H574" s="2" t="str">
        <f>TEXT(Table[[#This Row],[date]],"yyyy")</f>
        <v>2023</v>
      </c>
      <c r="I574" t="s">
        <v>31</v>
      </c>
      <c r="J574" t="s">
        <v>15</v>
      </c>
      <c r="K574">
        <v>400</v>
      </c>
    </row>
    <row r="575" spans="1:11" x14ac:dyDescent="0.25">
      <c r="A575" t="s">
        <v>661</v>
      </c>
      <c r="B575" t="s">
        <v>662</v>
      </c>
      <c r="C575" t="s">
        <v>38</v>
      </c>
      <c r="D575">
        <v>59</v>
      </c>
      <c r="E575" s="27">
        <v>0.22</v>
      </c>
      <c r="F575" s="2">
        <v>44869</v>
      </c>
      <c r="G575" s="27" t="str">
        <f>TEXT(Table[[#This Row],[date]],"mmm")</f>
        <v>Nov</v>
      </c>
      <c r="H575" s="2" t="str">
        <f>TEXT(Table[[#This Row],[date]],"yyyy")</f>
        <v>2022</v>
      </c>
      <c r="I575" t="s">
        <v>39</v>
      </c>
      <c r="J575" t="s">
        <v>15</v>
      </c>
      <c r="K575">
        <v>60</v>
      </c>
    </row>
    <row r="576" spans="1:11" x14ac:dyDescent="0.25">
      <c r="A576" t="s">
        <v>663</v>
      </c>
      <c r="B576" t="s">
        <v>298</v>
      </c>
      <c r="C576" t="s">
        <v>55</v>
      </c>
      <c r="D576">
        <v>142</v>
      </c>
      <c r="E576" s="27">
        <v>0.15</v>
      </c>
      <c r="F576" s="2">
        <v>44943</v>
      </c>
      <c r="G576" s="27" t="str">
        <f>TEXT(Table[[#This Row],[date]],"mmm")</f>
        <v>Jan</v>
      </c>
      <c r="H576" s="2" t="str">
        <f>TEXT(Table[[#This Row],[date]],"yyyy")</f>
        <v>2023</v>
      </c>
      <c r="I576" t="s">
        <v>35</v>
      </c>
      <c r="J576" t="s">
        <v>70</v>
      </c>
      <c r="K576">
        <v>87</v>
      </c>
    </row>
    <row r="577" spans="1:11" x14ac:dyDescent="0.25">
      <c r="A577" t="s">
        <v>664</v>
      </c>
      <c r="B577" t="s">
        <v>46</v>
      </c>
      <c r="C577" t="s">
        <v>152</v>
      </c>
      <c r="D577">
        <v>7</v>
      </c>
      <c r="E577" s="27" t="s">
        <v>12</v>
      </c>
      <c r="F577" s="2">
        <v>44784</v>
      </c>
      <c r="G577" s="27" t="str">
        <f>TEXT(Table[[#This Row],[date]],"mmm")</f>
        <v>Aug</v>
      </c>
      <c r="H577" s="2" t="str">
        <f>TEXT(Table[[#This Row],[date]],"yyyy")</f>
        <v>2022</v>
      </c>
      <c r="I577" t="s">
        <v>29</v>
      </c>
      <c r="J577" t="s">
        <v>48</v>
      </c>
      <c r="K577">
        <v>26</v>
      </c>
    </row>
    <row r="578" spans="1:11" x14ac:dyDescent="0.25">
      <c r="A578" t="s">
        <v>665</v>
      </c>
      <c r="B578" t="s">
        <v>72</v>
      </c>
      <c r="C578" t="s">
        <v>520</v>
      </c>
      <c r="D578">
        <v>24</v>
      </c>
      <c r="E578" s="27">
        <v>0.03</v>
      </c>
      <c r="F578" s="2">
        <v>44958</v>
      </c>
      <c r="G578" s="27" t="str">
        <f>TEXT(Table[[#This Row],[date]],"mmm")</f>
        <v>Feb</v>
      </c>
      <c r="H578" s="2" t="str">
        <f>TEXT(Table[[#This Row],[date]],"yyyy")</f>
        <v>2023</v>
      </c>
      <c r="I578" t="s">
        <v>102</v>
      </c>
      <c r="J578" t="s">
        <v>15</v>
      </c>
      <c r="K578">
        <v>100</v>
      </c>
    </row>
    <row r="579" spans="1:11" x14ac:dyDescent="0.25">
      <c r="A579" t="s">
        <v>666</v>
      </c>
      <c r="B579" t="s">
        <v>74</v>
      </c>
      <c r="C579" t="s">
        <v>53</v>
      </c>
      <c r="D579">
        <v>400</v>
      </c>
      <c r="E579" s="27">
        <v>0.44</v>
      </c>
      <c r="F579" s="2">
        <v>43928</v>
      </c>
      <c r="G579" s="27" t="str">
        <f>TEXT(Table[[#This Row],[date]],"mmm")</f>
        <v>Apr</v>
      </c>
      <c r="H579" s="2" t="str">
        <f>TEXT(Table[[#This Row],[date]],"yyyy")</f>
        <v>2020</v>
      </c>
      <c r="I579" t="s">
        <v>35</v>
      </c>
      <c r="J579" t="s">
        <v>15</v>
      </c>
      <c r="K579">
        <v>319</v>
      </c>
    </row>
    <row r="580" spans="1:11" x14ac:dyDescent="0.25">
      <c r="A580" t="s">
        <v>667</v>
      </c>
      <c r="B580" t="s">
        <v>57</v>
      </c>
      <c r="C580" t="s">
        <v>166</v>
      </c>
      <c r="D580">
        <v>100</v>
      </c>
      <c r="E580" s="27">
        <v>0.01</v>
      </c>
      <c r="F580" s="2">
        <v>44855</v>
      </c>
      <c r="G580" s="27" t="str">
        <f>TEXT(Table[[#This Row],[date]],"mmm")</f>
        <v>Oct</v>
      </c>
      <c r="H580" s="2" t="str">
        <f>TEXT(Table[[#This Row],[date]],"yyyy")</f>
        <v>2022</v>
      </c>
      <c r="I580" t="s">
        <v>31</v>
      </c>
      <c r="J580" t="s">
        <v>15</v>
      </c>
      <c r="K580" t="s">
        <v>12</v>
      </c>
    </row>
    <row r="581" spans="1:11" x14ac:dyDescent="0.25">
      <c r="A581" t="s">
        <v>668</v>
      </c>
      <c r="B581" t="s">
        <v>339</v>
      </c>
      <c r="C581" t="s">
        <v>97</v>
      </c>
      <c r="D581">
        <v>80</v>
      </c>
      <c r="E581" s="27">
        <v>0.2</v>
      </c>
      <c r="F581" s="2">
        <v>43920</v>
      </c>
      <c r="G581" s="27" t="str">
        <f>TEXT(Table[[#This Row],[date]],"mmm")</f>
        <v>Mar</v>
      </c>
      <c r="H581" s="2" t="str">
        <f>TEXT(Table[[#This Row],[date]],"yyyy")</f>
        <v>2020</v>
      </c>
      <c r="I581" t="s">
        <v>24</v>
      </c>
      <c r="J581" t="s">
        <v>70</v>
      </c>
      <c r="K581">
        <v>48</v>
      </c>
    </row>
    <row r="582" spans="1:11" x14ac:dyDescent="0.25">
      <c r="A582" t="s">
        <v>669</v>
      </c>
      <c r="B582" t="s">
        <v>33</v>
      </c>
      <c r="C582" t="s">
        <v>105</v>
      </c>
      <c r="D582">
        <v>120</v>
      </c>
      <c r="E582" s="27">
        <v>0.4</v>
      </c>
      <c r="F582" s="2">
        <v>44755</v>
      </c>
      <c r="G582" s="27" t="str">
        <f>TEXT(Table[[#This Row],[date]],"mmm")</f>
        <v>Jul</v>
      </c>
      <c r="H582" s="2" t="str">
        <f>TEXT(Table[[#This Row],[date]],"yyyy")</f>
        <v>2022</v>
      </c>
      <c r="I582" t="s">
        <v>29</v>
      </c>
      <c r="J582" t="s">
        <v>15</v>
      </c>
      <c r="K582">
        <v>336</v>
      </c>
    </row>
    <row r="583" spans="1:11" x14ac:dyDescent="0.25">
      <c r="A583" t="s">
        <v>670</v>
      </c>
      <c r="B583" t="s">
        <v>37</v>
      </c>
      <c r="C583" t="s">
        <v>34</v>
      </c>
      <c r="D583">
        <v>260</v>
      </c>
      <c r="E583" s="27">
        <v>0.3</v>
      </c>
      <c r="F583" s="2">
        <v>44671</v>
      </c>
      <c r="G583" s="27" t="str">
        <f>TEXT(Table[[#This Row],[date]],"mmm")</f>
        <v>Apr</v>
      </c>
      <c r="H583" s="2" t="str">
        <f>TEXT(Table[[#This Row],[date]],"yyyy")</f>
        <v>2022</v>
      </c>
      <c r="I583" t="s">
        <v>35</v>
      </c>
      <c r="J583" t="s">
        <v>40</v>
      </c>
      <c r="K583">
        <v>502</v>
      </c>
    </row>
    <row r="584" spans="1:11" x14ac:dyDescent="0.25">
      <c r="A584" t="s">
        <v>671</v>
      </c>
      <c r="B584" t="s">
        <v>10</v>
      </c>
      <c r="C584" t="s">
        <v>34</v>
      </c>
      <c r="D584">
        <v>84</v>
      </c>
      <c r="E584" s="27">
        <v>7.0000000000000007E-2</v>
      </c>
      <c r="F584" s="2">
        <v>44852</v>
      </c>
      <c r="G584" s="27" t="str">
        <f>TEXT(Table[[#This Row],[date]],"mmm")</f>
        <v>Oct</v>
      </c>
      <c r="H584" s="2" t="str">
        <f>TEXT(Table[[#This Row],[date]],"yyyy")</f>
        <v>2022</v>
      </c>
      <c r="I584" t="s">
        <v>408</v>
      </c>
      <c r="J584" t="s">
        <v>15</v>
      </c>
      <c r="K584">
        <v>1700</v>
      </c>
    </row>
    <row r="585" spans="1:11" x14ac:dyDescent="0.25">
      <c r="A585" t="s">
        <v>672</v>
      </c>
      <c r="B585" t="s">
        <v>10</v>
      </c>
      <c r="C585" t="s">
        <v>65</v>
      </c>
      <c r="D585" t="s">
        <v>12</v>
      </c>
      <c r="E585" s="27">
        <v>0.14000000000000001</v>
      </c>
      <c r="F585" s="2">
        <v>43951</v>
      </c>
      <c r="G585" s="27" t="str">
        <f>TEXT(Table[[#This Row],[date]],"mmm")</f>
        <v>Apr</v>
      </c>
      <c r="H585" s="2" t="str">
        <f>TEXT(Table[[#This Row],[date]],"yyyy")</f>
        <v>2020</v>
      </c>
      <c r="I585" t="s">
        <v>14</v>
      </c>
      <c r="J585" t="s">
        <v>15</v>
      </c>
      <c r="K585">
        <v>145</v>
      </c>
    </row>
    <row r="586" spans="1:11" x14ac:dyDescent="0.25">
      <c r="A586" t="s">
        <v>673</v>
      </c>
      <c r="B586" t="s">
        <v>391</v>
      </c>
      <c r="C586" t="s">
        <v>97</v>
      </c>
      <c r="D586">
        <v>200</v>
      </c>
      <c r="E586" s="27" t="s">
        <v>12</v>
      </c>
      <c r="F586" s="2">
        <v>43916</v>
      </c>
      <c r="G586" s="27" t="str">
        <f>TEXT(Table[[#This Row],[date]],"mmm")</f>
        <v>Mar</v>
      </c>
      <c r="H586" s="2" t="str">
        <f>TEXT(Table[[#This Row],[date]],"yyyy")</f>
        <v>2020</v>
      </c>
      <c r="I586" t="s">
        <v>39</v>
      </c>
      <c r="J586" t="s">
        <v>70</v>
      </c>
      <c r="K586" t="s">
        <v>12</v>
      </c>
    </row>
    <row r="587" spans="1:11" x14ac:dyDescent="0.25">
      <c r="A587" t="s">
        <v>674</v>
      </c>
      <c r="B587" t="s">
        <v>339</v>
      </c>
      <c r="C587" t="s">
        <v>105</v>
      </c>
      <c r="D587">
        <v>90</v>
      </c>
      <c r="E587" s="27" t="s">
        <v>12</v>
      </c>
      <c r="F587" s="2">
        <v>44960</v>
      </c>
      <c r="G587" s="27" t="str">
        <f>TEXT(Table[[#This Row],[date]],"mmm")</f>
        <v>Feb</v>
      </c>
      <c r="H587" s="2" t="str">
        <f>TEXT(Table[[#This Row],[date]],"yyyy")</f>
        <v>2023</v>
      </c>
      <c r="I587" t="s">
        <v>14</v>
      </c>
      <c r="J587" t="s">
        <v>70</v>
      </c>
      <c r="K587">
        <v>150</v>
      </c>
    </row>
    <row r="588" spans="1:11" x14ac:dyDescent="0.25">
      <c r="A588" t="s">
        <v>674</v>
      </c>
      <c r="B588" t="s">
        <v>339</v>
      </c>
      <c r="C588" t="s">
        <v>105</v>
      </c>
      <c r="D588">
        <v>250</v>
      </c>
      <c r="E588" s="27">
        <v>0.3</v>
      </c>
      <c r="F588" s="2">
        <v>44722</v>
      </c>
      <c r="G588" s="27" t="str">
        <f>TEXT(Table[[#This Row],[date]],"mmm")</f>
        <v>Jun</v>
      </c>
      <c r="H588" s="2" t="str">
        <f>TEXT(Table[[#This Row],[date]],"yyyy")</f>
        <v>2022</v>
      </c>
      <c r="I588" t="s">
        <v>14</v>
      </c>
      <c r="J588" t="s">
        <v>70</v>
      </c>
      <c r="K588">
        <v>150</v>
      </c>
    </row>
    <row r="589" spans="1:11" x14ac:dyDescent="0.25">
      <c r="A589" t="s">
        <v>675</v>
      </c>
      <c r="B589" t="s">
        <v>10</v>
      </c>
      <c r="C589" t="s">
        <v>69</v>
      </c>
      <c r="D589" t="s">
        <v>12</v>
      </c>
      <c r="E589" s="27">
        <v>1</v>
      </c>
      <c r="F589" s="2">
        <v>44656</v>
      </c>
      <c r="G589" s="27" t="str">
        <f>TEXT(Table[[#This Row],[date]],"mmm")</f>
        <v>Apr</v>
      </c>
      <c r="H589" s="2" t="str">
        <f>TEXT(Table[[#This Row],[date]],"yyyy")</f>
        <v>2022</v>
      </c>
      <c r="I589" t="s">
        <v>24</v>
      </c>
      <c r="J589" t="s">
        <v>15</v>
      </c>
      <c r="K589">
        <v>124</v>
      </c>
    </row>
    <row r="590" spans="1:11" x14ac:dyDescent="0.25">
      <c r="A590" t="s">
        <v>676</v>
      </c>
      <c r="B590" t="s">
        <v>374</v>
      </c>
      <c r="C590" t="s">
        <v>11</v>
      </c>
      <c r="D590">
        <v>315</v>
      </c>
      <c r="E590" s="27">
        <v>0.56999999999999995</v>
      </c>
      <c r="F590" s="2">
        <v>44935</v>
      </c>
      <c r="G590" s="27" t="str">
        <f>TEXT(Table[[#This Row],[date]],"mmm")</f>
        <v>Jan</v>
      </c>
      <c r="H590" s="2" t="str">
        <f>TEXT(Table[[#This Row],[date]],"yyyy")</f>
        <v>2023</v>
      </c>
      <c r="I590" t="s">
        <v>31</v>
      </c>
      <c r="J590" t="s">
        <v>15</v>
      </c>
      <c r="K590">
        <v>1200</v>
      </c>
    </row>
    <row r="591" spans="1:11" x14ac:dyDescent="0.25">
      <c r="A591" t="s">
        <v>677</v>
      </c>
      <c r="B591" t="s">
        <v>37</v>
      </c>
      <c r="C591" t="s">
        <v>53</v>
      </c>
      <c r="D591">
        <v>170</v>
      </c>
      <c r="E591" s="27" t="s">
        <v>12</v>
      </c>
      <c r="F591" s="2">
        <v>44714</v>
      </c>
      <c r="G591" s="27" t="str">
        <f>TEXT(Table[[#This Row],[date]],"mmm")</f>
        <v>Jun</v>
      </c>
      <c r="H591" s="2" t="str">
        <f>TEXT(Table[[#This Row],[date]],"yyyy")</f>
        <v>2022</v>
      </c>
      <c r="I591" t="s">
        <v>19</v>
      </c>
      <c r="J591" t="s">
        <v>40</v>
      </c>
      <c r="K591">
        <v>31</v>
      </c>
    </row>
    <row r="592" spans="1:11" x14ac:dyDescent="0.25">
      <c r="A592" t="s">
        <v>678</v>
      </c>
      <c r="B592" t="s">
        <v>74</v>
      </c>
      <c r="C592" t="s">
        <v>11</v>
      </c>
      <c r="D592" t="s">
        <v>12</v>
      </c>
      <c r="E592" s="27">
        <v>1</v>
      </c>
      <c r="F592" s="2">
        <v>44874</v>
      </c>
      <c r="G592" s="27" t="str">
        <f>TEXT(Table[[#This Row],[date]],"mmm")</f>
        <v>Nov</v>
      </c>
      <c r="H592" s="2" t="str">
        <f>TEXT(Table[[#This Row],[date]],"yyyy")</f>
        <v>2022</v>
      </c>
      <c r="I592" t="s">
        <v>24</v>
      </c>
      <c r="J592" t="s">
        <v>15</v>
      </c>
      <c r="K592">
        <v>81</v>
      </c>
    </row>
    <row r="593" spans="1:11" x14ac:dyDescent="0.25">
      <c r="A593" t="s">
        <v>679</v>
      </c>
      <c r="B593" t="s">
        <v>180</v>
      </c>
      <c r="C593" t="s">
        <v>53</v>
      </c>
      <c r="D593">
        <v>100</v>
      </c>
      <c r="E593" s="27">
        <v>1</v>
      </c>
      <c r="F593" s="2">
        <v>44862</v>
      </c>
      <c r="G593" s="27" t="str">
        <f>TEXT(Table[[#This Row],[date]],"mmm")</f>
        <v>Oct</v>
      </c>
      <c r="H593" s="2" t="str">
        <f>TEXT(Table[[#This Row],[date]],"yyyy")</f>
        <v>2022</v>
      </c>
      <c r="I593" t="s">
        <v>24</v>
      </c>
      <c r="J593" t="s">
        <v>15</v>
      </c>
      <c r="K593">
        <v>35</v>
      </c>
    </row>
    <row r="594" spans="1:11" x14ac:dyDescent="0.25">
      <c r="A594" t="s">
        <v>680</v>
      </c>
      <c r="B594" t="s">
        <v>46</v>
      </c>
      <c r="C594" t="s">
        <v>34</v>
      </c>
      <c r="D594" t="s">
        <v>12</v>
      </c>
      <c r="E594" s="27">
        <v>0.15</v>
      </c>
      <c r="F594" s="2">
        <v>44960</v>
      </c>
      <c r="G594" s="27" t="str">
        <f>TEXT(Table[[#This Row],[date]],"mmm")</f>
        <v>Feb</v>
      </c>
      <c r="H594" s="2" t="str">
        <f>TEXT(Table[[#This Row],[date]],"yyyy")</f>
        <v>2023</v>
      </c>
      <c r="I594" t="s">
        <v>39</v>
      </c>
      <c r="J594" t="s">
        <v>48</v>
      </c>
      <c r="K594">
        <v>30</v>
      </c>
    </row>
    <row r="595" spans="1:11" x14ac:dyDescent="0.25">
      <c r="A595" t="s">
        <v>681</v>
      </c>
      <c r="B595" t="s">
        <v>242</v>
      </c>
      <c r="C595" t="s">
        <v>166</v>
      </c>
      <c r="D595">
        <v>16</v>
      </c>
      <c r="E595" s="27">
        <v>0.2</v>
      </c>
      <c r="F595" s="2">
        <v>44729</v>
      </c>
      <c r="G595" s="27" t="str">
        <f>TEXT(Table[[#This Row],[date]],"mmm")</f>
        <v>Jun</v>
      </c>
      <c r="H595" s="2" t="str">
        <f>TEXT(Table[[#This Row],[date]],"yyyy")</f>
        <v>2022</v>
      </c>
      <c r="I595" t="s">
        <v>24</v>
      </c>
      <c r="J595" t="s">
        <v>15</v>
      </c>
      <c r="K595">
        <v>49</v>
      </c>
    </row>
    <row r="596" spans="1:11" x14ac:dyDescent="0.25">
      <c r="A596" t="s">
        <v>682</v>
      </c>
      <c r="B596" t="s">
        <v>683</v>
      </c>
      <c r="C596" t="s">
        <v>69</v>
      </c>
      <c r="D596">
        <v>14</v>
      </c>
      <c r="E596" s="27">
        <v>0.1</v>
      </c>
      <c r="F596" s="2">
        <v>44742</v>
      </c>
      <c r="G596" s="27" t="str">
        <f>TEXT(Table[[#This Row],[date]],"mmm")</f>
        <v>Jun</v>
      </c>
      <c r="H596" s="2" t="str">
        <f>TEXT(Table[[#This Row],[date]],"yyyy")</f>
        <v>2022</v>
      </c>
      <c r="I596" t="s">
        <v>19</v>
      </c>
      <c r="J596" t="s">
        <v>81</v>
      </c>
      <c r="K596">
        <v>22</v>
      </c>
    </row>
    <row r="597" spans="1:11" x14ac:dyDescent="0.25">
      <c r="A597" t="s">
        <v>684</v>
      </c>
      <c r="B597" t="s">
        <v>172</v>
      </c>
      <c r="C597" t="s">
        <v>53</v>
      </c>
      <c r="D597" t="s">
        <v>12</v>
      </c>
      <c r="E597" s="27">
        <v>1</v>
      </c>
      <c r="F597" s="2">
        <v>44977</v>
      </c>
      <c r="G597" s="27" t="str">
        <f>TEXT(Table[[#This Row],[date]],"mmm")</f>
        <v>Feb</v>
      </c>
      <c r="H597" s="2" t="str">
        <f>TEXT(Table[[#This Row],[date]],"yyyy")</f>
        <v>2023</v>
      </c>
      <c r="I597" t="s">
        <v>19</v>
      </c>
      <c r="J597" t="s">
        <v>15</v>
      </c>
      <c r="K597">
        <v>9</v>
      </c>
    </row>
    <row r="598" spans="1:11" x14ac:dyDescent="0.25">
      <c r="A598" t="s">
        <v>685</v>
      </c>
      <c r="B598" t="s">
        <v>33</v>
      </c>
      <c r="C598" t="s">
        <v>38</v>
      </c>
      <c r="D598">
        <v>30</v>
      </c>
      <c r="E598" s="27">
        <v>0.05</v>
      </c>
      <c r="F598" s="2">
        <v>44977</v>
      </c>
      <c r="G598" s="27" t="str">
        <f>TEXT(Table[[#This Row],[date]],"mmm")</f>
        <v>Feb</v>
      </c>
      <c r="H598" s="2" t="str">
        <f>TEXT(Table[[#This Row],[date]],"yyyy")</f>
        <v>2023</v>
      </c>
      <c r="I598" t="s">
        <v>14</v>
      </c>
      <c r="J598" t="s">
        <v>15</v>
      </c>
      <c r="K598">
        <v>1000</v>
      </c>
    </row>
    <row r="599" spans="1:11" x14ac:dyDescent="0.25">
      <c r="A599" t="s">
        <v>686</v>
      </c>
      <c r="B599" t="s">
        <v>10</v>
      </c>
      <c r="C599" t="s">
        <v>34</v>
      </c>
      <c r="D599" t="s">
        <v>12</v>
      </c>
      <c r="E599" s="27">
        <v>0.1</v>
      </c>
      <c r="F599" s="2">
        <v>44894</v>
      </c>
      <c r="G599" s="27" t="str">
        <f>TEXT(Table[[#This Row],[date]],"mmm")</f>
        <v>Nov</v>
      </c>
      <c r="H599" s="2" t="str">
        <f>TEXT(Table[[#This Row],[date]],"yyyy")</f>
        <v>2022</v>
      </c>
      <c r="I599" t="s">
        <v>24</v>
      </c>
      <c r="J599" t="s">
        <v>15</v>
      </c>
      <c r="K599">
        <v>269</v>
      </c>
    </row>
    <row r="600" spans="1:11" x14ac:dyDescent="0.25">
      <c r="A600" t="s">
        <v>687</v>
      </c>
      <c r="B600" t="s">
        <v>42</v>
      </c>
      <c r="C600" t="s">
        <v>65</v>
      </c>
      <c r="D600">
        <v>30</v>
      </c>
      <c r="E600" s="27" t="s">
        <v>12</v>
      </c>
      <c r="F600" s="2">
        <v>43923</v>
      </c>
      <c r="G600" s="27" t="str">
        <f>TEXT(Table[[#This Row],[date]],"mmm")</f>
        <v>Apr</v>
      </c>
      <c r="H600" s="2" t="str">
        <f>TEXT(Table[[#This Row],[date]],"yyyy")</f>
        <v>2020</v>
      </c>
      <c r="I600" t="s">
        <v>35</v>
      </c>
      <c r="J600" t="s">
        <v>15</v>
      </c>
      <c r="K600">
        <v>50</v>
      </c>
    </row>
    <row r="601" spans="1:11" x14ac:dyDescent="0.25">
      <c r="A601" t="s">
        <v>688</v>
      </c>
      <c r="B601" t="s">
        <v>689</v>
      </c>
      <c r="C601" t="s">
        <v>453</v>
      </c>
      <c r="D601">
        <v>30</v>
      </c>
      <c r="E601" s="27">
        <v>0.11</v>
      </c>
      <c r="F601" s="2">
        <v>44987</v>
      </c>
      <c r="G601" s="27" t="str">
        <f>TEXT(Table[[#This Row],[date]],"mmm")</f>
        <v>Mar</v>
      </c>
      <c r="H601" s="2" t="str">
        <f>TEXT(Table[[#This Row],[date]],"yyyy")</f>
        <v>2023</v>
      </c>
      <c r="I601" t="s">
        <v>19</v>
      </c>
      <c r="J601" t="s">
        <v>70</v>
      </c>
      <c r="K601">
        <v>13</v>
      </c>
    </row>
    <row r="602" spans="1:11" x14ac:dyDescent="0.25">
      <c r="A602" t="s">
        <v>690</v>
      </c>
      <c r="B602" t="s">
        <v>155</v>
      </c>
      <c r="C602" t="s">
        <v>146</v>
      </c>
      <c r="D602">
        <v>60</v>
      </c>
      <c r="E602" s="27">
        <v>0.08</v>
      </c>
      <c r="F602" s="2">
        <v>44768</v>
      </c>
      <c r="G602" s="27" t="str">
        <f>TEXT(Table[[#This Row],[date]],"mmm")</f>
        <v>Jul</v>
      </c>
      <c r="H602" s="2" t="str">
        <f>TEXT(Table[[#This Row],[date]],"yyyy")</f>
        <v>2022</v>
      </c>
      <c r="I602" t="s">
        <v>31</v>
      </c>
      <c r="J602" t="s">
        <v>157</v>
      </c>
      <c r="K602">
        <v>111</v>
      </c>
    </row>
    <row r="603" spans="1:11" x14ac:dyDescent="0.25">
      <c r="A603" t="s">
        <v>691</v>
      </c>
      <c r="B603" t="s">
        <v>10</v>
      </c>
      <c r="C603" t="s">
        <v>75</v>
      </c>
      <c r="D603" t="s">
        <v>12</v>
      </c>
      <c r="E603" s="27">
        <v>0.05</v>
      </c>
      <c r="F603" s="2">
        <v>44838</v>
      </c>
      <c r="G603" s="27" t="str">
        <f>TEXT(Table[[#This Row],[date]],"mmm")</f>
        <v>Oct</v>
      </c>
      <c r="H603" s="2" t="str">
        <f>TEXT(Table[[#This Row],[date]],"yyyy")</f>
        <v>2022</v>
      </c>
      <c r="I603" t="s">
        <v>35</v>
      </c>
      <c r="J603" t="s">
        <v>15</v>
      </c>
      <c r="K603" t="s">
        <v>12</v>
      </c>
    </row>
    <row r="604" spans="1:11" x14ac:dyDescent="0.25">
      <c r="A604" t="s">
        <v>692</v>
      </c>
      <c r="B604" t="s">
        <v>33</v>
      </c>
      <c r="C604" t="s">
        <v>43</v>
      </c>
      <c r="D604">
        <v>100</v>
      </c>
      <c r="E604" s="27" t="s">
        <v>12</v>
      </c>
      <c r="F604" s="2">
        <v>43957</v>
      </c>
      <c r="G604" s="27" t="str">
        <f>TEXT(Table[[#This Row],[date]],"mmm")</f>
        <v>May</v>
      </c>
      <c r="H604" s="2" t="str">
        <f>TEXT(Table[[#This Row],[date]],"yyyy")</f>
        <v>2020</v>
      </c>
      <c r="I604" t="s">
        <v>59</v>
      </c>
      <c r="J604" t="s">
        <v>15</v>
      </c>
      <c r="K604">
        <v>15</v>
      </c>
    </row>
    <row r="605" spans="1:11" x14ac:dyDescent="0.25">
      <c r="A605" t="s">
        <v>693</v>
      </c>
      <c r="B605" t="s">
        <v>10</v>
      </c>
      <c r="C605" t="s">
        <v>105</v>
      </c>
      <c r="D605">
        <v>640</v>
      </c>
      <c r="E605" s="27">
        <v>0.2</v>
      </c>
      <c r="F605" s="2">
        <v>44937</v>
      </c>
      <c r="G605" s="27" t="str">
        <f>TEXT(Table[[#This Row],[date]],"mmm")</f>
        <v>Jan</v>
      </c>
      <c r="H605" s="2" t="str">
        <f>TEXT(Table[[#This Row],[date]],"yyyy")</f>
        <v>2023</v>
      </c>
      <c r="I605" t="s">
        <v>14</v>
      </c>
      <c r="J605" t="s">
        <v>15</v>
      </c>
      <c r="K605">
        <v>2400</v>
      </c>
    </row>
    <row r="606" spans="1:11" x14ac:dyDescent="0.25">
      <c r="A606" t="s">
        <v>694</v>
      </c>
      <c r="B606" t="s">
        <v>10</v>
      </c>
      <c r="C606" t="s">
        <v>65</v>
      </c>
      <c r="D606">
        <v>24</v>
      </c>
      <c r="E606" s="27">
        <v>0.21</v>
      </c>
      <c r="F606" s="2">
        <v>44850</v>
      </c>
      <c r="G606" s="27" t="str">
        <f>TEXT(Table[[#This Row],[date]],"mmm")</f>
        <v>Oct</v>
      </c>
      <c r="H606" s="2" t="str">
        <f>TEXT(Table[[#This Row],[date]],"yyyy")</f>
        <v>2022</v>
      </c>
      <c r="I606" t="s">
        <v>39</v>
      </c>
      <c r="J606" t="s">
        <v>15</v>
      </c>
      <c r="K606">
        <v>235</v>
      </c>
    </row>
    <row r="607" spans="1:11" x14ac:dyDescent="0.25">
      <c r="A607" t="s">
        <v>695</v>
      </c>
      <c r="B607" t="s">
        <v>10</v>
      </c>
      <c r="C607" t="s">
        <v>43</v>
      </c>
      <c r="D607">
        <v>37</v>
      </c>
      <c r="E607" s="27">
        <v>0.5</v>
      </c>
      <c r="F607" s="2">
        <v>44432</v>
      </c>
      <c r="G607" s="27" t="str">
        <f>TEXT(Table[[#This Row],[date]],"mmm")</f>
        <v>Aug</v>
      </c>
      <c r="H607" s="2" t="str">
        <f>TEXT(Table[[#This Row],[date]],"yyyy")</f>
        <v>2021</v>
      </c>
      <c r="I607" t="s">
        <v>19</v>
      </c>
      <c r="J607" t="s">
        <v>15</v>
      </c>
      <c r="K607">
        <v>14</v>
      </c>
    </row>
    <row r="608" spans="1:11" x14ac:dyDescent="0.25">
      <c r="A608" t="s">
        <v>696</v>
      </c>
      <c r="B608" t="s">
        <v>310</v>
      </c>
      <c r="C608" t="s">
        <v>34</v>
      </c>
      <c r="D608" t="s">
        <v>12</v>
      </c>
      <c r="E608" s="27">
        <v>0.15</v>
      </c>
      <c r="F608" s="2">
        <v>44813</v>
      </c>
      <c r="G608" s="27" t="str">
        <f>TEXT(Table[[#This Row],[date]],"mmm")</f>
        <v>Sep</v>
      </c>
      <c r="H608" s="2" t="str">
        <f>TEXT(Table[[#This Row],[date]],"yyyy")</f>
        <v>2022</v>
      </c>
      <c r="I608" t="s">
        <v>39</v>
      </c>
      <c r="J608" t="s">
        <v>15</v>
      </c>
      <c r="K608">
        <v>45</v>
      </c>
    </row>
    <row r="609" spans="1:11" x14ac:dyDescent="0.25">
      <c r="A609" t="s">
        <v>697</v>
      </c>
      <c r="B609" t="s">
        <v>22</v>
      </c>
      <c r="C609" t="s">
        <v>34</v>
      </c>
      <c r="D609" t="s">
        <v>12</v>
      </c>
      <c r="E609" s="27">
        <v>0.25</v>
      </c>
      <c r="F609" s="2">
        <v>43914</v>
      </c>
      <c r="G609" s="27" t="str">
        <f>TEXT(Table[[#This Row],[date]],"mmm")</f>
        <v>Mar</v>
      </c>
      <c r="H609" s="2" t="str">
        <f>TEXT(Table[[#This Row],[date]],"yyyy")</f>
        <v>2020</v>
      </c>
      <c r="I609" t="s">
        <v>39</v>
      </c>
      <c r="J609" t="s">
        <v>25</v>
      </c>
      <c r="K609" t="s">
        <v>12</v>
      </c>
    </row>
    <row r="610" spans="1:11" x14ac:dyDescent="0.25">
      <c r="A610" t="s">
        <v>698</v>
      </c>
      <c r="B610" t="s">
        <v>37</v>
      </c>
      <c r="C610" t="s">
        <v>146</v>
      </c>
      <c r="D610">
        <v>83</v>
      </c>
      <c r="E610" s="27">
        <v>0.82</v>
      </c>
      <c r="F610" s="2">
        <v>44790</v>
      </c>
      <c r="G610" s="27" t="str">
        <f>TEXT(Table[[#This Row],[date]],"mmm")</f>
        <v>Aug</v>
      </c>
      <c r="H610" s="2" t="str">
        <f>TEXT(Table[[#This Row],[date]],"yyyy")</f>
        <v>2022</v>
      </c>
      <c r="I610" t="s">
        <v>124</v>
      </c>
      <c r="J610" t="s">
        <v>40</v>
      </c>
      <c r="K610" t="s">
        <v>12</v>
      </c>
    </row>
    <row r="611" spans="1:11" x14ac:dyDescent="0.25">
      <c r="A611" t="s">
        <v>699</v>
      </c>
      <c r="B611" t="s">
        <v>184</v>
      </c>
      <c r="C611" t="s">
        <v>69</v>
      </c>
      <c r="D611" t="s">
        <v>12</v>
      </c>
      <c r="E611" s="27">
        <v>1</v>
      </c>
      <c r="F611" s="2">
        <v>44848</v>
      </c>
      <c r="G611" s="27" t="str">
        <f>TEXT(Table[[#This Row],[date]],"mmm")</f>
        <v>Oct</v>
      </c>
      <c r="H611" s="2" t="str">
        <f>TEXT(Table[[#This Row],[date]],"yyyy")</f>
        <v>2022</v>
      </c>
      <c r="I611" t="s">
        <v>39</v>
      </c>
      <c r="J611" t="s">
        <v>185</v>
      </c>
      <c r="K611">
        <v>9</v>
      </c>
    </row>
    <row r="612" spans="1:11" x14ac:dyDescent="0.25">
      <c r="A612" t="s">
        <v>700</v>
      </c>
      <c r="B612" t="s">
        <v>57</v>
      </c>
      <c r="C612" t="s">
        <v>159</v>
      </c>
      <c r="D612">
        <v>200</v>
      </c>
      <c r="E612" s="27">
        <v>0.2</v>
      </c>
      <c r="F612" s="2">
        <v>44762</v>
      </c>
      <c r="G612" s="27" t="str">
        <f>TEXT(Table[[#This Row],[date]],"mmm")</f>
        <v>Jul</v>
      </c>
      <c r="H612" s="2" t="str">
        <f>TEXT(Table[[#This Row],[date]],"yyyy")</f>
        <v>2022</v>
      </c>
      <c r="I612" t="s">
        <v>29</v>
      </c>
      <c r="J612" t="s">
        <v>15</v>
      </c>
      <c r="K612">
        <v>310</v>
      </c>
    </row>
    <row r="613" spans="1:11" x14ac:dyDescent="0.25">
      <c r="A613" t="s">
        <v>700</v>
      </c>
      <c r="B613" t="s">
        <v>57</v>
      </c>
      <c r="C613" t="s">
        <v>159</v>
      </c>
      <c r="D613">
        <v>300</v>
      </c>
      <c r="E613" s="27">
        <v>0.4</v>
      </c>
      <c r="F613" s="2">
        <v>44874</v>
      </c>
      <c r="G613" s="27" t="str">
        <f>TEXT(Table[[#This Row],[date]],"mmm")</f>
        <v>Nov</v>
      </c>
      <c r="H613" s="2" t="str">
        <f>TEXT(Table[[#This Row],[date]],"yyyy")</f>
        <v>2022</v>
      </c>
      <c r="I613" t="s">
        <v>29</v>
      </c>
      <c r="J613" t="s">
        <v>15</v>
      </c>
      <c r="K613">
        <v>310</v>
      </c>
    </row>
    <row r="614" spans="1:11" x14ac:dyDescent="0.25">
      <c r="A614" t="s">
        <v>701</v>
      </c>
      <c r="B614" t="s">
        <v>702</v>
      </c>
      <c r="C614" t="s">
        <v>97</v>
      </c>
      <c r="D614">
        <v>200</v>
      </c>
      <c r="E614" s="27">
        <v>0.33</v>
      </c>
      <c r="F614" s="2">
        <v>43922</v>
      </c>
      <c r="G614" s="27" t="str">
        <f>TEXT(Table[[#This Row],[date]],"mmm")</f>
        <v>Apr</v>
      </c>
      <c r="H614" s="2" t="str">
        <f>TEXT(Table[[#This Row],[date]],"yyyy")</f>
        <v>2020</v>
      </c>
      <c r="I614" t="s">
        <v>39</v>
      </c>
      <c r="J614" t="s">
        <v>703</v>
      </c>
      <c r="K614" t="s">
        <v>12</v>
      </c>
    </row>
    <row r="615" spans="1:11" x14ac:dyDescent="0.25">
      <c r="A615" t="s">
        <v>704</v>
      </c>
      <c r="B615" t="s">
        <v>213</v>
      </c>
      <c r="C615" t="s">
        <v>18</v>
      </c>
      <c r="D615">
        <v>4</v>
      </c>
      <c r="E615" s="27">
        <v>0.2</v>
      </c>
      <c r="F615" s="2">
        <v>43908</v>
      </c>
      <c r="G615" s="27" t="str">
        <f>TEXT(Table[[#This Row],[date]],"mmm")</f>
        <v>Mar</v>
      </c>
      <c r="H615" s="2" t="str">
        <f>TEXT(Table[[#This Row],[date]],"yyyy")</f>
        <v>2020</v>
      </c>
      <c r="I615" t="s">
        <v>124</v>
      </c>
      <c r="J615" t="s">
        <v>15</v>
      </c>
      <c r="K615">
        <v>4</v>
      </c>
    </row>
    <row r="616" spans="1:11" x14ac:dyDescent="0.25">
      <c r="A616" t="s">
        <v>705</v>
      </c>
      <c r="B616" t="s">
        <v>33</v>
      </c>
      <c r="C616" t="s">
        <v>453</v>
      </c>
      <c r="D616">
        <v>784</v>
      </c>
      <c r="E616" s="27">
        <v>0.98</v>
      </c>
      <c r="F616" s="2">
        <v>43910</v>
      </c>
      <c r="G616" s="27" t="str">
        <f>TEXT(Table[[#This Row],[date]],"mmm")</f>
        <v>Mar</v>
      </c>
      <c r="H616" s="2" t="str">
        <f>TEXT(Table[[#This Row],[date]],"yyyy")</f>
        <v>2020</v>
      </c>
      <c r="I616" t="s">
        <v>59</v>
      </c>
      <c r="J616" t="s">
        <v>15</v>
      </c>
      <c r="K616">
        <v>120</v>
      </c>
    </row>
    <row r="617" spans="1:11" x14ac:dyDescent="0.25">
      <c r="A617" t="s">
        <v>706</v>
      </c>
      <c r="B617" t="s">
        <v>74</v>
      </c>
      <c r="C617" t="s">
        <v>69</v>
      </c>
      <c r="D617">
        <v>60</v>
      </c>
      <c r="E617" s="27">
        <v>0.12</v>
      </c>
      <c r="F617" s="2">
        <v>43958</v>
      </c>
      <c r="G617" s="27" t="str">
        <f>TEXT(Table[[#This Row],[date]],"mmm")</f>
        <v>May</v>
      </c>
      <c r="H617" s="2" t="str">
        <f>TEXT(Table[[#This Row],[date]],"yyyy")</f>
        <v>2020</v>
      </c>
      <c r="I617" t="s">
        <v>14</v>
      </c>
      <c r="J617" t="s">
        <v>15</v>
      </c>
      <c r="K617">
        <v>263</v>
      </c>
    </row>
    <row r="618" spans="1:11" x14ac:dyDescent="0.25">
      <c r="A618" t="s">
        <v>707</v>
      </c>
      <c r="B618" t="s">
        <v>33</v>
      </c>
      <c r="C618" t="s">
        <v>53</v>
      </c>
      <c r="D618">
        <v>20</v>
      </c>
      <c r="E618" s="27">
        <v>0.1</v>
      </c>
      <c r="F618" s="2">
        <v>44659</v>
      </c>
      <c r="G618" s="27" t="str">
        <f>TEXT(Table[[#This Row],[date]],"mmm")</f>
        <v>Apr</v>
      </c>
      <c r="H618" s="2" t="str">
        <f>TEXT(Table[[#This Row],[date]],"yyyy")</f>
        <v>2022</v>
      </c>
      <c r="I618" t="s">
        <v>59</v>
      </c>
      <c r="J618" t="s">
        <v>15</v>
      </c>
      <c r="K618">
        <v>176</v>
      </c>
    </row>
    <row r="619" spans="1:11" x14ac:dyDescent="0.25">
      <c r="A619" t="s">
        <v>707</v>
      </c>
      <c r="B619" t="s">
        <v>33</v>
      </c>
      <c r="C619" t="s">
        <v>53</v>
      </c>
      <c r="D619">
        <v>21</v>
      </c>
      <c r="E619" s="27">
        <v>0.15</v>
      </c>
      <c r="F619" s="2">
        <v>44715</v>
      </c>
      <c r="G619" s="27" t="str">
        <f>TEXT(Table[[#This Row],[date]],"mmm")</f>
        <v>Jun</v>
      </c>
      <c r="H619" s="2" t="str">
        <f>TEXT(Table[[#This Row],[date]],"yyyy")</f>
        <v>2022</v>
      </c>
      <c r="I619" t="s">
        <v>59</v>
      </c>
      <c r="J619" t="s">
        <v>15</v>
      </c>
      <c r="K619">
        <v>176</v>
      </c>
    </row>
    <row r="620" spans="1:11" x14ac:dyDescent="0.25">
      <c r="A620" t="s">
        <v>708</v>
      </c>
      <c r="B620" t="s">
        <v>709</v>
      </c>
      <c r="C620" t="s">
        <v>53</v>
      </c>
      <c r="D620">
        <v>80</v>
      </c>
      <c r="E620" s="27" t="s">
        <v>12</v>
      </c>
      <c r="F620" s="2">
        <v>44707</v>
      </c>
      <c r="G620" s="27" t="str">
        <f>TEXT(Table[[#This Row],[date]],"mmm")</f>
        <v>May</v>
      </c>
      <c r="H620" s="2" t="str">
        <f>TEXT(Table[[#This Row],[date]],"yyyy")</f>
        <v>2022</v>
      </c>
      <c r="I620" t="s">
        <v>59</v>
      </c>
      <c r="J620" t="s">
        <v>710</v>
      </c>
      <c r="K620">
        <v>749</v>
      </c>
    </row>
    <row r="621" spans="1:11" x14ac:dyDescent="0.25">
      <c r="A621" t="s">
        <v>708</v>
      </c>
      <c r="B621" t="s">
        <v>96</v>
      </c>
      <c r="C621" t="s">
        <v>53</v>
      </c>
      <c r="D621">
        <v>60</v>
      </c>
      <c r="E621" s="27" t="s">
        <v>12</v>
      </c>
      <c r="F621" s="2">
        <v>44811</v>
      </c>
      <c r="G621" s="27" t="str">
        <f>TEXT(Table[[#This Row],[date]],"mmm")</f>
        <v>Sep</v>
      </c>
      <c r="H621" s="2" t="str">
        <f>TEXT(Table[[#This Row],[date]],"yyyy")</f>
        <v>2022</v>
      </c>
      <c r="I621" t="s">
        <v>59</v>
      </c>
      <c r="J621" t="s">
        <v>96</v>
      </c>
      <c r="K621">
        <v>749</v>
      </c>
    </row>
    <row r="622" spans="1:11" x14ac:dyDescent="0.25">
      <c r="A622" t="s">
        <v>711</v>
      </c>
      <c r="B622" t="s">
        <v>215</v>
      </c>
      <c r="C622" t="s">
        <v>53</v>
      </c>
      <c r="D622">
        <v>87</v>
      </c>
      <c r="E622" s="27">
        <v>0.67</v>
      </c>
      <c r="F622" s="2">
        <v>43914</v>
      </c>
      <c r="G622" s="27" t="str">
        <f>TEXT(Table[[#This Row],[date]],"mmm")</f>
        <v>Mar</v>
      </c>
      <c r="H622" s="2" t="str">
        <f>TEXT(Table[[#This Row],[date]],"yyyy")</f>
        <v>2020</v>
      </c>
      <c r="I622" t="s">
        <v>24</v>
      </c>
      <c r="J622" t="s">
        <v>15</v>
      </c>
      <c r="K622">
        <v>20</v>
      </c>
    </row>
    <row r="623" spans="1:11" x14ac:dyDescent="0.25">
      <c r="A623" t="s">
        <v>712</v>
      </c>
      <c r="B623" t="s">
        <v>10</v>
      </c>
      <c r="C623" t="s">
        <v>166</v>
      </c>
      <c r="D623">
        <v>100</v>
      </c>
      <c r="E623" s="27">
        <v>0.1</v>
      </c>
      <c r="F623" s="2">
        <v>44936</v>
      </c>
      <c r="G623" s="27" t="str">
        <f>TEXT(Table[[#This Row],[date]],"mmm")</f>
        <v>Jan</v>
      </c>
      <c r="H623" s="2" t="str">
        <f>TEXT(Table[[#This Row],[date]],"yyyy")</f>
        <v>2023</v>
      </c>
      <c r="I623" t="s">
        <v>31</v>
      </c>
      <c r="J623" t="s">
        <v>15</v>
      </c>
      <c r="K623">
        <v>125</v>
      </c>
    </row>
    <row r="624" spans="1:11" x14ac:dyDescent="0.25">
      <c r="A624" t="s">
        <v>713</v>
      </c>
      <c r="B624" t="s">
        <v>10</v>
      </c>
      <c r="C624" t="s">
        <v>69</v>
      </c>
      <c r="D624" t="s">
        <v>12</v>
      </c>
      <c r="E624" s="27">
        <v>0.4</v>
      </c>
      <c r="F624" s="2">
        <v>44840</v>
      </c>
      <c r="G624" s="27" t="str">
        <f>TEXT(Table[[#This Row],[date]],"mmm")</f>
        <v>Oct</v>
      </c>
      <c r="H624" s="2" t="str">
        <f>TEXT(Table[[#This Row],[date]],"yyyy")</f>
        <v>2022</v>
      </c>
      <c r="I624" t="s">
        <v>24</v>
      </c>
      <c r="J624" t="s">
        <v>15</v>
      </c>
      <c r="K624">
        <v>58</v>
      </c>
    </row>
    <row r="625" spans="1:11" x14ac:dyDescent="0.25">
      <c r="A625" t="s">
        <v>714</v>
      </c>
      <c r="B625" t="s">
        <v>22</v>
      </c>
      <c r="C625" t="s">
        <v>50</v>
      </c>
      <c r="D625">
        <v>15</v>
      </c>
      <c r="E625" s="27">
        <v>0.09</v>
      </c>
      <c r="F625" s="2">
        <v>44762</v>
      </c>
      <c r="G625" s="27" t="str">
        <f>TEXT(Table[[#This Row],[date]],"mmm")</f>
        <v>Jul</v>
      </c>
      <c r="H625" s="2" t="str">
        <f>TEXT(Table[[#This Row],[date]],"yyyy")</f>
        <v>2022</v>
      </c>
      <c r="I625" t="s">
        <v>24</v>
      </c>
      <c r="J625" t="s">
        <v>25</v>
      </c>
      <c r="K625">
        <v>58</v>
      </c>
    </row>
    <row r="626" spans="1:11" x14ac:dyDescent="0.25">
      <c r="A626" t="s">
        <v>715</v>
      </c>
      <c r="B626" t="s">
        <v>80</v>
      </c>
      <c r="C626" t="s">
        <v>105</v>
      </c>
      <c r="D626">
        <v>60</v>
      </c>
      <c r="E626" s="27">
        <v>0.08</v>
      </c>
      <c r="F626" s="2">
        <v>44876</v>
      </c>
      <c r="G626" s="27" t="str">
        <f>TEXT(Table[[#This Row],[date]],"mmm")</f>
        <v>Nov</v>
      </c>
      <c r="H626" s="2" t="str">
        <f>TEXT(Table[[#This Row],[date]],"yyyy")</f>
        <v>2022</v>
      </c>
      <c r="I626" t="s">
        <v>35</v>
      </c>
      <c r="J626" t="s">
        <v>15</v>
      </c>
      <c r="K626">
        <v>593</v>
      </c>
    </row>
    <row r="627" spans="1:11" x14ac:dyDescent="0.25">
      <c r="A627" t="s">
        <v>716</v>
      </c>
      <c r="B627" t="s">
        <v>10</v>
      </c>
      <c r="C627" t="s">
        <v>11</v>
      </c>
      <c r="D627" t="s">
        <v>12</v>
      </c>
      <c r="E627" s="27">
        <v>0.05</v>
      </c>
      <c r="F627" s="2">
        <v>44753</v>
      </c>
      <c r="G627" s="27" t="str">
        <f>TEXT(Table[[#This Row],[date]],"mmm")</f>
        <v>Jul</v>
      </c>
      <c r="H627" s="2" t="str">
        <f>TEXT(Table[[#This Row],[date]],"yyyy")</f>
        <v>2022</v>
      </c>
      <c r="I627" t="s">
        <v>35</v>
      </c>
      <c r="J627" t="s">
        <v>15</v>
      </c>
      <c r="K627">
        <v>225</v>
      </c>
    </row>
    <row r="628" spans="1:11" x14ac:dyDescent="0.25">
      <c r="A628" t="s">
        <v>716</v>
      </c>
      <c r="B628" t="s">
        <v>10</v>
      </c>
      <c r="C628" t="s">
        <v>11</v>
      </c>
      <c r="D628">
        <v>10</v>
      </c>
      <c r="E628" s="27">
        <v>0.03</v>
      </c>
      <c r="F628" s="2">
        <v>43941</v>
      </c>
      <c r="G628" s="27" t="str">
        <f>TEXT(Table[[#This Row],[date]],"mmm")</f>
        <v>Apr</v>
      </c>
      <c r="H628" s="2" t="str">
        <f>TEXT(Table[[#This Row],[date]],"yyyy")</f>
        <v>2020</v>
      </c>
      <c r="I628" t="s">
        <v>29</v>
      </c>
      <c r="J628" t="s">
        <v>15</v>
      </c>
      <c r="K628">
        <v>100</v>
      </c>
    </row>
    <row r="629" spans="1:11" x14ac:dyDescent="0.25">
      <c r="A629" t="s">
        <v>717</v>
      </c>
      <c r="B629" t="s">
        <v>77</v>
      </c>
      <c r="C629" t="s">
        <v>105</v>
      </c>
      <c r="D629">
        <v>60</v>
      </c>
      <c r="E629" s="27">
        <v>0.08</v>
      </c>
      <c r="F629" s="2">
        <v>44784</v>
      </c>
      <c r="G629" s="27" t="str">
        <f>TEXT(Table[[#This Row],[date]],"mmm")</f>
        <v>Aug</v>
      </c>
      <c r="H629" s="2" t="str">
        <f>TEXT(Table[[#This Row],[date]],"yyyy")</f>
        <v>2022</v>
      </c>
      <c r="I629" t="s">
        <v>35</v>
      </c>
      <c r="J629" t="s">
        <v>15</v>
      </c>
      <c r="K629">
        <v>201</v>
      </c>
    </row>
    <row r="630" spans="1:11" x14ac:dyDescent="0.25">
      <c r="A630" t="s">
        <v>718</v>
      </c>
      <c r="B630" t="s">
        <v>77</v>
      </c>
      <c r="C630" t="s">
        <v>53</v>
      </c>
      <c r="D630">
        <v>26</v>
      </c>
      <c r="E630" s="27">
        <v>0.04</v>
      </c>
      <c r="F630" s="2">
        <v>44827</v>
      </c>
      <c r="G630" s="27" t="str">
        <f>TEXT(Table[[#This Row],[date]],"mmm")</f>
        <v>Sep</v>
      </c>
      <c r="H630" s="2" t="str">
        <f>TEXT(Table[[#This Row],[date]],"yyyy")</f>
        <v>2022</v>
      </c>
      <c r="I630" t="s">
        <v>29</v>
      </c>
      <c r="J630" t="s">
        <v>15</v>
      </c>
      <c r="K630">
        <v>166</v>
      </c>
    </row>
    <row r="631" spans="1:11" x14ac:dyDescent="0.25">
      <c r="A631" t="s">
        <v>719</v>
      </c>
      <c r="B631" t="s">
        <v>68</v>
      </c>
      <c r="C631" t="s">
        <v>53</v>
      </c>
      <c r="D631">
        <v>150</v>
      </c>
      <c r="E631" s="27" t="s">
        <v>12</v>
      </c>
      <c r="F631" s="2">
        <v>44754</v>
      </c>
      <c r="G631" s="27" t="str">
        <f>TEXT(Table[[#This Row],[date]],"mmm")</f>
        <v>Jul</v>
      </c>
      <c r="H631" s="2" t="str">
        <f>TEXT(Table[[#This Row],[date]],"yyyy")</f>
        <v>2022</v>
      </c>
      <c r="I631" t="s">
        <v>24</v>
      </c>
      <c r="J631" t="s">
        <v>70</v>
      </c>
      <c r="K631">
        <v>63</v>
      </c>
    </row>
    <row r="632" spans="1:11" x14ac:dyDescent="0.25">
      <c r="A632" t="s">
        <v>720</v>
      </c>
      <c r="B632" t="s">
        <v>184</v>
      </c>
      <c r="C632" t="s">
        <v>69</v>
      </c>
      <c r="D632">
        <v>45</v>
      </c>
      <c r="E632" s="27">
        <v>0.15</v>
      </c>
      <c r="F632" s="2">
        <v>44722</v>
      </c>
      <c r="G632" s="27" t="str">
        <f>TEXT(Table[[#This Row],[date]],"mmm")</f>
        <v>Jun</v>
      </c>
      <c r="H632" s="2" t="str">
        <f>TEXT(Table[[#This Row],[date]],"yyyy")</f>
        <v>2022</v>
      </c>
      <c r="I632" t="s">
        <v>39</v>
      </c>
      <c r="J632" t="s">
        <v>185</v>
      </c>
      <c r="K632">
        <v>133</v>
      </c>
    </row>
    <row r="633" spans="1:11" x14ac:dyDescent="0.25">
      <c r="A633" t="s">
        <v>721</v>
      </c>
      <c r="B633" t="s">
        <v>74</v>
      </c>
      <c r="C633" t="s">
        <v>11</v>
      </c>
      <c r="D633" t="s">
        <v>12</v>
      </c>
      <c r="E633" s="27">
        <v>0.5</v>
      </c>
      <c r="F633" s="2">
        <v>44958</v>
      </c>
      <c r="G633" s="27" t="str">
        <f>TEXT(Table[[#This Row],[date]],"mmm")</f>
        <v>Feb</v>
      </c>
      <c r="H633" s="2" t="str">
        <f>TEXT(Table[[#This Row],[date]],"yyyy")</f>
        <v>2023</v>
      </c>
      <c r="I633" t="s">
        <v>31</v>
      </c>
      <c r="J633" t="s">
        <v>15</v>
      </c>
      <c r="K633">
        <v>76</v>
      </c>
    </row>
    <row r="634" spans="1:11" x14ac:dyDescent="0.25">
      <c r="A634" t="s">
        <v>722</v>
      </c>
      <c r="B634" t="s">
        <v>22</v>
      </c>
      <c r="C634" t="s">
        <v>69</v>
      </c>
      <c r="D634">
        <v>38</v>
      </c>
      <c r="E634" s="27">
        <v>0.09</v>
      </c>
      <c r="F634" s="2">
        <v>43942</v>
      </c>
      <c r="G634" s="27" t="str">
        <f>TEXT(Table[[#This Row],[date]],"mmm")</f>
        <v>Apr</v>
      </c>
      <c r="H634" s="2" t="str">
        <f>TEXT(Table[[#This Row],[date]],"yyyy")</f>
        <v>2020</v>
      </c>
      <c r="I634" t="s">
        <v>24</v>
      </c>
      <c r="J634" t="s">
        <v>25</v>
      </c>
      <c r="K634">
        <v>75</v>
      </c>
    </row>
    <row r="635" spans="1:11" x14ac:dyDescent="0.25">
      <c r="A635" t="s">
        <v>723</v>
      </c>
      <c r="B635" t="s">
        <v>312</v>
      </c>
      <c r="C635" t="s">
        <v>53</v>
      </c>
      <c r="D635">
        <v>40</v>
      </c>
      <c r="E635" s="27" t="s">
        <v>12</v>
      </c>
      <c r="F635" s="2">
        <v>44798</v>
      </c>
      <c r="G635" s="27" t="str">
        <f>TEXT(Table[[#This Row],[date]],"mmm")</f>
        <v>Aug</v>
      </c>
      <c r="H635" s="2" t="str">
        <f>TEXT(Table[[#This Row],[date]],"yyyy")</f>
        <v>2022</v>
      </c>
      <c r="I635" t="s">
        <v>59</v>
      </c>
      <c r="J635" t="s">
        <v>15</v>
      </c>
      <c r="K635">
        <v>280</v>
      </c>
    </row>
    <row r="636" spans="1:11" x14ac:dyDescent="0.25">
      <c r="A636" t="s">
        <v>724</v>
      </c>
      <c r="B636" t="s">
        <v>33</v>
      </c>
      <c r="C636" t="s">
        <v>53</v>
      </c>
      <c r="D636" t="s">
        <v>12</v>
      </c>
      <c r="E636" s="27">
        <v>0.25</v>
      </c>
      <c r="F636" s="2">
        <v>44760</v>
      </c>
      <c r="G636" s="27" t="str">
        <f>TEXT(Table[[#This Row],[date]],"mmm")</f>
        <v>Jul</v>
      </c>
      <c r="H636" s="2" t="str">
        <f>TEXT(Table[[#This Row],[date]],"yyyy")</f>
        <v>2022</v>
      </c>
      <c r="I636" t="s">
        <v>59</v>
      </c>
      <c r="J636" t="s">
        <v>15</v>
      </c>
      <c r="K636">
        <v>107</v>
      </c>
    </row>
    <row r="637" spans="1:11" x14ac:dyDescent="0.25">
      <c r="A637" t="s">
        <v>724</v>
      </c>
      <c r="B637" t="s">
        <v>218</v>
      </c>
      <c r="C637" t="s">
        <v>53</v>
      </c>
      <c r="D637">
        <v>329</v>
      </c>
      <c r="E637" s="27" t="s">
        <v>12</v>
      </c>
      <c r="F637" s="2">
        <v>44907</v>
      </c>
      <c r="G637" s="27" t="str">
        <f>TEXT(Table[[#This Row],[date]],"mmm")</f>
        <v>Dec</v>
      </c>
      <c r="H637" s="2" t="str">
        <f>TEXT(Table[[#This Row],[date]],"yyyy")</f>
        <v>2022</v>
      </c>
      <c r="I637" t="s">
        <v>59</v>
      </c>
      <c r="J637" t="s">
        <v>15</v>
      </c>
      <c r="K637">
        <v>107</v>
      </c>
    </row>
    <row r="638" spans="1:11" x14ac:dyDescent="0.25">
      <c r="A638" t="s">
        <v>725</v>
      </c>
      <c r="B638" t="s">
        <v>10</v>
      </c>
      <c r="C638" t="s">
        <v>55</v>
      </c>
      <c r="D638">
        <v>90</v>
      </c>
      <c r="E638" s="27">
        <v>0.02</v>
      </c>
      <c r="F638" s="2">
        <v>44910</v>
      </c>
      <c r="G638" s="27" t="str">
        <f>TEXT(Table[[#This Row],[date]],"mmm")</f>
        <v>Dec</v>
      </c>
      <c r="H638" s="2" t="str">
        <f>TEXT(Table[[#This Row],[date]],"yyyy")</f>
        <v>2022</v>
      </c>
      <c r="I638" t="s">
        <v>31</v>
      </c>
      <c r="J638" t="s">
        <v>15</v>
      </c>
      <c r="K638">
        <v>484</v>
      </c>
    </row>
    <row r="639" spans="1:11" x14ac:dyDescent="0.25">
      <c r="A639" t="s">
        <v>726</v>
      </c>
      <c r="B639" t="s">
        <v>727</v>
      </c>
      <c r="C639" t="s">
        <v>97</v>
      </c>
      <c r="D639">
        <v>35</v>
      </c>
      <c r="E639" s="27">
        <v>0.16</v>
      </c>
      <c r="F639" s="2">
        <v>43931</v>
      </c>
      <c r="G639" s="27" t="str">
        <f>TEXT(Table[[#This Row],[date]],"mmm")</f>
        <v>Apr</v>
      </c>
      <c r="H639" s="2" t="str">
        <f>TEXT(Table[[#This Row],[date]],"yyyy")</f>
        <v>2020</v>
      </c>
      <c r="I639" t="s">
        <v>39</v>
      </c>
      <c r="J639" t="s">
        <v>15</v>
      </c>
      <c r="K639">
        <v>3</v>
      </c>
    </row>
    <row r="640" spans="1:11" x14ac:dyDescent="0.25">
      <c r="A640" t="s">
        <v>728</v>
      </c>
      <c r="B640" t="s">
        <v>298</v>
      </c>
      <c r="C640" t="s">
        <v>43</v>
      </c>
      <c r="D640">
        <v>130</v>
      </c>
      <c r="E640" s="27">
        <v>0.75</v>
      </c>
      <c r="F640" s="2">
        <v>44846</v>
      </c>
      <c r="G640" s="27" t="str">
        <f>TEXT(Table[[#This Row],[date]],"mmm")</f>
        <v>Oct</v>
      </c>
      <c r="H640" s="2" t="str">
        <f>TEXT(Table[[#This Row],[date]],"yyyy")</f>
        <v>2022</v>
      </c>
      <c r="I640" t="s">
        <v>19</v>
      </c>
      <c r="J640" t="s">
        <v>70</v>
      </c>
      <c r="K640">
        <v>17</v>
      </c>
    </row>
    <row r="641" spans="1:11" x14ac:dyDescent="0.25">
      <c r="A641" t="s">
        <v>728</v>
      </c>
      <c r="B641" t="s">
        <v>298</v>
      </c>
      <c r="C641" t="s">
        <v>43</v>
      </c>
      <c r="D641">
        <v>145</v>
      </c>
      <c r="E641" s="27">
        <v>0.3</v>
      </c>
      <c r="F641" s="2">
        <v>44708</v>
      </c>
      <c r="G641" s="27" t="str">
        <f>TEXT(Table[[#This Row],[date]],"mmm")</f>
        <v>May</v>
      </c>
      <c r="H641" s="2" t="str">
        <f>TEXT(Table[[#This Row],[date]],"yyyy")</f>
        <v>2022</v>
      </c>
      <c r="I641" t="s">
        <v>19</v>
      </c>
      <c r="J641" t="s">
        <v>70</v>
      </c>
      <c r="K641">
        <v>17</v>
      </c>
    </row>
    <row r="642" spans="1:11" x14ac:dyDescent="0.25">
      <c r="A642" t="s">
        <v>729</v>
      </c>
      <c r="B642" t="s">
        <v>730</v>
      </c>
      <c r="C642" t="s">
        <v>53</v>
      </c>
      <c r="D642" t="s">
        <v>12</v>
      </c>
      <c r="E642" s="27">
        <v>0.03</v>
      </c>
      <c r="F642" s="2">
        <v>44733</v>
      </c>
      <c r="G642" s="27" t="str">
        <f>TEXT(Table[[#This Row],[date]],"mmm")</f>
        <v>Jun</v>
      </c>
      <c r="H642" s="2" t="str">
        <f>TEXT(Table[[#This Row],[date]],"yyyy")</f>
        <v>2022</v>
      </c>
      <c r="I642" t="s">
        <v>29</v>
      </c>
      <c r="J642" t="s">
        <v>731</v>
      </c>
      <c r="K642">
        <v>202</v>
      </c>
    </row>
    <row r="643" spans="1:11" x14ac:dyDescent="0.25">
      <c r="A643" t="s">
        <v>732</v>
      </c>
      <c r="B643" t="s">
        <v>198</v>
      </c>
      <c r="C643" t="s">
        <v>18</v>
      </c>
      <c r="D643" t="s">
        <v>12</v>
      </c>
      <c r="E643" s="27">
        <v>0.12</v>
      </c>
      <c r="F643" s="2">
        <v>44817</v>
      </c>
      <c r="G643" s="27" t="str">
        <f>TEXT(Table[[#This Row],[date]],"mmm")</f>
        <v>Sep</v>
      </c>
      <c r="H643" s="2" t="str">
        <f>TEXT(Table[[#This Row],[date]],"yyyy")</f>
        <v>2022</v>
      </c>
      <c r="I643" t="s">
        <v>39</v>
      </c>
      <c r="J643" t="s">
        <v>15</v>
      </c>
      <c r="K643">
        <v>197</v>
      </c>
    </row>
    <row r="644" spans="1:11" x14ac:dyDescent="0.25">
      <c r="A644" t="s">
        <v>733</v>
      </c>
      <c r="B644" t="s">
        <v>10</v>
      </c>
      <c r="C644" t="s">
        <v>69</v>
      </c>
      <c r="D644">
        <v>14</v>
      </c>
      <c r="E644" s="27">
        <v>0.15</v>
      </c>
      <c r="F644" s="2">
        <v>43984</v>
      </c>
      <c r="G644" s="27" t="str">
        <f>TEXT(Table[[#This Row],[date]],"mmm")</f>
        <v>Jun</v>
      </c>
      <c r="H644" s="2" t="str">
        <f>TEXT(Table[[#This Row],[date]],"yyyy")</f>
        <v>2020</v>
      </c>
      <c r="I644" t="s">
        <v>29</v>
      </c>
      <c r="J644" t="s">
        <v>15</v>
      </c>
      <c r="K644">
        <v>453</v>
      </c>
    </row>
    <row r="645" spans="1:11" x14ac:dyDescent="0.25">
      <c r="A645" t="s">
        <v>733</v>
      </c>
      <c r="B645" t="s">
        <v>10</v>
      </c>
      <c r="C645" t="s">
        <v>69</v>
      </c>
      <c r="D645">
        <v>150</v>
      </c>
      <c r="E645" s="27">
        <v>0.42</v>
      </c>
      <c r="F645" s="2">
        <v>44859</v>
      </c>
      <c r="G645" s="27" t="str">
        <f>TEXT(Table[[#This Row],[date]],"mmm")</f>
        <v>Oct</v>
      </c>
      <c r="H645" s="2" t="str">
        <f>TEXT(Table[[#This Row],[date]],"yyyy")</f>
        <v>2022</v>
      </c>
      <c r="I645" t="s">
        <v>35</v>
      </c>
      <c r="J645" t="s">
        <v>15</v>
      </c>
      <c r="K645">
        <v>553</v>
      </c>
    </row>
    <row r="646" spans="1:11" x14ac:dyDescent="0.25">
      <c r="A646" t="s">
        <v>734</v>
      </c>
      <c r="B646" t="s">
        <v>10</v>
      </c>
      <c r="C646" t="s">
        <v>69</v>
      </c>
      <c r="D646">
        <v>85</v>
      </c>
      <c r="E646" s="27" t="s">
        <v>12</v>
      </c>
      <c r="F646" s="2">
        <v>44020</v>
      </c>
      <c r="G646" s="27" t="str">
        <f>TEXT(Table[[#This Row],[date]],"mmm")</f>
        <v>Jul</v>
      </c>
      <c r="H646" s="2" t="str">
        <f>TEXT(Table[[#This Row],[date]],"yyyy")</f>
        <v>2020</v>
      </c>
      <c r="I646" t="s">
        <v>31</v>
      </c>
      <c r="J646" t="s">
        <v>15</v>
      </c>
      <c r="K646">
        <v>746</v>
      </c>
    </row>
    <row r="647" spans="1:11" x14ac:dyDescent="0.25">
      <c r="A647" t="s">
        <v>735</v>
      </c>
      <c r="B647" t="s">
        <v>96</v>
      </c>
      <c r="C647" t="s">
        <v>69</v>
      </c>
      <c r="D647">
        <v>65</v>
      </c>
      <c r="E647" s="27">
        <v>0.18</v>
      </c>
      <c r="F647" s="2">
        <v>43937</v>
      </c>
      <c r="G647" s="27" t="str">
        <f>TEXT(Table[[#This Row],[date]],"mmm")</f>
        <v>Apr</v>
      </c>
      <c r="H647" s="2" t="str">
        <f>TEXT(Table[[#This Row],[date]],"yyyy")</f>
        <v>2020</v>
      </c>
      <c r="I647" t="s">
        <v>24</v>
      </c>
      <c r="J647" t="s">
        <v>96</v>
      </c>
      <c r="K647">
        <v>42</v>
      </c>
    </row>
    <row r="648" spans="1:11" x14ac:dyDescent="0.25">
      <c r="A648" t="s">
        <v>736</v>
      </c>
      <c r="B648" t="s">
        <v>298</v>
      </c>
      <c r="C648" t="s">
        <v>34</v>
      </c>
      <c r="D648">
        <v>180</v>
      </c>
      <c r="E648" s="27" t="s">
        <v>12</v>
      </c>
      <c r="F648" s="2">
        <v>44646</v>
      </c>
      <c r="G648" s="27" t="str">
        <f>TEXT(Table[[#This Row],[date]],"mmm")</f>
        <v>Mar</v>
      </c>
      <c r="H648" s="2" t="str">
        <f>TEXT(Table[[#This Row],[date]],"yyyy")</f>
        <v>2022</v>
      </c>
      <c r="I648" t="s">
        <v>35</v>
      </c>
      <c r="J648" t="s">
        <v>70</v>
      </c>
      <c r="K648">
        <v>228</v>
      </c>
    </row>
    <row r="649" spans="1:11" x14ac:dyDescent="0.25">
      <c r="A649" t="s">
        <v>737</v>
      </c>
      <c r="B649" t="s">
        <v>33</v>
      </c>
      <c r="C649" t="s">
        <v>65</v>
      </c>
      <c r="D649">
        <v>14</v>
      </c>
      <c r="E649" s="27">
        <v>0.05</v>
      </c>
      <c r="F649" s="2">
        <v>43924</v>
      </c>
      <c r="G649" s="27" t="str">
        <f>TEXT(Table[[#This Row],[date]],"mmm")</f>
        <v>Apr</v>
      </c>
      <c r="H649" s="2" t="str">
        <f>TEXT(Table[[#This Row],[date]],"yyyy")</f>
        <v>2020</v>
      </c>
      <c r="I649" t="s">
        <v>39</v>
      </c>
      <c r="J649" t="s">
        <v>15</v>
      </c>
      <c r="K649" t="s">
        <v>12</v>
      </c>
    </row>
    <row r="650" spans="1:11" x14ac:dyDescent="0.25">
      <c r="A650" t="s">
        <v>738</v>
      </c>
      <c r="B650" t="s">
        <v>77</v>
      </c>
      <c r="C650" t="s">
        <v>18</v>
      </c>
      <c r="D650">
        <v>17</v>
      </c>
      <c r="E650" s="27">
        <v>0.05</v>
      </c>
      <c r="F650" s="2">
        <v>44012</v>
      </c>
      <c r="G650" s="27" t="str">
        <f>TEXT(Table[[#This Row],[date]],"mmm")</f>
        <v>Jun</v>
      </c>
      <c r="H650" s="2" t="str">
        <f>TEXT(Table[[#This Row],[date]],"yyyy")</f>
        <v>2020</v>
      </c>
      <c r="I650" t="s">
        <v>29</v>
      </c>
      <c r="J650" t="s">
        <v>15</v>
      </c>
      <c r="K650">
        <v>101</v>
      </c>
    </row>
    <row r="651" spans="1:11" x14ac:dyDescent="0.25">
      <c r="A651" t="s">
        <v>739</v>
      </c>
      <c r="B651" t="s">
        <v>10</v>
      </c>
      <c r="C651" t="s">
        <v>28</v>
      </c>
      <c r="D651">
        <v>30</v>
      </c>
      <c r="E651" s="27">
        <v>0.33</v>
      </c>
      <c r="F651" s="2">
        <v>44714</v>
      </c>
      <c r="G651" s="27" t="str">
        <f>TEXT(Table[[#This Row],[date]],"mmm")</f>
        <v>Jun</v>
      </c>
      <c r="H651" s="2" t="str">
        <f>TEXT(Table[[#This Row],[date]],"yyyy")</f>
        <v>2022</v>
      </c>
      <c r="I651" t="s">
        <v>24</v>
      </c>
      <c r="J651" t="s">
        <v>15</v>
      </c>
      <c r="K651">
        <v>76</v>
      </c>
    </row>
    <row r="652" spans="1:11" x14ac:dyDescent="0.25">
      <c r="A652" t="s">
        <v>740</v>
      </c>
      <c r="B652" t="s">
        <v>198</v>
      </c>
      <c r="C652" t="s">
        <v>18</v>
      </c>
      <c r="D652" t="s">
        <v>12</v>
      </c>
      <c r="E652" s="27">
        <v>0.5</v>
      </c>
      <c r="F652" s="2">
        <v>44773</v>
      </c>
      <c r="G652" s="27" t="str">
        <f>TEXT(Table[[#This Row],[date]],"mmm")</f>
        <v>Jul</v>
      </c>
      <c r="H652" s="2" t="str">
        <f>TEXT(Table[[#This Row],[date]],"yyyy")</f>
        <v>2022</v>
      </c>
      <c r="I652" t="s">
        <v>12</v>
      </c>
      <c r="J652" t="s">
        <v>15</v>
      </c>
      <c r="K652" t="s">
        <v>12</v>
      </c>
    </row>
    <row r="653" spans="1:11" x14ac:dyDescent="0.25">
      <c r="A653" t="s">
        <v>741</v>
      </c>
      <c r="B653" t="s">
        <v>27</v>
      </c>
      <c r="C653" t="s">
        <v>520</v>
      </c>
      <c r="D653" t="s">
        <v>12</v>
      </c>
      <c r="E653" s="27">
        <v>1</v>
      </c>
      <c r="F653" s="2">
        <v>44742</v>
      </c>
      <c r="G653" s="27" t="str">
        <f>TEXT(Table[[#This Row],[date]],"mmm")</f>
        <v>Jun</v>
      </c>
      <c r="H653" s="2" t="str">
        <f>TEXT(Table[[#This Row],[date]],"yyyy")</f>
        <v>2022</v>
      </c>
      <c r="I653" t="s">
        <v>124</v>
      </c>
      <c r="J653" t="s">
        <v>15</v>
      </c>
      <c r="K653">
        <v>5</v>
      </c>
    </row>
    <row r="654" spans="1:11" x14ac:dyDescent="0.25">
      <c r="A654" t="s">
        <v>742</v>
      </c>
      <c r="B654" t="s">
        <v>57</v>
      </c>
      <c r="C654" t="s">
        <v>65</v>
      </c>
      <c r="D654">
        <v>5</v>
      </c>
      <c r="E654" s="27">
        <v>0.31</v>
      </c>
      <c r="F654" s="2">
        <v>43931</v>
      </c>
      <c r="G654" s="27" t="str">
        <f>TEXT(Table[[#This Row],[date]],"mmm")</f>
        <v>Apr</v>
      </c>
      <c r="H654" s="2" t="str">
        <f>TEXT(Table[[#This Row],[date]],"yyyy")</f>
        <v>2020</v>
      </c>
      <c r="I654" t="s">
        <v>39</v>
      </c>
      <c r="J654" t="s">
        <v>15</v>
      </c>
      <c r="K654" t="s">
        <v>12</v>
      </c>
    </row>
    <row r="655" spans="1:11" x14ac:dyDescent="0.25">
      <c r="A655" t="s">
        <v>743</v>
      </c>
      <c r="B655" t="s">
        <v>10</v>
      </c>
      <c r="C655" t="s">
        <v>152</v>
      </c>
      <c r="D655">
        <v>100</v>
      </c>
      <c r="E655" s="27">
        <v>0.33</v>
      </c>
      <c r="F655" s="2">
        <v>44866</v>
      </c>
      <c r="G655" s="27" t="str">
        <f>TEXT(Table[[#This Row],[date]],"mmm")</f>
        <v>Nov</v>
      </c>
      <c r="H655" s="2" t="str">
        <f>TEXT(Table[[#This Row],[date]],"yyyy")</f>
        <v>2022</v>
      </c>
      <c r="I655" t="s">
        <v>29</v>
      </c>
      <c r="J655" t="s">
        <v>15</v>
      </c>
      <c r="K655">
        <v>148</v>
      </c>
    </row>
    <row r="656" spans="1:11" x14ac:dyDescent="0.25">
      <c r="A656" t="s">
        <v>744</v>
      </c>
      <c r="B656" t="s">
        <v>33</v>
      </c>
      <c r="C656" t="s">
        <v>38</v>
      </c>
      <c r="D656" t="s">
        <v>12</v>
      </c>
      <c r="E656" s="27">
        <v>0.1</v>
      </c>
      <c r="F656" s="2">
        <v>44949</v>
      </c>
      <c r="G656" s="27" t="str">
        <f>TEXT(Table[[#This Row],[date]],"mmm")</f>
        <v>Jan</v>
      </c>
      <c r="H656" s="2" t="str">
        <f>TEXT(Table[[#This Row],[date]],"yyyy")</f>
        <v>2023</v>
      </c>
      <c r="I656" t="s">
        <v>39</v>
      </c>
      <c r="J656" t="s">
        <v>15</v>
      </c>
      <c r="K656">
        <v>423</v>
      </c>
    </row>
    <row r="657" spans="1:11" x14ac:dyDescent="0.25">
      <c r="A657" t="s">
        <v>744</v>
      </c>
      <c r="B657" t="s">
        <v>33</v>
      </c>
      <c r="C657" t="s">
        <v>38</v>
      </c>
      <c r="D657">
        <v>100</v>
      </c>
      <c r="E657" s="27">
        <v>0.1</v>
      </c>
      <c r="F657" s="2">
        <v>44714</v>
      </c>
      <c r="G657" s="27" t="str">
        <f>TEXT(Table[[#This Row],[date]],"mmm")</f>
        <v>Jun</v>
      </c>
      <c r="H657" s="2" t="str">
        <f>TEXT(Table[[#This Row],[date]],"yyyy")</f>
        <v>2022</v>
      </c>
      <c r="I657" t="s">
        <v>39</v>
      </c>
      <c r="J657" t="s">
        <v>15</v>
      </c>
      <c r="K657">
        <v>423</v>
      </c>
    </row>
    <row r="658" spans="1:11" x14ac:dyDescent="0.25">
      <c r="A658" t="s">
        <v>744</v>
      </c>
      <c r="B658" t="s">
        <v>33</v>
      </c>
      <c r="C658" t="s">
        <v>38</v>
      </c>
      <c r="D658">
        <v>68</v>
      </c>
      <c r="E658" s="27">
        <v>7.0000000000000007E-2</v>
      </c>
      <c r="F658" s="2">
        <v>44760</v>
      </c>
      <c r="G658" s="27" t="str">
        <f>TEXT(Table[[#This Row],[date]],"mmm")</f>
        <v>Jul</v>
      </c>
      <c r="H658" s="2" t="str">
        <f>TEXT(Table[[#This Row],[date]],"yyyy")</f>
        <v>2022</v>
      </c>
      <c r="I658" t="s">
        <v>39</v>
      </c>
      <c r="J658" t="s">
        <v>15</v>
      </c>
      <c r="K658">
        <v>423</v>
      </c>
    </row>
    <row r="659" spans="1:11" x14ac:dyDescent="0.25">
      <c r="A659" t="s">
        <v>745</v>
      </c>
      <c r="B659" t="s">
        <v>33</v>
      </c>
      <c r="C659" t="s">
        <v>38</v>
      </c>
      <c r="D659">
        <v>52</v>
      </c>
      <c r="E659" s="27">
        <v>0.2</v>
      </c>
      <c r="F659" s="2">
        <v>44790</v>
      </c>
      <c r="G659" s="27" t="str">
        <f>TEXT(Table[[#This Row],[date]],"mmm")</f>
        <v>Aug</v>
      </c>
      <c r="H659" s="2" t="str">
        <f>TEXT(Table[[#This Row],[date]],"yyyy")</f>
        <v>2022</v>
      </c>
      <c r="I659" t="s">
        <v>19</v>
      </c>
      <c r="J659" t="s">
        <v>15</v>
      </c>
      <c r="K659" t="s">
        <v>12</v>
      </c>
    </row>
    <row r="660" spans="1:11" x14ac:dyDescent="0.25">
      <c r="A660" t="s">
        <v>745</v>
      </c>
      <c r="B660" t="s">
        <v>33</v>
      </c>
      <c r="C660" t="s">
        <v>38</v>
      </c>
      <c r="D660">
        <v>60</v>
      </c>
      <c r="E660" s="27">
        <v>0.3</v>
      </c>
      <c r="F660" s="2">
        <v>44931</v>
      </c>
      <c r="G660" s="27" t="str">
        <f>TEXT(Table[[#This Row],[date]],"mmm")</f>
        <v>Jan</v>
      </c>
      <c r="H660" s="2" t="str">
        <f>TEXT(Table[[#This Row],[date]],"yyyy")</f>
        <v>2023</v>
      </c>
      <c r="I660" t="s">
        <v>19</v>
      </c>
      <c r="J660" t="s">
        <v>15</v>
      </c>
      <c r="K660" t="s">
        <v>12</v>
      </c>
    </row>
    <row r="661" spans="1:11" x14ac:dyDescent="0.25">
      <c r="A661" t="s">
        <v>746</v>
      </c>
      <c r="B661" t="s">
        <v>10</v>
      </c>
      <c r="C661" t="s">
        <v>11</v>
      </c>
      <c r="D661">
        <v>23</v>
      </c>
      <c r="E661" s="27" t="s">
        <v>12</v>
      </c>
      <c r="F661" s="2">
        <v>44812</v>
      </c>
      <c r="G661" s="27" t="str">
        <f>TEXT(Table[[#This Row],[date]],"mmm")</f>
        <v>Sep</v>
      </c>
      <c r="H661" s="2" t="str">
        <f>TEXT(Table[[#This Row],[date]],"yyyy")</f>
        <v>2022</v>
      </c>
      <c r="I661" t="s">
        <v>29</v>
      </c>
      <c r="J661" t="s">
        <v>15</v>
      </c>
      <c r="K661">
        <v>120</v>
      </c>
    </row>
    <row r="662" spans="1:11" x14ac:dyDescent="0.25">
      <c r="A662" t="s">
        <v>747</v>
      </c>
      <c r="B662" t="s">
        <v>10</v>
      </c>
      <c r="C662" t="s">
        <v>58</v>
      </c>
      <c r="D662" t="s">
        <v>12</v>
      </c>
      <c r="E662" s="27">
        <v>0.1</v>
      </c>
      <c r="F662" s="2">
        <v>44959</v>
      </c>
      <c r="G662" s="27" t="str">
        <f>TEXT(Table[[#This Row],[date]],"mmm")</f>
        <v>Feb</v>
      </c>
      <c r="H662" s="2" t="str">
        <f>TEXT(Table[[#This Row],[date]],"yyyy")</f>
        <v>2023</v>
      </c>
      <c r="I662" t="s">
        <v>31</v>
      </c>
      <c r="J662" t="s">
        <v>15</v>
      </c>
      <c r="K662">
        <v>948</v>
      </c>
    </row>
    <row r="663" spans="1:11" x14ac:dyDescent="0.25">
      <c r="A663" t="s">
        <v>747</v>
      </c>
      <c r="B663" t="s">
        <v>10</v>
      </c>
      <c r="C663" t="s">
        <v>58</v>
      </c>
      <c r="D663">
        <v>100</v>
      </c>
      <c r="E663" s="27">
        <v>0.25</v>
      </c>
      <c r="F663" s="2">
        <v>43917</v>
      </c>
      <c r="G663" s="27" t="str">
        <f>TEXT(Table[[#This Row],[date]],"mmm")</f>
        <v>Mar</v>
      </c>
      <c r="H663" s="2" t="str">
        <f>TEXT(Table[[#This Row],[date]],"yyyy")</f>
        <v>2020</v>
      </c>
      <c r="I663" t="s">
        <v>35</v>
      </c>
      <c r="J663" t="s">
        <v>15</v>
      </c>
      <c r="K663">
        <v>403</v>
      </c>
    </row>
    <row r="664" spans="1:11" x14ac:dyDescent="0.25">
      <c r="A664" t="s">
        <v>748</v>
      </c>
      <c r="B664" t="s">
        <v>749</v>
      </c>
      <c r="C664" t="s">
        <v>53</v>
      </c>
      <c r="D664" t="s">
        <v>12</v>
      </c>
      <c r="E664" s="27">
        <v>0.14000000000000001</v>
      </c>
      <c r="F664" s="2">
        <v>44706</v>
      </c>
      <c r="G664" s="27" t="str">
        <f>TEXT(Table[[#This Row],[date]],"mmm")</f>
        <v>May</v>
      </c>
      <c r="H664" s="2" t="str">
        <f>TEXT(Table[[#This Row],[date]],"yyyy")</f>
        <v>2022</v>
      </c>
      <c r="I664" t="s">
        <v>14</v>
      </c>
      <c r="J664" t="s">
        <v>750</v>
      </c>
      <c r="K664">
        <v>1800</v>
      </c>
    </row>
    <row r="665" spans="1:11" x14ac:dyDescent="0.25">
      <c r="A665" t="s">
        <v>748</v>
      </c>
      <c r="B665" t="s">
        <v>33</v>
      </c>
      <c r="C665" t="s">
        <v>53</v>
      </c>
      <c r="D665">
        <v>100</v>
      </c>
      <c r="E665" s="27" t="s">
        <v>12</v>
      </c>
      <c r="F665" s="2">
        <v>44959</v>
      </c>
      <c r="G665" s="27" t="str">
        <f>TEXT(Table[[#This Row],[date]],"mmm")</f>
        <v>Feb</v>
      </c>
      <c r="H665" s="2" t="str">
        <f>TEXT(Table[[#This Row],[date]],"yyyy")</f>
        <v>2023</v>
      </c>
      <c r="I665" t="s">
        <v>14</v>
      </c>
      <c r="J665" t="s">
        <v>15</v>
      </c>
      <c r="K665">
        <v>1800</v>
      </c>
    </row>
    <row r="666" spans="1:11" x14ac:dyDescent="0.25">
      <c r="A666" t="s">
        <v>751</v>
      </c>
      <c r="B666" t="s">
        <v>37</v>
      </c>
      <c r="C666" t="s">
        <v>28</v>
      </c>
      <c r="D666">
        <v>11</v>
      </c>
      <c r="E666" s="27">
        <v>0.1</v>
      </c>
      <c r="F666" s="2">
        <v>43929</v>
      </c>
      <c r="G666" s="27" t="str">
        <f>TEXT(Table[[#This Row],[date]],"mmm")</f>
        <v>Apr</v>
      </c>
      <c r="H666" s="2" t="str">
        <f>TEXT(Table[[#This Row],[date]],"yyyy")</f>
        <v>2020</v>
      </c>
      <c r="I666" t="s">
        <v>24</v>
      </c>
      <c r="J666" t="s">
        <v>40</v>
      </c>
      <c r="K666">
        <v>16</v>
      </c>
    </row>
    <row r="667" spans="1:11" x14ac:dyDescent="0.25">
      <c r="A667" t="s">
        <v>752</v>
      </c>
      <c r="B667" t="s">
        <v>155</v>
      </c>
      <c r="C667" t="s">
        <v>58</v>
      </c>
      <c r="D667">
        <v>30</v>
      </c>
      <c r="E667" s="27" t="s">
        <v>12</v>
      </c>
      <c r="F667" s="2">
        <v>44712</v>
      </c>
      <c r="G667" s="27" t="str">
        <f>TEXT(Table[[#This Row],[date]],"mmm")</f>
        <v>May</v>
      </c>
      <c r="H667" s="2" t="str">
        <f>TEXT(Table[[#This Row],[date]],"yyyy")</f>
        <v>2022</v>
      </c>
      <c r="I667" t="s">
        <v>19</v>
      </c>
      <c r="J667" t="s">
        <v>157</v>
      </c>
      <c r="K667">
        <v>49</v>
      </c>
    </row>
    <row r="668" spans="1:11" x14ac:dyDescent="0.25">
      <c r="A668" t="s">
        <v>753</v>
      </c>
      <c r="B668" t="s">
        <v>80</v>
      </c>
      <c r="C668" t="s">
        <v>97</v>
      </c>
      <c r="D668">
        <v>90</v>
      </c>
      <c r="E668" s="27">
        <v>0.17</v>
      </c>
      <c r="F668" s="2">
        <v>44118</v>
      </c>
      <c r="G668" s="27" t="str">
        <f>TEXT(Table[[#This Row],[date]],"mmm")</f>
        <v>Oct</v>
      </c>
      <c r="H668" s="2" t="str">
        <f>TEXT(Table[[#This Row],[date]],"yyyy")</f>
        <v>2020</v>
      </c>
      <c r="I668" t="s">
        <v>14</v>
      </c>
      <c r="J668" t="s">
        <v>81</v>
      </c>
      <c r="K668">
        <v>656</v>
      </c>
    </row>
    <row r="669" spans="1:11" x14ac:dyDescent="0.25">
      <c r="A669" t="s">
        <v>754</v>
      </c>
      <c r="B669" t="s">
        <v>10</v>
      </c>
      <c r="C669" t="s">
        <v>108</v>
      </c>
      <c r="D669" t="s">
        <v>12</v>
      </c>
      <c r="E669" s="27">
        <v>0.1</v>
      </c>
      <c r="F669" s="2">
        <v>44966</v>
      </c>
      <c r="G669" s="27" t="str">
        <f>TEXT(Table[[#This Row],[date]],"mmm")</f>
        <v>Feb</v>
      </c>
      <c r="H669" s="2" t="str">
        <f>TEXT(Table[[#This Row],[date]],"yyyy")</f>
        <v>2023</v>
      </c>
      <c r="I669" t="s">
        <v>59</v>
      </c>
      <c r="J669" t="s">
        <v>15</v>
      </c>
      <c r="K669">
        <v>350</v>
      </c>
    </row>
    <row r="670" spans="1:11" x14ac:dyDescent="0.25">
      <c r="A670" t="s">
        <v>755</v>
      </c>
      <c r="B670" t="s">
        <v>10</v>
      </c>
      <c r="C670" t="s">
        <v>108</v>
      </c>
      <c r="D670">
        <v>130</v>
      </c>
      <c r="E670" s="27">
        <v>7.0000000000000007E-2</v>
      </c>
      <c r="F670" s="2">
        <v>44966</v>
      </c>
      <c r="G670" s="27" t="str">
        <f>TEXT(Table[[#This Row],[date]],"mmm")</f>
        <v>Feb</v>
      </c>
      <c r="H670" s="2" t="str">
        <f>TEXT(Table[[#This Row],[date]],"yyyy")</f>
        <v>2023</v>
      </c>
      <c r="I670" t="s">
        <v>31</v>
      </c>
      <c r="J670" t="s">
        <v>15</v>
      </c>
      <c r="K670">
        <v>413</v>
      </c>
    </row>
    <row r="671" spans="1:11" x14ac:dyDescent="0.25">
      <c r="A671" t="s">
        <v>756</v>
      </c>
      <c r="B671" t="s">
        <v>757</v>
      </c>
      <c r="C671" t="s">
        <v>108</v>
      </c>
      <c r="D671">
        <v>21</v>
      </c>
      <c r="E671" s="27">
        <v>0.28000000000000003</v>
      </c>
      <c r="F671" s="2">
        <v>44950</v>
      </c>
      <c r="G671" s="27" t="str">
        <f>TEXT(Table[[#This Row],[date]],"mmm")</f>
        <v>Jan</v>
      </c>
      <c r="H671" s="2" t="str">
        <f>TEXT(Table[[#This Row],[date]],"yyyy")</f>
        <v>2023</v>
      </c>
      <c r="I671" t="s">
        <v>19</v>
      </c>
      <c r="J671" t="s">
        <v>81</v>
      </c>
      <c r="K671">
        <v>41</v>
      </c>
    </row>
    <row r="672" spans="1:11" x14ac:dyDescent="0.25">
      <c r="A672" t="s">
        <v>758</v>
      </c>
      <c r="B672" t="s">
        <v>10</v>
      </c>
      <c r="C672" t="s">
        <v>152</v>
      </c>
      <c r="D672">
        <v>300</v>
      </c>
      <c r="E672" s="27">
        <v>0.3</v>
      </c>
      <c r="F672" s="2">
        <v>43958</v>
      </c>
      <c r="G672" s="27" t="str">
        <f>TEXT(Table[[#This Row],[date]],"mmm")</f>
        <v>May</v>
      </c>
      <c r="H672" s="2" t="str">
        <f>TEXT(Table[[#This Row],[date]],"yyyy")</f>
        <v>2020</v>
      </c>
      <c r="I672" t="s">
        <v>59</v>
      </c>
      <c r="J672" t="s">
        <v>15</v>
      </c>
      <c r="K672">
        <v>204</v>
      </c>
    </row>
    <row r="673" spans="1:11" x14ac:dyDescent="0.25">
      <c r="A673" t="s">
        <v>759</v>
      </c>
      <c r="B673" t="s">
        <v>96</v>
      </c>
      <c r="C673" t="s">
        <v>175</v>
      </c>
      <c r="D673">
        <v>198</v>
      </c>
      <c r="E673" s="27">
        <v>0.18</v>
      </c>
      <c r="F673" s="2">
        <v>44903</v>
      </c>
      <c r="G673" s="27" t="str">
        <f>TEXT(Table[[#This Row],[date]],"mmm")</f>
        <v>Dec</v>
      </c>
      <c r="H673" s="2" t="str">
        <f>TEXT(Table[[#This Row],[date]],"yyyy")</f>
        <v>2022</v>
      </c>
      <c r="I673" t="s">
        <v>35</v>
      </c>
      <c r="J673" t="s">
        <v>96</v>
      </c>
      <c r="K673">
        <v>82</v>
      </c>
    </row>
    <row r="674" spans="1:11" x14ac:dyDescent="0.25">
      <c r="A674" t="s">
        <v>760</v>
      </c>
      <c r="B674" t="s">
        <v>33</v>
      </c>
      <c r="C674" t="s">
        <v>108</v>
      </c>
      <c r="D674">
        <v>18</v>
      </c>
      <c r="E674" s="27">
        <v>0.36</v>
      </c>
      <c r="F674" s="2">
        <v>43972</v>
      </c>
      <c r="G674" s="27" t="str">
        <f>TEXT(Table[[#This Row],[date]],"mmm")</f>
        <v>May</v>
      </c>
      <c r="H674" s="2" t="str">
        <f>TEXT(Table[[#This Row],[date]],"yyyy")</f>
        <v>2020</v>
      </c>
      <c r="I674" t="s">
        <v>19</v>
      </c>
      <c r="J674" t="s">
        <v>15</v>
      </c>
      <c r="K674">
        <v>30</v>
      </c>
    </row>
    <row r="675" spans="1:11" x14ac:dyDescent="0.25">
      <c r="A675" t="s">
        <v>761</v>
      </c>
      <c r="B675" t="s">
        <v>252</v>
      </c>
      <c r="C675" t="s">
        <v>69</v>
      </c>
      <c r="D675" t="s">
        <v>12</v>
      </c>
      <c r="E675" s="27">
        <v>1</v>
      </c>
      <c r="F675" s="2">
        <v>44886</v>
      </c>
      <c r="G675" s="27" t="str">
        <f>TEXT(Table[[#This Row],[date]],"mmm")</f>
        <v>Nov</v>
      </c>
      <c r="H675" s="2" t="str">
        <f>TEXT(Table[[#This Row],[date]],"yyyy")</f>
        <v>2022</v>
      </c>
      <c r="I675" t="s">
        <v>39</v>
      </c>
      <c r="J675" t="s">
        <v>15</v>
      </c>
      <c r="K675" t="s">
        <v>12</v>
      </c>
    </row>
    <row r="676" spans="1:11" x14ac:dyDescent="0.25">
      <c r="A676" t="s">
        <v>762</v>
      </c>
      <c r="B676" t="s">
        <v>33</v>
      </c>
      <c r="C676" t="s">
        <v>28</v>
      </c>
      <c r="D676">
        <v>80</v>
      </c>
      <c r="E676" s="27">
        <v>0.33</v>
      </c>
      <c r="F676" s="2">
        <v>44587</v>
      </c>
      <c r="G676" s="27" t="str">
        <f>TEXT(Table[[#This Row],[date]],"mmm")</f>
        <v>Jan</v>
      </c>
      <c r="H676" s="2" t="str">
        <f>TEXT(Table[[#This Row],[date]],"yyyy")</f>
        <v>2022</v>
      </c>
      <c r="I676" t="s">
        <v>14</v>
      </c>
      <c r="J676" t="s">
        <v>15</v>
      </c>
      <c r="K676">
        <v>266</v>
      </c>
    </row>
    <row r="677" spans="1:11" x14ac:dyDescent="0.25">
      <c r="A677" t="s">
        <v>762</v>
      </c>
      <c r="B677" t="s">
        <v>33</v>
      </c>
      <c r="C677" t="s">
        <v>34</v>
      </c>
      <c r="D677">
        <v>19</v>
      </c>
      <c r="E677" s="27">
        <v>0.08</v>
      </c>
      <c r="F677" s="2">
        <v>44775</v>
      </c>
      <c r="G677" s="27" t="str">
        <f>TEXT(Table[[#This Row],[date]],"mmm")</f>
        <v>Aug</v>
      </c>
      <c r="H677" s="2" t="str">
        <f>TEXT(Table[[#This Row],[date]],"yyyy")</f>
        <v>2022</v>
      </c>
      <c r="I677" t="s">
        <v>14</v>
      </c>
      <c r="J677" t="s">
        <v>15</v>
      </c>
      <c r="K677">
        <v>266</v>
      </c>
    </row>
    <row r="678" spans="1:11" x14ac:dyDescent="0.25">
      <c r="A678" t="s">
        <v>762</v>
      </c>
      <c r="B678" t="s">
        <v>33</v>
      </c>
      <c r="C678" t="s">
        <v>34</v>
      </c>
      <c r="D678">
        <v>150</v>
      </c>
      <c r="E678" s="27">
        <v>0.38</v>
      </c>
      <c r="F678" s="2">
        <v>44050</v>
      </c>
      <c r="G678" s="27" t="str">
        <f>TEXT(Table[[#This Row],[date]],"mmm")</f>
        <v>Aug</v>
      </c>
      <c r="H678" s="2" t="str">
        <f>TEXT(Table[[#This Row],[date]],"yyyy")</f>
        <v>2020</v>
      </c>
      <c r="I678" t="s">
        <v>35</v>
      </c>
      <c r="J678" t="s">
        <v>15</v>
      </c>
      <c r="K678">
        <v>186</v>
      </c>
    </row>
    <row r="679" spans="1:11" x14ac:dyDescent="0.25">
      <c r="A679" t="s">
        <v>763</v>
      </c>
      <c r="B679" t="s">
        <v>764</v>
      </c>
      <c r="C679" t="s">
        <v>53</v>
      </c>
      <c r="D679">
        <v>250</v>
      </c>
      <c r="E679" s="27">
        <v>0.06</v>
      </c>
      <c r="F679" s="2">
        <v>44956</v>
      </c>
      <c r="G679" s="27" t="str">
        <f>TEXT(Table[[#This Row],[date]],"mmm")</f>
        <v>Jan</v>
      </c>
      <c r="H679" s="2" t="str">
        <f>TEXT(Table[[#This Row],[date]],"yyyy")</f>
        <v>2023</v>
      </c>
      <c r="I679" t="s">
        <v>59</v>
      </c>
      <c r="J679" t="s">
        <v>765</v>
      </c>
      <c r="K679">
        <v>1200</v>
      </c>
    </row>
    <row r="680" spans="1:11" x14ac:dyDescent="0.25">
      <c r="A680" t="s">
        <v>766</v>
      </c>
      <c r="B680" t="s">
        <v>96</v>
      </c>
      <c r="C680" t="s">
        <v>69</v>
      </c>
      <c r="D680">
        <v>22</v>
      </c>
      <c r="E680" s="27">
        <v>0.11</v>
      </c>
      <c r="F680" s="2">
        <v>44075</v>
      </c>
      <c r="G680" s="27" t="str">
        <f>TEXT(Table[[#This Row],[date]],"mmm")</f>
        <v>Sep</v>
      </c>
      <c r="H680" s="2" t="str">
        <f>TEXT(Table[[#This Row],[date]],"yyyy")</f>
        <v>2020</v>
      </c>
      <c r="I680" t="s">
        <v>39</v>
      </c>
      <c r="J680" t="s">
        <v>96</v>
      </c>
      <c r="K680">
        <v>97</v>
      </c>
    </row>
    <row r="681" spans="1:11" x14ac:dyDescent="0.25">
      <c r="A681" t="s">
        <v>767</v>
      </c>
      <c r="B681" t="s">
        <v>22</v>
      </c>
      <c r="C681" t="s">
        <v>105</v>
      </c>
      <c r="D681">
        <v>55</v>
      </c>
      <c r="E681" s="27">
        <v>0.05</v>
      </c>
      <c r="F681" s="2">
        <v>44936</v>
      </c>
      <c r="G681" s="27" t="str">
        <f>TEXT(Table[[#This Row],[date]],"mmm")</f>
        <v>Jan</v>
      </c>
      <c r="H681" s="2" t="str">
        <f>TEXT(Table[[#This Row],[date]],"yyyy")</f>
        <v>2023</v>
      </c>
      <c r="I681" t="s">
        <v>29</v>
      </c>
      <c r="J681" t="s">
        <v>25</v>
      </c>
      <c r="K681">
        <v>178</v>
      </c>
    </row>
    <row r="682" spans="1:11" x14ac:dyDescent="0.25">
      <c r="A682" t="s">
        <v>768</v>
      </c>
      <c r="B682" t="s">
        <v>187</v>
      </c>
      <c r="C682" t="s">
        <v>18</v>
      </c>
      <c r="D682">
        <v>451</v>
      </c>
      <c r="E682" s="27">
        <v>0.06</v>
      </c>
      <c r="F682" s="2">
        <v>44006</v>
      </c>
      <c r="G682" s="27" t="str">
        <f>TEXT(Table[[#This Row],[date]],"mmm")</f>
        <v>Jun</v>
      </c>
      <c r="H682" s="2" t="str">
        <f>TEXT(Table[[#This Row],[date]],"yyyy")</f>
        <v>2020</v>
      </c>
      <c r="I682" t="s">
        <v>31</v>
      </c>
      <c r="J682" t="s">
        <v>15</v>
      </c>
      <c r="K682" t="s">
        <v>12</v>
      </c>
    </row>
    <row r="683" spans="1:11" x14ac:dyDescent="0.25">
      <c r="A683" t="s">
        <v>768</v>
      </c>
      <c r="B683" t="s">
        <v>218</v>
      </c>
      <c r="C683" t="s">
        <v>18</v>
      </c>
      <c r="D683">
        <v>530</v>
      </c>
      <c r="E683" s="27">
        <v>0.08</v>
      </c>
      <c r="F683" s="2">
        <v>44965</v>
      </c>
      <c r="G683" s="27" t="str">
        <f>TEXT(Table[[#This Row],[date]],"mmm")</f>
        <v>Feb</v>
      </c>
      <c r="H683" s="2" t="str">
        <f>TEXT(Table[[#This Row],[date]],"yyyy")</f>
        <v>2023</v>
      </c>
      <c r="I683" t="s">
        <v>31</v>
      </c>
      <c r="J683" t="s">
        <v>15</v>
      </c>
      <c r="K683">
        <v>800</v>
      </c>
    </row>
    <row r="684" spans="1:11" x14ac:dyDescent="0.25">
      <c r="A684" t="s">
        <v>769</v>
      </c>
      <c r="B684" t="s">
        <v>10</v>
      </c>
      <c r="C684" t="s">
        <v>69</v>
      </c>
      <c r="D684">
        <v>94</v>
      </c>
      <c r="E684" s="27">
        <v>0.12</v>
      </c>
      <c r="F684" s="2">
        <v>44860</v>
      </c>
      <c r="G684" s="27" t="str">
        <f>TEXT(Table[[#This Row],[date]],"mmm")</f>
        <v>Oct</v>
      </c>
      <c r="H684" s="2" t="str">
        <f>TEXT(Table[[#This Row],[date]],"yyyy")</f>
        <v>2022</v>
      </c>
      <c r="I684" t="s">
        <v>19</v>
      </c>
      <c r="J684" t="s">
        <v>15</v>
      </c>
      <c r="K684" t="s">
        <v>12</v>
      </c>
    </row>
    <row r="685" spans="1:11" x14ac:dyDescent="0.25">
      <c r="A685" t="s">
        <v>770</v>
      </c>
      <c r="B685" t="s">
        <v>77</v>
      </c>
      <c r="C685" t="s">
        <v>11</v>
      </c>
      <c r="D685">
        <v>800</v>
      </c>
      <c r="E685" s="27">
        <v>0.2</v>
      </c>
      <c r="F685" s="2">
        <v>44782</v>
      </c>
      <c r="G685" s="27" t="str">
        <f>TEXT(Table[[#This Row],[date]],"mmm")</f>
        <v>Aug</v>
      </c>
      <c r="H685" s="2" t="str">
        <f>TEXT(Table[[#This Row],[date]],"yyyy")</f>
        <v>2022</v>
      </c>
      <c r="I685" t="s">
        <v>31</v>
      </c>
      <c r="J685" t="s">
        <v>15</v>
      </c>
      <c r="K685">
        <v>75</v>
      </c>
    </row>
    <row r="686" spans="1:11" x14ac:dyDescent="0.25">
      <c r="A686" t="s">
        <v>771</v>
      </c>
      <c r="B686" t="s">
        <v>114</v>
      </c>
      <c r="C686" t="s">
        <v>58</v>
      </c>
      <c r="D686">
        <v>430</v>
      </c>
      <c r="E686" s="27">
        <v>0.09</v>
      </c>
      <c r="F686" s="2">
        <v>44005</v>
      </c>
      <c r="G686" s="27" t="str">
        <f>TEXT(Table[[#This Row],[date]],"mmm")</f>
        <v>Jun</v>
      </c>
      <c r="H686" s="2" t="str">
        <f>TEXT(Table[[#This Row],[date]],"yyyy")</f>
        <v>2020</v>
      </c>
      <c r="I686" t="s">
        <v>85</v>
      </c>
      <c r="J686" t="s">
        <v>116</v>
      </c>
      <c r="K686">
        <v>4800</v>
      </c>
    </row>
    <row r="687" spans="1:11" x14ac:dyDescent="0.25">
      <c r="A687" t="s">
        <v>772</v>
      </c>
      <c r="B687" t="s">
        <v>314</v>
      </c>
      <c r="C687" t="s">
        <v>58</v>
      </c>
      <c r="D687">
        <v>20</v>
      </c>
      <c r="E687" s="27" t="s">
        <v>12</v>
      </c>
      <c r="F687" s="2">
        <v>44879</v>
      </c>
      <c r="G687" s="27" t="str">
        <f>TEXT(Table[[#This Row],[date]],"mmm")</f>
        <v>Nov</v>
      </c>
      <c r="H687" s="2" t="str">
        <f>TEXT(Table[[#This Row],[date]],"yyyy")</f>
        <v>2022</v>
      </c>
      <c r="I687" t="s">
        <v>39</v>
      </c>
      <c r="J687" t="s">
        <v>131</v>
      </c>
      <c r="K687">
        <v>12</v>
      </c>
    </row>
    <row r="688" spans="1:11" x14ac:dyDescent="0.25">
      <c r="A688" t="s">
        <v>772</v>
      </c>
      <c r="B688" t="s">
        <v>314</v>
      </c>
      <c r="C688" t="s">
        <v>58</v>
      </c>
      <c r="D688">
        <v>54</v>
      </c>
      <c r="E688" s="27" t="s">
        <v>12</v>
      </c>
      <c r="F688" s="2">
        <v>44957</v>
      </c>
      <c r="G688" s="27" t="str">
        <f>TEXT(Table[[#This Row],[date]],"mmm")</f>
        <v>Jan</v>
      </c>
      <c r="H688" s="2" t="str">
        <f>TEXT(Table[[#This Row],[date]],"yyyy")</f>
        <v>2023</v>
      </c>
      <c r="I688" t="s">
        <v>39</v>
      </c>
      <c r="J688" t="s">
        <v>131</v>
      </c>
      <c r="K688">
        <v>12</v>
      </c>
    </row>
    <row r="689" spans="1:11" x14ac:dyDescent="0.25">
      <c r="A689" t="s">
        <v>773</v>
      </c>
      <c r="B689" t="s">
        <v>391</v>
      </c>
      <c r="C689" t="s">
        <v>58</v>
      </c>
      <c r="D689" t="s">
        <v>12</v>
      </c>
      <c r="E689" s="27">
        <v>0.7</v>
      </c>
      <c r="F689" s="2">
        <v>44943</v>
      </c>
      <c r="G689" s="27" t="str">
        <f>TEXT(Table[[#This Row],[date]],"mmm")</f>
        <v>Jan</v>
      </c>
      <c r="H689" s="2" t="str">
        <f>TEXT(Table[[#This Row],[date]],"yyyy")</f>
        <v>2023</v>
      </c>
      <c r="I689" t="s">
        <v>29</v>
      </c>
      <c r="J689" t="s">
        <v>70</v>
      </c>
      <c r="K689">
        <v>54</v>
      </c>
    </row>
    <row r="690" spans="1:11" x14ac:dyDescent="0.25">
      <c r="A690" t="s">
        <v>774</v>
      </c>
      <c r="B690" t="s">
        <v>10</v>
      </c>
      <c r="C690" t="s">
        <v>50</v>
      </c>
      <c r="D690">
        <v>80</v>
      </c>
      <c r="E690" s="27">
        <v>7.0000000000000007E-2</v>
      </c>
      <c r="F690" s="2">
        <v>44965</v>
      </c>
      <c r="G690" s="27" t="str">
        <f>TEXT(Table[[#This Row],[date]],"mmm")</f>
        <v>Feb</v>
      </c>
      <c r="H690" s="2" t="str">
        <f>TEXT(Table[[#This Row],[date]],"yyyy")</f>
        <v>2023</v>
      </c>
      <c r="I690" t="s">
        <v>14</v>
      </c>
      <c r="J690" t="s">
        <v>15</v>
      </c>
      <c r="K690">
        <v>583</v>
      </c>
    </row>
    <row r="691" spans="1:11" x14ac:dyDescent="0.25">
      <c r="A691" t="s">
        <v>775</v>
      </c>
      <c r="B691" t="s">
        <v>68</v>
      </c>
      <c r="C691" t="s">
        <v>65</v>
      </c>
      <c r="D691" t="s">
        <v>12</v>
      </c>
      <c r="E691" s="27">
        <v>1</v>
      </c>
      <c r="F691" s="2">
        <v>44861</v>
      </c>
      <c r="G691" s="27" t="str">
        <f>TEXT(Table[[#This Row],[date]],"mmm")</f>
        <v>Oct</v>
      </c>
      <c r="H691" s="2" t="str">
        <f>TEXT(Table[[#This Row],[date]],"yyyy")</f>
        <v>2022</v>
      </c>
      <c r="I691" t="s">
        <v>124</v>
      </c>
      <c r="J691" t="s">
        <v>70</v>
      </c>
      <c r="K691" t="s">
        <v>12</v>
      </c>
    </row>
    <row r="692" spans="1:11" x14ac:dyDescent="0.25">
      <c r="A692" t="s">
        <v>776</v>
      </c>
      <c r="B692" t="s">
        <v>247</v>
      </c>
      <c r="C692" t="s">
        <v>53</v>
      </c>
      <c r="D692">
        <v>70</v>
      </c>
      <c r="E692" s="27" t="s">
        <v>12</v>
      </c>
      <c r="F692" s="2">
        <v>44658</v>
      </c>
      <c r="G692" s="27" t="str">
        <f>TEXT(Table[[#This Row],[date]],"mmm")</f>
        <v>Apr</v>
      </c>
      <c r="H692" s="2" t="str">
        <f>TEXT(Table[[#This Row],[date]],"yyyy")</f>
        <v>2022</v>
      </c>
      <c r="I692" t="s">
        <v>31</v>
      </c>
      <c r="J692" t="s">
        <v>25</v>
      </c>
      <c r="K692">
        <v>16</v>
      </c>
    </row>
    <row r="693" spans="1:11" x14ac:dyDescent="0.25">
      <c r="A693" t="s">
        <v>777</v>
      </c>
      <c r="B693" t="s">
        <v>22</v>
      </c>
      <c r="C693" t="s">
        <v>34</v>
      </c>
      <c r="D693" t="s">
        <v>12</v>
      </c>
      <c r="E693" s="27">
        <v>1</v>
      </c>
      <c r="F693" s="2">
        <v>44888</v>
      </c>
      <c r="G693" s="27" t="str">
        <f>TEXT(Table[[#This Row],[date]],"mmm")</f>
        <v>Nov</v>
      </c>
      <c r="H693" s="2" t="str">
        <f>TEXT(Table[[#This Row],[date]],"yyyy")</f>
        <v>2022</v>
      </c>
      <c r="I693" t="s">
        <v>124</v>
      </c>
      <c r="J693" t="s">
        <v>25</v>
      </c>
      <c r="K693">
        <v>6</v>
      </c>
    </row>
    <row r="694" spans="1:11" x14ac:dyDescent="0.25">
      <c r="A694" t="s">
        <v>778</v>
      </c>
      <c r="B694" t="s">
        <v>27</v>
      </c>
      <c r="C694" t="s">
        <v>11</v>
      </c>
      <c r="D694">
        <v>140</v>
      </c>
      <c r="E694" s="27">
        <v>0.16</v>
      </c>
      <c r="F694" s="2">
        <v>44804</v>
      </c>
      <c r="G694" s="27" t="str">
        <f>TEXT(Table[[#This Row],[date]],"mmm")</f>
        <v>Aug</v>
      </c>
      <c r="H694" s="2" t="str">
        <f>TEXT(Table[[#This Row],[date]],"yyyy")</f>
        <v>2022</v>
      </c>
      <c r="I694" t="s">
        <v>31</v>
      </c>
      <c r="J694" t="s">
        <v>15</v>
      </c>
      <c r="K694">
        <v>910</v>
      </c>
    </row>
    <row r="695" spans="1:11" x14ac:dyDescent="0.25">
      <c r="A695" t="s">
        <v>779</v>
      </c>
      <c r="B695" t="s">
        <v>10</v>
      </c>
      <c r="C695" t="s">
        <v>28</v>
      </c>
      <c r="D695">
        <v>12000</v>
      </c>
      <c r="E695" s="27">
        <v>0.06</v>
      </c>
      <c r="F695" s="2">
        <v>44946</v>
      </c>
      <c r="G695" s="27" t="str">
        <f>TEXT(Table[[#This Row],[date]],"mmm")</f>
        <v>Jan</v>
      </c>
      <c r="H695" s="2" t="str">
        <f>TEXT(Table[[#This Row],[date]],"yyyy")</f>
        <v>2023</v>
      </c>
      <c r="I695" t="s">
        <v>31</v>
      </c>
      <c r="J695" t="s">
        <v>15</v>
      </c>
      <c r="K695">
        <v>26</v>
      </c>
    </row>
    <row r="696" spans="1:11" x14ac:dyDescent="0.25">
      <c r="A696" t="s">
        <v>780</v>
      </c>
      <c r="B696" t="s">
        <v>10</v>
      </c>
      <c r="C696" t="s">
        <v>28</v>
      </c>
      <c r="D696">
        <v>200</v>
      </c>
      <c r="E696" s="27">
        <v>0.2</v>
      </c>
      <c r="F696" s="2">
        <v>43936</v>
      </c>
      <c r="G696" s="27" t="str">
        <f>TEXT(Table[[#This Row],[date]],"mmm")</f>
        <v>Apr</v>
      </c>
      <c r="H696" s="2" t="str">
        <f>TEXT(Table[[#This Row],[date]],"yyyy")</f>
        <v>2020</v>
      </c>
      <c r="I696" t="s">
        <v>31</v>
      </c>
      <c r="J696" t="s">
        <v>15</v>
      </c>
      <c r="K696">
        <v>288</v>
      </c>
    </row>
    <row r="697" spans="1:11" x14ac:dyDescent="0.25">
      <c r="A697" t="s">
        <v>781</v>
      </c>
      <c r="B697" t="s">
        <v>312</v>
      </c>
      <c r="C697" t="s">
        <v>53</v>
      </c>
      <c r="D697">
        <v>100</v>
      </c>
      <c r="E697" s="27" t="s">
        <v>12</v>
      </c>
      <c r="F697" s="2">
        <v>44587</v>
      </c>
      <c r="G697" s="27" t="str">
        <f>TEXT(Table[[#This Row],[date]],"mmm")</f>
        <v>Jan</v>
      </c>
      <c r="H697" s="2" t="str">
        <f>TEXT(Table[[#This Row],[date]],"yyyy")</f>
        <v>2022</v>
      </c>
      <c r="I697" t="s">
        <v>381</v>
      </c>
      <c r="J697" t="s">
        <v>15</v>
      </c>
      <c r="K697">
        <v>3400</v>
      </c>
    </row>
    <row r="698" spans="1:11" x14ac:dyDescent="0.25">
      <c r="A698" t="s">
        <v>781</v>
      </c>
      <c r="B698" t="s">
        <v>312</v>
      </c>
      <c r="C698" t="s">
        <v>53</v>
      </c>
      <c r="D698">
        <v>250</v>
      </c>
      <c r="E698" s="27" t="s">
        <v>12</v>
      </c>
      <c r="F698" s="2">
        <v>44853</v>
      </c>
      <c r="G698" s="27" t="str">
        <f>TEXT(Table[[#This Row],[date]],"mmm")</f>
        <v>Oct</v>
      </c>
      <c r="H698" s="2" t="str">
        <f>TEXT(Table[[#This Row],[date]],"yyyy")</f>
        <v>2022</v>
      </c>
      <c r="I698" t="s">
        <v>381</v>
      </c>
      <c r="J698" t="s">
        <v>15</v>
      </c>
      <c r="K698">
        <v>3400</v>
      </c>
    </row>
    <row r="699" spans="1:11" x14ac:dyDescent="0.25">
      <c r="A699" t="s">
        <v>781</v>
      </c>
      <c r="B699" t="s">
        <v>312</v>
      </c>
      <c r="C699" t="s">
        <v>53</v>
      </c>
      <c r="D699">
        <v>450</v>
      </c>
      <c r="E699" s="27">
        <v>0.03</v>
      </c>
      <c r="F699" s="2">
        <v>44649</v>
      </c>
      <c r="G699" s="27" t="str">
        <f>TEXT(Table[[#This Row],[date]],"mmm")</f>
        <v>Mar</v>
      </c>
      <c r="H699" s="2" t="str">
        <f>TEXT(Table[[#This Row],[date]],"yyyy")</f>
        <v>2022</v>
      </c>
      <c r="I699" t="s">
        <v>381</v>
      </c>
      <c r="J699" t="s">
        <v>15</v>
      </c>
      <c r="K699">
        <v>3400</v>
      </c>
    </row>
    <row r="700" spans="1:11" x14ac:dyDescent="0.25">
      <c r="A700" t="s">
        <v>781</v>
      </c>
      <c r="B700" t="s">
        <v>312</v>
      </c>
      <c r="C700" t="s">
        <v>53</v>
      </c>
      <c r="D700">
        <v>1500</v>
      </c>
      <c r="E700" s="27">
        <v>0.1</v>
      </c>
      <c r="F700" s="2">
        <v>44754</v>
      </c>
      <c r="G700" s="27" t="str">
        <f>TEXT(Table[[#This Row],[date]],"mmm")</f>
        <v>Jul</v>
      </c>
      <c r="H700" s="2" t="str">
        <f>TEXT(Table[[#This Row],[date]],"yyyy")</f>
        <v>2022</v>
      </c>
      <c r="I700" t="s">
        <v>381</v>
      </c>
      <c r="J700" t="s">
        <v>15</v>
      </c>
      <c r="K700">
        <v>3400</v>
      </c>
    </row>
    <row r="701" spans="1:11" x14ac:dyDescent="0.25">
      <c r="A701" t="s">
        <v>782</v>
      </c>
      <c r="B701" t="s">
        <v>80</v>
      </c>
      <c r="C701" t="s">
        <v>53</v>
      </c>
      <c r="D701">
        <v>300</v>
      </c>
      <c r="E701" s="27">
        <v>0.5</v>
      </c>
      <c r="F701" s="2">
        <v>44705</v>
      </c>
      <c r="G701" s="27" t="str">
        <f>TEXT(Table[[#This Row],[date]],"mmm")</f>
        <v>May</v>
      </c>
      <c r="H701" s="2" t="str">
        <f>TEXT(Table[[#This Row],[date]],"yyyy")</f>
        <v>2022</v>
      </c>
      <c r="I701" t="s">
        <v>29</v>
      </c>
      <c r="J701" t="s">
        <v>81</v>
      </c>
      <c r="K701">
        <v>1300</v>
      </c>
    </row>
    <row r="702" spans="1:11" x14ac:dyDescent="0.25">
      <c r="A702" t="s">
        <v>782</v>
      </c>
      <c r="B702" t="s">
        <v>80</v>
      </c>
      <c r="C702" t="s">
        <v>53</v>
      </c>
      <c r="D702">
        <v>540</v>
      </c>
      <c r="E702" s="27" t="s">
        <v>12</v>
      </c>
      <c r="F702" s="2">
        <v>44745</v>
      </c>
      <c r="G702" s="27" t="str">
        <f>TEXT(Table[[#This Row],[date]],"mmm")</f>
        <v>Jul</v>
      </c>
      <c r="H702" s="2" t="str">
        <f>TEXT(Table[[#This Row],[date]],"yyyy")</f>
        <v>2022</v>
      </c>
      <c r="I702" t="s">
        <v>29</v>
      </c>
      <c r="J702" t="s">
        <v>81</v>
      </c>
      <c r="K702">
        <v>1300</v>
      </c>
    </row>
    <row r="703" spans="1:11" x14ac:dyDescent="0.25">
      <c r="A703" t="s">
        <v>783</v>
      </c>
      <c r="B703" t="s">
        <v>310</v>
      </c>
      <c r="C703" t="s">
        <v>34</v>
      </c>
      <c r="D703">
        <v>23</v>
      </c>
      <c r="E703" s="27">
        <v>0.2</v>
      </c>
      <c r="F703" s="2">
        <v>43916</v>
      </c>
      <c r="G703" s="27" t="str">
        <f>TEXT(Table[[#This Row],[date]],"mmm")</f>
        <v>Mar</v>
      </c>
      <c r="H703" s="2" t="str">
        <f>TEXT(Table[[#This Row],[date]],"yyyy")</f>
        <v>2020</v>
      </c>
      <c r="I703" t="s">
        <v>24</v>
      </c>
      <c r="J703" t="s">
        <v>15</v>
      </c>
      <c r="K703">
        <v>47</v>
      </c>
    </row>
    <row r="704" spans="1:11" x14ac:dyDescent="0.25">
      <c r="A704" t="s">
        <v>784</v>
      </c>
      <c r="B704" t="s">
        <v>277</v>
      </c>
      <c r="C704" t="s">
        <v>43</v>
      </c>
      <c r="D704">
        <v>100</v>
      </c>
      <c r="E704" s="27" t="s">
        <v>12</v>
      </c>
      <c r="F704" s="2">
        <v>44909</v>
      </c>
      <c r="G704" s="27" t="str">
        <f>TEXT(Table[[#This Row],[date]],"mmm")</f>
        <v>Dec</v>
      </c>
      <c r="H704" s="2" t="str">
        <f>TEXT(Table[[#This Row],[date]],"yyyy")</f>
        <v>2022</v>
      </c>
      <c r="I704" t="s">
        <v>35</v>
      </c>
      <c r="J704" t="s">
        <v>278</v>
      </c>
      <c r="K704">
        <v>686</v>
      </c>
    </row>
    <row r="705" spans="1:11" x14ac:dyDescent="0.25">
      <c r="A705" t="s">
        <v>784</v>
      </c>
      <c r="B705" t="s">
        <v>277</v>
      </c>
      <c r="C705" t="s">
        <v>43</v>
      </c>
      <c r="D705">
        <v>200</v>
      </c>
      <c r="E705" s="27" t="s">
        <v>12</v>
      </c>
      <c r="F705" s="2">
        <v>44812</v>
      </c>
      <c r="G705" s="27" t="str">
        <f>TEXT(Table[[#This Row],[date]],"mmm")</f>
        <v>Sep</v>
      </c>
      <c r="H705" s="2" t="str">
        <f>TEXT(Table[[#This Row],[date]],"yyyy")</f>
        <v>2022</v>
      </c>
      <c r="I705" t="s">
        <v>35</v>
      </c>
      <c r="J705" t="s">
        <v>278</v>
      </c>
      <c r="K705">
        <v>686</v>
      </c>
    </row>
    <row r="706" spans="1:11" x14ac:dyDescent="0.25">
      <c r="A706" t="s">
        <v>785</v>
      </c>
      <c r="B706" t="s">
        <v>114</v>
      </c>
      <c r="C706" t="s">
        <v>58</v>
      </c>
      <c r="D706">
        <v>1300</v>
      </c>
      <c r="E706" s="27">
        <v>0.12</v>
      </c>
      <c r="F706" s="2">
        <v>44875</v>
      </c>
      <c r="G706" s="27" t="str">
        <f>TEXT(Table[[#This Row],[date]],"mmm")</f>
        <v>Nov</v>
      </c>
      <c r="H706" s="2" t="str">
        <f>TEXT(Table[[#This Row],[date]],"yyyy")</f>
        <v>2022</v>
      </c>
      <c r="I706" t="s">
        <v>31</v>
      </c>
      <c r="J706" t="s">
        <v>116</v>
      </c>
      <c r="K706">
        <v>1300</v>
      </c>
    </row>
    <row r="707" spans="1:11" x14ac:dyDescent="0.25">
      <c r="A707" t="s">
        <v>786</v>
      </c>
      <c r="B707" t="s">
        <v>96</v>
      </c>
      <c r="C707" t="s">
        <v>58</v>
      </c>
      <c r="D707">
        <v>360</v>
      </c>
      <c r="E707" s="27">
        <v>0.05</v>
      </c>
      <c r="F707" s="2">
        <v>43998</v>
      </c>
      <c r="G707" s="27" t="str">
        <f>TEXT(Table[[#This Row],[date]],"mmm")</f>
        <v>Jun</v>
      </c>
      <c r="H707" s="2" t="str">
        <f>TEXT(Table[[#This Row],[date]],"yyyy")</f>
        <v>2020</v>
      </c>
      <c r="I707" t="s">
        <v>787</v>
      </c>
      <c r="J707" t="s">
        <v>96</v>
      </c>
      <c r="K707">
        <v>9900</v>
      </c>
    </row>
    <row r="708" spans="1:11" x14ac:dyDescent="0.25">
      <c r="A708" t="s">
        <v>788</v>
      </c>
      <c r="B708" t="s">
        <v>789</v>
      </c>
      <c r="C708" t="s">
        <v>53</v>
      </c>
      <c r="D708">
        <v>75</v>
      </c>
      <c r="E708" s="27" t="s">
        <v>12</v>
      </c>
      <c r="F708" s="2">
        <v>44942</v>
      </c>
      <c r="G708" s="27" t="str">
        <f>TEXT(Table[[#This Row],[date]],"mmm")</f>
        <v>Jan</v>
      </c>
      <c r="H708" s="2" t="str">
        <f>TEXT(Table[[#This Row],[date]],"yyyy")</f>
        <v>2023</v>
      </c>
      <c r="I708" t="s">
        <v>24</v>
      </c>
      <c r="J708" t="s">
        <v>70</v>
      </c>
      <c r="K708">
        <v>17</v>
      </c>
    </row>
    <row r="709" spans="1:11" x14ac:dyDescent="0.25">
      <c r="A709" t="s">
        <v>790</v>
      </c>
      <c r="B709" t="s">
        <v>27</v>
      </c>
      <c r="C709" t="s">
        <v>75</v>
      </c>
      <c r="D709">
        <v>20</v>
      </c>
      <c r="E709" s="27">
        <v>0.4</v>
      </c>
      <c r="F709" s="2">
        <v>43913</v>
      </c>
      <c r="G709" s="27" t="str">
        <f>TEXT(Table[[#This Row],[date]],"mmm")</f>
        <v>Mar</v>
      </c>
      <c r="H709" s="2" t="str">
        <f>TEXT(Table[[#This Row],[date]],"yyyy")</f>
        <v>2020</v>
      </c>
      <c r="I709" t="s">
        <v>39</v>
      </c>
      <c r="J709" t="s">
        <v>15</v>
      </c>
      <c r="K709">
        <v>7</v>
      </c>
    </row>
    <row r="710" spans="1:11" x14ac:dyDescent="0.25">
      <c r="A710" t="s">
        <v>791</v>
      </c>
      <c r="B710" t="s">
        <v>33</v>
      </c>
      <c r="C710" t="s">
        <v>152</v>
      </c>
      <c r="D710">
        <v>120</v>
      </c>
      <c r="E710" s="27">
        <v>0.28000000000000003</v>
      </c>
      <c r="F710" s="2">
        <v>43938</v>
      </c>
      <c r="G710" s="27" t="str">
        <f>TEXT(Table[[#This Row],[date]],"mmm")</f>
        <v>Apr</v>
      </c>
      <c r="H710" s="2" t="str">
        <f>TEXT(Table[[#This Row],[date]],"yyyy")</f>
        <v>2020</v>
      </c>
      <c r="I710" t="s">
        <v>35</v>
      </c>
      <c r="J710" t="s">
        <v>15</v>
      </c>
      <c r="K710">
        <v>110</v>
      </c>
    </row>
    <row r="711" spans="1:11" x14ac:dyDescent="0.25">
      <c r="A711" t="s">
        <v>792</v>
      </c>
      <c r="B711" t="s">
        <v>198</v>
      </c>
      <c r="C711" t="s">
        <v>69</v>
      </c>
      <c r="D711">
        <v>104</v>
      </c>
      <c r="E711" s="27">
        <v>0.21</v>
      </c>
      <c r="F711" s="2">
        <v>44938</v>
      </c>
      <c r="G711" s="27" t="str">
        <f>TEXT(Table[[#This Row],[date]],"mmm")</f>
        <v>Jan</v>
      </c>
      <c r="H711" s="2" t="str">
        <f>TEXT(Table[[#This Row],[date]],"yyyy")</f>
        <v>2023</v>
      </c>
      <c r="I711" t="s">
        <v>35</v>
      </c>
      <c r="J711" t="s">
        <v>15</v>
      </c>
      <c r="K711">
        <v>556</v>
      </c>
    </row>
    <row r="712" spans="1:11" x14ac:dyDescent="0.25">
      <c r="A712" t="s">
        <v>793</v>
      </c>
      <c r="B712" t="s">
        <v>568</v>
      </c>
      <c r="C712" t="s">
        <v>18</v>
      </c>
      <c r="D712">
        <v>60</v>
      </c>
      <c r="E712" s="27">
        <v>0.13</v>
      </c>
      <c r="F712" s="2">
        <v>44895</v>
      </c>
      <c r="G712" s="27" t="str">
        <f>TEXT(Table[[#This Row],[date]],"mmm")</f>
        <v>Nov</v>
      </c>
      <c r="H712" s="2" t="str">
        <f>TEXT(Table[[#This Row],[date]],"yyyy")</f>
        <v>2022</v>
      </c>
      <c r="I712" t="s">
        <v>24</v>
      </c>
      <c r="J712" t="s">
        <v>15</v>
      </c>
      <c r="K712">
        <v>145</v>
      </c>
    </row>
    <row r="713" spans="1:11" x14ac:dyDescent="0.25">
      <c r="A713" t="s">
        <v>794</v>
      </c>
      <c r="B713" t="s">
        <v>33</v>
      </c>
      <c r="C713" t="s">
        <v>65</v>
      </c>
      <c r="D713">
        <v>50</v>
      </c>
      <c r="E713" s="27">
        <v>7.0000000000000007E-2</v>
      </c>
      <c r="F713" s="2">
        <v>43928</v>
      </c>
      <c r="G713" s="27" t="str">
        <f>TEXT(Table[[#This Row],[date]],"mmm")</f>
        <v>Apr</v>
      </c>
      <c r="H713" s="2" t="str">
        <f>TEXT(Table[[#This Row],[date]],"yyyy")</f>
        <v>2020</v>
      </c>
      <c r="I713" t="s">
        <v>39</v>
      </c>
      <c r="J713" t="s">
        <v>15</v>
      </c>
      <c r="K713">
        <v>190</v>
      </c>
    </row>
    <row r="714" spans="1:11" x14ac:dyDescent="0.25">
      <c r="A714" t="s">
        <v>795</v>
      </c>
      <c r="B714" t="s">
        <v>77</v>
      </c>
      <c r="C714" t="s">
        <v>34</v>
      </c>
      <c r="D714">
        <v>500</v>
      </c>
      <c r="E714" s="27" t="s">
        <v>12</v>
      </c>
      <c r="F714" s="2">
        <v>44956</v>
      </c>
      <c r="G714" s="27" t="str">
        <f>TEXT(Table[[#This Row],[date]],"mmm")</f>
        <v>Jan</v>
      </c>
      <c r="H714" s="2" t="str">
        <f>TEXT(Table[[#This Row],[date]],"yyyy")</f>
        <v>2023</v>
      </c>
      <c r="I714" t="s">
        <v>31</v>
      </c>
      <c r="J714" t="s">
        <v>15</v>
      </c>
      <c r="K714">
        <v>1400</v>
      </c>
    </row>
    <row r="715" spans="1:11" x14ac:dyDescent="0.25">
      <c r="A715" t="s">
        <v>795</v>
      </c>
      <c r="B715" t="s">
        <v>77</v>
      </c>
      <c r="C715" t="s">
        <v>34</v>
      </c>
      <c r="D715">
        <v>500</v>
      </c>
      <c r="E715" s="27">
        <v>0.15</v>
      </c>
      <c r="F715" s="2">
        <v>44781</v>
      </c>
      <c r="G715" s="27" t="str">
        <f>TEXT(Table[[#This Row],[date]],"mmm")</f>
        <v>Aug</v>
      </c>
      <c r="H715" s="2" t="str">
        <f>TEXT(Table[[#This Row],[date]],"yyyy")</f>
        <v>2022</v>
      </c>
      <c r="I715" t="s">
        <v>31</v>
      </c>
      <c r="J715" t="s">
        <v>15</v>
      </c>
      <c r="K715">
        <v>1400</v>
      </c>
    </row>
    <row r="716" spans="1:11" x14ac:dyDescent="0.25">
      <c r="A716" t="s">
        <v>795</v>
      </c>
      <c r="B716" t="s">
        <v>77</v>
      </c>
      <c r="C716" t="s">
        <v>34</v>
      </c>
      <c r="D716">
        <v>2800</v>
      </c>
      <c r="E716" s="27">
        <v>0.44</v>
      </c>
      <c r="F716" s="2">
        <v>43934</v>
      </c>
      <c r="G716" s="27" t="str">
        <f>TEXT(Table[[#This Row],[date]],"mmm")</f>
        <v>Apr</v>
      </c>
      <c r="H716" s="2" t="str">
        <f>TEXT(Table[[#This Row],[date]],"yyyy")</f>
        <v>2020</v>
      </c>
      <c r="I716" t="s">
        <v>31</v>
      </c>
      <c r="J716" t="s">
        <v>15</v>
      </c>
      <c r="K716">
        <v>1400</v>
      </c>
    </row>
    <row r="717" spans="1:11" x14ac:dyDescent="0.25">
      <c r="A717" t="s">
        <v>796</v>
      </c>
      <c r="B717" t="s">
        <v>10</v>
      </c>
      <c r="C717" t="s">
        <v>34</v>
      </c>
      <c r="D717" t="s">
        <v>12</v>
      </c>
      <c r="E717" s="27">
        <v>0.17</v>
      </c>
      <c r="F717" s="2">
        <v>44639</v>
      </c>
      <c r="G717" s="27" t="str">
        <f>TEXT(Table[[#This Row],[date]],"mmm")</f>
        <v>Mar</v>
      </c>
      <c r="H717" s="2" t="str">
        <f>TEXT(Table[[#This Row],[date]],"yyyy")</f>
        <v>2022</v>
      </c>
      <c r="I717" t="s">
        <v>14</v>
      </c>
      <c r="J717" t="s">
        <v>15</v>
      </c>
      <c r="K717">
        <v>474</v>
      </c>
    </row>
    <row r="718" spans="1:11" x14ac:dyDescent="0.25">
      <c r="A718" t="s">
        <v>797</v>
      </c>
      <c r="B718" t="s">
        <v>80</v>
      </c>
      <c r="C718" t="s">
        <v>34</v>
      </c>
      <c r="D718">
        <v>40</v>
      </c>
      <c r="E718" s="27">
        <v>0.1</v>
      </c>
      <c r="F718" s="2">
        <v>44902</v>
      </c>
      <c r="G718" s="27" t="str">
        <f>TEXT(Table[[#This Row],[date]],"mmm")</f>
        <v>Dec</v>
      </c>
      <c r="H718" s="2" t="str">
        <f>TEXT(Table[[#This Row],[date]],"yyyy")</f>
        <v>2022</v>
      </c>
      <c r="I718" t="s">
        <v>39</v>
      </c>
      <c r="J718" t="s">
        <v>15</v>
      </c>
      <c r="K718">
        <v>2300</v>
      </c>
    </row>
    <row r="719" spans="1:11" x14ac:dyDescent="0.25">
      <c r="A719" t="s">
        <v>798</v>
      </c>
      <c r="B719" t="s">
        <v>10</v>
      </c>
      <c r="C719" t="s">
        <v>11</v>
      </c>
      <c r="D719">
        <v>130</v>
      </c>
      <c r="E719" s="27">
        <v>7.0000000000000007E-2</v>
      </c>
      <c r="F719" s="2">
        <v>44951</v>
      </c>
      <c r="G719" s="27" t="str">
        <f>TEXT(Table[[#This Row],[date]],"mmm")</f>
        <v>Jan</v>
      </c>
      <c r="H719" s="2" t="str">
        <f>TEXT(Table[[#This Row],[date]],"yyyy")</f>
        <v>2023</v>
      </c>
      <c r="I719" t="s">
        <v>31</v>
      </c>
      <c r="J719" t="s">
        <v>15</v>
      </c>
      <c r="K719">
        <v>550</v>
      </c>
    </row>
    <row r="720" spans="1:11" x14ac:dyDescent="0.25">
      <c r="A720" t="s">
        <v>799</v>
      </c>
      <c r="B720" t="s">
        <v>10</v>
      </c>
      <c r="C720" t="s">
        <v>69</v>
      </c>
      <c r="D720" t="s">
        <v>12</v>
      </c>
      <c r="E720" s="27">
        <v>0.02</v>
      </c>
      <c r="F720" s="2">
        <v>44784</v>
      </c>
      <c r="G720" s="27" t="str">
        <f>TEXT(Table[[#This Row],[date]],"mmm")</f>
        <v>Aug</v>
      </c>
      <c r="H720" s="2" t="str">
        <f>TEXT(Table[[#This Row],[date]],"yyyy")</f>
        <v>2022</v>
      </c>
      <c r="I720" t="s">
        <v>31</v>
      </c>
      <c r="J720" t="s">
        <v>15</v>
      </c>
      <c r="K720">
        <v>24</v>
      </c>
    </row>
    <row r="721" spans="1:11" x14ac:dyDescent="0.25">
      <c r="A721" t="s">
        <v>800</v>
      </c>
      <c r="B721" t="s">
        <v>27</v>
      </c>
      <c r="C721" t="s">
        <v>18</v>
      </c>
      <c r="D721">
        <v>90</v>
      </c>
      <c r="E721" s="27">
        <v>0.25</v>
      </c>
      <c r="F721" s="2">
        <v>43941</v>
      </c>
      <c r="G721" s="27" t="str">
        <f>TEXT(Table[[#This Row],[date]],"mmm")</f>
        <v>Apr</v>
      </c>
      <c r="H721" s="2" t="str">
        <f>TEXT(Table[[#This Row],[date]],"yyyy")</f>
        <v>2020</v>
      </c>
      <c r="I721" t="s">
        <v>35</v>
      </c>
      <c r="J721" t="s">
        <v>15</v>
      </c>
      <c r="K721">
        <v>58</v>
      </c>
    </row>
    <row r="722" spans="1:11" x14ac:dyDescent="0.25">
      <c r="A722" t="s">
        <v>801</v>
      </c>
      <c r="B722" t="s">
        <v>10</v>
      </c>
      <c r="C722" t="s">
        <v>175</v>
      </c>
      <c r="D722">
        <v>126</v>
      </c>
      <c r="E722" s="27">
        <v>0.05</v>
      </c>
      <c r="F722" s="2">
        <v>44965</v>
      </c>
      <c r="G722" s="27" t="str">
        <f>TEXT(Table[[#This Row],[date]],"mmm")</f>
        <v>Feb</v>
      </c>
      <c r="H722" s="2" t="str">
        <f>TEXT(Table[[#This Row],[date]],"yyyy")</f>
        <v>2023</v>
      </c>
      <c r="I722" t="s">
        <v>14</v>
      </c>
      <c r="J722" t="s">
        <v>15</v>
      </c>
      <c r="K722">
        <v>746</v>
      </c>
    </row>
    <row r="723" spans="1:11" x14ac:dyDescent="0.25">
      <c r="A723" t="s">
        <v>802</v>
      </c>
      <c r="B723" t="s">
        <v>37</v>
      </c>
      <c r="C723" t="s">
        <v>453</v>
      </c>
      <c r="D723">
        <v>467</v>
      </c>
      <c r="E723" s="27">
        <v>0.33</v>
      </c>
      <c r="F723" s="2">
        <v>43924</v>
      </c>
      <c r="G723" s="27" t="str">
        <f>TEXT(Table[[#This Row],[date]],"mmm")</f>
        <v>Apr</v>
      </c>
      <c r="H723" s="2" t="str">
        <f>TEXT(Table[[#This Row],[date]],"yyyy")</f>
        <v>2020</v>
      </c>
      <c r="I723" t="s">
        <v>35</v>
      </c>
      <c r="J723" t="s">
        <v>40</v>
      </c>
      <c r="K723">
        <v>300</v>
      </c>
    </row>
    <row r="724" spans="1:11" x14ac:dyDescent="0.25">
      <c r="A724" t="s">
        <v>803</v>
      </c>
      <c r="B724" t="s">
        <v>10</v>
      </c>
      <c r="C724" t="s">
        <v>175</v>
      </c>
      <c r="D724" t="s">
        <v>12</v>
      </c>
      <c r="E724" s="27">
        <v>0.08</v>
      </c>
      <c r="F724" s="2">
        <v>44971</v>
      </c>
      <c r="G724" s="27" t="str">
        <f>TEXT(Table[[#This Row],[date]],"mmm")</f>
        <v>Feb</v>
      </c>
      <c r="H724" s="2" t="str">
        <f>TEXT(Table[[#This Row],[date]],"yyyy")</f>
        <v>2023</v>
      </c>
      <c r="I724" t="s">
        <v>24</v>
      </c>
      <c r="J724" t="s">
        <v>15</v>
      </c>
      <c r="K724">
        <v>11</v>
      </c>
    </row>
    <row r="725" spans="1:11" x14ac:dyDescent="0.25">
      <c r="A725" t="s">
        <v>804</v>
      </c>
      <c r="B725" t="s">
        <v>33</v>
      </c>
      <c r="C725" t="s">
        <v>11</v>
      </c>
      <c r="D725" t="s">
        <v>12</v>
      </c>
      <c r="E725" s="27">
        <v>1</v>
      </c>
      <c r="F725" s="2">
        <v>44666</v>
      </c>
      <c r="G725" s="27" t="str">
        <f>TEXT(Table[[#This Row],[date]],"mmm")</f>
        <v>Apr</v>
      </c>
      <c r="H725" s="2" t="str">
        <f>TEXT(Table[[#This Row],[date]],"yyyy")</f>
        <v>2022</v>
      </c>
      <c r="I725" t="s">
        <v>39</v>
      </c>
      <c r="J725" t="s">
        <v>15</v>
      </c>
      <c r="K725">
        <v>2</v>
      </c>
    </row>
    <row r="726" spans="1:11" x14ac:dyDescent="0.25">
      <c r="A726" t="s">
        <v>805</v>
      </c>
      <c r="B726" t="s">
        <v>27</v>
      </c>
      <c r="C726" t="s">
        <v>69</v>
      </c>
      <c r="D726">
        <v>158</v>
      </c>
      <c r="E726" s="27">
        <v>0.34</v>
      </c>
      <c r="F726" s="2">
        <v>44895</v>
      </c>
      <c r="G726" s="27" t="str">
        <f>TEXT(Table[[#This Row],[date]],"mmm")</f>
        <v>Nov</v>
      </c>
      <c r="H726" s="2" t="str">
        <f>TEXT(Table[[#This Row],[date]],"yyyy")</f>
        <v>2022</v>
      </c>
      <c r="I726" t="s">
        <v>35</v>
      </c>
      <c r="J726" t="s">
        <v>15</v>
      </c>
      <c r="K726">
        <v>191</v>
      </c>
    </row>
    <row r="727" spans="1:11" x14ac:dyDescent="0.25">
      <c r="A727" t="s">
        <v>806</v>
      </c>
      <c r="B727" t="s">
        <v>339</v>
      </c>
      <c r="C727" t="s">
        <v>43</v>
      </c>
      <c r="D727">
        <v>60</v>
      </c>
      <c r="E727" s="27">
        <v>0.3</v>
      </c>
      <c r="F727" s="2">
        <v>44929</v>
      </c>
      <c r="G727" s="27" t="str">
        <f>TEXT(Table[[#This Row],[date]],"mmm")</f>
        <v>Jan</v>
      </c>
      <c r="H727" s="2" t="str">
        <f>TEXT(Table[[#This Row],[date]],"yyyy")</f>
        <v>2023</v>
      </c>
      <c r="I727" t="s">
        <v>59</v>
      </c>
      <c r="J727" t="s">
        <v>70</v>
      </c>
      <c r="K727" t="s">
        <v>12</v>
      </c>
    </row>
    <row r="728" spans="1:11" x14ac:dyDescent="0.25">
      <c r="A728" t="s">
        <v>807</v>
      </c>
      <c r="B728" t="s">
        <v>37</v>
      </c>
      <c r="C728" t="s">
        <v>69</v>
      </c>
      <c r="D728">
        <v>58</v>
      </c>
      <c r="E728" s="27">
        <v>0.5</v>
      </c>
      <c r="F728" s="2">
        <v>44774</v>
      </c>
      <c r="G728" s="27" t="str">
        <f>TEXT(Table[[#This Row],[date]],"mmm")</f>
        <v>Aug</v>
      </c>
      <c r="H728" s="2" t="str">
        <f>TEXT(Table[[#This Row],[date]],"yyyy")</f>
        <v>2022</v>
      </c>
      <c r="I728" t="s">
        <v>29</v>
      </c>
      <c r="J728" t="s">
        <v>40</v>
      </c>
      <c r="K728">
        <v>58</v>
      </c>
    </row>
    <row r="729" spans="1:11" x14ac:dyDescent="0.25">
      <c r="A729" t="s">
        <v>808</v>
      </c>
      <c r="B729" t="s">
        <v>10</v>
      </c>
      <c r="C729" t="s">
        <v>166</v>
      </c>
      <c r="D729">
        <v>69</v>
      </c>
      <c r="E729" s="27" t="s">
        <v>12</v>
      </c>
      <c r="F729" s="2">
        <v>44937</v>
      </c>
      <c r="G729" s="27" t="str">
        <f>TEXT(Table[[#This Row],[date]],"mmm")</f>
        <v>Jan</v>
      </c>
      <c r="H729" s="2" t="str">
        <f>TEXT(Table[[#This Row],[date]],"yyyy")</f>
        <v>2023</v>
      </c>
      <c r="I729" t="s">
        <v>31</v>
      </c>
      <c r="J729" t="s">
        <v>15</v>
      </c>
      <c r="K729">
        <v>349</v>
      </c>
    </row>
    <row r="730" spans="1:11" x14ac:dyDescent="0.25">
      <c r="A730" t="s">
        <v>809</v>
      </c>
      <c r="B730" t="s">
        <v>10</v>
      </c>
      <c r="C730" t="s">
        <v>53</v>
      </c>
      <c r="D730" t="s">
        <v>12</v>
      </c>
      <c r="E730" s="27">
        <v>1</v>
      </c>
      <c r="F730" s="2">
        <v>44782</v>
      </c>
      <c r="G730" s="27" t="str">
        <f>TEXT(Table[[#This Row],[date]],"mmm")</f>
        <v>Aug</v>
      </c>
      <c r="H730" s="2" t="str">
        <f>TEXT(Table[[#This Row],[date]],"yyyy")</f>
        <v>2022</v>
      </c>
      <c r="I730" t="s">
        <v>124</v>
      </c>
      <c r="J730" t="s">
        <v>15</v>
      </c>
      <c r="K730">
        <v>7</v>
      </c>
    </row>
    <row r="731" spans="1:11" x14ac:dyDescent="0.25">
      <c r="A731" t="s">
        <v>810</v>
      </c>
      <c r="B731" t="s">
        <v>310</v>
      </c>
      <c r="C731" t="s">
        <v>28</v>
      </c>
      <c r="D731">
        <v>5</v>
      </c>
      <c r="E731" s="27" t="s">
        <v>12</v>
      </c>
      <c r="F731" s="2">
        <v>44013</v>
      </c>
      <c r="G731" s="27" t="str">
        <f>TEXT(Table[[#This Row],[date]],"mmm")</f>
        <v>Jul</v>
      </c>
      <c r="H731" s="2" t="str">
        <f>TEXT(Table[[#This Row],[date]],"yyyy")</f>
        <v>2020</v>
      </c>
      <c r="I731" t="s">
        <v>29</v>
      </c>
      <c r="J731" t="s">
        <v>15</v>
      </c>
      <c r="K731">
        <v>58</v>
      </c>
    </row>
    <row r="732" spans="1:11" x14ac:dyDescent="0.25">
      <c r="A732" t="s">
        <v>811</v>
      </c>
      <c r="B732" t="s">
        <v>27</v>
      </c>
      <c r="C732" t="s">
        <v>11</v>
      </c>
      <c r="D732">
        <v>50</v>
      </c>
      <c r="E732" s="27">
        <v>0.04</v>
      </c>
      <c r="F732" s="2">
        <v>44909</v>
      </c>
      <c r="G732" s="27" t="str">
        <f>TEXT(Table[[#This Row],[date]],"mmm")</f>
        <v>Dec</v>
      </c>
      <c r="H732" s="2" t="str">
        <f>TEXT(Table[[#This Row],[date]],"yyyy")</f>
        <v>2022</v>
      </c>
      <c r="I732" t="s">
        <v>39</v>
      </c>
      <c r="J732" t="s">
        <v>15</v>
      </c>
      <c r="K732">
        <v>215</v>
      </c>
    </row>
    <row r="733" spans="1:11" x14ac:dyDescent="0.25">
      <c r="A733" t="s">
        <v>812</v>
      </c>
      <c r="B733" t="s">
        <v>165</v>
      </c>
      <c r="C733" t="s">
        <v>11</v>
      </c>
      <c r="D733">
        <v>149</v>
      </c>
      <c r="E733" s="27" t="s">
        <v>12</v>
      </c>
      <c r="F733" s="2">
        <v>44776</v>
      </c>
      <c r="G733" s="27" t="str">
        <f>TEXT(Table[[#This Row],[date]],"mmm")</f>
        <v>Aug</v>
      </c>
      <c r="H733" s="2" t="str">
        <f>TEXT(Table[[#This Row],[date]],"yyyy")</f>
        <v>2022</v>
      </c>
      <c r="I733" t="s">
        <v>29</v>
      </c>
      <c r="J733" t="s">
        <v>15</v>
      </c>
      <c r="K733">
        <v>244</v>
      </c>
    </row>
    <row r="734" spans="1:11" x14ac:dyDescent="0.25">
      <c r="A734" t="s">
        <v>813</v>
      </c>
      <c r="B734" t="s">
        <v>298</v>
      </c>
      <c r="C734" t="s">
        <v>453</v>
      </c>
      <c r="D734">
        <v>150</v>
      </c>
      <c r="E734" s="27" t="s">
        <v>12</v>
      </c>
      <c r="F734" s="2">
        <v>44898</v>
      </c>
      <c r="G734" s="27" t="str">
        <f>TEXT(Table[[#This Row],[date]],"mmm")</f>
        <v>Dec</v>
      </c>
      <c r="H734" s="2" t="str">
        <f>TEXT(Table[[#This Row],[date]],"yyyy")</f>
        <v>2022</v>
      </c>
      <c r="I734" t="s">
        <v>29</v>
      </c>
      <c r="J734" t="s">
        <v>70</v>
      </c>
      <c r="K734">
        <v>100</v>
      </c>
    </row>
    <row r="735" spans="1:11" x14ac:dyDescent="0.25">
      <c r="A735" t="s">
        <v>814</v>
      </c>
      <c r="B735" t="s">
        <v>46</v>
      </c>
      <c r="C735" t="s">
        <v>11</v>
      </c>
      <c r="D735">
        <v>18</v>
      </c>
      <c r="E735" s="27">
        <v>0.5</v>
      </c>
      <c r="F735" s="2">
        <v>44740</v>
      </c>
      <c r="G735" s="27" t="str">
        <f>TEXT(Table[[#This Row],[date]],"mmm")</f>
        <v>Jun</v>
      </c>
      <c r="H735" s="2" t="str">
        <f>TEXT(Table[[#This Row],[date]],"yyyy")</f>
        <v>2022</v>
      </c>
      <c r="I735" t="s">
        <v>24</v>
      </c>
      <c r="J735" t="s">
        <v>48</v>
      </c>
      <c r="K735">
        <v>20</v>
      </c>
    </row>
    <row r="736" spans="1:11" x14ac:dyDescent="0.25">
      <c r="A736" t="s">
        <v>815</v>
      </c>
      <c r="B736" t="s">
        <v>64</v>
      </c>
      <c r="C736" t="s">
        <v>69</v>
      </c>
      <c r="D736">
        <v>12</v>
      </c>
      <c r="E736" s="27" t="s">
        <v>12</v>
      </c>
      <c r="F736" s="2">
        <v>44805</v>
      </c>
      <c r="G736" s="27" t="str">
        <f>TEXT(Table[[#This Row],[date]],"mmm")</f>
        <v>Sep</v>
      </c>
      <c r="H736" s="2" t="str">
        <f>TEXT(Table[[#This Row],[date]],"yyyy")</f>
        <v>2022</v>
      </c>
      <c r="I736" t="s">
        <v>24</v>
      </c>
      <c r="J736" t="s">
        <v>66</v>
      </c>
      <c r="K736">
        <v>67</v>
      </c>
    </row>
    <row r="737" spans="1:11" x14ac:dyDescent="0.25">
      <c r="A737" t="s">
        <v>816</v>
      </c>
      <c r="B737" t="s">
        <v>10</v>
      </c>
      <c r="C737" t="s">
        <v>53</v>
      </c>
      <c r="D737">
        <v>611</v>
      </c>
      <c r="E737" s="27" t="s">
        <v>12</v>
      </c>
      <c r="F737" s="2">
        <v>44844</v>
      </c>
      <c r="G737" s="27" t="str">
        <f>TEXT(Table[[#This Row],[date]],"mmm")</f>
        <v>Oct</v>
      </c>
      <c r="H737" s="2" t="str">
        <f>TEXT(Table[[#This Row],[date]],"yyyy")</f>
        <v>2022</v>
      </c>
      <c r="I737" t="s">
        <v>31</v>
      </c>
      <c r="J737" t="s">
        <v>15</v>
      </c>
      <c r="K737">
        <v>367</v>
      </c>
    </row>
    <row r="738" spans="1:11" x14ac:dyDescent="0.25">
      <c r="A738" t="s">
        <v>817</v>
      </c>
      <c r="B738" t="s">
        <v>187</v>
      </c>
      <c r="C738" t="s">
        <v>55</v>
      </c>
      <c r="D738">
        <v>16</v>
      </c>
      <c r="E738" s="27">
        <v>1</v>
      </c>
      <c r="F738" s="2">
        <v>43906</v>
      </c>
      <c r="G738" s="27" t="str">
        <f>TEXT(Table[[#This Row],[date]],"mmm")</f>
        <v>Mar</v>
      </c>
      <c r="H738" s="2" t="str">
        <f>TEXT(Table[[#This Row],[date]],"yyyy")</f>
        <v>2020</v>
      </c>
      <c r="I738" t="s">
        <v>124</v>
      </c>
      <c r="J738" t="s">
        <v>15</v>
      </c>
      <c r="K738">
        <v>6</v>
      </c>
    </row>
    <row r="739" spans="1:11" x14ac:dyDescent="0.25">
      <c r="A739" t="s">
        <v>818</v>
      </c>
      <c r="B739" t="s">
        <v>74</v>
      </c>
      <c r="C739" t="s">
        <v>65</v>
      </c>
      <c r="D739">
        <v>10</v>
      </c>
      <c r="E739" s="27">
        <v>0.18</v>
      </c>
      <c r="F739" s="2">
        <v>43992</v>
      </c>
      <c r="G739" s="27" t="str">
        <f>TEXT(Table[[#This Row],[date]],"mmm")</f>
        <v>Jun</v>
      </c>
      <c r="H739" s="2" t="str">
        <f>TEXT(Table[[#This Row],[date]],"yyyy")</f>
        <v>2020</v>
      </c>
      <c r="I739" t="s">
        <v>39</v>
      </c>
      <c r="J739" t="s">
        <v>15</v>
      </c>
      <c r="K739" t="s">
        <v>12</v>
      </c>
    </row>
    <row r="740" spans="1:11" x14ac:dyDescent="0.25">
      <c r="A740" t="s">
        <v>819</v>
      </c>
      <c r="B740" t="s">
        <v>184</v>
      </c>
      <c r="C740" t="s">
        <v>34</v>
      </c>
      <c r="D740">
        <v>24</v>
      </c>
      <c r="E740" s="27">
        <v>0.2</v>
      </c>
      <c r="F740" s="2">
        <v>44757</v>
      </c>
      <c r="G740" s="27" t="str">
        <f>TEXT(Table[[#This Row],[date]],"mmm")</f>
        <v>Jul</v>
      </c>
      <c r="H740" s="2" t="str">
        <f>TEXT(Table[[#This Row],[date]],"yyyy")</f>
        <v>2022</v>
      </c>
      <c r="I740" t="s">
        <v>39</v>
      </c>
      <c r="J740" t="s">
        <v>15</v>
      </c>
      <c r="K740">
        <v>265</v>
      </c>
    </row>
    <row r="741" spans="1:11" x14ac:dyDescent="0.25">
      <c r="A741" t="s">
        <v>820</v>
      </c>
      <c r="B741" t="s">
        <v>80</v>
      </c>
      <c r="C741" t="s">
        <v>58</v>
      </c>
      <c r="D741">
        <v>73</v>
      </c>
      <c r="E741" s="27" t="s">
        <v>12</v>
      </c>
      <c r="F741" s="2">
        <v>44953</v>
      </c>
      <c r="G741" s="27" t="str">
        <f>TEXT(Table[[#This Row],[date]],"mmm")</f>
        <v>Jan</v>
      </c>
      <c r="H741" s="2" t="str">
        <f>TEXT(Table[[#This Row],[date]],"yyyy")</f>
        <v>2023</v>
      </c>
      <c r="I741" t="s">
        <v>39</v>
      </c>
      <c r="J741" t="s">
        <v>81</v>
      </c>
      <c r="K741" t="s">
        <v>12</v>
      </c>
    </row>
    <row r="742" spans="1:11" x14ac:dyDescent="0.25">
      <c r="A742" t="s">
        <v>821</v>
      </c>
      <c r="B742" t="s">
        <v>155</v>
      </c>
      <c r="C742" t="s">
        <v>175</v>
      </c>
      <c r="D742">
        <v>70</v>
      </c>
      <c r="E742" s="27">
        <v>0.3</v>
      </c>
      <c r="F742" s="2">
        <v>43920</v>
      </c>
      <c r="G742" s="27" t="str">
        <f>TEXT(Table[[#This Row],[date]],"mmm")</f>
        <v>Mar</v>
      </c>
      <c r="H742" s="2" t="str">
        <f>TEXT(Table[[#This Row],[date]],"yyyy")</f>
        <v>2020</v>
      </c>
      <c r="I742" t="s">
        <v>19</v>
      </c>
      <c r="J742" t="s">
        <v>157</v>
      </c>
      <c r="K742">
        <v>45</v>
      </c>
    </row>
    <row r="743" spans="1:11" x14ac:dyDescent="0.25">
      <c r="A743" t="s">
        <v>822</v>
      </c>
      <c r="B743" t="s">
        <v>298</v>
      </c>
      <c r="C743" t="s">
        <v>69</v>
      </c>
      <c r="D743">
        <v>25</v>
      </c>
      <c r="E743" s="27" t="s">
        <v>12</v>
      </c>
      <c r="F743" s="2">
        <v>44874</v>
      </c>
      <c r="G743" s="27" t="str">
        <f>TEXT(Table[[#This Row],[date]],"mmm")</f>
        <v>Nov</v>
      </c>
      <c r="H743" s="2" t="str">
        <f>TEXT(Table[[#This Row],[date]],"yyyy")</f>
        <v>2022</v>
      </c>
      <c r="I743" t="s">
        <v>29</v>
      </c>
      <c r="J743" t="s">
        <v>70</v>
      </c>
      <c r="K743">
        <v>475</v>
      </c>
    </row>
    <row r="744" spans="1:11" x14ac:dyDescent="0.25">
      <c r="A744" t="s">
        <v>823</v>
      </c>
      <c r="B744" t="s">
        <v>80</v>
      </c>
      <c r="C744" t="s">
        <v>65</v>
      </c>
      <c r="D744">
        <v>51</v>
      </c>
      <c r="E744" s="27">
        <v>0.25</v>
      </c>
      <c r="F744" s="2">
        <v>43922</v>
      </c>
      <c r="G744" s="27" t="str">
        <f>TEXT(Table[[#This Row],[date]],"mmm")</f>
        <v>Apr</v>
      </c>
      <c r="H744" s="2" t="str">
        <f>TEXT(Table[[#This Row],[date]],"yyyy")</f>
        <v>2020</v>
      </c>
      <c r="I744" t="s">
        <v>19</v>
      </c>
      <c r="J744" t="s">
        <v>81</v>
      </c>
      <c r="K744">
        <v>9</v>
      </c>
    </row>
    <row r="745" spans="1:11" x14ac:dyDescent="0.25">
      <c r="A745" t="s">
        <v>824</v>
      </c>
      <c r="B745" t="s">
        <v>57</v>
      </c>
      <c r="C745" t="s">
        <v>50</v>
      </c>
      <c r="D745">
        <v>100</v>
      </c>
      <c r="E745" s="27">
        <v>0.1</v>
      </c>
      <c r="F745" s="2">
        <v>44959</v>
      </c>
      <c r="G745" s="27" t="str">
        <f>TEXT(Table[[#This Row],[date]],"mmm")</f>
        <v>Feb</v>
      </c>
      <c r="H745" s="2" t="str">
        <f>TEXT(Table[[#This Row],[date]],"yyyy")</f>
        <v>2023</v>
      </c>
      <c r="I745" t="s">
        <v>85</v>
      </c>
      <c r="J745" t="s">
        <v>15</v>
      </c>
      <c r="K745">
        <v>644</v>
      </c>
    </row>
    <row r="746" spans="1:11" x14ac:dyDescent="0.25">
      <c r="A746" t="s">
        <v>825</v>
      </c>
      <c r="B746" t="s">
        <v>10</v>
      </c>
      <c r="C746" t="s">
        <v>97</v>
      </c>
      <c r="D746" t="s">
        <v>12</v>
      </c>
      <c r="E746" s="27">
        <v>0.6</v>
      </c>
      <c r="F746" s="2">
        <v>43941</v>
      </c>
      <c r="G746" s="27" t="str">
        <f>TEXT(Table[[#This Row],[date]],"mmm")</f>
        <v>Apr</v>
      </c>
      <c r="H746" s="2" t="str">
        <f>TEXT(Table[[#This Row],[date]],"yyyy")</f>
        <v>2020</v>
      </c>
      <c r="I746" t="s">
        <v>24</v>
      </c>
      <c r="J746" t="s">
        <v>15</v>
      </c>
      <c r="K746">
        <v>41</v>
      </c>
    </row>
    <row r="747" spans="1:11" x14ac:dyDescent="0.25">
      <c r="A747" t="s">
        <v>826</v>
      </c>
      <c r="B747" t="s">
        <v>10</v>
      </c>
      <c r="C747" t="s">
        <v>69</v>
      </c>
      <c r="D747">
        <v>70</v>
      </c>
      <c r="E747" s="27">
        <v>0.1</v>
      </c>
      <c r="F747" s="2">
        <v>44804</v>
      </c>
      <c r="G747" s="27" t="str">
        <f>TEXT(Table[[#This Row],[date]],"mmm")</f>
        <v>Aug</v>
      </c>
      <c r="H747" s="2" t="str">
        <f>TEXT(Table[[#This Row],[date]],"yyyy")</f>
        <v>2022</v>
      </c>
      <c r="I747" t="s">
        <v>31</v>
      </c>
      <c r="J747" t="s">
        <v>15</v>
      </c>
      <c r="K747">
        <v>1300</v>
      </c>
    </row>
    <row r="748" spans="1:11" x14ac:dyDescent="0.25">
      <c r="A748" t="s">
        <v>827</v>
      </c>
      <c r="B748" t="s">
        <v>298</v>
      </c>
      <c r="C748" t="s">
        <v>152</v>
      </c>
      <c r="D748">
        <v>200</v>
      </c>
      <c r="E748" s="27">
        <v>0.4</v>
      </c>
      <c r="F748" s="2">
        <v>44893</v>
      </c>
      <c r="G748" s="27" t="str">
        <f>TEXT(Table[[#This Row],[date]],"mmm")</f>
        <v>Nov</v>
      </c>
      <c r="H748" s="2" t="str">
        <f>TEXT(Table[[#This Row],[date]],"yyyy")</f>
        <v>2022</v>
      </c>
      <c r="I748" t="s">
        <v>19</v>
      </c>
      <c r="J748" t="s">
        <v>70</v>
      </c>
      <c r="K748" t="s">
        <v>12</v>
      </c>
    </row>
    <row r="749" spans="1:11" x14ac:dyDescent="0.25">
      <c r="A749" t="s">
        <v>828</v>
      </c>
      <c r="B749" t="s">
        <v>77</v>
      </c>
      <c r="C749" t="s">
        <v>152</v>
      </c>
      <c r="D749">
        <v>36</v>
      </c>
      <c r="E749" s="27">
        <v>0.17</v>
      </c>
      <c r="F749" s="2">
        <v>43963</v>
      </c>
      <c r="G749" s="27" t="str">
        <f>TEXT(Table[[#This Row],[date]],"mmm")</f>
        <v>May</v>
      </c>
      <c r="H749" s="2" t="str">
        <f>TEXT(Table[[#This Row],[date]],"yyyy")</f>
        <v>2020</v>
      </c>
      <c r="I749" t="s">
        <v>35</v>
      </c>
      <c r="J749" t="s">
        <v>15</v>
      </c>
      <c r="K749">
        <v>52</v>
      </c>
    </row>
    <row r="750" spans="1:11" x14ac:dyDescent="0.25">
      <c r="A750" t="s">
        <v>829</v>
      </c>
      <c r="B750" t="s">
        <v>96</v>
      </c>
      <c r="C750" t="s">
        <v>38</v>
      </c>
      <c r="D750">
        <v>40</v>
      </c>
      <c r="E750" s="27">
        <v>0.8</v>
      </c>
      <c r="F750" s="2">
        <v>44792</v>
      </c>
      <c r="G750" s="27" t="str">
        <f>TEXT(Table[[#This Row],[date]],"mmm")</f>
        <v>Aug</v>
      </c>
      <c r="H750" s="2" t="str">
        <f>TEXT(Table[[#This Row],[date]],"yyyy")</f>
        <v>2022</v>
      </c>
      <c r="I750" t="s">
        <v>39</v>
      </c>
      <c r="J750" t="s">
        <v>96</v>
      </c>
      <c r="K750" t="s">
        <v>12</v>
      </c>
    </row>
    <row r="751" spans="1:11" x14ac:dyDescent="0.25">
      <c r="A751" t="s">
        <v>830</v>
      </c>
      <c r="B751" t="s">
        <v>77</v>
      </c>
      <c r="C751" t="s">
        <v>119</v>
      </c>
      <c r="D751">
        <v>80</v>
      </c>
      <c r="E751" s="27">
        <v>0.4</v>
      </c>
      <c r="F751" s="2">
        <v>44721</v>
      </c>
      <c r="G751" s="27" t="str">
        <f>TEXT(Table[[#This Row],[date]],"mmm")</f>
        <v>Jun</v>
      </c>
      <c r="H751" s="2" t="str">
        <f>TEXT(Table[[#This Row],[date]],"yyyy")</f>
        <v>2022</v>
      </c>
      <c r="I751" t="s">
        <v>24</v>
      </c>
      <c r="J751" t="s">
        <v>15</v>
      </c>
      <c r="K751">
        <v>82</v>
      </c>
    </row>
    <row r="752" spans="1:11" x14ac:dyDescent="0.25">
      <c r="A752" t="s">
        <v>831</v>
      </c>
      <c r="B752" t="s">
        <v>310</v>
      </c>
      <c r="C752" t="s">
        <v>159</v>
      </c>
      <c r="D752">
        <v>18</v>
      </c>
      <c r="E752" s="27">
        <v>0.13</v>
      </c>
      <c r="F752" s="2">
        <v>44914</v>
      </c>
      <c r="G752" s="27" t="str">
        <f>TEXT(Table[[#This Row],[date]],"mmm")</f>
        <v>Dec</v>
      </c>
      <c r="H752" s="2" t="str">
        <f>TEXT(Table[[#This Row],[date]],"yyyy")</f>
        <v>2022</v>
      </c>
      <c r="I752" t="s">
        <v>59</v>
      </c>
      <c r="J752" t="s">
        <v>15</v>
      </c>
      <c r="K752">
        <v>4</v>
      </c>
    </row>
    <row r="753" spans="1:11" x14ac:dyDescent="0.25">
      <c r="A753" t="s">
        <v>832</v>
      </c>
      <c r="B753" t="s">
        <v>10</v>
      </c>
      <c r="C753" t="s">
        <v>159</v>
      </c>
      <c r="D753" t="s">
        <v>12</v>
      </c>
      <c r="E753" s="27">
        <v>0.19</v>
      </c>
      <c r="F753" s="2">
        <v>44741</v>
      </c>
      <c r="G753" s="27" t="str">
        <f>TEXT(Table[[#This Row],[date]],"mmm")</f>
        <v>Jun</v>
      </c>
      <c r="H753" s="2" t="str">
        <f>TEXT(Table[[#This Row],[date]],"yyyy")</f>
        <v>2022</v>
      </c>
      <c r="I753" t="s">
        <v>35</v>
      </c>
      <c r="J753" t="s">
        <v>15</v>
      </c>
      <c r="K753">
        <v>743</v>
      </c>
    </row>
    <row r="754" spans="1:11" x14ac:dyDescent="0.25">
      <c r="A754" t="s">
        <v>833</v>
      </c>
      <c r="B754" t="s">
        <v>218</v>
      </c>
      <c r="C754" t="s">
        <v>159</v>
      </c>
      <c r="D754">
        <v>113</v>
      </c>
      <c r="E754" s="27" t="s">
        <v>12</v>
      </c>
      <c r="F754" s="2">
        <v>44882</v>
      </c>
      <c r="G754" s="27" t="str">
        <f>TEXT(Table[[#This Row],[date]],"mmm")</f>
        <v>Nov</v>
      </c>
      <c r="H754" s="2" t="str">
        <f>TEXT(Table[[#This Row],[date]],"yyyy")</f>
        <v>2022</v>
      </c>
      <c r="I754" t="s">
        <v>31</v>
      </c>
      <c r="J754" t="s">
        <v>15</v>
      </c>
      <c r="K754" t="s">
        <v>12</v>
      </c>
    </row>
    <row r="755" spans="1:11" x14ac:dyDescent="0.25">
      <c r="A755" t="s">
        <v>834</v>
      </c>
      <c r="B755" t="s">
        <v>187</v>
      </c>
      <c r="C755" t="s">
        <v>159</v>
      </c>
      <c r="D755" t="s">
        <v>12</v>
      </c>
      <c r="E755" s="27">
        <v>0.2</v>
      </c>
      <c r="F755" s="2">
        <v>44783</v>
      </c>
      <c r="G755" s="27" t="str">
        <f>TEXT(Table[[#This Row],[date]],"mmm")</f>
        <v>Aug</v>
      </c>
      <c r="H755" s="2" t="str">
        <f>TEXT(Table[[#This Row],[date]],"yyyy")</f>
        <v>2022</v>
      </c>
      <c r="I755" t="s">
        <v>24</v>
      </c>
      <c r="J755" t="s">
        <v>15</v>
      </c>
      <c r="K755">
        <v>160</v>
      </c>
    </row>
    <row r="756" spans="1:11" x14ac:dyDescent="0.25">
      <c r="A756" t="s">
        <v>834</v>
      </c>
      <c r="B756" t="s">
        <v>187</v>
      </c>
      <c r="C756" t="s">
        <v>159</v>
      </c>
      <c r="D756" t="s">
        <v>12</v>
      </c>
      <c r="E756" s="27">
        <v>0.25</v>
      </c>
      <c r="F756" s="2">
        <v>44881</v>
      </c>
      <c r="G756" s="27" t="str">
        <f>TEXT(Table[[#This Row],[date]],"mmm")</f>
        <v>Nov</v>
      </c>
      <c r="H756" s="2" t="str">
        <f>TEXT(Table[[#This Row],[date]],"yyyy")</f>
        <v>2022</v>
      </c>
      <c r="I756" t="s">
        <v>39</v>
      </c>
      <c r="J756" t="s">
        <v>15</v>
      </c>
      <c r="K756">
        <v>501</v>
      </c>
    </row>
    <row r="757" spans="1:11" x14ac:dyDescent="0.25">
      <c r="A757" t="s">
        <v>835</v>
      </c>
      <c r="B757" t="s">
        <v>88</v>
      </c>
      <c r="C757" t="s">
        <v>159</v>
      </c>
      <c r="D757">
        <v>40</v>
      </c>
      <c r="E757" s="27">
        <v>0.13</v>
      </c>
      <c r="F757" s="2">
        <v>44838</v>
      </c>
      <c r="G757" s="27" t="str">
        <f>TEXT(Table[[#This Row],[date]],"mmm")</f>
        <v>Oct</v>
      </c>
      <c r="H757" s="2" t="str">
        <f>TEXT(Table[[#This Row],[date]],"yyyy")</f>
        <v>2022</v>
      </c>
      <c r="I757" t="s">
        <v>24</v>
      </c>
      <c r="J757" t="s">
        <v>15</v>
      </c>
      <c r="K757">
        <v>35</v>
      </c>
    </row>
    <row r="758" spans="1:11" x14ac:dyDescent="0.25">
      <c r="A758" t="s">
        <v>835</v>
      </c>
      <c r="B758" t="s">
        <v>88</v>
      </c>
      <c r="C758" t="s">
        <v>159</v>
      </c>
      <c r="D758">
        <v>119</v>
      </c>
      <c r="E758" s="27">
        <v>0.28999999999999998</v>
      </c>
      <c r="F758" s="2">
        <v>44606</v>
      </c>
      <c r="G758" s="27" t="str">
        <f>TEXT(Table[[#This Row],[date]],"mmm")</f>
        <v>Feb</v>
      </c>
      <c r="H758" s="2" t="str">
        <f>TEXT(Table[[#This Row],[date]],"yyyy")</f>
        <v>2022</v>
      </c>
      <c r="I758" t="s">
        <v>24</v>
      </c>
      <c r="J758" t="s">
        <v>15</v>
      </c>
      <c r="K758">
        <v>35</v>
      </c>
    </row>
    <row r="759" spans="1:11" x14ac:dyDescent="0.25">
      <c r="A759" t="s">
        <v>836</v>
      </c>
      <c r="B759" t="s">
        <v>96</v>
      </c>
      <c r="C759" t="s">
        <v>28</v>
      </c>
      <c r="D759">
        <v>250</v>
      </c>
      <c r="E759" s="27">
        <v>1</v>
      </c>
      <c r="F759" s="2">
        <v>43917</v>
      </c>
      <c r="G759" s="27" t="str">
        <f>TEXT(Table[[#This Row],[date]],"mmm")</f>
        <v>Mar</v>
      </c>
      <c r="H759" s="2" t="str">
        <f>TEXT(Table[[#This Row],[date]],"yyyy")</f>
        <v>2020</v>
      </c>
      <c r="I759" t="s">
        <v>39</v>
      </c>
      <c r="J759" t="s">
        <v>96</v>
      </c>
      <c r="K759">
        <v>95</v>
      </c>
    </row>
    <row r="760" spans="1:11" x14ac:dyDescent="0.25">
      <c r="A760" t="s">
        <v>837</v>
      </c>
      <c r="B760" t="s">
        <v>62</v>
      </c>
      <c r="C760" t="s">
        <v>18</v>
      </c>
      <c r="D760">
        <v>50</v>
      </c>
      <c r="E760" s="27">
        <v>0.05</v>
      </c>
      <c r="F760" s="2">
        <v>44866</v>
      </c>
      <c r="G760" s="27" t="str">
        <f>TEXT(Table[[#This Row],[date]],"mmm")</f>
        <v>Nov</v>
      </c>
      <c r="H760" s="2" t="str">
        <f>TEXT(Table[[#This Row],[date]],"yyyy")</f>
        <v>2022</v>
      </c>
      <c r="I760" t="s">
        <v>29</v>
      </c>
      <c r="J760" t="s">
        <v>25</v>
      </c>
      <c r="K760">
        <v>300</v>
      </c>
    </row>
    <row r="761" spans="1:11" x14ac:dyDescent="0.25">
      <c r="A761" t="s">
        <v>837</v>
      </c>
      <c r="B761" t="s">
        <v>62</v>
      </c>
      <c r="C761" t="s">
        <v>18</v>
      </c>
      <c r="D761">
        <v>70</v>
      </c>
      <c r="E761" s="27">
        <v>7.0000000000000007E-2</v>
      </c>
      <c r="F761" s="2">
        <v>44944</v>
      </c>
      <c r="G761" s="27" t="str">
        <f>TEXT(Table[[#This Row],[date]],"mmm")</f>
        <v>Jan</v>
      </c>
      <c r="H761" s="2" t="str">
        <f>TEXT(Table[[#This Row],[date]],"yyyy")</f>
        <v>2023</v>
      </c>
      <c r="I761" t="s">
        <v>29</v>
      </c>
      <c r="J761" t="s">
        <v>25</v>
      </c>
      <c r="K761">
        <v>300</v>
      </c>
    </row>
    <row r="762" spans="1:11" x14ac:dyDescent="0.25">
      <c r="A762" t="s">
        <v>837</v>
      </c>
      <c r="B762" t="s">
        <v>62</v>
      </c>
      <c r="C762" t="s">
        <v>18</v>
      </c>
      <c r="D762">
        <v>400</v>
      </c>
      <c r="E762" s="27">
        <v>0.3</v>
      </c>
      <c r="F762" s="2">
        <v>44782</v>
      </c>
      <c r="G762" s="27" t="str">
        <f>TEXT(Table[[#This Row],[date]],"mmm")</f>
        <v>Aug</v>
      </c>
      <c r="H762" s="2" t="str">
        <f>TEXT(Table[[#This Row],[date]],"yyyy")</f>
        <v>2022</v>
      </c>
      <c r="I762" t="s">
        <v>29</v>
      </c>
      <c r="J762" t="s">
        <v>25</v>
      </c>
      <c r="K762">
        <v>300</v>
      </c>
    </row>
    <row r="763" spans="1:11" x14ac:dyDescent="0.25">
      <c r="A763" t="s">
        <v>838</v>
      </c>
      <c r="B763" t="s">
        <v>184</v>
      </c>
      <c r="C763" t="s">
        <v>146</v>
      </c>
      <c r="D763" t="s">
        <v>12</v>
      </c>
      <c r="E763" s="27">
        <v>0.17</v>
      </c>
      <c r="F763" s="2">
        <v>44881</v>
      </c>
      <c r="G763" s="27" t="str">
        <f>TEXT(Table[[#This Row],[date]],"mmm")</f>
        <v>Nov</v>
      </c>
      <c r="H763" s="2" t="str">
        <f>TEXT(Table[[#This Row],[date]],"yyyy")</f>
        <v>2022</v>
      </c>
      <c r="I763" t="s">
        <v>35</v>
      </c>
      <c r="J763" t="s">
        <v>185</v>
      </c>
      <c r="K763">
        <v>1000</v>
      </c>
    </row>
    <row r="764" spans="1:11" x14ac:dyDescent="0.25">
      <c r="A764" t="s">
        <v>838</v>
      </c>
      <c r="B764" t="s">
        <v>184</v>
      </c>
      <c r="C764" t="s">
        <v>146</v>
      </c>
      <c r="D764">
        <v>138</v>
      </c>
      <c r="E764" s="27">
        <v>0.12</v>
      </c>
      <c r="F764" s="2">
        <v>44602</v>
      </c>
      <c r="G764" s="27" t="str">
        <f>TEXT(Table[[#This Row],[date]],"mmm")</f>
        <v>Feb</v>
      </c>
      <c r="H764" s="2" t="str">
        <f>TEXT(Table[[#This Row],[date]],"yyyy")</f>
        <v>2022</v>
      </c>
      <c r="I764" t="s">
        <v>35</v>
      </c>
      <c r="J764" t="s">
        <v>15</v>
      </c>
      <c r="K764">
        <v>1000</v>
      </c>
    </row>
    <row r="765" spans="1:11" x14ac:dyDescent="0.25">
      <c r="A765" t="s">
        <v>838</v>
      </c>
      <c r="B765" t="s">
        <v>184</v>
      </c>
      <c r="C765" t="s">
        <v>146</v>
      </c>
      <c r="D765">
        <v>242</v>
      </c>
      <c r="E765" s="27">
        <v>0.28999999999999998</v>
      </c>
      <c r="F765" s="2">
        <v>44753</v>
      </c>
      <c r="G765" s="27" t="str">
        <f>TEXT(Table[[#This Row],[date]],"mmm")</f>
        <v>Jul</v>
      </c>
      <c r="H765" s="2" t="str">
        <f>TEXT(Table[[#This Row],[date]],"yyyy")</f>
        <v>2022</v>
      </c>
      <c r="I765" t="s">
        <v>35</v>
      </c>
      <c r="J765" t="s">
        <v>185</v>
      </c>
      <c r="K765">
        <v>1000</v>
      </c>
    </row>
    <row r="766" spans="1:11" x14ac:dyDescent="0.25">
      <c r="A766" t="s">
        <v>839</v>
      </c>
      <c r="B766" t="s">
        <v>27</v>
      </c>
      <c r="C766" t="s">
        <v>58</v>
      </c>
      <c r="D766">
        <v>8</v>
      </c>
      <c r="E766" s="27">
        <v>0.1</v>
      </c>
      <c r="F766" s="2">
        <v>43903</v>
      </c>
      <c r="G766" s="27" t="str">
        <f>TEXT(Table[[#This Row],[date]],"mmm")</f>
        <v>Mar</v>
      </c>
      <c r="H766" s="2" t="str">
        <f>TEXT(Table[[#This Row],[date]],"yyyy")</f>
        <v>2020</v>
      </c>
      <c r="I766" t="s">
        <v>39</v>
      </c>
      <c r="J766" t="s">
        <v>15</v>
      </c>
      <c r="K766">
        <v>45</v>
      </c>
    </row>
    <row r="767" spans="1:11" x14ac:dyDescent="0.25">
      <c r="A767" t="s">
        <v>840</v>
      </c>
      <c r="B767" t="s">
        <v>80</v>
      </c>
      <c r="C767" t="s">
        <v>97</v>
      </c>
      <c r="D767">
        <v>15</v>
      </c>
      <c r="E767" s="27">
        <v>0.25</v>
      </c>
      <c r="F767" s="2">
        <v>43945</v>
      </c>
      <c r="G767" s="27" t="str">
        <f>TEXT(Table[[#This Row],[date]],"mmm")</f>
        <v>Apr</v>
      </c>
      <c r="H767" s="2" t="str">
        <f>TEXT(Table[[#This Row],[date]],"yyyy")</f>
        <v>2020</v>
      </c>
      <c r="I767" t="s">
        <v>24</v>
      </c>
      <c r="J767" t="s">
        <v>81</v>
      </c>
      <c r="K767">
        <v>30</v>
      </c>
    </row>
    <row r="768" spans="1:11" x14ac:dyDescent="0.25">
      <c r="A768" t="s">
        <v>841</v>
      </c>
      <c r="B768" t="s">
        <v>842</v>
      </c>
      <c r="C768" t="s">
        <v>18</v>
      </c>
      <c r="D768">
        <v>227</v>
      </c>
      <c r="E768" s="27">
        <v>0.12</v>
      </c>
      <c r="F768" s="2">
        <v>44854</v>
      </c>
      <c r="G768" s="27" t="str">
        <f>TEXT(Table[[#This Row],[date]],"mmm")</f>
        <v>Oct</v>
      </c>
      <c r="H768" s="2" t="str">
        <f>TEXT(Table[[#This Row],[date]],"yyyy")</f>
        <v>2022</v>
      </c>
      <c r="I768" t="s">
        <v>29</v>
      </c>
      <c r="J768" t="s">
        <v>40</v>
      </c>
      <c r="K768">
        <v>127</v>
      </c>
    </row>
    <row r="769" spans="1:11" x14ac:dyDescent="0.25">
      <c r="A769" t="s">
        <v>843</v>
      </c>
      <c r="B769" t="s">
        <v>10</v>
      </c>
      <c r="C769" t="s">
        <v>28</v>
      </c>
      <c r="D769">
        <v>95</v>
      </c>
      <c r="E769" s="27">
        <v>0.08</v>
      </c>
      <c r="F769" s="2">
        <v>44902</v>
      </c>
      <c r="G769" s="27" t="str">
        <f>TEXT(Table[[#This Row],[date]],"mmm")</f>
        <v>Dec</v>
      </c>
      <c r="H769" s="2" t="str">
        <f>TEXT(Table[[#This Row],[date]],"yyyy")</f>
        <v>2022</v>
      </c>
      <c r="I769" t="s">
        <v>14</v>
      </c>
      <c r="J769" t="s">
        <v>15</v>
      </c>
      <c r="K769">
        <v>613</v>
      </c>
    </row>
    <row r="770" spans="1:11" x14ac:dyDescent="0.25">
      <c r="A770" t="s">
        <v>843</v>
      </c>
      <c r="B770" t="s">
        <v>10</v>
      </c>
      <c r="C770" t="s">
        <v>28</v>
      </c>
      <c r="D770">
        <v>155</v>
      </c>
      <c r="E770" s="27">
        <v>0.1</v>
      </c>
      <c r="F770" s="2">
        <v>43942</v>
      </c>
      <c r="G770" s="27" t="str">
        <f>TEXT(Table[[#This Row],[date]],"mmm")</f>
        <v>Apr</v>
      </c>
      <c r="H770" s="2" t="str">
        <f>TEXT(Table[[#This Row],[date]],"yyyy")</f>
        <v>2020</v>
      </c>
      <c r="I770" t="s">
        <v>14</v>
      </c>
      <c r="J770" t="s">
        <v>15</v>
      </c>
      <c r="K770">
        <v>613</v>
      </c>
    </row>
    <row r="771" spans="1:11" x14ac:dyDescent="0.25">
      <c r="A771" t="s">
        <v>844</v>
      </c>
      <c r="B771" t="s">
        <v>155</v>
      </c>
      <c r="C771" t="s">
        <v>294</v>
      </c>
      <c r="D771">
        <v>100</v>
      </c>
      <c r="E771" s="27" t="s">
        <v>12</v>
      </c>
      <c r="F771" s="2">
        <v>44976</v>
      </c>
      <c r="G771" s="27" t="str">
        <f>TEXT(Table[[#This Row],[date]],"mmm")</f>
        <v>Feb</v>
      </c>
      <c r="H771" s="2" t="str">
        <f>TEXT(Table[[#This Row],[date]],"yyyy")</f>
        <v>2023</v>
      </c>
      <c r="I771" t="s">
        <v>31</v>
      </c>
      <c r="J771" t="s">
        <v>157</v>
      </c>
      <c r="K771">
        <v>4200</v>
      </c>
    </row>
    <row r="772" spans="1:11" x14ac:dyDescent="0.25">
      <c r="A772" t="s">
        <v>845</v>
      </c>
      <c r="B772" t="s">
        <v>22</v>
      </c>
      <c r="C772" t="s">
        <v>34</v>
      </c>
      <c r="D772">
        <v>45</v>
      </c>
      <c r="E772" s="27">
        <v>1</v>
      </c>
      <c r="F772" s="2">
        <v>44228</v>
      </c>
      <c r="G772" s="27" t="str">
        <f>TEXT(Table[[#This Row],[date]],"mmm")</f>
        <v>Feb</v>
      </c>
      <c r="H772" s="2" t="str">
        <f>TEXT(Table[[#This Row],[date]],"yyyy")</f>
        <v>2021</v>
      </c>
      <c r="I772" t="s">
        <v>24</v>
      </c>
      <c r="J772" t="s">
        <v>25</v>
      </c>
      <c r="K772">
        <v>61</v>
      </c>
    </row>
    <row r="773" spans="1:11" x14ac:dyDescent="0.25">
      <c r="A773" t="s">
        <v>846</v>
      </c>
      <c r="B773" t="s">
        <v>10</v>
      </c>
      <c r="C773" t="s">
        <v>159</v>
      </c>
      <c r="D773" t="s">
        <v>12</v>
      </c>
      <c r="E773" s="27">
        <v>1</v>
      </c>
      <c r="F773" s="2">
        <v>44085</v>
      </c>
      <c r="G773" s="27" t="str">
        <f>TEXT(Table[[#This Row],[date]],"mmm")</f>
        <v>Sep</v>
      </c>
      <c r="H773" s="2" t="str">
        <f>TEXT(Table[[#This Row],[date]],"yyyy")</f>
        <v>2020</v>
      </c>
      <c r="I773" t="s">
        <v>19</v>
      </c>
      <c r="J773" t="s">
        <v>15</v>
      </c>
      <c r="K773">
        <v>13</v>
      </c>
    </row>
    <row r="774" spans="1:11" x14ac:dyDescent="0.25">
      <c r="A774" t="s">
        <v>847</v>
      </c>
      <c r="B774" t="s">
        <v>10</v>
      </c>
      <c r="C774" t="s">
        <v>18</v>
      </c>
      <c r="D774">
        <v>45</v>
      </c>
      <c r="E774" s="27">
        <v>0.12</v>
      </c>
      <c r="F774" s="2">
        <v>44754</v>
      </c>
      <c r="G774" s="27" t="str">
        <f>TEXT(Table[[#This Row],[date]],"mmm")</f>
        <v>Jul</v>
      </c>
      <c r="H774" s="2" t="str">
        <f>TEXT(Table[[#This Row],[date]],"yyyy")</f>
        <v>2022</v>
      </c>
      <c r="I774" t="s">
        <v>24</v>
      </c>
      <c r="J774" t="s">
        <v>15</v>
      </c>
      <c r="K774">
        <v>153</v>
      </c>
    </row>
    <row r="775" spans="1:11" x14ac:dyDescent="0.25">
      <c r="A775" t="s">
        <v>847</v>
      </c>
      <c r="B775" t="s">
        <v>10</v>
      </c>
      <c r="C775" t="s">
        <v>146</v>
      </c>
      <c r="D775">
        <v>115</v>
      </c>
      <c r="E775" s="27">
        <v>0.35</v>
      </c>
      <c r="F775" s="2">
        <v>44945</v>
      </c>
      <c r="G775" s="27" t="str">
        <f>TEXT(Table[[#This Row],[date]],"mmm")</f>
        <v>Jan</v>
      </c>
      <c r="H775" s="2" t="str">
        <f>TEXT(Table[[#This Row],[date]],"yyyy")</f>
        <v>2023</v>
      </c>
      <c r="I775" t="s">
        <v>24</v>
      </c>
      <c r="J775" t="s">
        <v>15</v>
      </c>
      <c r="K775">
        <v>153</v>
      </c>
    </row>
    <row r="776" spans="1:11" x14ac:dyDescent="0.25">
      <c r="A776" t="s">
        <v>848</v>
      </c>
      <c r="B776" t="s">
        <v>74</v>
      </c>
      <c r="C776" t="s">
        <v>18</v>
      </c>
      <c r="D776">
        <v>500</v>
      </c>
      <c r="E776" s="27">
        <v>7.0000000000000007E-2</v>
      </c>
      <c r="F776" s="2">
        <v>44957</v>
      </c>
      <c r="G776" s="27" t="str">
        <f>TEXT(Table[[#This Row],[date]],"mmm")</f>
        <v>Jan</v>
      </c>
      <c r="H776" s="2" t="str">
        <f>TEXT(Table[[#This Row],[date]],"yyyy")</f>
        <v>2023</v>
      </c>
      <c r="I776" t="s">
        <v>31</v>
      </c>
      <c r="J776" t="s">
        <v>15</v>
      </c>
      <c r="K776">
        <v>100</v>
      </c>
    </row>
    <row r="777" spans="1:11" x14ac:dyDescent="0.25">
      <c r="A777" t="s">
        <v>849</v>
      </c>
      <c r="B777" t="s">
        <v>33</v>
      </c>
      <c r="C777" t="s">
        <v>65</v>
      </c>
      <c r="D777">
        <v>47</v>
      </c>
      <c r="E777" s="27" t="s">
        <v>12</v>
      </c>
      <c r="F777" s="2">
        <v>44264</v>
      </c>
      <c r="G777" s="27" t="str">
        <f>TEXT(Table[[#This Row],[date]],"mmm")</f>
        <v>Mar</v>
      </c>
      <c r="H777" s="2" t="str">
        <f>TEXT(Table[[#This Row],[date]],"yyyy")</f>
        <v>2021</v>
      </c>
      <c r="I777" t="s">
        <v>59</v>
      </c>
      <c r="J777" t="s">
        <v>15</v>
      </c>
      <c r="K777">
        <v>37</v>
      </c>
    </row>
    <row r="778" spans="1:11" x14ac:dyDescent="0.25">
      <c r="A778" t="s">
        <v>850</v>
      </c>
      <c r="B778" t="s">
        <v>10</v>
      </c>
      <c r="C778" t="s">
        <v>65</v>
      </c>
      <c r="D778">
        <v>10</v>
      </c>
      <c r="E778" s="27" t="s">
        <v>12</v>
      </c>
      <c r="F778" s="2">
        <v>44666</v>
      </c>
      <c r="G778" s="27" t="str">
        <f>TEXT(Table[[#This Row],[date]],"mmm")</f>
        <v>Apr</v>
      </c>
      <c r="H778" s="2" t="str">
        <f>TEXT(Table[[#This Row],[date]],"yyyy")</f>
        <v>2022</v>
      </c>
      <c r="I778" t="s">
        <v>59</v>
      </c>
      <c r="J778" t="s">
        <v>15</v>
      </c>
      <c r="K778">
        <v>4</v>
      </c>
    </row>
    <row r="779" spans="1:11" x14ac:dyDescent="0.25">
      <c r="A779" t="s">
        <v>851</v>
      </c>
      <c r="B779" t="s">
        <v>10</v>
      </c>
      <c r="C779" t="s">
        <v>175</v>
      </c>
      <c r="D779">
        <v>26</v>
      </c>
      <c r="E779" s="27" t="s">
        <v>12</v>
      </c>
      <c r="F779" s="2">
        <v>43923</v>
      </c>
      <c r="G779" s="27" t="str">
        <f>TEXT(Table[[#This Row],[date]],"mmm")</f>
        <v>Apr</v>
      </c>
      <c r="H779" s="2" t="str">
        <f>TEXT(Table[[#This Row],[date]],"yyyy")</f>
        <v>2020</v>
      </c>
      <c r="I779" t="s">
        <v>24</v>
      </c>
      <c r="J779" t="s">
        <v>15</v>
      </c>
      <c r="K779">
        <v>40</v>
      </c>
    </row>
    <row r="780" spans="1:11" x14ac:dyDescent="0.25">
      <c r="A780" t="s">
        <v>852</v>
      </c>
      <c r="B780" t="s">
        <v>730</v>
      </c>
      <c r="C780" t="s">
        <v>175</v>
      </c>
      <c r="D780">
        <v>30</v>
      </c>
      <c r="E780" s="27" t="s">
        <v>12</v>
      </c>
      <c r="F780" s="2">
        <v>44726</v>
      </c>
      <c r="G780" s="27" t="str">
        <f>TEXT(Table[[#This Row],[date]],"mmm")</f>
        <v>Jun</v>
      </c>
      <c r="H780" s="2" t="str">
        <f>TEXT(Table[[#This Row],[date]],"yyyy")</f>
        <v>2022</v>
      </c>
      <c r="I780" t="s">
        <v>124</v>
      </c>
      <c r="J780" t="s">
        <v>731</v>
      </c>
      <c r="K780">
        <v>6</v>
      </c>
    </row>
    <row r="781" spans="1:11" x14ac:dyDescent="0.25">
      <c r="A781" t="s">
        <v>853</v>
      </c>
      <c r="B781" t="s">
        <v>854</v>
      </c>
      <c r="C781" t="s">
        <v>38</v>
      </c>
      <c r="D781">
        <v>275</v>
      </c>
      <c r="E781" s="27">
        <v>0.2</v>
      </c>
      <c r="F781" s="2">
        <v>44932</v>
      </c>
      <c r="G781" s="27" t="str">
        <f>TEXT(Table[[#This Row],[date]],"mmm")</f>
        <v>Jan</v>
      </c>
      <c r="H781" s="2" t="str">
        <f>TEXT(Table[[#This Row],[date]],"yyyy")</f>
        <v>2023</v>
      </c>
      <c r="I781" t="s">
        <v>39</v>
      </c>
      <c r="J781" t="s">
        <v>267</v>
      </c>
      <c r="K781">
        <v>2</v>
      </c>
    </row>
    <row r="782" spans="1:11" x14ac:dyDescent="0.25">
      <c r="A782" t="s">
        <v>853</v>
      </c>
      <c r="B782" t="s">
        <v>854</v>
      </c>
      <c r="C782" t="s">
        <v>38</v>
      </c>
      <c r="D782">
        <v>300</v>
      </c>
      <c r="E782" s="27">
        <v>0.3</v>
      </c>
      <c r="F782" s="2">
        <v>44740</v>
      </c>
      <c r="G782" s="27" t="str">
        <f>TEXT(Table[[#This Row],[date]],"mmm")</f>
        <v>Jun</v>
      </c>
      <c r="H782" s="2" t="str">
        <f>TEXT(Table[[#This Row],[date]],"yyyy")</f>
        <v>2022</v>
      </c>
      <c r="I782" t="s">
        <v>39</v>
      </c>
      <c r="J782" t="s">
        <v>267</v>
      </c>
      <c r="K782">
        <v>2</v>
      </c>
    </row>
    <row r="783" spans="1:11" x14ac:dyDescent="0.25">
      <c r="A783" t="s">
        <v>855</v>
      </c>
      <c r="B783" t="s">
        <v>74</v>
      </c>
      <c r="C783" t="s">
        <v>453</v>
      </c>
      <c r="D783" t="s">
        <v>12</v>
      </c>
      <c r="E783" s="27">
        <v>0.35</v>
      </c>
      <c r="F783" s="2">
        <v>44760</v>
      </c>
      <c r="G783" s="27" t="str">
        <f>TEXT(Table[[#This Row],[date]],"mmm")</f>
        <v>Jul</v>
      </c>
      <c r="H783" s="2" t="str">
        <f>TEXT(Table[[#This Row],[date]],"yyyy")</f>
        <v>2022</v>
      </c>
      <c r="I783" t="s">
        <v>35</v>
      </c>
      <c r="J783" t="s">
        <v>15</v>
      </c>
      <c r="K783">
        <v>269</v>
      </c>
    </row>
    <row r="784" spans="1:11" x14ac:dyDescent="0.25">
      <c r="A784" t="s">
        <v>855</v>
      </c>
      <c r="B784" t="s">
        <v>74</v>
      </c>
      <c r="C784" t="s">
        <v>453</v>
      </c>
      <c r="D784">
        <v>30</v>
      </c>
      <c r="E784" s="27" t="s">
        <v>12</v>
      </c>
      <c r="F784" s="2">
        <v>44945</v>
      </c>
      <c r="G784" s="27" t="str">
        <f>TEXT(Table[[#This Row],[date]],"mmm")</f>
        <v>Jan</v>
      </c>
      <c r="H784" s="2" t="str">
        <f>TEXT(Table[[#This Row],[date]],"yyyy")</f>
        <v>2023</v>
      </c>
      <c r="I784" t="s">
        <v>35</v>
      </c>
      <c r="J784" t="s">
        <v>15</v>
      </c>
      <c r="K784">
        <v>269</v>
      </c>
    </row>
    <row r="785" spans="1:11" x14ac:dyDescent="0.25">
      <c r="A785" t="s">
        <v>856</v>
      </c>
      <c r="B785" t="s">
        <v>33</v>
      </c>
      <c r="C785" t="s">
        <v>75</v>
      </c>
      <c r="D785">
        <v>100</v>
      </c>
      <c r="E785" s="27">
        <v>0.25</v>
      </c>
      <c r="F785" s="2">
        <v>44623</v>
      </c>
      <c r="G785" s="27" t="str">
        <f>TEXT(Table[[#This Row],[date]],"mmm")</f>
        <v>Mar</v>
      </c>
      <c r="H785" s="2" t="str">
        <f>TEXT(Table[[#This Row],[date]],"yyyy")</f>
        <v>2022</v>
      </c>
      <c r="I785" t="s">
        <v>14</v>
      </c>
      <c r="J785" t="s">
        <v>15</v>
      </c>
      <c r="K785">
        <v>289</v>
      </c>
    </row>
    <row r="786" spans="1:11" x14ac:dyDescent="0.25">
      <c r="A786" t="s">
        <v>857</v>
      </c>
      <c r="B786" t="s">
        <v>33</v>
      </c>
      <c r="C786" t="s">
        <v>294</v>
      </c>
      <c r="D786">
        <v>3900</v>
      </c>
      <c r="E786" s="27">
        <v>0.02</v>
      </c>
      <c r="F786" s="2">
        <v>44951</v>
      </c>
      <c r="G786" s="27" t="str">
        <f>TEXT(Table[[#This Row],[date]],"mmm")</f>
        <v>Jan</v>
      </c>
      <c r="H786" s="2" t="str">
        <f>TEXT(Table[[#This Row],[date]],"yyyy")</f>
        <v>2023</v>
      </c>
      <c r="I786" t="s">
        <v>31</v>
      </c>
      <c r="J786" t="s">
        <v>15</v>
      </c>
      <c r="K786" t="s">
        <v>12</v>
      </c>
    </row>
    <row r="787" spans="1:11" x14ac:dyDescent="0.25">
      <c r="A787" t="s">
        <v>858</v>
      </c>
      <c r="B787" t="s">
        <v>310</v>
      </c>
      <c r="C787" t="s">
        <v>34</v>
      </c>
      <c r="D787">
        <v>87</v>
      </c>
      <c r="E787" s="27">
        <v>0.15</v>
      </c>
      <c r="F787" s="2">
        <v>43928</v>
      </c>
      <c r="G787" s="27" t="str">
        <f>TEXT(Table[[#This Row],[date]],"mmm")</f>
        <v>Apr</v>
      </c>
      <c r="H787" s="2" t="str">
        <f>TEXT(Table[[#This Row],[date]],"yyyy")</f>
        <v>2020</v>
      </c>
      <c r="I787" t="s">
        <v>35</v>
      </c>
      <c r="J787" t="s">
        <v>15</v>
      </c>
      <c r="K787">
        <v>85</v>
      </c>
    </row>
    <row r="788" spans="1:11" x14ac:dyDescent="0.25">
      <c r="A788" t="s">
        <v>859</v>
      </c>
      <c r="B788" t="s">
        <v>42</v>
      </c>
      <c r="C788" t="s">
        <v>166</v>
      </c>
      <c r="D788">
        <v>130</v>
      </c>
      <c r="E788" s="27" t="s">
        <v>12</v>
      </c>
      <c r="F788" s="2">
        <v>44719</v>
      </c>
      <c r="G788" s="27" t="str">
        <f>TEXT(Table[[#This Row],[date]],"mmm")</f>
        <v>Jun</v>
      </c>
      <c r="H788" s="2" t="str">
        <f>TEXT(Table[[#This Row],[date]],"yyyy")</f>
        <v>2022</v>
      </c>
      <c r="I788" t="s">
        <v>39</v>
      </c>
      <c r="J788" t="s">
        <v>15</v>
      </c>
      <c r="K788">
        <v>275</v>
      </c>
    </row>
    <row r="789" spans="1:11" x14ac:dyDescent="0.25">
      <c r="A789" t="s">
        <v>860</v>
      </c>
      <c r="B789" t="s">
        <v>57</v>
      </c>
      <c r="C789" t="s">
        <v>34</v>
      </c>
      <c r="D789">
        <v>40</v>
      </c>
      <c r="E789" s="27" t="s">
        <v>12</v>
      </c>
      <c r="F789" s="2">
        <v>44685</v>
      </c>
      <c r="G789" s="27" t="str">
        <f>TEXT(Table[[#This Row],[date]],"mmm")</f>
        <v>May</v>
      </c>
      <c r="H789" s="2" t="str">
        <f>TEXT(Table[[#This Row],[date]],"yyyy")</f>
        <v>2022</v>
      </c>
      <c r="I789" t="s">
        <v>19</v>
      </c>
      <c r="J789" t="s">
        <v>15</v>
      </c>
      <c r="K789">
        <v>7</v>
      </c>
    </row>
    <row r="790" spans="1:11" x14ac:dyDescent="0.25">
      <c r="A790" t="s">
        <v>861</v>
      </c>
      <c r="B790" t="s">
        <v>862</v>
      </c>
      <c r="C790" t="s">
        <v>453</v>
      </c>
      <c r="D790">
        <v>300</v>
      </c>
      <c r="E790" s="27">
        <v>0.2</v>
      </c>
      <c r="F790" s="2">
        <v>44879</v>
      </c>
      <c r="G790" s="27" t="str">
        <f>TEXT(Table[[#This Row],[date]],"mmm")</f>
        <v>Nov</v>
      </c>
      <c r="H790" s="2" t="str">
        <f>TEXT(Table[[#This Row],[date]],"yyyy")</f>
        <v>2022</v>
      </c>
      <c r="I790" t="s">
        <v>102</v>
      </c>
      <c r="J790" t="s">
        <v>15</v>
      </c>
      <c r="K790">
        <v>200</v>
      </c>
    </row>
    <row r="791" spans="1:11" x14ac:dyDescent="0.25">
      <c r="A791" t="s">
        <v>863</v>
      </c>
      <c r="B791" t="s">
        <v>410</v>
      </c>
      <c r="C791" t="s">
        <v>28</v>
      </c>
      <c r="D791">
        <v>50</v>
      </c>
      <c r="E791" s="27">
        <v>0.12</v>
      </c>
      <c r="F791" s="2">
        <v>43925</v>
      </c>
      <c r="G791" s="27" t="str">
        <f>TEXT(Table[[#This Row],[date]],"mmm")</f>
        <v>Apr</v>
      </c>
      <c r="H791" s="2" t="str">
        <f>TEXT(Table[[#This Row],[date]],"yyyy")</f>
        <v>2020</v>
      </c>
      <c r="I791" t="s">
        <v>39</v>
      </c>
      <c r="J791" t="s">
        <v>411</v>
      </c>
      <c r="K791">
        <v>348</v>
      </c>
    </row>
    <row r="792" spans="1:11" x14ac:dyDescent="0.25">
      <c r="A792" t="s">
        <v>864</v>
      </c>
      <c r="B792" t="s">
        <v>37</v>
      </c>
      <c r="C792" t="s">
        <v>53</v>
      </c>
      <c r="D792">
        <v>355</v>
      </c>
      <c r="E792" s="27">
        <v>0.06</v>
      </c>
      <c r="F792" s="2">
        <v>44986</v>
      </c>
      <c r="G792" s="27" t="str">
        <f>TEXT(Table[[#This Row],[date]],"mmm")</f>
        <v>Mar</v>
      </c>
      <c r="H792" s="2" t="str">
        <f>TEXT(Table[[#This Row],[date]],"yyyy")</f>
        <v>2023</v>
      </c>
      <c r="I792" t="s">
        <v>865</v>
      </c>
      <c r="J792" t="s">
        <v>40</v>
      </c>
      <c r="K792">
        <v>2100</v>
      </c>
    </row>
    <row r="793" spans="1:11" x14ac:dyDescent="0.25">
      <c r="A793" t="s">
        <v>866</v>
      </c>
      <c r="B793" t="s">
        <v>10</v>
      </c>
      <c r="C793" t="s">
        <v>38</v>
      </c>
      <c r="D793" t="s">
        <v>12</v>
      </c>
      <c r="E793" s="27">
        <v>0.5</v>
      </c>
      <c r="F793" s="2">
        <v>44753</v>
      </c>
      <c r="G793" s="27" t="str">
        <f>TEXT(Table[[#This Row],[date]],"mmm")</f>
        <v>Jul</v>
      </c>
      <c r="H793" s="2" t="str">
        <f>TEXT(Table[[#This Row],[date]],"yyyy")</f>
        <v>2022</v>
      </c>
      <c r="I793" t="s">
        <v>19</v>
      </c>
      <c r="J793" t="s">
        <v>15</v>
      </c>
      <c r="K793">
        <v>9</v>
      </c>
    </row>
    <row r="794" spans="1:11" x14ac:dyDescent="0.25">
      <c r="A794" t="s">
        <v>867</v>
      </c>
      <c r="B794" t="s">
        <v>46</v>
      </c>
      <c r="C794" t="s">
        <v>69</v>
      </c>
      <c r="D794" t="s">
        <v>12</v>
      </c>
      <c r="E794" s="27">
        <v>0.1</v>
      </c>
      <c r="F794" s="2">
        <v>44942</v>
      </c>
      <c r="G794" s="27" t="str">
        <f>TEXT(Table[[#This Row],[date]],"mmm")</f>
        <v>Jan</v>
      </c>
      <c r="H794" s="2" t="str">
        <f>TEXT(Table[[#This Row],[date]],"yyyy")</f>
        <v>2023</v>
      </c>
      <c r="I794" t="s">
        <v>29</v>
      </c>
      <c r="J794" t="s">
        <v>48</v>
      </c>
      <c r="K794">
        <v>74</v>
      </c>
    </row>
    <row r="795" spans="1:11" x14ac:dyDescent="0.25">
      <c r="A795" t="s">
        <v>868</v>
      </c>
      <c r="B795" t="s">
        <v>10</v>
      </c>
      <c r="C795" t="s">
        <v>58</v>
      </c>
      <c r="D795">
        <v>10</v>
      </c>
      <c r="E795" s="27">
        <v>0.14000000000000001</v>
      </c>
      <c r="F795" s="2">
        <v>43943</v>
      </c>
      <c r="G795" s="27" t="str">
        <f>TEXT(Table[[#This Row],[date]],"mmm")</f>
        <v>Apr</v>
      </c>
      <c r="H795" s="2" t="str">
        <f>TEXT(Table[[#This Row],[date]],"yyyy")</f>
        <v>2020</v>
      </c>
      <c r="I795" t="s">
        <v>19</v>
      </c>
      <c r="J795" t="s">
        <v>15</v>
      </c>
      <c r="K795">
        <v>52</v>
      </c>
    </row>
    <row r="796" spans="1:11" x14ac:dyDescent="0.25">
      <c r="A796" t="s">
        <v>869</v>
      </c>
      <c r="B796" t="s">
        <v>374</v>
      </c>
      <c r="C796" t="s">
        <v>11</v>
      </c>
      <c r="D796">
        <v>500</v>
      </c>
      <c r="E796" s="27">
        <v>0.05</v>
      </c>
      <c r="F796" s="2">
        <v>44879</v>
      </c>
      <c r="G796" s="27" t="str">
        <f>TEXT(Table[[#This Row],[date]],"mmm")</f>
        <v>Nov</v>
      </c>
      <c r="H796" s="2" t="str">
        <f>TEXT(Table[[#This Row],[date]],"yyyy")</f>
        <v>2022</v>
      </c>
      <c r="I796" t="s">
        <v>31</v>
      </c>
      <c r="J796" t="s">
        <v>15</v>
      </c>
      <c r="K796">
        <v>28</v>
      </c>
    </row>
    <row r="797" spans="1:11" x14ac:dyDescent="0.25">
      <c r="A797" t="s">
        <v>870</v>
      </c>
      <c r="B797" t="s">
        <v>871</v>
      </c>
      <c r="C797" t="s">
        <v>166</v>
      </c>
      <c r="D797">
        <v>38</v>
      </c>
      <c r="E797" s="27">
        <v>0.1</v>
      </c>
      <c r="F797" s="2">
        <v>44803</v>
      </c>
      <c r="G797" s="27" t="str">
        <f>TEXT(Table[[#This Row],[date]],"mmm")</f>
        <v>Aug</v>
      </c>
      <c r="H797" s="2" t="str">
        <f>TEXT(Table[[#This Row],[date]],"yyyy")</f>
        <v>2022</v>
      </c>
      <c r="I797" t="s">
        <v>29</v>
      </c>
      <c r="J797" t="s">
        <v>185</v>
      </c>
      <c r="K797">
        <v>123</v>
      </c>
    </row>
    <row r="798" spans="1:11" x14ac:dyDescent="0.25">
      <c r="A798" t="s">
        <v>872</v>
      </c>
      <c r="B798" t="s">
        <v>46</v>
      </c>
      <c r="C798" t="s">
        <v>38</v>
      </c>
      <c r="D798" t="s">
        <v>12</v>
      </c>
      <c r="E798" s="27">
        <v>0.11</v>
      </c>
      <c r="F798" s="2">
        <v>44979</v>
      </c>
      <c r="G798" s="27" t="str">
        <f>TEXT(Table[[#This Row],[date]],"mmm")</f>
        <v>Feb</v>
      </c>
      <c r="H798" s="2" t="str">
        <f>TEXT(Table[[#This Row],[date]],"yyyy")</f>
        <v>2023</v>
      </c>
      <c r="I798" t="s">
        <v>29</v>
      </c>
      <c r="J798" t="s">
        <v>48</v>
      </c>
      <c r="K798">
        <v>279</v>
      </c>
    </row>
    <row r="799" spans="1:11" x14ac:dyDescent="0.25">
      <c r="A799" t="s">
        <v>872</v>
      </c>
      <c r="B799" t="s">
        <v>46</v>
      </c>
      <c r="C799" t="s">
        <v>38</v>
      </c>
      <c r="D799">
        <v>20</v>
      </c>
      <c r="E799" s="27">
        <v>0.06</v>
      </c>
      <c r="F799" s="2">
        <v>44768</v>
      </c>
      <c r="G799" s="27" t="str">
        <f>TEXT(Table[[#This Row],[date]],"mmm")</f>
        <v>Jul</v>
      </c>
      <c r="H799" s="2" t="str">
        <f>TEXT(Table[[#This Row],[date]],"yyyy")</f>
        <v>2022</v>
      </c>
      <c r="I799" t="s">
        <v>29</v>
      </c>
      <c r="J799" t="s">
        <v>48</v>
      </c>
      <c r="K799">
        <v>279</v>
      </c>
    </row>
    <row r="800" spans="1:11" x14ac:dyDescent="0.25">
      <c r="A800" t="s">
        <v>873</v>
      </c>
      <c r="B800" t="s">
        <v>27</v>
      </c>
      <c r="C800" t="s">
        <v>18</v>
      </c>
      <c r="D800" t="s">
        <v>12</v>
      </c>
      <c r="E800" s="27">
        <v>0.1</v>
      </c>
      <c r="F800" s="2">
        <v>44798</v>
      </c>
      <c r="G800" s="27" t="str">
        <f>TEXT(Table[[#This Row],[date]],"mmm")</f>
        <v>Aug</v>
      </c>
      <c r="H800" s="2" t="str">
        <f>TEXT(Table[[#This Row],[date]],"yyyy")</f>
        <v>2022</v>
      </c>
      <c r="I800" t="s">
        <v>102</v>
      </c>
      <c r="J800" t="s">
        <v>15</v>
      </c>
      <c r="K800">
        <v>361</v>
      </c>
    </row>
    <row r="801" spans="1:11" x14ac:dyDescent="0.25">
      <c r="A801" t="s">
        <v>874</v>
      </c>
      <c r="B801" t="s">
        <v>184</v>
      </c>
      <c r="C801" t="s">
        <v>97</v>
      </c>
      <c r="D801">
        <v>30</v>
      </c>
      <c r="E801" s="27">
        <v>0.35</v>
      </c>
      <c r="F801" s="2">
        <v>44713</v>
      </c>
      <c r="G801" s="27" t="str">
        <f>TEXT(Table[[#This Row],[date]],"mmm")</f>
        <v>Jun</v>
      </c>
      <c r="H801" s="2" t="str">
        <f>TEXT(Table[[#This Row],[date]],"yyyy")</f>
        <v>2022</v>
      </c>
      <c r="I801" t="s">
        <v>24</v>
      </c>
      <c r="J801" t="s">
        <v>185</v>
      </c>
      <c r="K801">
        <v>32</v>
      </c>
    </row>
    <row r="802" spans="1:11" x14ac:dyDescent="0.25">
      <c r="A802" t="s">
        <v>875</v>
      </c>
      <c r="B802" t="s">
        <v>10</v>
      </c>
      <c r="C802" t="s">
        <v>53</v>
      </c>
      <c r="D802">
        <v>50</v>
      </c>
      <c r="E802" s="27" t="s">
        <v>12</v>
      </c>
      <c r="F802" s="2">
        <v>44771</v>
      </c>
      <c r="G802" s="27" t="str">
        <f>TEXT(Table[[#This Row],[date]],"mmm")</f>
        <v>Jul</v>
      </c>
      <c r="H802" s="2" t="str">
        <f>TEXT(Table[[#This Row],[date]],"yyyy")</f>
        <v>2022</v>
      </c>
      <c r="I802" t="s">
        <v>35</v>
      </c>
      <c r="J802" t="s">
        <v>15</v>
      </c>
      <c r="K802">
        <v>229</v>
      </c>
    </row>
    <row r="803" spans="1:11" x14ac:dyDescent="0.25">
      <c r="A803" t="s">
        <v>876</v>
      </c>
      <c r="B803" t="s">
        <v>10</v>
      </c>
      <c r="C803" t="s">
        <v>53</v>
      </c>
      <c r="D803">
        <v>50</v>
      </c>
      <c r="E803" s="27">
        <v>0.06</v>
      </c>
      <c r="F803" s="2">
        <v>44840</v>
      </c>
      <c r="G803" s="27" t="str">
        <f>TEXT(Table[[#This Row],[date]],"mmm")</f>
        <v>Oct</v>
      </c>
      <c r="H803" s="2" t="str">
        <f>TEXT(Table[[#This Row],[date]],"yyyy")</f>
        <v>2022</v>
      </c>
      <c r="I803" t="s">
        <v>381</v>
      </c>
      <c r="J803" t="s">
        <v>15</v>
      </c>
      <c r="K803">
        <v>1900</v>
      </c>
    </row>
    <row r="804" spans="1:11" x14ac:dyDescent="0.25">
      <c r="A804" t="s">
        <v>877</v>
      </c>
      <c r="B804" t="s">
        <v>10</v>
      </c>
      <c r="C804" t="s">
        <v>53</v>
      </c>
      <c r="D804">
        <v>140</v>
      </c>
      <c r="E804" s="27">
        <v>0.2</v>
      </c>
      <c r="F804" s="2">
        <v>44956</v>
      </c>
      <c r="G804" s="27" t="str">
        <f>TEXT(Table[[#This Row],[date]],"mmm")</f>
        <v>Jan</v>
      </c>
      <c r="H804" s="2" t="str">
        <f>TEXT(Table[[#This Row],[date]],"yyyy")</f>
        <v>2023</v>
      </c>
      <c r="I804" t="s">
        <v>381</v>
      </c>
      <c r="J804" t="s">
        <v>15</v>
      </c>
      <c r="K804">
        <v>1900</v>
      </c>
    </row>
    <row r="805" spans="1:11" x14ac:dyDescent="0.25">
      <c r="A805" t="s">
        <v>878</v>
      </c>
      <c r="B805" t="s">
        <v>184</v>
      </c>
      <c r="C805" t="s">
        <v>146</v>
      </c>
      <c r="D805" t="s">
        <v>12</v>
      </c>
      <c r="E805" s="27">
        <v>0.1</v>
      </c>
      <c r="F805" s="2">
        <v>44911</v>
      </c>
      <c r="G805" s="27" t="str">
        <f>TEXT(Table[[#This Row],[date]],"mmm")</f>
        <v>Dec</v>
      </c>
      <c r="H805" s="2" t="str">
        <f>TEXT(Table[[#This Row],[date]],"yyyy")</f>
        <v>2022</v>
      </c>
      <c r="I805" t="s">
        <v>39</v>
      </c>
      <c r="J805" t="s">
        <v>185</v>
      </c>
      <c r="K805">
        <v>704</v>
      </c>
    </row>
    <row r="806" spans="1:11" x14ac:dyDescent="0.25">
      <c r="A806" t="s">
        <v>879</v>
      </c>
      <c r="B806" t="s">
        <v>10</v>
      </c>
      <c r="C806" t="s">
        <v>11</v>
      </c>
      <c r="D806">
        <v>9</v>
      </c>
      <c r="E806" s="27">
        <v>0.4</v>
      </c>
      <c r="F806" s="2">
        <v>43922</v>
      </c>
      <c r="G806" s="27" t="str">
        <f>TEXT(Table[[#This Row],[date]],"mmm")</f>
        <v>Apr</v>
      </c>
      <c r="H806" s="2" t="str">
        <f>TEXT(Table[[#This Row],[date]],"yyyy")</f>
        <v>2020</v>
      </c>
      <c r="I806" t="s">
        <v>19</v>
      </c>
      <c r="J806" t="s">
        <v>15</v>
      </c>
      <c r="K806">
        <v>15</v>
      </c>
    </row>
    <row r="807" spans="1:11" x14ac:dyDescent="0.25">
      <c r="A807" t="s">
        <v>880</v>
      </c>
      <c r="B807" t="s">
        <v>46</v>
      </c>
      <c r="C807" t="s">
        <v>69</v>
      </c>
      <c r="D807">
        <v>40</v>
      </c>
      <c r="E807" s="27">
        <v>0.17</v>
      </c>
      <c r="F807" s="2">
        <v>44768</v>
      </c>
      <c r="G807" s="27" t="str">
        <f>TEXT(Table[[#This Row],[date]],"mmm")</f>
        <v>Jul</v>
      </c>
      <c r="H807" s="2" t="str">
        <f>TEXT(Table[[#This Row],[date]],"yyyy")</f>
        <v>2022</v>
      </c>
      <c r="I807" t="s">
        <v>24</v>
      </c>
      <c r="J807" t="s">
        <v>48</v>
      </c>
      <c r="K807">
        <v>41</v>
      </c>
    </row>
    <row r="808" spans="1:11" x14ac:dyDescent="0.25">
      <c r="A808" t="s">
        <v>881</v>
      </c>
      <c r="B808" t="s">
        <v>74</v>
      </c>
      <c r="C808" t="s">
        <v>146</v>
      </c>
      <c r="D808">
        <v>80</v>
      </c>
      <c r="E808" s="27" t="s">
        <v>12</v>
      </c>
      <c r="F808" s="2">
        <v>44236</v>
      </c>
      <c r="G808" s="27" t="str">
        <f>TEXT(Table[[#This Row],[date]],"mmm")</f>
        <v>Feb</v>
      </c>
      <c r="H808" s="2" t="str">
        <f>TEXT(Table[[#This Row],[date]],"yyyy")</f>
        <v>2021</v>
      </c>
      <c r="I808" t="s">
        <v>85</v>
      </c>
      <c r="J808" t="s">
        <v>15</v>
      </c>
      <c r="K808">
        <v>1200</v>
      </c>
    </row>
    <row r="809" spans="1:11" x14ac:dyDescent="0.25">
      <c r="A809" t="s">
        <v>882</v>
      </c>
      <c r="B809" t="s">
        <v>33</v>
      </c>
      <c r="C809" t="s">
        <v>159</v>
      </c>
      <c r="D809">
        <v>90</v>
      </c>
      <c r="E809" s="27">
        <v>0.2</v>
      </c>
      <c r="F809" s="2">
        <v>43923</v>
      </c>
      <c r="G809" s="27" t="str">
        <f>TEXT(Table[[#This Row],[date]],"mmm")</f>
        <v>Apr</v>
      </c>
      <c r="H809" s="2" t="str">
        <f>TEXT(Table[[#This Row],[date]],"yyyy")</f>
        <v>2020</v>
      </c>
      <c r="I809" t="s">
        <v>35</v>
      </c>
      <c r="J809" t="s">
        <v>15</v>
      </c>
      <c r="K809">
        <v>222</v>
      </c>
    </row>
    <row r="810" spans="1:11" x14ac:dyDescent="0.25">
      <c r="A810" t="s">
        <v>883</v>
      </c>
      <c r="B810" t="s">
        <v>80</v>
      </c>
      <c r="C810" t="s">
        <v>146</v>
      </c>
      <c r="D810">
        <v>50</v>
      </c>
      <c r="E810" s="27">
        <v>0.05</v>
      </c>
      <c r="F810" s="2">
        <v>44818</v>
      </c>
      <c r="G810" s="27" t="str">
        <f>TEXT(Table[[#This Row],[date]],"mmm")</f>
        <v>Sep</v>
      </c>
      <c r="H810" s="2" t="str">
        <f>TEXT(Table[[#This Row],[date]],"yyyy")</f>
        <v>2022</v>
      </c>
      <c r="I810" t="s">
        <v>35</v>
      </c>
      <c r="J810" t="s">
        <v>81</v>
      </c>
      <c r="K810">
        <v>604</v>
      </c>
    </row>
    <row r="811" spans="1:11" x14ac:dyDescent="0.25">
      <c r="A811" t="s">
        <v>883</v>
      </c>
      <c r="B811" t="s">
        <v>80</v>
      </c>
      <c r="C811" t="s">
        <v>146</v>
      </c>
      <c r="D811">
        <v>500</v>
      </c>
      <c r="E811" s="27">
        <v>0.5</v>
      </c>
      <c r="F811" s="2">
        <v>44893</v>
      </c>
      <c r="G811" s="27" t="str">
        <f>TEXT(Table[[#This Row],[date]],"mmm")</f>
        <v>Nov</v>
      </c>
      <c r="H811" s="2" t="str">
        <f>TEXT(Table[[#This Row],[date]],"yyyy")</f>
        <v>2022</v>
      </c>
      <c r="I811" t="s">
        <v>35</v>
      </c>
      <c r="J811" t="s">
        <v>81</v>
      </c>
      <c r="K811">
        <v>604</v>
      </c>
    </row>
    <row r="812" spans="1:11" x14ac:dyDescent="0.25">
      <c r="A812" t="s">
        <v>884</v>
      </c>
      <c r="B812" t="s">
        <v>10</v>
      </c>
      <c r="C812" t="s">
        <v>75</v>
      </c>
      <c r="D812">
        <v>65</v>
      </c>
      <c r="E812" s="27">
        <v>0.27</v>
      </c>
      <c r="F812" s="2">
        <v>44875</v>
      </c>
      <c r="G812" s="27" t="str">
        <f>TEXT(Table[[#This Row],[date]],"mmm")</f>
        <v>Nov</v>
      </c>
      <c r="H812" s="2" t="str">
        <f>TEXT(Table[[#This Row],[date]],"yyyy")</f>
        <v>2022</v>
      </c>
      <c r="I812" t="s">
        <v>35</v>
      </c>
      <c r="J812" t="s">
        <v>15</v>
      </c>
      <c r="K812">
        <v>119</v>
      </c>
    </row>
    <row r="813" spans="1:11" x14ac:dyDescent="0.25">
      <c r="A813" t="s">
        <v>885</v>
      </c>
      <c r="B813" t="s">
        <v>10</v>
      </c>
      <c r="C813" t="s">
        <v>75</v>
      </c>
      <c r="D813">
        <v>450</v>
      </c>
      <c r="E813" s="27">
        <v>7.0000000000000007E-2</v>
      </c>
      <c r="F813" s="2">
        <v>44936</v>
      </c>
      <c r="G813" s="27" t="str">
        <f>TEXT(Table[[#This Row],[date]],"mmm")</f>
        <v>Jan</v>
      </c>
      <c r="H813" s="2" t="str">
        <f>TEXT(Table[[#This Row],[date]],"yyyy")</f>
        <v>2023</v>
      </c>
      <c r="I813" t="s">
        <v>31</v>
      </c>
      <c r="J813" t="s">
        <v>15</v>
      </c>
      <c r="K813" t="s">
        <v>12</v>
      </c>
    </row>
    <row r="814" spans="1:11" x14ac:dyDescent="0.25">
      <c r="A814" t="s">
        <v>886</v>
      </c>
      <c r="B814" t="s">
        <v>184</v>
      </c>
      <c r="C814" t="s">
        <v>166</v>
      </c>
      <c r="D814">
        <v>20</v>
      </c>
      <c r="E814" s="27">
        <v>0.12</v>
      </c>
      <c r="F814" s="2">
        <v>44853</v>
      </c>
      <c r="G814" s="27" t="str">
        <f>TEXT(Table[[#This Row],[date]],"mmm")</f>
        <v>Oct</v>
      </c>
      <c r="H814" s="2" t="str">
        <f>TEXT(Table[[#This Row],[date]],"yyyy")</f>
        <v>2022</v>
      </c>
      <c r="I814" t="s">
        <v>24</v>
      </c>
      <c r="J814" t="s">
        <v>185</v>
      </c>
      <c r="K814">
        <v>88</v>
      </c>
    </row>
    <row r="815" spans="1:11" x14ac:dyDescent="0.25">
      <c r="A815" t="s">
        <v>887</v>
      </c>
      <c r="B815" t="s">
        <v>298</v>
      </c>
      <c r="C815" t="s">
        <v>18</v>
      </c>
      <c r="D815">
        <v>50</v>
      </c>
      <c r="E815" s="27" t="s">
        <v>12</v>
      </c>
      <c r="F815" s="2">
        <v>44949</v>
      </c>
      <c r="G815" s="27" t="str">
        <f>TEXT(Table[[#This Row],[date]],"mmm")</f>
        <v>Jan</v>
      </c>
      <c r="H815" s="2" t="str">
        <f>TEXT(Table[[#This Row],[date]],"yyyy")</f>
        <v>2023</v>
      </c>
      <c r="I815" t="s">
        <v>39</v>
      </c>
      <c r="J815" t="s">
        <v>70</v>
      </c>
      <c r="K815">
        <v>320</v>
      </c>
    </row>
    <row r="816" spans="1:11" x14ac:dyDescent="0.25">
      <c r="A816" t="s">
        <v>888</v>
      </c>
      <c r="B816" t="s">
        <v>10</v>
      </c>
      <c r="C816" t="s">
        <v>11</v>
      </c>
      <c r="D816">
        <v>90</v>
      </c>
      <c r="E816" s="27">
        <v>0.08</v>
      </c>
      <c r="F816" s="2">
        <v>44805</v>
      </c>
      <c r="G816" s="27" t="str">
        <f>TEXT(Table[[#This Row],[date]],"mmm")</f>
        <v>Sep</v>
      </c>
      <c r="H816" s="2" t="str">
        <f>TEXT(Table[[#This Row],[date]],"yyyy")</f>
        <v>2022</v>
      </c>
      <c r="I816" t="s">
        <v>14</v>
      </c>
      <c r="J816" t="s">
        <v>15</v>
      </c>
      <c r="K816">
        <v>379</v>
      </c>
    </row>
    <row r="817" spans="1:11" x14ac:dyDescent="0.25">
      <c r="A817" t="s">
        <v>888</v>
      </c>
      <c r="B817" t="s">
        <v>10</v>
      </c>
      <c r="C817" t="s">
        <v>11</v>
      </c>
      <c r="D817">
        <v>245</v>
      </c>
      <c r="E817" s="27">
        <v>0.15</v>
      </c>
      <c r="F817" s="2">
        <v>44950</v>
      </c>
      <c r="G817" s="27" t="str">
        <f>TEXT(Table[[#This Row],[date]],"mmm")</f>
        <v>Jan</v>
      </c>
      <c r="H817" s="2" t="str">
        <f>TEXT(Table[[#This Row],[date]],"yyyy")</f>
        <v>2023</v>
      </c>
      <c r="I817" t="s">
        <v>14</v>
      </c>
      <c r="J817" t="s">
        <v>15</v>
      </c>
      <c r="K817">
        <v>379</v>
      </c>
    </row>
    <row r="818" spans="1:11" x14ac:dyDescent="0.25">
      <c r="A818" t="s">
        <v>889</v>
      </c>
      <c r="B818" t="s">
        <v>33</v>
      </c>
      <c r="C818" t="s">
        <v>18</v>
      </c>
      <c r="D818">
        <v>40</v>
      </c>
      <c r="E818" s="27">
        <v>0.1</v>
      </c>
      <c r="F818" s="2">
        <v>44949</v>
      </c>
      <c r="G818" s="27" t="str">
        <f>TEXT(Table[[#This Row],[date]],"mmm")</f>
        <v>Jan</v>
      </c>
      <c r="H818" s="2" t="str">
        <f>TEXT(Table[[#This Row],[date]],"yyyy")</f>
        <v>2023</v>
      </c>
      <c r="I818" t="s">
        <v>31</v>
      </c>
      <c r="J818" t="s">
        <v>15</v>
      </c>
      <c r="K818">
        <v>295</v>
      </c>
    </row>
    <row r="819" spans="1:11" x14ac:dyDescent="0.25">
      <c r="A819" t="s">
        <v>890</v>
      </c>
      <c r="B819" t="s">
        <v>213</v>
      </c>
      <c r="C819" t="s">
        <v>11</v>
      </c>
      <c r="D819">
        <v>43</v>
      </c>
      <c r="E819" s="27" t="s">
        <v>12</v>
      </c>
      <c r="F819" s="2">
        <v>44903</v>
      </c>
      <c r="G819" s="27" t="str">
        <f>TEXT(Table[[#This Row],[date]],"mmm")</f>
        <v>Dec</v>
      </c>
      <c r="H819" s="2" t="str">
        <f>TEXT(Table[[#This Row],[date]],"yyyy")</f>
        <v>2022</v>
      </c>
      <c r="I819" t="s">
        <v>14</v>
      </c>
      <c r="J819" t="s">
        <v>15</v>
      </c>
      <c r="K819">
        <v>459</v>
      </c>
    </row>
    <row r="820" spans="1:11" x14ac:dyDescent="0.25">
      <c r="A820" t="s">
        <v>891</v>
      </c>
      <c r="B820" t="s">
        <v>310</v>
      </c>
      <c r="C820" t="s">
        <v>97</v>
      </c>
      <c r="D820">
        <v>109</v>
      </c>
      <c r="E820" s="27">
        <v>0.12</v>
      </c>
      <c r="F820" s="2">
        <v>44944</v>
      </c>
      <c r="G820" s="27" t="str">
        <f>TEXT(Table[[#This Row],[date]],"mmm")</f>
        <v>Jan</v>
      </c>
      <c r="H820" s="2" t="str">
        <f>TEXT(Table[[#This Row],[date]],"yyyy")</f>
        <v>2023</v>
      </c>
      <c r="I820" t="s">
        <v>31</v>
      </c>
      <c r="J820" t="s">
        <v>15</v>
      </c>
      <c r="K820">
        <v>179</v>
      </c>
    </row>
    <row r="821" spans="1:11" x14ac:dyDescent="0.25">
      <c r="A821" t="s">
        <v>891</v>
      </c>
      <c r="B821" t="s">
        <v>310</v>
      </c>
      <c r="C821" t="s">
        <v>97</v>
      </c>
      <c r="D821">
        <v>130</v>
      </c>
      <c r="E821" s="27">
        <v>0.22</v>
      </c>
      <c r="F821" s="2">
        <v>43906</v>
      </c>
      <c r="G821" s="27" t="str">
        <f>TEXT(Table[[#This Row],[date]],"mmm")</f>
        <v>Mar</v>
      </c>
      <c r="H821" s="2" t="str">
        <f>TEXT(Table[[#This Row],[date]],"yyyy")</f>
        <v>2020</v>
      </c>
      <c r="I821" t="s">
        <v>29</v>
      </c>
      <c r="J821" t="s">
        <v>15</v>
      </c>
      <c r="K821">
        <v>79</v>
      </c>
    </row>
    <row r="822" spans="1:11" x14ac:dyDescent="0.25">
      <c r="A822" t="s">
        <v>892</v>
      </c>
      <c r="B822" t="s">
        <v>10</v>
      </c>
      <c r="C822" t="s">
        <v>53</v>
      </c>
      <c r="D822">
        <v>1877</v>
      </c>
      <c r="E822" s="27" t="s">
        <v>12</v>
      </c>
      <c r="F822" s="2">
        <v>44217</v>
      </c>
      <c r="G822" s="27" t="str">
        <f>TEXT(Table[[#This Row],[date]],"mmm")</f>
        <v>Jan</v>
      </c>
      <c r="H822" s="2" t="str">
        <f>TEXT(Table[[#This Row],[date]],"yyyy")</f>
        <v>2021</v>
      </c>
      <c r="I822" t="s">
        <v>39</v>
      </c>
      <c r="J822" t="s">
        <v>15</v>
      </c>
      <c r="K822">
        <v>2400</v>
      </c>
    </row>
    <row r="823" spans="1:11" x14ac:dyDescent="0.25">
      <c r="A823" t="s">
        <v>893</v>
      </c>
      <c r="B823" t="s">
        <v>298</v>
      </c>
      <c r="C823" t="s">
        <v>69</v>
      </c>
      <c r="D823">
        <v>6</v>
      </c>
      <c r="E823" s="27">
        <v>0.06</v>
      </c>
      <c r="F823" s="2">
        <v>43923</v>
      </c>
      <c r="G823" s="27" t="str">
        <f>TEXT(Table[[#This Row],[date]],"mmm")</f>
        <v>Apr</v>
      </c>
      <c r="H823" s="2" t="str">
        <f>TEXT(Table[[#This Row],[date]],"yyyy")</f>
        <v>2020</v>
      </c>
      <c r="I823" t="s">
        <v>39</v>
      </c>
      <c r="J823" t="s">
        <v>70</v>
      </c>
      <c r="K823">
        <v>8</v>
      </c>
    </row>
    <row r="824" spans="1:11" x14ac:dyDescent="0.25">
      <c r="A824" t="s">
        <v>894</v>
      </c>
      <c r="B824" t="s">
        <v>88</v>
      </c>
      <c r="C824" t="s">
        <v>43</v>
      </c>
      <c r="D824">
        <v>150</v>
      </c>
      <c r="E824" s="27">
        <v>0.12</v>
      </c>
      <c r="F824" s="2">
        <v>43978</v>
      </c>
      <c r="G824" s="27" t="str">
        <f>TEXT(Table[[#This Row],[date]],"mmm")</f>
        <v>May</v>
      </c>
      <c r="H824" s="2" t="str">
        <f>TEXT(Table[[#This Row],[date]],"yyyy")</f>
        <v>2020</v>
      </c>
      <c r="I824" t="s">
        <v>59</v>
      </c>
      <c r="J824" t="s">
        <v>15</v>
      </c>
      <c r="K824">
        <v>89</v>
      </c>
    </row>
    <row r="825" spans="1:11" x14ac:dyDescent="0.25">
      <c r="A825" t="s">
        <v>895</v>
      </c>
      <c r="B825" t="s">
        <v>10</v>
      </c>
      <c r="C825" t="s">
        <v>520</v>
      </c>
      <c r="D825">
        <v>45</v>
      </c>
      <c r="E825" s="27">
        <v>0.05</v>
      </c>
      <c r="F825" s="2">
        <v>43969</v>
      </c>
      <c r="G825" s="27" t="str">
        <f>TEXT(Table[[#This Row],[date]],"mmm")</f>
        <v>May</v>
      </c>
      <c r="H825" s="2" t="str">
        <f>TEXT(Table[[#This Row],[date]],"yyyy")</f>
        <v>2020</v>
      </c>
      <c r="I825" t="s">
        <v>102</v>
      </c>
      <c r="J825" t="s">
        <v>15</v>
      </c>
      <c r="K825" t="s">
        <v>12</v>
      </c>
    </row>
    <row r="826" spans="1:11" x14ac:dyDescent="0.25">
      <c r="A826" t="s">
        <v>896</v>
      </c>
      <c r="B826" t="s">
        <v>33</v>
      </c>
      <c r="C826" t="s">
        <v>18</v>
      </c>
      <c r="D826">
        <v>70</v>
      </c>
      <c r="E826" s="27">
        <v>0.1</v>
      </c>
      <c r="F826" s="2">
        <v>43965</v>
      </c>
      <c r="G826" s="27" t="str">
        <f>TEXT(Table[[#This Row],[date]],"mmm")</f>
        <v>May</v>
      </c>
      <c r="H826" s="2" t="str">
        <f>TEXT(Table[[#This Row],[date]],"yyyy")</f>
        <v>2020</v>
      </c>
      <c r="I826" t="s">
        <v>59</v>
      </c>
      <c r="J826" t="s">
        <v>15</v>
      </c>
      <c r="K826">
        <v>116</v>
      </c>
    </row>
    <row r="827" spans="1:11" x14ac:dyDescent="0.25">
      <c r="A827" t="s">
        <v>896</v>
      </c>
      <c r="B827" t="s">
        <v>33</v>
      </c>
      <c r="C827" t="s">
        <v>18</v>
      </c>
      <c r="D827">
        <v>120</v>
      </c>
      <c r="E827" s="27">
        <v>0.13</v>
      </c>
      <c r="F827" s="2">
        <v>44902</v>
      </c>
      <c r="G827" s="27" t="str">
        <f>TEXT(Table[[#This Row],[date]],"mmm")</f>
        <v>Dec</v>
      </c>
      <c r="H827" s="2" t="str">
        <f>TEXT(Table[[#This Row],[date]],"yyyy")</f>
        <v>2022</v>
      </c>
      <c r="I827" t="s">
        <v>59</v>
      </c>
      <c r="J827" t="s">
        <v>15</v>
      </c>
      <c r="K827">
        <v>116</v>
      </c>
    </row>
    <row r="828" spans="1:11" x14ac:dyDescent="0.25">
      <c r="A828" t="s">
        <v>897</v>
      </c>
      <c r="B828" t="s">
        <v>22</v>
      </c>
      <c r="C828" t="s">
        <v>55</v>
      </c>
      <c r="D828">
        <v>26</v>
      </c>
      <c r="E828" s="27" t="s">
        <v>12</v>
      </c>
      <c r="F828" s="2">
        <v>43991</v>
      </c>
      <c r="G828" s="27" t="str">
        <f>TEXT(Table[[#This Row],[date]],"mmm")</f>
        <v>Jun</v>
      </c>
      <c r="H828" s="2" t="str">
        <f>TEXT(Table[[#This Row],[date]],"yyyy")</f>
        <v>2020</v>
      </c>
      <c r="I828" t="s">
        <v>39</v>
      </c>
      <c r="J828" t="s">
        <v>25</v>
      </c>
      <c r="K828">
        <v>40</v>
      </c>
    </row>
    <row r="829" spans="1:11" x14ac:dyDescent="0.25">
      <c r="A829" t="s">
        <v>898</v>
      </c>
      <c r="B829" t="s">
        <v>10</v>
      </c>
      <c r="C829" t="s">
        <v>294</v>
      </c>
      <c r="D829">
        <v>201</v>
      </c>
      <c r="E829" s="27" t="s">
        <v>12</v>
      </c>
      <c r="F829" s="2">
        <v>44901</v>
      </c>
      <c r="G829" s="27" t="str">
        <f>TEXT(Table[[#This Row],[date]],"mmm")</f>
        <v>Dec</v>
      </c>
      <c r="H829" s="2" t="str">
        <f>TEXT(Table[[#This Row],[date]],"yyyy")</f>
        <v>2022</v>
      </c>
      <c r="I829" t="s">
        <v>31</v>
      </c>
      <c r="J829" t="s">
        <v>15</v>
      </c>
      <c r="K829">
        <v>12</v>
      </c>
    </row>
    <row r="830" spans="1:11" x14ac:dyDescent="0.25">
      <c r="A830" t="s">
        <v>898</v>
      </c>
      <c r="B830" t="s">
        <v>10</v>
      </c>
      <c r="C830" t="s">
        <v>294</v>
      </c>
      <c r="D830">
        <v>343</v>
      </c>
      <c r="E830" s="27" t="s">
        <v>12</v>
      </c>
      <c r="F830" s="2">
        <v>44956</v>
      </c>
      <c r="G830" s="27" t="str">
        <f>TEXT(Table[[#This Row],[date]],"mmm")</f>
        <v>Jan</v>
      </c>
      <c r="H830" s="2" t="str">
        <f>TEXT(Table[[#This Row],[date]],"yyyy")</f>
        <v>2023</v>
      </c>
      <c r="I830" t="s">
        <v>31</v>
      </c>
      <c r="J830" t="s">
        <v>15</v>
      </c>
      <c r="K830">
        <v>12</v>
      </c>
    </row>
    <row r="831" spans="1:11" x14ac:dyDescent="0.25">
      <c r="A831" t="s">
        <v>899</v>
      </c>
      <c r="B831" t="s">
        <v>10</v>
      </c>
      <c r="C831" t="s">
        <v>55</v>
      </c>
      <c r="D831">
        <v>39</v>
      </c>
      <c r="E831" s="27">
        <v>0.06</v>
      </c>
      <c r="F831" s="2">
        <v>43971</v>
      </c>
      <c r="G831" s="27" t="str">
        <f>TEXT(Table[[#This Row],[date]],"mmm")</f>
        <v>May</v>
      </c>
      <c r="H831" s="2" t="str">
        <f>TEXT(Table[[#This Row],[date]],"yyyy")</f>
        <v>2020</v>
      </c>
      <c r="I831" t="s">
        <v>35</v>
      </c>
      <c r="J831" t="s">
        <v>15</v>
      </c>
      <c r="K831">
        <v>240</v>
      </c>
    </row>
    <row r="832" spans="1:11" x14ac:dyDescent="0.25">
      <c r="A832" t="s">
        <v>899</v>
      </c>
      <c r="B832" t="s">
        <v>10</v>
      </c>
      <c r="C832" t="s">
        <v>55</v>
      </c>
      <c r="D832">
        <v>49</v>
      </c>
      <c r="E832" s="27">
        <v>0.05</v>
      </c>
      <c r="F832" s="2">
        <v>44811</v>
      </c>
      <c r="G832" s="27" t="str">
        <f>TEXT(Table[[#This Row],[date]],"mmm")</f>
        <v>Sep</v>
      </c>
      <c r="H832" s="2" t="str">
        <f>TEXT(Table[[#This Row],[date]],"yyyy")</f>
        <v>2022</v>
      </c>
      <c r="I832" t="s">
        <v>35</v>
      </c>
      <c r="J832" t="s">
        <v>15</v>
      </c>
      <c r="K832">
        <v>240</v>
      </c>
    </row>
    <row r="833" spans="1:11" x14ac:dyDescent="0.25">
      <c r="A833" t="s">
        <v>899</v>
      </c>
      <c r="B833" t="s">
        <v>10</v>
      </c>
      <c r="C833" t="s">
        <v>55</v>
      </c>
      <c r="D833">
        <v>124</v>
      </c>
      <c r="E833" s="27">
        <v>0.13</v>
      </c>
      <c r="F833" s="2">
        <v>44879</v>
      </c>
      <c r="G833" s="27" t="str">
        <f>TEXT(Table[[#This Row],[date]],"mmm")</f>
        <v>Nov</v>
      </c>
      <c r="H833" s="2" t="str">
        <f>TEXT(Table[[#This Row],[date]],"yyyy")</f>
        <v>2022</v>
      </c>
      <c r="I833" t="s">
        <v>35</v>
      </c>
      <c r="J833" t="s">
        <v>15</v>
      </c>
      <c r="K833">
        <v>240</v>
      </c>
    </row>
    <row r="834" spans="1:11" x14ac:dyDescent="0.25">
      <c r="A834" t="s">
        <v>900</v>
      </c>
      <c r="B834" t="s">
        <v>22</v>
      </c>
      <c r="C834" t="s">
        <v>108</v>
      </c>
      <c r="D834">
        <v>19</v>
      </c>
      <c r="E834" s="27">
        <v>0.11</v>
      </c>
      <c r="F834" s="2">
        <v>43964</v>
      </c>
      <c r="G834" s="27" t="str">
        <f>TEXT(Table[[#This Row],[date]],"mmm")</f>
        <v>May</v>
      </c>
      <c r="H834" s="2" t="str">
        <f>TEXT(Table[[#This Row],[date]],"yyyy")</f>
        <v>2020</v>
      </c>
      <c r="I834" t="s">
        <v>59</v>
      </c>
      <c r="J834" t="s">
        <v>25</v>
      </c>
      <c r="K834" t="s">
        <v>12</v>
      </c>
    </row>
    <row r="835" spans="1:11" x14ac:dyDescent="0.25">
      <c r="A835" t="s">
        <v>901</v>
      </c>
      <c r="B835" t="s">
        <v>10</v>
      </c>
      <c r="C835" t="s">
        <v>146</v>
      </c>
      <c r="D835">
        <v>40</v>
      </c>
      <c r="E835" s="27">
        <v>0.2</v>
      </c>
      <c r="F835" s="2">
        <v>44937</v>
      </c>
      <c r="G835" s="27" t="str">
        <f>TEXT(Table[[#This Row],[date]],"mmm")</f>
        <v>Jan</v>
      </c>
      <c r="H835" s="2" t="str">
        <f>TEXT(Table[[#This Row],[date]],"yyyy")</f>
        <v>2023</v>
      </c>
      <c r="I835" t="s">
        <v>59</v>
      </c>
      <c r="J835" t="s">
        <v>15</v>
      </c>
      <c r="K835" t="s">
        <v>12</v>
      </c>
    </row>
    <row r="836" spans="1:11" x14ac:dyDescent="0.25">
      <c r="A836" t="s">
        <v>902</v>
      </c>
      <c r="B836" t="s">
        <v>903</v>
      </c>
      <c r="C836" t="s">
        <v>50</v>
      </c>
      <c r="D836">
        <v>57</v>
      </c>
      <c r="E836" s="27">
        <v>0.16</v>
      </c>
      <c r="F836" s="2">
        <v>44762</v>
      </c>
      <c r="G836" s="27" t="str">
        <f>TEXT(Table[[#This Row],[date]],"mmm")</f>
        <v>Jul</v>
      </c>
      <c r="H836" s="2" t="str">
        <f>TEXT(Table[[#This Row],[date]],"yyyy")</f>
        <v>2022</v>
      </c>
      <c r="I836" t="s">
        <v>29</v>
      </c>
      <c r="J836" t="s">
        <v>25</v>
      </c>
      <c r="K836">
        <v>125</v>
      </c>
    </row>
    <row r="837" spans="1:11" x14ac:dyDescent="0.25">
      <c r="A837" t="s">
        <v>904</v>
      </c>
      <c r="B837" t="s">
        <v>10</v>
      </c>
      <c r="C837" t="s">
        <v>69</v>
      </c>
      <c r="D837">
        <v>715</v>
      </c>
      <c r="E837" s="27">
        <v>7.0000000000000007E-2</v>
      </c>
      <c r="F837" s="2">
        <v>44004</v>
      </c>
      <c r="G837" s="27" t="str">
        <f>TEXT(Table[[#This Row],[date]],"mmm")</f>
        <v>Jun</v>
      </c>
      <c r="H837" s="2" t="str">
        <f>TEXT(Table[[#This Row],[date]],"yyyy")</f>
        <v>2020</v>
      </c>
      <c r="I837" t="s">
        <v>31</v>
      </c>
      <c r="J837" t="s">
        <v>15</v>
      </c>
      <c r="K837">
        <v>18</v>
      </c>
    </row>
    <row r="838" spans="1:11" x14ac:dyDescent="0.25">
      <c r="A838" t="s">
        <v>905</v>
      </c>
      <c r="B838" t="s">
        <v>33</v>
      </c>
      <c r="C838" t="s">
        <v>108</v>
      </c>
      <c r="D838" t="s">
        <v>12</v>
      </c>
      <c r="E838" s="27">
        <v>0.5</v>
      </c>
      <c r="F838" s="2">
        <v>44763</v>
      </c>
      <c r="G838" s="27" t="str">
        <f>TEXT(Table[[#This Row],[date]],"mmm")</f>
        <v>Jul</v>
      </c>
      <c r="H838" s="2" t="str">
        <f>TEXT(Table[[#This Row],[date]],"yyyy")</f>
        <v>2022</v>
      </c>
      <c r="I838" t="s">
        <v>85</v>
      </c>
      <c r="J838" t="s">
        <v>15</v>
      </c>
      <c r="K838">
        <v>356</v>
      </c>
    </row>
    <row r="839" spans="1:11" x14ac:dyDescent="0.25">
      <c r="A839" t="s">
        <v>905</v>
      </c>
      <c r="B839" t="s">
        <v>33</v>
      </c>
      <c r="C839" t="s">
        <v>108</v>
      </c>
      <c r="D839">
        <v>22</v>
      </c>
      <c r="E839" s="27" t="s">
        <v>12</v>
      </c>
      <c r="F839" s="2">
        <v>44474</v>
      </c>
      <c r="G839" s="27" t="str">
        <f>TEXT(Table[[#This Row],[date]],"mmm")</f>
        <v>Oct</v>
      </c>
      <c r="H839" s="2" t="str">
        <f>TEXT(Table[[#This Row],[date]],"yyyy")</f>
        <v>2021</v>
      </c>
      <c r="I839" t="s">
        <v>39</v>
      </c>
      <c r="J839" t="s">
        <v>15</v>
      </c>
      <c r="K839">
        <v>356</v>
      </c>
    </row>
    <row r="840" spans="1:11" x14ac:dyDescent="0.25">
      <c r="A840" t="s">
        <v>906</v>
      </c>
      <c r="B840" t="s">
        <v>10</v>
      </c>
      <c r="C840" t="s">
        <v>11</v>
      </c>
      <c r="D840">
        <v>1000</v>
      </c>
      <c r="E840" s="27" t="s">
        <v>12</v>
      </c>
      <c r="F840" s="2">
        <v>44761</v>
      </c>
      <c r="G840" s="27" t="str">
        <f>TEXT(Table[[#This Row],[date]],"mmm")</f>
        <v>Jul</v>
      </c>
      <c r="H840" s="2" t="str">
        <f>TEXT(Table[[#This Row],[date]],"yyyy")</f>
        <v>2022</v>
      </c>
      <c r="I840" t="s">
        <v>31</v>
      </c>
      <c r="J840" t="s">
        <v>15</v>
      </c>
      <c r="K840">
        <v>2000</v>
      </c>
    </row>
    <row r="841" spans="1:11" x14ac:dyDescent="0.25">
      <c r="A841" t="s">
        <v>907</v>
      </c>
      <c r="B841" t="s">
        <v>1087</v>
      </c>
      <c r="C841" t="s">
        <v>34</v>
      </c>
      <c r="D841">
        <v>70</v>
      </c>
      <c r="E841" s="27">
        <v>0.18</v>
      </c>
      <c r="F841" s="2">
        <v>44755</v>
      </c>
      <c r="G841" s="27" t="str">
        <f>TEXT(Table[[#This Row],[date]],"mmm")</f>
        <v>Jul</v>
      </c>
      <c r="H841" s="2" t="str">
        <f>TEXT(Table[[#This Row],[date]],"yyyy")</f>
        <v>2022</v>
      </c>
      <c r="I841" t="s">
        <v>39</v>
      </c>
      <c r="J841" t="s">
        <v>40</v>
      </c>
      <c r="K841">
        <v>23</v>
      </c>
    </row>
    <row r="842" spans="1:11" x14ac:dyDescent="0.25">
      <c r="A842" t="s">
        <v>908</v>
      </c>
      <c r="B842" t="s">
        <v>410</v>
      </c>
      <c r="C842" t="s">
        <v>34</v>
      </c>
      <c r="D842">
        <v>50</v>
      </c>
      <c r="E842" s="27">
        <v>0.2</v>
      </c>
      <c r="F842" s="2">
        <v>44720</v>
      </c>
      <c r="G842" s="27" t="str">
        <f>TEXT(Table[[#This Row],[date]],"mmm")</f>
        <v>Jun</v>
      </c>
      <c r="H842" s="2" t="str">
        <f>TEXT(Table[[#This Row],[date]],"yyyy")</f>
        <v>2022</v>
      </c>
      <c r="I842" t="s">
        <v>39</v>
      </c>
      <c r="J842" t="s">
        <v>411</v>
      </c>
      <c r="K842">
        <v>26</v>
      </c>
    </row>
    <row r="843" spans="1:11" x14ac:dyDescent="0.25">
      <c r="A843" t="s">
        <v>909</v>
      </c>
      <c r="B843" t="s">
        <v>33</v>
      </c>
      <c r="C843" t="s">
        <v>53</v>
      </c>
      <c r="D843">
        <v>9</v>
      </c>
      <c r="E843" s="27">
        <v>0.5</v>
      </c>
      <c r="F843" s="2">
        <v>43920</v>
      </c>
      <c r="G843" s="27" t="str">
        <f>TEXT(Table[[#This Row],[date]],"mmm")</f>
        <v>Mar</v>
      </c>
      <c r="H843" s="2" t="str">
        <f>TEXT(Table[[#This Row],[date]],"yyyy")</f>
        <v>2020</v>
      </c>
      <c r="I843" t="s">
        <v>124</v>
      </c>
      <c r="J843" t="s">
        <v>15</v>
      </c>
      <c r="K843">
        <v>15</v>
      </c>
    </row>
    <row r="844" spans="1:11" x14ac:dyDescent="0.25">
      <c r="A844" t="s">
        <v>910</v>
      </c>
      <c r="B844" t="s">
        <v>10</v>
      </c>
      <c r="C844" t="s">
        <v>28</v>
      </c>
      <c r="D844">
        <v>25</v>
      </c>
      <c r="E844" s="27">
        <v>0.25</v>
      </c>
      <c r="F844" s="2">
        <v>44714</v>
      </c>
      <c r="G844" s="27" t="str">
        <f>TEXT(Table[[#This Row],[date]],"mmm")</f>
        <v>Jun</v>
      </c>
      <c r="H844" s="2" t="str">
        <f>TEXT(Table[[#This Row],[date]],"yyyy")</f>
        <v>2022</v>
      </c>
      <c r="I844" t="s">
        <v>29</v>
      </c>
      <c r="J844" t="s">
        <v>15</v>
      </c>
      <c r="K844">
        <v>197</v>
      </c>
    </row>
    <row r="845" spans="1:11" x14ac:dyDescent="0.25">
      <c r="A845" t="s">
        <v>911</v>
      </c>
      <c r="B845" t="s">
        <v>74</v>
      </c>
      <c r="C845" t="s">
        <v>28</v>
      </c>
      <c r="D845">
        <v>85</v>
      </c>
      <c r="E845" s="27">
        <v>7.0000000000000007E-2</v>
      </c>
      <c r="F845" s="2">
        <v>44970</v>
      </c>
      <c r="G845" s="27" t="str">
        <f>TEXT(Table[[#This Row],[date]],"mmm")</f>
        <v>Feb</v>
      </c>
      <c r="H845" s="2" t="str">
        <f>TEXT(Table[[#This Row],[date]],"yyyy")</f>
        <v>2023</v>
      </c>
      <c r="I845" t="s">
        <v>59</v>
      </c>
      <c r="J845" t="s">
        <v>15</v>
      </c>
      <c r="K845">
        <v>30</v>
      </c>
    </row>
    <row r="846" spans="1:11" x14ac:dyDescent="0.25">
      <c r="A846" t="s">
        <v>911</v>
      </c>
      <c r="B846" t="s">
        <v>74</v>
      </c>
      <c r="C846" t="s">
        <v>28</v>
      </c>
      <c r="D846">
        <v>140</v>
      </c>
      <c r="E846" s="27">
        <v>0.1</v>
      </c>
      <c r="F846" s="2">
        <v>44778</v>
      </c>
      <c r="G846" s="27" t="str">
        <f>TEXT(Table[[#This Row],[date]],"mmm")</f>
        <v>Aug</v>
      </c>
      <c r="H846" s="2" t="str">
        <f>TEXT(Table[[#This Row],[date]],"yyyy")</f>
        <v>2022</v>
      </c>
      <c r="I846" t="s">
        <v>59</v>
      </c>
      <c r="J846" t="s">
        <v>15</v>
      </c>
      <c r="K846">
        <v>30</v>
      </c>
    </row>
    <row r="847" spans="1:11" x14ac:dyDescent="0.25">
      <c r="A847" t="s">
        <v>912</v>
      </c>
      <c r="B847" t="s">
        <v>10</v>
      </c>
      <c r="C847" t="s">
        <v>53</v>
      </c>
      <c r="D847">
        <v>50</v>
      </c>
      <c r="E847" s="27">
        <v>0.5</v>
      </c>
      <c r="F847" s="2">
        <v>44867</v>
      </c>
      <c r="G847" s="27" t="str">
        <f>TEXT(Table[[#This Row],[date]],"mmm")</f>
        <v>Nov</v>
      </c>
      <c r="H847" s="2" t="str">
        <f>TEXT(Table[[#This Row],[date]],"yyyy")</f>
        <v>2022</v>
      </c>
      <c r="I847" t="s">
        <v>29</v>
      </c>
      <c r="J847" t="s">
        <v>15</v>
      </c>
      <c r="K847">
        <v>103</v>
      </c>
    </row>
    <row r="848" spans="1:11" x14ac:dyDescent="0.25">
      <c r="A848" t="s">
        <v>913</v>
      </c>
      <c r="B848" t="s">
        <v>42</v>
      </c>
      <c r="C848" t="s">
        <v>166</v>
      </c>
      <c r="D848">
        <v>55</v>
      </c>
      <c r="E848" s="27">
        <v>0.17</v>
      </c>
      <c r="F848" s="2">
        <v>44734</v>
      </c>
      <c r="G848" s="27" t="str">
        <f>TEXT(Table[[#This Row],[date]],"mmm")</f>
        <v>Jun</v>
      </c>
      <c r="H848" s="2" t="str">
        <f>TEXT(Table[[#This Row],[date]],"yyyy")</f>
        <v>2022</v>
      </c>
      <c r="I848" t="s">
        <v>31</v>
      </c>
      <c r="J848" t="s">
        <v>15</v>
      </c>
      <c r="K848">
        <v>410</v>
      </c>
    </row>
    <row r="849" spans="1:11" x14ac:dyDescent="0.25">
      <c r="A849" t="s">
        <v>913</v>
      </c>
      <c r="B849" t="s">
        <v>42</v>
      </c>
      <c r="C849" t="s">
        <v>166</v>
      </c>
      <c r="D849">
        <v>90</v>
      </c>
      <c r="E849" s="27">
        <v>0.35</v>
      </c>
      <c r="F849" s="2">
        <v>44734</v>
      </c>
      <c r="G849" s="27" t="str">
        <f>TEXT(Table[[#This Row],[date]],"mmm")</f>
        <v>Jun</v>
      </c>
      <c r="H849" s="2" t="str">
        <f>TEXT(Table[[#This Row],[date]],"yyyy")</f>
        <v>2022</v>
      </c>
      <c r="I849" t="s">
        <v>31</v>
      </c>
      <c r="J849" t="s">
        <v>15</v>
      </c>
      <c r="K849">
        <v>410</v>
      </c>
    </row>
    <row r="850" spans="1:11" x14ac:dyDescent="0.25">
      <c r="A850" t="s">
        <v>914</v>
      </c>
      <c r="B850" t="s">
        <v>27</v>
      </c>
      <c r="C850" t="s">
        <v>28</v>
      </c>
      <c r="D850">
        <v>200</v>
      </c>
      <c r="E850" s="27">
        <v>0.17</v>
      </c>
      <c r="F850" s="2">
        <v>44777</v>
      </c>
      <c r="G850" s="27" t="str">
        <f>TEXT(Table[[#This Row],[date]],"mmm")</f>
        <v>Aug</v>
      </c>
      <c r="H850" s="2" t="str">
        <f>TEXT(Table[[#This Row],[date]],"yyyy")</f>
        <v>2022</v>
      </c>
      <c r="I850" t="s">
        <v>39</v>
      </c>
      <c r="J850" t="s">
        <v>15</v>
      </c>
      <c r="K850">
        <v>652</v>
      </c>
    </row>
    <row r="851" spans="1:11" x14ac:dyDescent="0.25">
      <c r="A851" t="s">
        <v>915</v>
      </c>
      <c r="B851" t="s">
        <v>72</v>
      </c>
      <c r="C851" t="s">
        <v>108</v>
      </c>
      <c r="D851">
        <v>12</v>
      </c>
      <c r="E851" s="27">
        <v>0.05</v>
      </c>
      <c r="F851" s="2">
        <v>43915</v>
      </c>
      <c r="G851" s="27" t="str">
        <f>TEXT(Table[[#This Row],[date]],"mmm")</f>
        <v>Mar</v>
      </c>
      <c r="H851" s="2" t="str">
        <f>TEXT(Table[[#This Row],[date]],"yyyy")</f>
        <v>2020</v>
      </c>
      <c r="I851" t="s">
        <v>39</v>
      </c>
      <c r="J851" t="s">
        <v>15</v>
      </c>
      <c r="K851">
        <v>233</v>
      </c>
    </row>
    <row r="852" spans="1:11" x14ac:dyDescent="0.25">
      <c r="A852" t="s">
        <v>916</v>
      </c>
      <c r="B852" t="s">
        <v>114</v>
      </c>
      <c r="C852" t="s">
        <v>34</v>
      </c>
      <c r="D852">
        <v>200</v>
      </c>
      <c r="E852" s="27">
        <v>0.3</v>
      </c>
      <c r="F852" s="2">
        <v>44909</v>
      </c>
      <c r="G852" s="27" t="str">
        <f>TEXT(Table[[#This Row],[date]],"mmm")</f>
        <v>Dec</v>
      </c>
      <c r="H852" s="2" t="str">
        <f>TEXT(Table[[#This Row],[date]],"yyyy")</f>
        <v>2022</v>
      </c>
      <c r="I852" t="s">
        <v>31</v>
      </c>
      <c r="J852" t="s">
        <v>116</v>
      </c>
      <c r="K852">
        <v>5100</v>
      </c>
    </row>
    <row r="853" spans="1:11" x14ac:dyDescent="0.25">
      <c r="A853" t="s">
        <v>917</v>
      </c>
      <c r="B853" t="s">
        <v>74</v>
      </c>
      <c r="C853" t="s">
        <v>108</v>
      </c>
      <c r="D853" t="s">
        <v>12</v>
      </c>
      <c r="E853" s="27">
        <v>0.09</v>
      </c>
      <c r="F853" s="2">
        <v>44939</v>
      </c>
      <c r="G853" s="27" t="str">
        <f>TEXT(Table[[#This Row],[date]],"mmm")</f>
        <v>Jan</v>
      </c>
      <c r="H853" s="2" t="str">
        <f>TEXT(Table[[#This Row],[date]],"yyyy")</f>
        <v>2023</v>
      </c>
      <c r="I853" t="s">
        <v>29</v>
      </c>
      <c r="J853" t="s">
        <v>15</v>
      </c>
      <c r="K853">
        <v>114</v>
      </c>
    </row>
    <row r="854" spans="1:11" x14ac:dyDescent="0.25">
      <c r="A854" t="s">
        <v>918</v>
      </c>
      <c r="B854" t="s">
        <v>33</v>
      </c>
      <c r="C854" t="s">
        <v>65</v>
      </c>
      <c r="D854" t="s">
        <v>12</v>
      </c>
      <c r="E854" s="27">
        <v>0.08</v>
      </c>
      <c r="F854" s="2">
        <v>44721</v>
      </c>
      <c r="G854" s="27" t="str">
        <f>TEXT(Table[[#This Row],[date]],"mmm")</f>
        <v>Jun</v>
      </c>
      <c r="H854" s="2" t="str">
        <f>TEXT(Table[[#This Row],[date]],"yyyy")</f>
        <v>2022</v>
      </c>
      <c r="I854" t="s">
        <v>29</v>
      </c>
      <c r="J854" t="s">
        <v>15</v>
      </c>
      <c r="K854">
        <v>22</v>
      </c>
    </row>
    <row r="855" spans="1:11" x14ac:dyDescent="0.25">
      <c r="A855" t="s">
        <v>918</v>
      </c>
      <c r="B855" t="s">
        <v>228</v>
      </c>
      <c r="C855" t="s">
        <v>65</v>
      </c>
      <c r="D855">
        <v>208</v>
      </c>
      <c r="E855" s="27" t="s">
        <v>12</v>
      </c>
      <c r="F855" s="2">
        <v>44972</v>
      </c>
      <c r="G855" s="27" t="str">
        <f>TEXT(Table[[#This Row],[date]],"mmm")</f>
        <v>Feb</v>
      </c>
      <c r="H855" s="2" t="str">
        <f>TEXT(Table[[#This Row],[date]],"yyyy")</f>
        <v>2023</v>
      </c>
      <c r="I855" t="s">
        <v>29</v>
      </c>
      <c r="J855" t="s">
        <v>229</v>
      </c>
      <c r="K855">
        <v>22</v>
      </c>
    </row>
    <row r="856" spans="1:11" x14ac:dyDescent="0.25">
      <c r="A856" t="s">
        <v>919</v>
      </c>
      <c r="B856" t="s">
        <v>57</v>
      </c>
      <c r="C856" t="s">
        <v>159</v>
      </c>
      <c r="D856" t="s">
        <v>12</v>
      </c>
      <c r="E856" s="27">
        <v>1</v>
      </c>
      <c r="F856" s="2">
        <v>44727</v>
      </c>
      <c r="G856" s="27" t="str">
        <f>TEXT(Table[[#This Row],[date]],"mmm")</f>
        <v>Jun</v>
      </c>
      <c r="H856" s="2" t="str">
        <f>TEXT(Table[[#This Row],[date]],"yyyy")</f>
        <v>2022</v>
      </c>
      <c r="I856" t="s">
        <v>24</v>
      </c>
      <c r="J856" t="s">
        <v>15</v>
      </c>
      <c r="K856">
        <v>44</v>
      </c>
    </row>
    <row r="857" spans="1:11" x14ac:dyDescent="0.25">
      <c r="A857" t="s">
        <v>919</v>
      </c>
      <c r="B857" t="s">
        <v>57</v>
      </c>
      <c r="C857" t="s">
        <v>159</v>
      </c>
      <c r="D857">
        <v>20</v>
      </c>
      <c r="E857" s="27">
        <v>0.2</v>
      </c>
      <c r="F857" s="2">
        <v>43948</v>
      </c>
      <c r="G857" s="27" t="str">
        <f>TEXT(Table[[#This Row],[date]],"mmm")</f>
        <v>Apr</v>
      </c>
      <c r="H857" s="2" t="str">
        <f>TEXT(Table[[#This Row],[date]],"yyyy")</f>
        <v>2020</v>
      </c>
      <c r="I857" t="s">
        <v>19</v>
      </c>
      <c r="J857" t="s">
        <v>15</v>
      </c>
      <c r="K857">
        <v>24</v>
      </c>
    </row>
    <row r="858" spans="1:11" x14ac:dyDescent="0.25">
      <c r="A858" t="s">
        <v>920</v>
      </c>
      <c r="B858" t="s">
        <v>33</v>
      </c>
      <c r="C858" t="s">
        <v>69</v>
      </c>
      <c r="D858">
        <v>35</v>
      </c>
      <c r="E858" s="27">
        <v>0.4</v>
      </c>
      <c r="F858" s="2">
        <v>43924</v>
      </c>
      <c r="G858" s="27" t="str">
        <f>TEXT(Table[[#This Row],[date]],"mmm")</f>
        <v>Apr</v>
      </c>
      <c r="H858" s="2" t="str">
        <f>TEXT(Table[[#This Row],[date]],"yyyy")</f>
        <v>2020</v>
      </c>
      <c r="I858" t="s">
        <v>24</v>
      </c>
      <c r="J858" t="s">
        <v>15</v>
      </c>
      <c r="K858">
        <v>40</v>
      </c>
    </row>
    <row r="859" spans="1:11" x14ac:dyDescent="0.25">
      <c r="A859" t="s">
        <v>921</v>
      </c>
      <c r="B859" t="s">
        <v>683</v>
      </c>
      <c r="C859" t="s">
        <v>146</v>
      </c>
      <c r="D859">
        <v>50</v>
      </c>
      <c r="E859" s="27">
        <v>0.16</v>
      </c>
      <c r="F859" s="2">
        <v>44880</v>
      </c>
      <c r="G859" s="27" t="str">
        <f>TEXT(Table[[#This Row],[date]],"mmm")</f>
        <v>Nov</v>
      </c>
      <c r="H859" s="2" t="str">
        <f>TEXT(Table[[#This Row],[date]],"yyyy")</f>
        <v>2022</v>
      </c>
      <c r="I859" t="s">
        <v>39</v>
      </c>
      <c r="J859" t="s">
        <v>81</v>
      </c>
      <c r="K859">
        <v>28</v>
      </c>
    </row>
    <row r="860" spans="1:11" x14ac:dyDescent="0.25">
      <c r="A860" t="s">
        <v>922</v>
      </c>
      <c r="B860" t="s">
        <v>77</v>
      </c>
      <c r="C860" t="s">
        <v>28</v>
      </c>
      <c r="D860">
        <v>6</v>
      </c>
      <c r="E860" s="27">
        <v>0.21</v>
      </c>
      <c r="F860" s="2">
        <v>43945</v>
      </c>
      <c r="G860" s="27" t="str">
        <f>TEXT(Table[[#This Row],[date]],"mmm")</f>
        <v>Apr</v>
      </c>
      <c r="H860" s="2" t="str">
        <f>TEXT(Table[[#This Row],[date]],"yyyy")</f>
        <v>2020</v>
      </c>
      <c r="I860" t="s">
        <v>39</v>
      </c>
      <c r="J860" t="s">
        <v>15</v>
      </c>
      <c r="K860">
        <v>12</v>
      </c>
    </row>
    <row r="861" spans="1:11" x14ac:dyDescent="0.25">
      <c r="A861" t="s">
        <v>923</v>
      </c>
      <c r="B861" t="s">
        <v>74</v>
      </c>
      <c r="C861" t="s">
        <v>152</v>
      </c>
      <c r="D861">
        <v>39</v>
      </c>
      <c r="E861" s="27">
        <v>0.2</v>
      </c>
      <c r="F861" s="2">
        <v>43923</v>
      </c>
      <c r="G861" s="27" t="str">
        <f>TEXT(Table[[#This Row],[date]],"mmm")</f>
        <v>Apr</v>
      </c>
      <c r="H861" s="2" t="str">
        <f>TEXT(Table[[#This Row],[date]],"yyyy")</f>
        <v>2020</v>
      </c>
      <c r="I861" t="s">
        <v>102</v>
      </c>
      <c r="J861" t="s">
        <v>15</v>
      </c>
      <c r="K861">
        <v>118</v>
      </c>
    </row>
    <row r="862" spans="1:11" x14ac:dyDescent="0.25">
      <c r="A862" t="s">
        <v>924</v>
      </c>
      <c r="B862" t="s">
        <v>33</v>
      </c>
      <c r="C862" t="s">
        <v>53</v>
      </c>
      <c r="D862">
        <v>50</v>
      </c>
      <c r="E862" s="27">
        <v>0.05</v>
      </c>
      <c r="F862" s="2">
        <v>44728</v>
      </c>
      <c r="G862" s="27" t="str">
        <f>TEXT(Table[[#This Row],[date]],"mmm")</f>
        <v>Jun</v>
      </c>
      <c r="H862" s="2" t="str">
        <f>TEXT(Table[[#This Row],[date]],"yyyy")</f>
        <v>2022</v>
      </c>
      <c r="I862" t="s">
        <v>24</v>
      </c>
      <c r="J862" t="s">
        <v>15</v>
      </c>
      <c r="K862">
        <v>430</v>
      </c>
    </row>
    <row r="863" spans="1:11" x14ac:dyDescent="0.25">
      <c r="A863" t="s">
        <v>925</v>
      </c>
      <c r="B863" t="s">
        <v>74</v>
      </c>
      <c r="C863" t="s">
        <v>11</v>
      </c>
      <c r="D863" t="s">
        <v>12</v>
      </c>
      <c r="E863" s="27">
        <v>0.56999999999999995</v>
      </c>
      <c r="F863" s="2">
        <v>44979</v>
      </c>
      <c r="G863" s="27" t="str">
        <f>TEXT(Table[[#This Row],[date]],"mmm")</f>
        <v>Feb</v>
      </c>
      <c r="H863" s="2" t="str">
        <f>TEXT(Table[[#This Row],[date]],"yyyy")</f>
        <v>2023</v>
      </c>
      <c r="I863" t="s">
        <v>59</v>
      </c>
      <c r="J863" t="s">
        <v>15</v>
      </c>
      <c r="K863">
        <v>194</v>
      </c>
    </row>
    <row r="864" spans="1:11" x14ac:dyDescent="0.25">
      <c r="A864" t="s">
        <v>926</v>
      </c>
      <c r="B864" t="s">
        <v>314</v>
      </c>
      <c r="C864" t="s">
        <v>34</v>
      </c>
      <c r="D864">
        <v>900</v>
      </c>
      <c r="E864" s="27">
        <v>0.2</v>
      </c>
      <c r="F864" s="2">
        <v>44886</v>
      </c>
      <c r="G864" s="27" t="str">
        <f>TEXT(Table[[#This Row],[date]],"mmm")</f>
        <v>Nov</v>
      </c>
      <c r="H864" s="2" t="str">
        <f>TEXT(Table[[#This Row],[date]],"yyyy")</f>
        <v>2022</v>
      </c>
      <c r="I864" t="s">
        <v>31</v>
      </c>
      <c r="J864" t="s">
        <v>131</v>
      </c>
      <c r="K864">
        <v>1200</v>
      </c>
    </row>
    <row r="865" spans="1:11" x14ac:dyDescent="0.25">
      <c r="A865" t="s">
        <v>927</v>
      </c>
      <c r="B865" t="s">
        <v>10</v>
      </c>
      <c r="C865" t="s">
        <v>166</v>
      </c>
      <c r="D865">
        <v>100</v>
      </c>
      <c r="E865" s="27">
        <v>0.06</v>
      </c>
      <c r="F865" s="2">
        <v>44937</v>
      </c>
      <c r="G865" s="27" t="str">
        <f>TEXT(Table[[#This Row],[date]],"mmm")</f>
        <v>Jan</v>
      </c>
      <c r="H865" s="2" t="str">
        <f>TEXT(Table[[#This Row],[date]],"yyyy")</f>
        <v>2023</v>
      </c>
      <c r="I865" t="s">
        <v>102</v>
      </c>
      <c r="J865" t="s">
        <v>15</v>
      </c>
      <c r="K865">
        <v>205</v>
      </c>
    </row>
    <row r="866" spans="1:11" x14ac:dyDescent="0.25">
      <c r="A866" t="s">
        <v>928</v>
      </c>
      <c r="B866" t="s">
        <v>33</v>
      </c>
      <c r="C866" t="s">
        <v>58</v>
      </c>
      <c r="D866">
        <v>500</v>
      </c>
      <c r="E866" s="27">
        <v>1</v>
      </c>
      <c r="F866" s="2">
        <v>43958</v>
      </c>
      <c r="G866" s="27" t="str">
        <f>TEXT(Table[[#This Row],[date]],"mmm")</f>
        <v>May</v>
      </c>
      <c r="H866" s="2" t="str">
        <f>TEXT(Table[[#This Row],[date]],"yyyy")</f>
        <v>2020</v>
      </c>
      <c r="I866" t="s">
        <v>59</v>
      </c>
      <c r="J866" t="s">
        <v>15</v>
      </c>
      <c r="K866">
        <v>11</v>
      </c>
    </row>
    <row r="867" spans="1:11" x14ac:dyDescent="0.25">
      <c r="A867" t="s">
        <v>929</v>
      </c>
      <c r="B867" t="s">
        <v>213</v>
      </c>
      <c r="C867" t="s">
        <v>166</v>
      </c>
      <c r="D867">
        <v>100</v>
      </c>
      <c r="E867" s="27">
        <v>0.12</v>
      </c>
      <c r="F867" s="2">
        <v>44944</v>
      </c>
      <c r="G867" s="27" t="str">
        <f>TEXT(Table[[#This Row],[date]],"mmm")</f>
        <v>Jan</v>
      </c>
      <c r="H867" s="2" t="str">
        <f>TEXT(Table[[#This Row],[date]],"yyyy")</f>
        <v>2023</v>
      </c>
      <c r="I867" t="s">
        <v>85</v>
      </c>
      <c r="J867" t="s">
        <v>15</v>
      </c>
      <c r="K867">
        <v>416</v>
      </c>
    </row>
    <row r="868" spans="1:11" x14ac:dyDescent="0.25">
      <c r="A868" t="s">
        <v>930</v>
      </c>
      <c r="B868" t="s">
        <v>931</v>
      </c>
      <c r="C868" t="s">
        <v>69</v>
      </c>
      <c r="D868">
        <v>72</v>
      </c>
      <c r="E868" s="27">
        <v>0.33</v>
      </c>
      <c r="F868" s="2">
        <v>44882</v>
      </c>
      <c r="G868" s="27" t="str">
        <f>TEXT(Table[[#This Row],[date]],"mmm")</f>
        <v>Nov</v>
      </c>
      <c r="H868" s="2" t="str">
        <f>TEXT(Table[[#This Row],[date]],"yyyy")</f>
        <v>2022</v>
      </c>
      <c r="I868" t="s">
        <v>39</v>
      </c>
      <c r="J868" t="s">
        <v>66</v>
      </c>
      <c r="K868">
        <v>281</v>
      </c>
    </row>
    <row r="869" spans="1:11" x14ac:dyDescent="0.25">
      <c r="A869" t="s">
        <v>932</v>
      </c>
      <c r="B869" t="s">
        <v>10</v>
      </c>
      <c r="C869" t="s">
        <v>159</v>
      </c>
      <c r="D869" t="s">
        <v>12</v>
      </c>
      <c r="E869" s="27">
        <v>0.14000000000000001</v>
      </c>
      <c r="F869" s="2">
        <v>44810</v>
      </c>
      <c r="G869" s="27" t="str">
        <f>TEXT(Table[[#This Row],[date]],"mmm")</f>
        <v>Sep</v>
      </c>
      <c r="H869" s="2" t="str">
        <f>TEXT(Table[[#This Row],[date]],"yyyy")</f>
        <v>2022</v>
      </c>
      <c r="I869" t="s">
        <v>29</v>
      </c>
      <c r="J869" t="s">
        <v>15</v>
      </c>
      <c r="K869">
        <v>108</v>
      </c>
    </row>
    <row r="870" spans="1:11" x14ac:dyDescent="0.25">
      <c r="A870" t="s">
        <v>933</v>
      </c>
      <c r="B870" t="s">
        <v>319</v>
      </c>
      <c r="C870" t="s">
        <v>53</v>
      </c>
      <c r="D870">
        <v>390</v>
      </c>
      <c r="E870" s="27" t="s">
        <v>12</v>
      </c>
      <c r="F870" s="2">
        <v>44762</v>
      </c>
      <c r="G870" s="27" t="str">
        <f>TEXT(Table[[#This Row],[date]],"mmm")</f>
        <v>Jul</v>
      </c>
      <c r="H870" s="2" t="str">
        <f>TEXT(Table[[#This Row],[date]],"yyyy")</f>
        <v>2022</v>
      </c>
      <c r="I870" t="s">
        <v>31</v>
      </c>
      <c r="J870" t="s">
        <v>320</v>
      </c>
      <c r="K870">
        <v>2800</v>
      </c>
    </row>
    <row r="871" spans="1:11" x14ac:dyDescent="0.25">
      <c r="A871" t="s">
        <v>934</v>
      </c>
      <c r="B871" t="s">
        <v>10</v>
      </c>
      <c r="C871" t="s">
        <v>28</v>
      </c>
      <c r="D871">
        <v>400</v>
      </c>
      <c r="E871" s="27">
        <v>0.3</v>
      </c>
      <c r="F871" s="2">
        <v>44875</v>
      </c>
      <c r="G871" s="27" t="str">
        <f>TEXT(Table[[#This Row],[date]],"mmm")</f>
        <v>Nov</v>
      </c>
      <c r="H871" s="2" t="str">
        <f>TEXT(Table[[#This Row],[date]],"yyyy")</f>
        <v>2022</v>
      </c>
      <c r="I871" t="s">
        <v>39</v>
      </c>
      <c r="J871" t="s">
        <v>15</v>
      </c>
      <c r="K871">
        <v>1500</v>
      </c>
    </row>
    <row r="872" spans="1:11" x14ac:dyDescent="0.25">
      <c r="A872" t="s">
        <v>934</v>
      </c>
      <c r="B872" t="s">
        <v>10</v>
      </c>
      <c r="C872" t="s">
        <v>28</v>
      </c>
      <c r="D872">
        <v>900</v>
      </c>
      <c r="E872" s="27">
        <v>0.3</v>
      </c>
      <c r="F872" s="2">
        <v>43956</v>
      </c>
      <c r="G872" s="27" t="str">
        <f>TEXT(Table[[#This Row],[date]],"mmm")</f>
        <v>May</v>
      </c>
      <c r="H872" s="2" t="str">
        <f>TEXT(Table[[#This Row],[date]],"yyyy")</f>
        <v>2020</v>
      </c>
      <c r="I872" t="s">
        <v>39</v>
      </c>
      <c r="J872" t="s">
        <v>15</v>
      </c>
      <c r="K872">
        <v>1500</v>
      </c>
    </row>
    <row r="873" spans="1:11" x14ac:dyDescent="0.25">
      <c r="A873" t="s">
        <v>935</v>
      </c>
      <c r="B873" t="s">
        <v>10</v>
      </c>
      <c r="C873" t="s">
        <v>28</v>
      </c>
      <c r="D873">
        <v>35</v>
      </c>
      <c r="E873" s="27">
        <v>7.0000000000000007E-2</v>
      </c>
      <c r="F873" s="2">
        <v>44874</v>
      </c>
      <c r="G873" s="27" t="str">
        <f>TEXT(Table[[#This Row],[date]],"mmm")</f>
        <v>Nov</v>
      </c>
      <c r="H873" s="2" t="str">
        <f>TEXT(Table[[#This Row],[date]],"yyyy")</f>
        <v>2022</v>
      </c>
      <c r="I873" t="s">
        <v>59</v>
      </c>
      <c r="J873" t="s">
        <v>15</v>
      </c>
      <c r="K873">
        <v>244</v>
      </c>
    </row>
    <row r="874" spans="1:11" x14ac:dyDescent="0.25">
      <c r="A874" t="s">
        <v>936</v>
      </c>
      <c r="B874" t="s">
        <v>33</v>
      </c>
      <c r="C874" t="s">
        <v>65</v>
      </c>
      <c r="D874" t="s">
        <v>12</v>
      </c>
      <c r="E874" s="27">
        <v>0.1</v>
      </c>
      <c r="F874" s="2">
        <v>44782</v>
      </c>
      <c r="G874" s="27" t="str">
        <f>TEXT(Table[[#This Row],[date]],"mmm")</f>
        <v>Aug</v>
      </c>
      <c r="H874" s="2" t="str">
        <f>TEXT(Table[[#This Row],[date]],"yyyy")</f>
        <v>2022</v>
      </c>
      <c r="I874" t="s">
        <v>31</v>
      </c>
      <c r="J874" t="s">
        <v>15</v>
      </c>
      <c r="K874">
        <v>166</v>
      </c>
    </row>
    <row r="875" spans="1:11" x14ac:dyDescent="0.25">
      <c r="A875" t="s">
        <v>936</v>
      </c>
      <c r="B875" t="s">
        <v>33</v>
      </c>
      <c r="C875" t="s">
        <v>65</v>
      </c>
      <c r="D875">
        <v>75</v>
      </c>
      <c r="E875" s="27">
        <v>0.11</v>
      </c>
      <c r="F875" s="2">
        <v>44930</v>
      </c>
      <c r="G875" s="27" t="str">
        <f>TEXT(Table[[#This Row],[date]],"mmm")</f>
        <v>Jan</v>
      </c>
      <c r="H875" s="2" t="str">
        <f>TEXT(Table[[#This Row],[date]],"yyyy")</f>
        <v>2023</v>
      </c>
      <c r="I875" t="s">
        <v>31</v>
      </c>
      <c r="J875" t="s">
        <v>15</v>
      </c>
      <c r="K875">
        <v>166</v>
      </c>
    </row>
    <row r="876" spans="1:11" x14ac:dyDescent="0.25">
      <c r="A876" t="s">
        <v>937</v>
      </c>
      <c r="B876" t="s">
        <v>27</v>
      </c>
      <c r="C876" t="s">
        <v>28</v>
      </c>
      <c r="D876" t="s">
        <v>12</v>
      </c>
      <c r="E876" s="27">
        <v>1</v>
      </c>
      <c r="F876" s="2">
        <v>44987</v>
      </c>
      <c r="G876" s="27" t="str">
        <f>TEXT(Table[[#This Row],[date]],"mmm")</f>
        <v>Mar</v>
      </c>
      <c r="H876" s="2" t="str">
        <f>TEXT(Table[[#This Row],[date]],"yyyy")</f>
        <v>2023</v>
      </c>
      <c r="I876" t="s">
        <v>59</v>
      </c>
      <c r="J876" t="s">
        <v>15</v>
      </c>
      <c r="K876" t="s">
        <v>12</v>
      </c>
    </row>
    <row r="877" spans="1:11" x14ac:dyDescent="0.25">
      <c r="A877" t="s">
        <v>938</v>
      </c>
      <c r="B877" t="s">
        <v>374</v>
      </c>
      <c r="C877" t="s">
        <v>146</v>
      </c>
      <c r="D877" t="s">
        <v>12</v>
      </c>
      <c r="E877" s="27">
        <v>0.17</v>
      </c>
      <c r="F877" s="2">
        <v>44882</v>
      </c>
      <c r="G877" s="27" t="str">
        <f>TEXT(Table[[#This Row],[date]],"mmm")</f>
        <v>Nov</v>
      </c>
      <c r="H877" s="2" t="str">
        <f>TEXT(Table[[#This Row],[date]],"yyyy")</f>
        <v>2022</v>
      </c>
      <c r="I877" t="s">
        <v>29</v>
      </c>
      <c r="J877" t="s">
        <v>15</v>
      </c>
      <c r="K877">
        <v>188</v>
      </c>
    </row>
    <row r="878" spans="1:11" x14ac:dyDescent="0.25">
      <c r="A878" t="s">
        <v>939</v>
      </c>
      <c r="B878" t="s">
        <v>940</v>
      </c>
      <c r="C878" t="s">
        <v>28</v>
      </c>
      <c r="D878" t="s">
        <v>12</v>
      </c>
      <c r="E878" s="27">
        <v>1</v>
      </c>
      <c r="F878" s="2">
        <v>44714</v>
      </c>
      <c r="G878" s="27" t="str">
        <f>TEXT(Table[[#This Row],[date]],"mmm")</f>
        <v>Jun</v>
      </c>
      <c r="H878" s="2" t="str">
        <f>TEXT(Table[[#This Row],[date]],"yyyy")</f>
        <v>2022</v>
      </c>
      <c r="I878" t="s">
        <v>24</v>
      </c>
      <c r="J878" t="s">
        <v>15</v>
      </c>
      <c r="K878">
        <v>17</v>
      </c>
    </row>
    <row r="879" spans="1:11" x14ac:dyDescent="0.25">
      <c r="A879" t="s">
        <v>941</v>
      </c>
      <c r="B879" t="s">
        <v>57</v>
      </c>
      <c r="C879" t="s">
        <v>175</v>
      </c>
      <c r="D879">
        <v>47</v>
      </c>
      <c r="E879" s="27" t="s">
        <v>12</v>
      </c>
      <c r="F879" s="2">
        <v>44946</v>
      </c>
      <c r="G879" s="27" t="str">
        <f>TEXT(Table[[#This Row],[date]],"mmm")</f>
        <v>Jan</v>
      </c>
      <c r="H879" s="2" t="str">
        <f>TEXT(Table[[#This Row],[date]],"yyyy")</f>
        <v>2023</v>
      </c>
      <c r="I879" t="s">
        <v>39</v>
      </c>
      <c r="J879" t="s">
        <v>15</v>
      </c>
      <c r="K879">
        <v>169</v>
      </c>
    </row>
    <row r="880" spans="1:11" x14ac:dyDescent="0.25">
      <c r="A880" t="s">
        <v>942</v>
      </c>
      <c r="B880" t="s">
        <v>10</v>
      </c>
      <c r="C880" t="s">
        <v>146</v>
      </c>
      <c r="D880" t="s">
        <v>12</v>
      </c>
      <c r="E880" s="27">
        <v>0.23</v>
      </c>
      <c r="F880" s="2">
        <v>44816</v>
      </c>
      <c r="G880" s="27" t="str">
        <f>TEXT(Table[[#This Row],[date]],"mmm")</f>
        <v>Sep</v>
      </c>
      <c r="H880" s="2" t="str">
        <f>TEXT(Table[[#This Row],[date]],"yyyy")</f>
        <v>2022</v>
      </c>
      <c r="I880" t="s">
        <v>24</v>
      </c>
      <c r="J880" t="s">
        <v>15</v>
      </c>
      <c r="K880">
        <v>91</v>
      </c>
    </row>
    <row r="881" spans="1:11" x14ac:dyDescent="0.25">
      <c r="A881" t="s">
        <v>943</v>
      </c>
      <c r="B881" t="s">
        <v>10</v>
      </c>
      <c r="C881" t="s">
        <v>345</v>
      </c>
      <c r="D881">
        <v>240</v>
      </c>
      <c r="E881" s="27">
        <v>0.03</v>
      </c>
      <c r="F881" s="2">
        <v>43923</v>
      </c>
      <c r="G881" s="27" t="str">
        <f>TEXT(Table[[#This Row],[date]],"mmm")</f>
        <v>Apr</v>
      </c>
      <c r="H881" s="2" t="str">
        <f>TEXT(Table[[#This Row],[date]],"yyyy")</f>
        <v>2020</v>
      </c>
      <c r="I881" t="s">
        <v>35</v>
      </c>
      <c r="J881" t="s">
        <v>15</v>
      </c>
      <c r="K881">
        <v>1200</v>
      </c>
    </row>
    <row r="882" spans="1:11" x14ac:dyDescent="0.25">
      <c r="A882" t="s">
        <v>943</v>
      </c>
      <c r="B882" t="s">
        <v>10</v>
      </c>
      <c r="C882" t="s">
        <v>345</v>
      </c>
      <c r="D882">
        <v>400</v>
      </c>
      <c r="E882" s="27">
        <v>7.0000000000000007E-2</v>
      </c>
      <c r="F882" s="2">
        <v>44011</v>
      </c>
      <c r="G882" s="27" t="str">
        <f>TEXT(Table[[#This Row],[date]],"mmm")</f>
        <v>Jun</v>
      </c>
      <c r="H882" s="2" t="str">
        <f>TEXT(Table[[#This Row],[date]],"yyyy")</f>
        <v>2020</v>
      </c>
      <c r="I882" t="s">
        <v>14</v>
      </c>
      <c r="J882" t="s">
        <v>15</v>
      </c>
      <c r="K882">
        <v>1300</v>
      </c>
    </row>
    <row r="883" spans="1:11" x14ac:dyDescent="0.25">
      <c r="A883" t="s">
        <v>943</v>
      </c>
      <c r="B883" t="s">
        <v>10</v>
      </c>
      <c r="C883" t="s">
        <v>345</v>
      </c>
      <c r="D883">
        <v>2434</v>
      </c>
      <c r="E883" s="27">
        <v>1</v>
      </c>
      <c r="F883" s="2">
        <v>44348</v>
      </c>
      <c r="G883" s="27" t="str">
        <f>TEXT(Table[[#This Row],[date]],"mmm")</f>
        <v>Jun</v>
      </c>
      <c r="H883" s="2" t="str">
        <f>TEXT(Table[[#This Row],[date]],"yyyy")</f>
        <v>2021</v>
      </c>
      <c r="I883" t="s">
        <v>39</v>
      </c>
      <c r="J883" t="s">
        <v>15</v>
      </c>
      <c r="K883">
        <v>1600</v>
      </c>
    </row>
    <row r="884" spans="1:11" x14ac:dyDescent="0.25">
      <c r="A884" t="s">
        <v>944</v>
      </c>
      <c r="B884" t="s">
        <v>37</v>
      </c>
      <c r="C884" t="s">
        <v>58</v>
      </c>
      <c r="D884">
        <v>150</v>
      </c>
      <c r="E884" s="27" t="s">
        <v>12</v>
      </c>
      <c r="F884" s="2">
        <v>44720</v>
      </c>
      <c r="G884" s="27" t="str">
        <f>TEXT(Table[[#This Row],[date]],"mmm")</f>
        <v>Jun</v>
      </c>
      <c r="H884" s="2" t="str">
        <f>TEXT(Table[[#This Row],[date]],"yyyy")</f>
        <v>2022</v>
      </c>
      <c r="I884" t="s">
        <v>14</v>
      </c>
      <c r="J884" t="s">
        <v>40</v>
      </c>
      <c r="K884">
        <v>1600</v>
      </c>
    </row>
    <row r="885" spans="1:11" x14ac:dyDescent="0.25">
      <c r="A885" t="s">
        <v>945</v>
      </c>
      <c r="B885" t="s">
        <v>570</v>
      </c>
      <c r="C885" t="s">
        <v>97</v>
      </c>
      <c r="D885">
        <v>160</v>
      </c>
      <c r="E885" s="27">
        <v>0.08</v>
      </c>
      <c r="F885" s="2">
        <v>43950</v>
      </c>
      <c r="G885" s="27" t="str">
        <f>TEXT(Table[[#This Row],[date]],"mmm")</f>
        <v>Apr</v>
      </c>
      <c r="H885" s="2" t="str">
        <f>TEXT(Table[[#This Row],[date]],"yyyy")</f>
        <v>2020</v>
      </c>
      <c r="I885" t="s">
        <v>59</v>
      </c>
      <c r="J885" t="s">
        <v>15</v>
      </c>
      <c r="K885">
        <v>229</v>
      </c>
    </row>
    <row r="886" spans="1:11" x14ac:dyDescent="0.25">
      <c r="A886" t="s">
        <v>946</v>
      </c>
      <c r="B886" t="s">
        <v>187</v>
      </c>
      <c r="C886" t="s">
        <v>175</v>
      </c>
      <c r="D886" t="s">
        <v>12</v>
      </c>
      <c r="E886" s="27">
        <v>0.35</v>
      </c>
      <c r="F886" s="2">
        <v>43921</v>
      </c>
      <c r="G886" s="27" t="str">
        <f>TEXT(Table[[#This Row],[date]],"mmm")</f>
        <v>Mar</v>
      </c>
      <c r="H886" s="2" t="str">
        <f>TEXT(Table[[#This Row],[date]],"yyyy")</f>
        <v>2020</v>
      </c>
      <c r="I886" t="s">
        <v>19</v>
      </c>
      <c r="J886" t="s">
        <v>15</v>
      </c>
      <c r="K886">
        <v>8</v>
      </c>
    </row>
    <row r="887" spans="1:11" x14ac:dyDescent="0.25">
      <c r="A887" t="s">
        <v>947</v>
      </c>
      <c r="B887" t="s">
        <v>10</v>
      </c>
      <c r="C887" t="s">
        <v>105</v>
      </c>
      <c r="D887">
        <v>349</v>
      </c>
      <c r="E887" s="27">
        <v>0.18</v>
      </c>
      <c r="F887" s="2">
        <v>43921</v>
      </c>
      <c r="G887" s="27" t="str">
        <f>TEXT(Table[[#This Row],[date]],"mmm")</f>
        <v>Mar</v>
      </c>
      <c r="H887" s="2" t="str">
        <f>TEXT(Table[[#This Row],[date]],"yyyy")</f>
        <v>2020</v>
      </c>
      <c r="I887" t="s">
        <v>35</v>
      </c>
      <c r="J887" t="s">
        <v>15</v>
      </c>
      <c r="K887">
        <v>227</v>
      </c>
    </row>
    <row r="888" spans="1:11" x14ac:dyDescent="0.25">
      <c r="A888" t="s">
        <v>948</v>
      </c>
      <c r="B888" t="s">
        <v>37</v>
      </c>
      <c r="C888" t="s">
        <v>152</v>
      </c>
      <c r="D888">
        <v>18</v>
      </c>
      <c r="E888" s="27">
        <v>0.16</v>
      </c>
      <c r="F888" s="2">
        <v>43929</v>
      </c>
      <c r="G888" s="27" t="str">
        <f>TEXT(Table[[#This Row],[date]],"mmm")</f>
        <v>Apr</v>
      </c>
      <c r="H888" s="2" t="str">
        <f>TEXT(Table[[#This Row],[date]],"yyyy")</f>
        <v>2020</v>
      </c>
      <c r="I888" t="s">
        <v>39</v>
      </c>
      <c r="J888" t="s">
        <v>40</v>
      </c>
      <c r="K888">
        <v>23</v>
      </c>
    </row>
    <row r="889" spans="1:11" x14ac:dyDescent="0.25">
      <c r="A889" t="s">
        <v>949</v>
      </c>
      <c r="B889" t="s">
        <v>187</v>
      </c>
      <c r="C889" t="s">
        <v>50</v>
      </c>
      <c r="D889">
        <v>120</v>
      </c>
      <c r="E889" s="27">
        <v>0.1</v>
      </c>
      <c r="F889" s="2">
        <v>44855</v>
      </c>
      <c r="G889" s="27" t="str">
        <f>TEXT(Table[[#This Row],[date]],"mmm")</f>
        <v>Oct</v>
      </c>
      <c r="H889" s="2" t="str">
        <f>TEXT(Table[[#This Row],[date]],"yyyy")</f>
        <v>2022</v>
      </c>
      <c r="I889" t="s">
        <v>102</v>
      </c>
      <c r="J889" t="s">
        <v>15</v>
      </c>
      <c r="K889">
        <v>138</v>
      </c>
    </row>
    <row r="890" spans="1:11" x14ac:dyDescent="0.25">
      <c r="A890" t="s">
        <v>950</v>
      </c>
      <c r="B890" t="s">
        <v>10</v>
      </c>
      <c r="C890" t="s">
        <v>159</v>
      </c>
      <c r="D890">
        <v>39</v>
      </c>
      <c r="E890" s="27">
        <v>7.0000000000000007E-2</v>
      </c>
      <c r="F890" s="2">
        <v>44756</v>
      </c>
      <c r="G890" s="27" t="str">
        <f>TEXT(Table[[#This Row],[date]],"mmm")</f>
        <v>Jul</v>
      </c>
      <c r="H890" s="2" t="str">
        <f>TEXT(Table[[#This Row],[date]],"yyyy")</f>
        <v>2022</v>
      </c>
      <c r="I890" t="s">
        <v>14</v>
      </c>
      <c r="J890" t="s">
        <v>15</v>
      </c>
      <c r="K890">
        <v>240</v>
      </c>
    </row>
    <row r="891" spans="1:11" x14ac:dyDescent="0.25">
      <c r="A891" t="s">
        <v>951</v>
      </c>
      <c r="B891" t="s">
        <v>33</v>
      </c>
      <c r="C891" t="s">
        <v>69</v>
      </c>
      <c r="D891">
        <v>25</v>
      </c>
      <c r="E891" s="27">
        <v>0.18</v>
      </c>
      <c r="F891" s="2">
        <v>43964</v>
      </c>
      <c r="G891" s="27" t="str">
        <f>TEXT(Table[[#This Row],[date]],"mmm")</f>
        <v>May</v>
      </c>
      <c r="H891" s="2" t="str">
        <f>TEXT(Table[[#This Row],[date]],"yyyy")</f>
        <v>2020</v>
      </c>
      <c r="I891" t="s">
        <v>39</v>
      </c>
      <c r="J891" t="s">
        <v>15</v>
      </c>
      <c r="K891">
        <v>10</v>
      </c>
    </row>
    <row r="892" spans="1:11" x14ac:dyDescent="0.25">
      <c r="A892" t="s">
        <v>952</v>
      </c>
      <c r="B892" t="s">
        <v>46</v>
      </c>
      <c r="C892" t="s">
        <v>146</v>
      </c>
      <c r="D892">
        <v>8</v>
      </c>
      <c r="E892" s="27">
        <v>0.28000000000000003</v>
      </c>
      <c r="F892" s="2">
        <v>44977</v>
      </c>
      <c r="G892" s="27" t="str">
        <f>TEXT(Table[[#This Row],[date]],"mmm")</f>
        <v>Feb</v>
      </c>
      <c r="H892" s="2" t="str">
        <f>TEXT(Table[[#This Row],[date]],"yyyy")</f>
        <v>2023</v>
      </c>
      <c r="I892" t="s">
        <v>124</v>
      </c>
      <c r="J892" t="s">
        <v>48</v>
      </c>
      <c r="K892">
        <v>10</v>
      </c>
    </row>
    <row r="893" spans="1:11" x14ac:dyDescent="0.25">
      <c r="A893" t="s">
        <v>953</v>
      </c>
      <c r="B893" t="s">
        <v>10</v>
      </c>
      <c r="C893" t="s">
        <v>108</v>
      </c>
      <c r="D893" t="s">
        <v>12</v>
      </c>
      <c r="E893" s="27">
        <v>1</v>
      </c>
      <c r="F893" s="2">
        <v>44881</v>
      </c>
      <c r="G893" s="27" t="str">
        <f>TEXT(Table[[#This Row],[date]],"mmm")</f>
        <v>Nov</v>
      </c>
      <c r="H893" s="2" t="str">
        <f>TEXT(Table[[#This Row],[date]],"yyyy")</f>
        <v>2022</v>
      </c>
      <c r="I893" t="s">
        <v>19</v>
      </c>
      <c r="J893" t="s">
        <v>15</v>
      </c>
      <c r="K893">
        <v>21</v>
      </c>
    </row>
    <row r="894" spans="1:11" x14ac:dyDescent="0.25">
      <c r="A894" t="s">
        <v>954</v>
      </c>
      <c r="B894" t="s">
        <v>222</v>
      </c>
      <c r="C894" t="s">
        <v>53</v>
      </c>
      <c r="D894">
        <v>93</v>
      </c>
      <c r="E894" s="27">
        <v>0.1</v>
      </c>
      <c r="F894" s="2">
        <v>44886</v>
      </c>
      <c r="G894" s="27" t="str">
        <f>TEXT(Table[[#This Row],[date]],"mmm")</f>
        <v>Nov</v>
      </c>
      <c r="H894" s="2" t="str">
        <f>TEXT(Table[[#This Row],[date]],"yyyy")</f>
        <v>2022</v>
      </c>
      <c r="I894" t="s">
        <v>29</v>
      </c>
      <c r="J894" t="s">
        <v>15</v>
      </c>
      <c r="K894">
        <v>804</v>
      </c>
    </row>
    <row r="895" spans="1:11" x14ac:dyDescent="0.25">
      <c r="A895" t="s">
        <v>954</v>
      </c>
      <c r="B895" t="s">
        <v>33</v>
      </c>
      <c r="C895" t="s">
        <v>53</v>
      </c>
      <c r="D895">
        <v>124</v>
      </c>
      <c r="E895" s="27" t="s">
        <v>12</v>
      </c>
      <c r="F895" s="2">
        <v>43950</v>
      </c>
      <c r="G895" s="27" t="str">
        <f>TEXT(Table[[#This Row],[date]],"mmm")</f>
        <v>Apr</v>
      </c>
      <c r="H895" s="2" t="str">
        <f>TEXT(Table[[#This Row],[date]],"yyyy")</f>
        <v>2020</v>
      </c>
      <c r="I895" t="s">
        <v>24</v>
      </c>
      <c r="J895" t="s">
        <v>15</v>
      </c>
      <c r="K895">
        <v>89</v>
      </c>
    </row>
    <row r="896" spans="1:11" x14ac:dyDescent="0.25">
      <c r="A896" t="s">
        <v>955</v>
      </c>
      <c r="B896" t="s">
        <v>10</v>
      </c>
      <c r="C896" t="s">
        <v>195</v>
      </c>
      <c r="D896">
        <v>70</v>
      </c>
      <c r="E896" s="27" t="s">
        <v>12</v>
      </c>
      <c r="F896" s="2">
        <v>43985</v>
      </c>
      <c r="G896" s="27" t="str">
        <f>TEXT(Table[[#This Row],[date]],"mmm")</f>
        <v>Jun</v>
      </c>
      <c r="H896" s="2" t="str">
        <f>TEXT(Table[[#This Row],[date]],"yyyy")</f>
        <v>2020</v>
      </c>
      <c r="I896" t="s">
        <v>39</v>
      </c>
      <c r="J896" t="s">
        <v>15</v>
      </c>
      <c r="K896">
        <v>1</v>
      </c>
    </row>
    <row r="897" spans="1:11" x14ac:dyDescent="0.25">
      <c r="A897" t="s">
        <v>955</v>
      </c>
      <c r="B897" t="s">
        <v>10</v>
      </c>
      <c r="C897" t="s">
        <v>195</v>
      </c>
      <c r="D897">
        <v>100</v>
      </c>
      <c r="E897" s="27">
        <v>1</v>
      </c>
      <c r="F897" s="2">
        <v>44825</v>
      </c>
      <c r="G897" s="27" t="str">
        <f>TEXT(Table[[#This Row],[date]],"mmm")</f>
        <v>Sep</v>
      </c>
      <c r="H897" s="2" t="str">
        <f>TEXT(Table[[#This Row],[date]],"yyyy")</f>
        <v>2022</v>
      </c>
      <c r="I897" t="s">
        <v>39</v>
      </c>
      <c r="J897" t="s">
        <v>15</v>
      </c>
      <c r="K897">
        <v>1</v>
      </c>
    </row>
    <row r="898" spans="1:11" x14ac:dyDescent="0.25">
      <c r="A898" t="s">
        <v>956</v>
      </c>
      <c r="B898" t="s">
        <v>10</v>
      </c>
      <c r="C898" t="s">
        <v>34</v>
      </c>
      <c r="D898">
        <v>40</v>
      </c>
      <c r="E898" s="27" t="s">
        <v>12</v>
      </c>
      <c r="F898" s="2">
        <v>44719</v>
      </c>
      <c r="G898" s="27" t="str">
        <f>TEXT(Table[[#This Row],[date]],"mmm")</f>
        <v>Jun</v>
      </c>
      <c r="H898" s="2" t="str">
        <f>TEXT(Table[[#This Row],[date]],"yyyy")</f>
        <v>2022</v>
      </c>
      <c r="I898" t="s">
        <v>39</v>
      </c>
      <c r="J898" t="s">
        <v>15</v>
      </c>
      <c r="K898">
        <v>11</v>
      </c>
    </row>
    <row r="899" spans="1:11" x14ac:dyDescent="0.25">
      <c r="A899" t="s">
        <v>957</v>
      </c>
      <c r="B899" t="s">
        <v>64</v>
      </c>
      <c r="C899" t="s">
        <v>69</v>
      </c>
      <c r="D899">
        <v>100</v>
      </c>
      <c r="E899" s="27" t="s">
        <v>12</v>
      </c>
      <c r="F899" s="2">
        <v>44826</v>
      </c>
      <c r="G899" s="27" t="str">
        <f>TEXT(Table[[#This Row],[date]],"mmm")</f>
        <v>Sep</v>
      </c>
      <c r="H899" s="2" t="str">
        <f>TEXT(Table[[#This Row],[date]],"yyyy")</f>
        <v>2022</v>
      </c>
      <c r="I899" t="s">
        <v>39</v>
      </c>
      <c r="J899" t="s">
        <v>66</v>
      </c>
      <c r="K899">
        <v>3700</v>
      </c>
    </row>
    <row r="900" spans="1:11" x14ac:dyDescent="0.25">
      <c r="A900" t="s">
        <v>957</v>
      </c>
      <c r="B900" t="s">
        <v>64</v>
      </c>
      <c r="C900" t="s">
        <v>69</v>
      </c>
      <c r="D900">
        <v>700</v>
      </c>
      <c r="E900" s="27">
        <v>0.1</v>
      </c>
      <c r="F900" s="2">
        <v>44704</v>
      </c>
      <c r="G900" s="27" t="str">
        <f>TEXT(Table[[#This Row],[date]],"mmm")</f>
        <v>May</v>
      </c>
      <c r="H900" s="2" t="str">
        <f>TEXT(Table[[#This Row],[date]],"yyyy")</f>
        <v>2022</v>
      </c>
      <c r="I900" t="s">
        <v>39</v>
      </c>
      <c r="J900" t="s">
        <v>66</v>
      </c>
      <c r="K900">
        <v>3700</v>
      </c>
    </row>
    <row r="901" spans="1:11" x14ac:dyDescent="0.25">
      <c r="A901" t="s">
        <v>958</v>
      </c>
      <c r="B901" t="s">
        <v>140</v>
      </c>
      <c r="C901" t="s">
        <v>97</v>
      </c>
      <c r="D901">
        <v>300</v>
      </c>
      <c r="E901" s="27">
        <v>0.15</v>
      </c>
      <c r="F901" s="2">
        <v>43941</v>
      </c>
      <c r="G901" s="27" t="str">
        <f>TEXT(Table[[#This Row],[date]],"mmm")</f>
        <v>Apr</v>
      </c>
      <c r="H901" s="2" t="str">
        <f>TEXT(Table[[#This Row],[date]],"yyyy")</f>
        <v>2020</v>
      </c>
      <c r="I901" t="s">
        <v>35</v>
      </c>
      <c r="J901" t="s">
        <v>140</v>
      </c>
      <c r="K901">
        <v>521</v>
      </c>
    </row>
    <row r="902" spans="1:11" x14ac:dyDescent="0.25">
      <c r="A902" t="s">
        <v>959</v>
      </c>
      <c r="B902" t="s">
        <v>33</v>
      </c>
      <c r="C902" t="s">
        <v>159</v>
      </c>
      <c r="D902">
        <v>115</v>
      </c>
      <c r="E902" s="27">
        <v>0.46</v>
      </c>
      <c r="F902" s="2">
        <v>44635</v>
      </c>
      <c r="G902" s="27" t="str">
        <f>TEXT(Table[[#This Row],[date]],"mmm")</f>
        <v>Mar</v>
      </c>
      <c r="H902" s="2" t="str">
        <f>TEXT(Table[[#This Row],[date]],"yyyy")</f>
        <v>2022</v>
      </c>
      <c r="I902" t="s">
        <v>39</v>
      </c>
      <c r="J902" t="s">
        <v>15</v>
      </c>
      <c r="K902">
        <v>654</v>
      </c>
    </row>
    <row r="903" spans="1:11" x14ac:dyDescent="0.25">
      <c r="A903" t="s">
        <v>960</v>
      </c>
      <c r="B903" t="s">
        <v>33</v>
      </c>
      <c r="C903" t="s">
        <v>159</v>
      </c>
      <c r="D903">
        <v>20</v>
      </c>
      <c r="E903" s="27">
        <v>0.08</v>
      </c>
      <c r="F903" s="2">
        <v>44133</v>
      </c>
      <c r="G903" s="27" t="str">
        <f>TEXT(Table[[#This Row],[date]],"mmm")</f>
        <v>Oct</v>
      </c>
      <c r="H903" s="2" t="str">
        <f>TEXT(Table[[#This Row],[date]],"yyyy")</f>
        <v>2020</v>
      </c>
      <c r="I903" t="s">
        <v>29</v>
      </c>
      <c r="J903" t="s">
        <v>15</v>
      </c>
      <c r="K903">
        <v>560</v>
      </c>
    </row>
    <row r="904" spans="1:11" x14ac:dyDescent="0.25">
      <c r="A904" t="s">
        <v>960</v>
      </c>
      <c r="B904" t="s">
        <v>33</v>
      </c>
      <c r="C904" t="s">
        <v>159</v>
      </c>
      <c r="D904">
        <v>127</v>
      </c>
      <c r="E904" s="27">
        <v>0.3</v>
      </c>
      <c r="F904" s="2">
        <v>43917</v>
      </c>
      <c r="G904" s="27" t="str">
        <f>TEXT(Table[[#This Row],[date]],"mmm")</f>
        <v>Mar</v>
      </c>
      <c r="H904" s="2" t="str">
        <f>TEXT(Table[[#This Row],[date]],"yyyy")</f>
        <v>2020</v>
      </c>
      <c r="I904" t="s">
        <v>29</v>
      </c>
      <c r="J904" t="s">
        <v>15</v>
      </c>
      <c r="K904">
        <v>560</v>
      </c>
    </row>
    <row r="905" spans="1:11" x14ac:dyDescent="0.25">
      <c r="A905" t="s">
        <v>961</v>
      </c>
      <c r="B905" t="s">
        <v>10</v>
      </c>
      <c r="C905" t="s">
        <v>58</v>
      </c>
      <c r="D905">
        <v>15</v>
      </c>
      <c r="E905" s="27">
        <v>0.2</v>
      </c>
      <c r="F905" s="2">
        <v>43936</v>
      </c>
      <c r="G905" s="27" t="str">
        <f>TEXT(Table[[#This Row],[date]],"mmm")</f>
        <v>Apr</v>
      </c>
      <c r="H905" s="2" t="str">
        <f>TEXT(Table[[#This Row],[date]],"yyyy")</f>
        <v>2020</v>
      </c>
      <c r="I905" t="s">
        <v>19</v>
      </c>
      <c r="J905" t="s">
        <v>15</v>
      </c>
      <c r="K905">
        <v>40</v>
      </c>
    </row>
    <row r="906" spans="1:11" x14ac:dyDescent="0.25">
      <c r="A906" t="s">
        <v>962</v>
      </c>
      <c r="B906" t="s">
        <v>22</v>
      </c>
      <c r="C906" t="s">
        <v>69</v>
      </c>
      <c r="D906" t="s">
        <v>12</v>
      </c>
      <c r="E906" s="27">
        <v>0.14000000000000001</v>
      </c>
      <c r="F906" s="2">
        <v>44965</v>
      </c>
      <c r="G906" s="27" t="str">
        <f>TEXT(Table[[#This Row],[date]],"mmm")</f>
        <v>Feb</v>
      </c>
      <c r="H906" s="2" t="str">
        <f>TEXT(Table[[#This Row],[date]],"yyyy")</f>
        <v>2023</v>
      </c>
      <c r="I906" t="s">
        <v>35</v>
      </c>
      <c r="J906" t="s">
        <v>25</v>
      </c>
      <c r="K906">
        <v>278</v>
      </c>
    </row>
    <row r="907" spans="1:11" x14ac:dyDescent="0.25">
      <c r="A907" t="s">
        <v>962</v>
      </c>
      <c r="B907" t="s">
        <v>22</v>
      </c>
      <c r="C907" t="s">
        <v>69</v>
      </c>
      <c r="D907">
        <v>15</v>
      </c>
      <c r="E907" s="27">
        <v>0.04</v>
      </c>
      <c r="F907" s="2">
        <v>44882</v>
      </c>
      <c r="G907" s="27" t="str">
        <f>TEXT(Table[[#This Row],[date]],"mmm")</f>
        <v>Nov</v>
      </c>
      <c r="H907" s="2" t="str">
        <f>TEXT(Table[[#This Row],[date]],"yyyy")</f>
        <v>2022</v>
      </c>
      <c r="I907" t="s">
        <v>35</v>
      </c>
      <c r="J907" t="s">
        <v>25</v>
      </c>
      <c r="K907">
        <v>278</v>
      </c>
    </row>
    <row r="908" spans="1:11" x14ac:dyDescent="0.25">
      <c r="A908" t="s">
        <v>963</v>
      </c>
      <c r="B908" t="s">
        <v>184</v>
      </c>
      <c r="C908" t="s">
        <v>38</v>
      </c>
      <c r="D908">
        <v>16</v>
      </c>
      <c r="E908" s="27">
        <v>0.14000000000000001</v>
      </c>
      <c r="F908" s="2">
        <v>44901</v>
      </c>
      <c r="G908" s="27" t="str">
        <f>TEXT(Table[[#This Row],[date]],"mmm")</f>
        <v>Dec</v>
      </c>
      <c r="H908" s="2" t="str">
        <f>TEXT(Table[[#This Row],[date]],"yyyy")</f>
        <v>2022</v>
      </c>
      <c r="I908" t="s">
        <v>39</v>
      </c>
      <c r="J908" t="s">
        <v>185</v>
      </c>
      <c r="K908" t="s">
        <v>12</v>
      </c>
    </row>
    <row r="909" spans="1:11" x14ac:dyDescent="0.25">
      <c r="A909" t="s">
        <v>964</v>
      </c>
      <c r="B909" t="s">
        <v>114</v>
      </c>
      <c r="C909" t="s">
        <v>69</v>
      </c>
      <c r="D909">
        <v>70</v>
      </c>
      <c r="E909" s="27">
        <v>0.08</v>
      </c>
      <c r="F909" s="2">
        <v>44869</v>
      </c>
      <c r="G909" s="27" t="str">
        <f>TEXT(Table[[#This Row],[date]],"mmm")</f>
        <v>Nov</v>
      </c>
      <c r="H909" s="2" t="str">
        <f>TEXT(Table[[#This Row],[date]],"yyyy")</f>
        <v>2022</v>
      </c>
      <c r="I909" t="s">
        <v>39</v>
      </c>
      <c r="J909" t="s">
        <v>116</v>
      </c>
      <c r="K909">
        <v>180</v>
      </c>
    </row>
    <row r="910" spans="1:11" x14ac:dyDescent="0.25">
      <c r="A910" t="s">
        <v>965</v>
      </c>
      <c r="B910" t="s">
        <v>10</v>
      </c>
      <c r="C910" t="s">
        <v>11</v>
      </c>
      <c r="D910">
        <v>23</v>
      </c>
      <c r="E910" s="27">
        <v>0.09</v>
      </c>
      <c r="F910" s="2">
        <v>43941</v>
      </c>
      <c r="G910" s="27" t="str">
        <f>TEXT(Table[[#This Row],[date]],"mmm")</f>
        <v>Apr</v>
      </c>
      <c r="H910" s="2" t="str">
        <f>TEXT(Table[[#This Row],[date]],"yyyy")</f>
        <v>2020</v>
      </c>
      <c r="I910" t="s">
        <v>29</v>
      </c>
      <c r="J910" t="s">
        <v>15</v>
      </c>
      <c r="K910">
        <v>50</v>
      </c>
    </row>
    <row r="911" spans="1:11" x14ac:dyDescent="0.25">
      <c r="A911" t="s">
        <v>965</v>
      </c>
      <c r="B911" t="s">
        <v>10</v>
      </c>
      <c r="C911" t="s">
        <v>11</v>
      </c>
      <c r="D911">
        <v>78</v>
      </c>
      <c r="E911" s="27">
        <v>0.09</v>
      </c>
      <c r="F911" s="2">
        <v>44908</v>
      </c>
      <c r="G911" s="27" t="str">
        <f>TEXT(Table[[#This Row],[date]],"mmm")</f>
        <v>Dec</v>
      </c>
      <c r="H911" s="2" t="str">
        <f>TEXT(Table[[#This Row],[date]],"yyyy")</f>
        <v>2022</v>
      </c>
      <c r="I911" t="s">
        <v>14</v>
      </c>
      <c r="J911" t="s">
        <v>15</v>
      </c>
      <c r="K911">
        <v>514</v>
      </c>
    </row>
    <row r="912" spans="1:11" x14ac:dyDescent="0.25">
      <c r="A912" t="s">
        <v>966</v>
      </c>
      <c r="B912" t="s">
        <v>284</v>
      </c>
      <c r="C912" t="s">
        <v>69</v>
      </c>
      <c r="D912">
        <v>180</v>
      </c>
      <c r="E912" s="27" t="s">
        <v>12</v>
      </c>
      <c r="F912" s="2">
        <v>44827</v>
      </c>
      <c r="G912" s="27" t="str">
        <f>TEXT(Table[[#This Row],[date]],"mmm")</f>
        <v>Sep</v>
      </c>
      <c r="H912" s="2" t="str">
        <f>TEXT(Table[[#This Row],[date]],"yyyy")</f>
        <v>2022</v>
      </c>
      <c r="I912" t="s">
        <v>14</v>
      </c>
      <c r="J912" t="s">
        <v>15</v>
      </c>
      <c r="K912">
        <v>706</v>
      </c>
    </row>
    <row r="913" spans="1:11" x14ac:dyDescent="0.25">
      <c r="A913" t="s">
        <v>967</v>
      </c>
      <c r="B913" t="s">
        <v>10</v>
      </c>
      <c r="C913" t="s">
        <v>65</v>
      </c>
      <c r="D913">
        <v>12</v>
      </c>
      <c r="E913" s="27" t="s">
        <v>12</v>
      </c>
      <c r="F913" s="2">
        <v>44013</v>
      </c>
      <c r="G913" s="27" t="str">
        <f>TEXT(Table[[#This Row],[date]],"mmm")</f>
        <v>Jul</v>
      </c>
      <c r="H913" s="2" t="str">
        <f>TEXT(Table[[#This Row],[date]],"yyyy")</f>
        <v>2020</v>
      </c>
      <c r="I913" t="s">
        <v>29</v>
      </c>
      <c r="J913" t="s">
        <v>15</v>
      </c>
      <c r="K913">
        <v>19</v>
      </c>
    </row>
    <row r="914" spans="1:11" x14ac:dyDescent="0.25">
      <c r="A914" t="s">
        <v>968</v>
      </c>
      <c r="B914" t="s">
        <v>80</v>
      </c>
      <c r="C914" t="s">
        <v>69</v>
      </c>
      <c r="D914">
        <v>50</v>
      </c>
      <c r="E914" s="27">
        <v>0.25</v>
      </c>
      <c r="F914" s="2">
        <v>44706</v>
      </c>
      <c r="G914" s="27" t="str">
        <f>TEXT(Table[[#This Row],[date]],"mmm")</f>
        <v>May</v>
      </c>
      <c r="H914" s="2" t="str">
        <f>TEXT(Table[[#This Row],[date]],"yyyy")</f>
        <v>2022</v>
      </c>
      <c r="I914" t="s">
        <v>24</v>
      </c>
      <c r="J914" t="s">
        <v>81</v>
      </c>
      <c r="K914">
        <v>53</v>
      </c>
    </row>
    <row r="915" spans="1:11" x14ac:dyDescent="0.25">
      <c r="A915" t="s">
        <v>969</v>
      </c>
      <c r="B915" t="s">
        <v>298</v>
      </c>
      <c r="C915" t="s">
        <v>28</v>
      </c>
      <c r="D915">
        <v>40</v>
      </c>
      <c r="E915" s="27" t="s">
        <v>12</v>
      </c>
      <c r="F915" s="2">
        <v>44804</v>
      </c>
      <c r="G915" s="27" t="str">
        <f>TEXT(Table[[#This Row],[date]],"mmm")</f>
        <v>Aug</v>
      </c>
      <c r="H915" s="2" t="str">
        <f>TEXT(Table[[#This Row],[date]],"yyyy")</f>
        <v>2022</v>
      </c>
      <c r="I915" t="s">
        <v>24</v>
      </c>
      <c r="J915" t="s">
        <v>70</v>
      </c>
      <c r="K915">
        <v>44</v>
      </c>
    </row>
    <row r="916" spans="1:11" x14ac:dyDescent="0.25">
      <c r="A916" t="s">
        <v>970</v>
      </c>
      <c r="B916" t="s">
        <v>10</v>
      </c>
      <c r="C916" t="s">
        <v>38</v>
      </c>
      <c r="D916">
        <v>1100</v>
      </c>
      <c r="E916" s="27">
        <v>0.3</v>
      </c>
      <c r="F916" s="2">
        <v>44895</v>
      </c>
      <c r="G916" s="27" t="str">
        <f>TEXT(Table[[#This Row],[date]],"mmm")</f>
        <v>Nov</v>
      </c>
      <c r="H916" s="2" t="str">
        <f>TEXT(Table[[#This Row],[date]],"yyyy")</f>
        <v>2022</v>
      </c>
      <c r="I916" t="s">
        <v>39</v>
      </c>
      <c r="J916" t="s">
        <v>15</v>
      </c>
      <c r="K916">
        <v>134</v>
      </c>
    </row>
    <row r="917" spans="1:11" x14ac:dyDescent="0.25">
      <c r="A917" t="s">
        <v>971</v>
      </c>
      <c r="B917" t="s">
        <v>64</v>
      </c>
      <c r="C917" t="s">
        <v>11</v>
      </c>
      <c r="D917">
        <v>100</v>
      </c>
      <c r="E917" s="27">
        <v>0.1</v>
      </c>
      <c r="F917" s="2">
        <v>44698</v>
      </c>
      <c r="G917" s="27" t="str">
        <f>TEXT(Table[[#This Row],[date]],"mmm")</f>
        <v>May</v>
      </c>
      <c r="H917" s="2" t="str">
        <f>TEXT(Table[[#This Row],[date]],"yyyy")</f>
        <v>2022</v>
      </c>
      <c r="I917" t="s">
        <v>35</v>
      </c>
      <c r="J917" t="s">
        <v>66</v>
      </c>
      <c r="K917">
        <v>568</v>
      </c>
    </row>
    <row r="918" spans="1:11" x14ac:dyDescent="0.25">
      <c r="A918" t="s">
        <v>971</v>
      </c>
      <c r="B918" t="s">
        <v>64</v>
      </c>
      <c r="C918" t="s">
        <v>11</v>
      </c>
      <c r="D918">
        <v>300</v>
      </c>
      <c r="E918" s="27">
        <v>0.1</v>
      </c>
      <c r="F918" s="2">
        <v>44865</v>
      </c>
      <c r="G918" s="27" t="str">
        <f>TEXT(Table[[#This Row],[date]],"mmm")</f>
        <v>Oct</v>
      </c>
      <c r="H918" s="2" t="str">
        <f>TEXT(Table[[#This Row],[date]],"yyyy")</f>
        <v>2022</v>
      </c>
      <c r="I918" t="s">
        <v>35</v>
      </c>
      <c r="J918" t="s">
        <v>66</v>
      </c>
      <c r="K918">
        <v>568</v>
      </c>
    </row>
    <row r="919" spans="1:11" x14ac:dyDescent="0.25">
      <c r="A919" t="s">
        <v>972</v>
      </c>
      <c r="B919" t="s">
        <v>314</v>
      </c>
      <c r="C919" t="s">
        <v>69</v>
      </c>
      <c r="D919">
        <v>23</v>
      </c>
      <c r="E919" s="27">
        <v>0.05</v>
      </c>
      <c r="F919" s="2">
        <v>44806</v>
      </c>
      <c r="G919" s="27" t="str">
        <f>TEXT(Table[[#This Row],[date]],"mmm")</f>
        <v>Sep</v>
      </c>
      <c r="H919" s="2" t="str">
        <f>TEXT(Table[[#This Row],[date]],"yyyy")</f>
        <v>2022</v>
      </c>
      <c r="I919" t="s">
        <v>24</v>
      </c>
      <c r="J919" t="s">
        <v>131</v>
      </c>
      <c r="K919">
        <v>91</v>
      </c>
    </row>
    <row r="920" spans="1:11" x14ac:dyDescent="0.25">
      <c r="A920" t="s">
        <v>973</v>
      </c>
      <c r="B920" t="s">
        <v>974</v>
      </c>
      <c r="C920" t="s">
        <v>69</v>
      </c>
      <c r="D920">
        <v>90</v>
      </c>
      <c r="E920" s="27">
        <v>0.3</v>
      </c>
      <c r="F920" s="2">
        <v>43941</v>
      </c>
      <c r="G920" s="27" t="str">
        <f>TEXT(Table[[#This Row],[date]],"mmm")</f>
        <v>Apr</v>
      </c>
      <c r="H920" s="2" t="str">
        <f>TEXT(Table[[#This Row],[date]],"yyyy")</f>
        <v>2020</v>
      </c>
      <c r="I920" t="s">
        <v>24</v>
      </c>
      <c r="J920" t="s">
        <v>285</v>
      </c>
      <c r="K920">
        <v>38</v>
      </c>
    </row>
    <row r="921" spans="1:11" x14ac:dyDescent="0.25">
      <c r="A921" t="s">
        <v>975</v>
      </c>
      <c r="B921" t="s">
        <v>466</v>
      </c>
      <c r="C921" t="s">
        <v>53</v>
      </c>
      <c r="D921" t="s">
        <v>12</v>
      </c>
      <c r="E921" s="27">
        <v>1</v>
      </c>
      <c r="F921" s="2">
        <v>44735</v>
      </c>
      <c r="G921" s="27" t="str">
        <f>TEXT(Table[[#This Row],[date]],"mmm")</f>
        <v>Jun</v>
      </c>
      <c r="H921" s="2" t="str">
        <f>TEXT(Table[[#This Row],[date]],"yyyy")</f>
        <v>2022</v>
      </c>
      <c r="I921" t="s">
        <v>124</v>
      </c>
      <c r="J921" t="s">
        <v>467</v>
      </c>
      <c r="K921">
        <v>1</v>
      </c>
    </row>
    <row r="922" spans="1:11" x14ac:dyDescent="0.25">
      <c r="A922" t="s">
        <v>976</v>
      </c>
      <c r="B922" t="s">
        <v>74</v>
      </c>
      <c r="C922" t="s">
        <v>11</v>
      </c>
      <c r="D922">
        <v>70</v>
      </c>
      <c r="E922" s="27" t="s">
        <v>12</v>
      </c>
      <c r="F922" s="2">
        <v>44962</v>
      </c>
      <c r="G922" s="27" t="str">
        <f>TEXT(Table[[#This Row],[date]],"mmm")</f>
        <v>Feb</v>
      </c>
      <c r="H922" s="2" t="str">
        <f>TEXT(Table[[#This Row],[date]],"yyyy")</f>
        <v>2023</v>
      </c>
      <c r="I922" t="s">
        <v>39</v>
      </c>
      <c r="J922" t="s">
        <v>15</v>
      </c>
      <c r="K922">
        <v>183</v>
      </c>
    </row>
    <row r="923" spans="1:11" x14ac:dyDescent="0.25">
      <c r="A923" t="s">
        <v>977</v>
      </c>
      <c r="B923" t="s">
        <v>10</v>
      </c>
      <c r="C923" t="s">
        <v>75</v>
      </c>
      <c r="D923">
        <v>36</v>
      </c>
      <c r="E923" s="27" t="s">
        <v>12</v>
      </c>
      <c r="F923" s="2">
        <v>44781</v>
      </c>
      <c r="G923" s="27" t="str">
        <f>TEXT(Table[[#This Row],[date]],"mmm")</f>
        <v>Aug</v>
      </c>
      <c r="H923" s="2" t="str">
        <f>TEXT(Table[[#This Row],[date]],"yyyy")</f>
        <v>2022</v>
      </c>
      <c r="I923" t="s">
        <v>35</v>
      </c>
      <c r="J923" t="s">
        <v>15</v>
      </c>
      <c r="K923">
        <v>188</v>
      </c>
    </row>
    <row r="924" spans="1:11" x14ac:dyDescent="0.25">
      <c r="A924" t="s">
        <v>978</v>
      </c>
      <c r="B924" t="s">
        <v>110</v>
      </c>
      <c r="C924" t="s">
        <v>43</v>
      </c>
      <c r="D924">
        <v>40</v>
      </c>
      <c r="E924" s="27" t="s">
        <v>12</v>
      </c>
      <c r="F924" s="2">
        <v>43938</v>
      </c>
      <c r="G924" s="27" t="str">
        <f>TEXT(Table[[#This Row],[date]],"mmm")</f>
        <v>Apr</v>
      </c>
      <c r="H924" s="2" t="str">
        <f>TEXT(Table[[#This Row],[date]],"yyyy")</f>
        <v>2020</v>
      </c>
      <c r="I924" t="s">
        <v>24</v>
      </c>
      <c r="J924" t="s">
        <v>111</v>
      </c>
      <c r="K924">
        <v>34</v>
      </c>
    </row>
    <row r="925" spans="1:11" x14ac:dyDescent="0.25">
      <c r="A925" t="s">
        <v>979</v>
      </c>
      <c r="B925" t="s">
        <v>10</v>
      </c>
      <c r="C925" t="s">
        <v>166</v>
      </c>
      <c r="D925">
        <v>300</v>
      </c>
      <c r="E925" s="27">
        <v>0.2</v>
      </c>
      <c r="F925" s="2">
        <v>44706</v>
      </c>
      <c r="G925" s="27" t="str">
        <f>TEXT(Table[[#This Row],[date]],"mmm")</f>
        <v>May</v>
      </c>
      <c r="H925" s="2" t="str">
        <f>TEXT(Table[[#This Row],[date]],"yyyy")</f>
        <v>2022</v>
      </c>
      <c r="I925" t="s">
        <v>35</v>
      </c>
      <c r="J925" t="s">
        <v>15</v>
      </c>
      <c r="K925">
        <v>1900</v>
      </c>
    </row>
    <row r="926" spans="1:11" x14ac:dyDescent="0.25">
      <c r="A926" t="s">
        <v>980</v>
      </c>
      <c r="B926" t="s">
        <v>10</v>
      </c>
      <c r="C926" t="s">
        <v>69</v>
      </c>
      <c r="D926">
        <v>13</v>
      </c>
      <c r="E926" s="27">
        <v>0.25</v>
      </c>
      <c r="F926" s="2">
        <v>43913</v>
      </c>
      <c r="G926" s="27" t="str">
        <f>TEXT(Table[[#This Row],[date]],"mmm")</f>
        <v>Mar</v>
      </c>
      <c r="H926" s="2" t="str">
        <f>TEXT(Table[[#This Row],[date]],"yyyy")</f>
        <v>2020</v>
      </c>
      <c r="I926" t="s">
        <v>29</v>
      </c>
      <c r="J926" t="s">
        <v>15</v>
      </c>
      <c r="K926">
        <v>94</v>
      </c>
    </row>
    <row r="927" spans="1:11" x14ac:dyDescent="0.25">
      <c r="A927" t="s">
        <v>981</v>
      </c>
      <c r="B927" t="s">
        <v>10</v>
      </c>
      <c r="C927" t="s">
        <v>294</v>
      </c>
      <c r="D927">
        <v>1300</v>
      </c>
      <c r="E927" s="27">
        <v>7.0000000000000007E-2</v>
      </c>
      <c r="F927" s="2">
        <v>44951</v>
      </c>
      <c r="G927" s="27" t="str">
        <f>TEXT(Table[[#This Row],[date]],"mmm")</f>
        <v>Jan</v>
      </c>
      <c r="H927" s="2" t="str">
        <f>TEXT(Table[[#This Row],[date]],"yyyy")</f>
        <v>2023</v>
      </c>
      <c r="I927" t="s">
        <v>31</v>
      </c>
      <c r="J927" t="s">
        <v>15</v>
      </c>
      <c r="K927" t="s">
        <v>12</v>
      </c>
    </row>
    <row r="928" spans="1:11" x14ac:dyDescent="0.25">
      <c r="A928" t="s">
        <v>982</v>
      </c>
      <c r="B928" t="s">
        <v>10</v>
      </c>
      <c r="C928" t="s">
        <v>43</v>
      </c>
      <c r="D928">
        <v>19</v>
      </c>
      <c r="E928" s="27" t="s">
        <v>12</v>
      </c>
      <c r="F928" s="2">
        <v>43942</v>
      </c>
      <c r="G928" s="27" t="str">
        <f>TEXT(Table[[#This Row],[date]],"mmm")</f>
        <v>Apr</v>
      </c>
      <c r="H928" s="2" t="str">
        <f>TEXT(Table[[#This Row],[date]],"yyyy")</f>
        <v>2020</v>
      </c>
      <c r="I928" t="s">
        <v>24</v>
      </c>
      <c r="J928" t="s">
        <v>15</v>
      </c>
      <c r="K928">
        <v>48</v>
      </c>
    </row>
    <row r="929" spans="1:11" x14ac:dyDescent="0.25">
      <c r="A929" t="s">
        <v>982</v>
      </c>
      <c r="B929" t="s">
        <v>10</v>
      </c>
      <c r="C929" t="s">
        <v>43</v>
      </c>
      <c r="D929">
        <v>65</v>
      </c>
      <c r="E929" s="27" t="s">
        <v>12</v>
      </c>
      <c r="F929" s="2">
        <v>44315</v>
      </c>
      <c r="G929" s="27" t="str">
        <f>TEXT(Table[[#This Row],[date]],"mmm")</f>
        <v>Apr</v>
      </c>
      <c r="H929" s="2" t="str">
        <f>TEXT(Table[[#This Row],[date]],"yyyy")</f>
        <v>2021</v>
      </c>
      <c r="I929" t="s">
        <v>29</v>
      </c>
      <c r="J929" t="s">
        <v>15</v>
      </c>
      <c r="K929">
        <v>122</v>
      </c>
    </row>
    <row r="930" spans="1:11" x14ac:dyDescent="0.25">
      <c r="A930" t="s">
        <v>983</v>
      </c>
      <c r="B930" t="s">
        <v>984</v>
      </c>
      <c r="C930" t="s">
        <v>159</v>
      </c>
      <c r="D930">
        <v>110</v>
      </c>
      <c r="E930" s="27" t="s">
        <v>12</v>
      </c>
      <c r="F930" s="2">
        <v>44840</v>
      </c>
      <c r="G930" s="27" t="str">
        <f>TEXT(Table[[#This Row],[date]],"mmm")</f>
        <v>Oct</v>
      </c>
      <c r="H930" s="2" t="str">
        <f>TEXT(Table[[#This Row],[date]],"yyyy")</f>
        <v>2022</v>
      </c>
      <c r="I930" t="s">
        <v>29</v>
      </c>
      <c r="J930" t="s">
        <v>15</v>
      </c>
      <c r="K930">
        <v>347</v>
      </c>
    </row>
    <row r="931" spans="1:11" x14ac:dyDescent="0.25">
      <c r="A931" t="s">
        <v>985</v>
      </c>
      <c r="B931" t="s">
        <v>321</v>
      </c>
      <c r="C931" t="s">
        <v>34</v>
      </c>
      <c r="D931" t="s">
        <v>12</v>
      </c>
      <c r="E931" s="27">
        <v>1</v>
      </c>
      <c r="F931" s="2">
        <v>44932</v>
      </c>
      <c r="G931" s="27" t="str">
        <f>TEXT(Table[[#This Row],[date]],"mmm")</f>
        <v>Jan</v>
      </c>
      <c r="H931" s="2" t="str">
        <f>TEXT(Table[[#This Row],[date]],"yyyy")</f>
        <v>2023</v>
      </c>
      <c r="I931" t="s">
        <v>124</v>
      </c>
      <c r="J931" t="s">
        <v>15</v>
      </c>
      <c r="K931">
        <v>40</v>
      </c>
    </row>
    <row r="932" spans="1:11" x14ac:dyDescent="0.25">
      <c r="A932" t="s">
        <v>986</v>
      </c>
      <c r="B932" t="s">
        <v>10</v>
      </c>
      <c r="C932" t="s">
        <v>166</v>
      </c>
      <c r="D932">
        <v>50</v>
      </c>
      <c r="E932" s="27">
        <v>0.4</v>
      </c>
      <c r="F932" s="2">
        <v>43986</v>
      </c>
      <c r="G932" s="27" t="str">
        <f>TEXT(Table[[#This Row],[date]],"mmm")</f>
        <v>Jun</v>
      </c>
      <c r="H932" s="2" t="str">
        <f>TEXT(Table[[#This Row],[date]],"yyyy")</f>
        <v>2020</v>
      </c>
      <c r="I932" t="s">
        <v>29</v>
      </c>
      <c r="J932" t="s">
        <v>15</v>
      </c>
      <c r="K932">
        <v>52</v>
      </c>
    </row>
    <row r="933" spans="1:11" x14ac:dyDescent="0.25">
      <c r="A933" t="s">
        <v>987</v>
      </c>
      <c r="B933" t="s">
        <v>33</v>
      </c>
      <c r="C933" t="s">
        <v>166</v>
      </c>
      <c r="D933">
        <v>30</v>
      </c>
      <c r="E933" s="27">
        <v>0.06</v>
      </c>
      <c r="F933" s="2">
        <v>44691</v>
      </c>
      <c r="G933" s="27" t="str">
        <f>TEXT(Table[[#This Row],[date]],"mmm")</f>
        <v>May</v>
      </c>
      <c r="H933" s="2" t="str">
        <f>TEXT(Table[[#This Row],[date]],"yyyy")</f>
        <v>2022</v>
      </c>
      <c r="I933" t="s">
        <v>31</v>
      </c>
      <c r="J933" t="s">
        <v>15</v>
      </c>
      <c r="K933">
        <v>342</v>
      </c>
    </row>
    <row r="934" spans="1:11" x14ac:dyDescent="0.25">
      <c r="A934" t="s">
        <v>987</v>
      </c>
      <c r="B934" t="s">
        <v>33</v>
      </c>
      <c r="C934" t="s">
        <v>166</v>
      </c>
      <c r="D934">
        <v>60</v>
      </c>
      <c r="E934" s="27" t="s">
        <v>12</v>
      </c>
      <c r="F934" s="2">
        <v>43923</v>
      </c>
      <c r="G934" s="27" t="str">
        <f>TEXT(Table[[#This Row],[date]],"mmm")</f>
        <v>Apr</v>
      </c>
      <c r="H934" s="2" t="str">
        <f>TEXT(Table[[#This Row],[date]],"yyyy")</f>
        <v>2020</v>
      </c>
      <c r="I934" t="s">
        <v>24</v>
      </c>
      <c r="J934" t="s">
        <v>15</v>
      </c>
      <c r="K934">
        <v>152</v>
      </c>
    </row>
    <row r="935" spans="1:11" x14ac:dyDescent="0.25">
      <c r="A935" t="s">
        <v>987</v>
      </c>
      <c r="B935" t="s">
        <v>33</v>
      </c>
      <c r="C935" t="s">
        <v>166</v>
      </c>
      <c r="D935">
        <v>115</v>
      </c>
      <c r="E935" s="27">
        <v>0.37</v>
      </c>
      <c r="F935" s="2">
        <v>44775</v>
      </c>
      <c r="G935" s="27" t="str">
        <f>TEXT(Table[[#This Row],[date]],"mmm")</f>
        <v>Aug</v>
      </c>
      <c r="H935" s="2" t="str">
        <f>TEXT(Table[[#This Row],[date]],"yyyy")</f>
        <v>2022</v>
      </c>
      <c r="I935" t="s">
        <v>31</v>
      </c>
      <c r="J935" t="s">
        <v>15</v>
      </c>
      <c r="K935">
        <v>342</v>
      </c>
    </row>
    <row r="936" spans="1:11" x14ac:dyDescent="0.25">
      <c r="A936" t="s">
        <v>987</v>
      </c>
      <c r="B936" t="s">
        <v>33</v>
      </c>
      <c r="C936" t="s">
        <v>166</v>
      </c>
      <c r="D936">
        <v>130</v>
      </c>
      <c r="E936" s="27">
        <v>0.28000000000000003</v>
      </c>
      <c r="F936" s="2">
        <v>44701</v>
      </c>
      <c r="G936" s="27" t="str">
        <f>TEXT(Table[[#This Row],[date]],"mmm")</f>
        <v>May</v>
      </c>
      <c r="H936" s="2" t="str">
        <f>TEXT(Table[[#This Row],[date]],"yyyy")</f>
        <v>2022</v>
      </c>
      <c r="I936" t="s">
        <v>31</v>
      </c>
      <c r="J936" t="s">
        <v>15</v>
      </c>
      <c r="K936">
        <v>342</v>
      </c>
    </row>
    <row r="937" spans="1:11" x14ac:dyDescent="0.25">
      <c r="A937" t="s">
        <v>988</v>
      </c>
      <c r="B937" t="s">
        <v>10</v>
      </c>
      <c r="C937" t="s">
        <v>175</v>
      </c>
      <c r="D937" t="s">
        <v>12</v>
      </c>
      <c r="E937" s="27">
        <v>0.15</v>
      </c>
      <c r="F937" s="2">
        <v>44938</v>
      </c>
      <c r="G937" s="27" t="str">
        <f>TEXT(Table[[#This Row],[date]],"mmm")</f>
        <v>Jan</v>
      </c>
      <c r="H937" s="2" t="str">
        <f>TEXT(Table[[#This Row],[date]],"yyyy")</f>
        <v>2023</v>
      </c>
      <c r="I937" t="s">
        <v>85</v>
      </c>
      <c r="J937" t="s">
        <v>15</v>
      </c>
      <c r="K937">
        <v>328</v>
      </c>
    </row>
    <row r="938" spans="1:11" x14ac:dyDescent="0.25">
      <c r="A938" t="s">
        <v>988</v>
      </c>
      <c r="B938" t="s">
        <v>10</v>
      </c>
      <c r="C938" t="s">
        <v>175</v>
      </c>
      <c r="D938">
        <v>13</v>
      </c>
      <c r="E938" s="27" t="s">
        <v>12</v>
      </c>
      <c r="F938" s="2">
        <v>44861</v>
      </c>
      <c r="G938" s="27" t="str">
        <f>TEXT(Table[[#This Row],[date]],"mmm")</f>
        <v>Oct</v>
      </c>
      <c r="H938" s="2" t="str">
        <f>TEXT(Table[[#This Row],[date]],"yyyy")</f>
        <v>2022</v>
      </c>
      <c r="I938" t="s">
        <v>85</v>
      </c>
      <c r="J938" t="s">
        <v>15</v>
      </c>
      <c r="K938">
        <v>328</v>
      </c>
    </row>
    <row r="939" spans="1:11" x14ac:dyDescent="0.25">
      <c r="A939" t="s">
        <v>988</v>
      </c>
      <c r="B939" t="s">
        <v>10</v>
      </c>
      <c r="C939" t="s">
        <v>175</v>
      </c>
      <c r="D939">
        <v>16</v>
      </c>
      <c r="E939" s="27">
        <v>0.1</v>
      </c>
      <c r="F939" s="2">
        <v>43966</v>
      </c>
      <c r="G939" s="27" t="str">
        <f>TEXT(Table[[#This Row],[date]],"mmm")</f>
        <v>May</v>
      </c>
      <c r="H939" s="2" t="str">
        <f>TEXT(Table[[#This Row],[date]],"yyyy")</f>
        <v>2020</v>
      </c>
      <c r="I939" t="s">
        <v>29</v>
      </c>
      <c r="J939" t="s">
        <v>15</v>
      </c>
      <c r="K939">
        <v>49</v>
      </c>
    </row>
    <row r="940" spans="1:11" x14ac:dyDescent="0.25">
      <c r="A940" t="s">
        <v>989</v>
      </c>
      <c r="B940" t="s">
        <v>155</v>
      </c>
      <c r="C940" t="s">
        <v>520</v>
      </c>
      <c r="D940">
        <v>30</v>
      </c>
      <c r="E940" s="27">
        <v>0.33</v>
      </c>
      <c r="F940" s="2">
        <v>44810</v>
      </c>
      <c r="G940" s="27" t="str">
        <f>TEXT(Table[[#This Row],[date]],"mmm")</f>
        <v>Sep</v>
      </c>
      <c r="H940" s="2" t="str">
        <f>TEXT(Table[[#This Row],[date]],"yyyy")</f>
        <v>2022</v>
      </c>
      <c r="I940" t="s">
        <v>29</v>
      </c>
      <c r="J940" t="s">
        <v>157</v>
      </c>
      <c r="K940">
        <v>41</v>
      </c>
    </row>
    <row r="941" spans="1:11" x14ac:dyDescent="0.25">
      <c r="A941" t="s">
        <v>990</v>
      </c>
      <c r="B941" t="s">
        <v>991</v>
      </c>
      <c r="C941" t="s">
        <v>69</v>
      </c>
      <c r="D941">
        <v>45</v>
      </c>
      <c r="E941" s="27" t="s">
        <v>12</v>
      </c>
      <c r="F941" s="2">
        <v>44770</v>
      </c>
      <c r="G941" s="27" t="str">
        <f>TEXT(Table[[#This Row],[date]],"mmm")</f>
        <v>Jul</v>
      </c>
      <c r="H941" s="2" t="str">
        <f>TEXT(Table[[#This Row],[date]],"yyyy")</f>
        <v>2022</v>
      </c>
      <c r="I941" t="s">
        <v>31</v>
      </c>
      <c r="J941" t="s">
        <v>992</v>
      </c>
      <c r="K941">
        <v>130</v>
      </c>
    </row>
    <row r="942" spans="1:11" x14ac:dyDescent="0.25">
      <c r="A942" t="s">
        <v>993</v>
      </c>
      <c r="B942" t="s">
        <v>10</v>
      </c>
      <c r="C942" t="s">
        <v>34</v>
      </c>
      <c r="D942" t="s">
        <v>12</v>
      </c>
      <c r="E942" s="27">
        <v>0.5</v>
      </c>
      <c r="F942" s="2">
        <v>43922</v>
      </c>
      <c r="G942" s="27" t="str">
        <f>TEXT(Table[[#This Row],[date]],"mmm")</f>
        <v>Apr</v>
      </c>
      <c r="H942" s="2" t="str">
        <f>TEXT(Table[[#This Row],[date]],"yyyy")</f>
        <v>2020</v>
      </c>
      <c r="I942" t="s">
        <v>29</v>
      </c>
      <c r="J942" t="s">
        <v>15</v>
      </c>
      <c r="K942">
        <v>62</v>
      </c>
    </row>
    <row r="943" spans="1:11" x14ac:dyDescent="0.25">
      <c r="A943" t="s">
        <v>994</v>
      </c>
      <c r="B943" t="s">
        <v>68</v>
      </c>
      <c r="C943" t="s">
        <v>43</v>
      </c>
      <c r="D943">
        <v>60</v>
      </c>
      <c r="E943" s="27" t="s">
        <v>12</v>
      </c>
      <c r="F943" s="2">
        <v>44936</v>
      </c>
      <c r="G943" s="27" t="str">
        <f>TEXT(Table[[#This Row],[date]],"mmm")</f>
        <v>Jan</v>
      </c>
      <c r="H943" s="2" t="str">
        <f>TEXT(Table[[#This Row],[date]],"yyyy")</f>
        <v>2023</v>
      </c>
      <c r="I943" t="s">
        <v>14</v>
      </c>
      <c r="J943" t="s">
        <v>70</v>
      </c>
      <c r="K943">
        <v>190</v>
      </c>
    </row>
    <row r="944" spans="1:11" x14ac:dyDescent="0.25">
      <c r="A944" t="s">
        <v>994</v>
      </c>
      <c r="B944" t="s">
        <v>68</v>
      </c>
      <c r="C944" t="s">
        <v>43</v>
      </c>
      <c r="D944">
        <v>80</v>
      </c>
      <c r="E944" s="27">
        <v>0.04</v>
      </c>
      <c r="F944" s="2">
        <v>44777</v>
      </c>
      <c r="G944" s="27" t="str">
        <f>TEXT(Table[[#This Row],[date]],"mmm")</f>
        <v>Aug</v>
      </c>
      <c r="H944" s="2" t="str">
        <f>TEXT(Table[[#This Row],[date]],"yyyy")</f>
        <v>2022</v>
      </c>
      <c r="I944" t="s">
        <v>14</v>
      </c>
      <c r="J944" t="s">
        <v>70</v>
      </c>
      <c r="K944">
        <v>166</v>
      </c>
    </row>
    <row r="945" spans="1:11" x14ac:dyDescent="0.25">
      <c r="A945" t="s">
        <v>995</v>
      </c>
      <c r="B945" t="s">
        <v>33</v>
      </c>
      <c r="C945" t="s">
        <v>146</v>
      </c>
      <c r="D945">
        <v>80</v>
      </c>
      <c r="E945" s="27">
        <v>0.31</v>
      </c>
      <c r="F945" s="2">
        <v>44910</v>
      </c>
      <c r="G945" s="27" t="str">
        <f>TEXT(Table[[#This Row],[date]],"mmm")</f>
        <v>Dec</v>
      </c>
      <c r="H945" s="2" t="str">
        <f>TEXT(Table[[#This Row],[date]],"yyyy")</f>
        <v>2022</v>
      </c>
      <c r="I945" t="s">
        <v>29</v>
      </c>
      <c r="J945" t="s">
        <v>15</v>
      </c>
      <c r="K945">
        <v>379</v>
      </c>
    </row>
    <row r="946" spans="1:11" x14ac:dyDescent="0.25">
      <c r="A946" t="s">
        <v>996</v>
      </c>
      <c r="B946" t="s">
        <v>57</v>
      </c>
      <c r="C946" t="s">
        <v>34</v>
      </c>
      <c r="D946">
        <v>56</v>
      </c>
      <c r="E946" s="27">
        <v>0.21</v>
      </c>
      <c r="F946" s="2">
        <v>44852</v>
      </c>
      <c r="G946" s="27" t="str">
        <f>TEXT(Table[[#This Row],[date]],"mmm")</f>
        <v>Oct</v>
      </c>
      <c r="H946" s="2" t="str">
        <f>TEXT(Table[[#This Row],[date]],"yyyy")</f>
        <v>2022</v>
      </c>
      <c r="I946" t="s">
        <v>31</v>
      </c>
      <c r="J946" t="s">
        <v>15</v>
      </c>
      <c r="K946">
        <v>71</v>
      </c>
    </row>
    <row r="947" spans="1:11" x14ac:dyDescent="0.25">
      <c r="A947" t="s">
        <v>996</v>
      </c>
      <c r="B947" t="s">
        <v>57</v>
      </c>
      <c r="C947" t="s">
        <v>34</v>
      </c>
      <c r="D947">
        <v>91</v>
      </c>
      <c r="E947" s="27">
        <v>0.5</v>
      </c>
      <c r="F947" s="2">
        <v>43913</v>
      </c>
      <c r="G947" s="27" t="str">
        <f>TEXT(Table[[#This Row],[date]],"mmm")</f>
        <v>Mar</v>
      </c>
      <c r="H947" s="2" t="str">
        <f>TEXT(Table[[#This Row],[date]],"yyyy")</f>
        <v>2020</v>
      </c>
      <c r="I947" t="s">
        <v>59</v>
      </c>
      <c r="J947" t="s">
        <v>15</v>
      </c>
      <c r="K947">
        <v>2</v>
      </c>
    </row>
    <row r="948" spans="1:11" x14ac:dyDescent="0.25">
      <c r="A948" t="s">
        <v>997</v>
      </c>
      <c r="B948" t="s">
        <v>17</v>
      </c>
      <c r="C948" t="s">
        <v>43</v>
      </c>
      <c r="D948">
        <v>27</v>
      </c>
      <c r="E948" s="27">
        <v>0.09</v>
      </c>
      <c r="F948" s="2">
        <v>44964</v>
      </c>
      <c r="G948" s="27" t="str">
        <f>TEXT(Table[[#This Row],[date]],"mmm")</f>
        <v>Feb</v>
      </c>
      <c r="H948" s="2" t="str">
        <f>TEXT(Table[[#This Row],[date]],"yyyy")</f>
        <v>2023</v>
      </c>
      <c r="I948" t="s">
        <v>102</v>
      </c>
      <c r="J948" t="s">
        <v>20</v>
      </c>
      <c r="K948">
        <v>56</v>
      </c>
    </row>
    <row r="949" spans="1:11" x14ac:dyDescent="0.25">
      <c r="A949" t="s">
        <v>998</v>
      </c>
      <c r="B949" t="s">
        <v>62</v>
      </c>
      <c r="C949" t="s">
        <v>65</v>
      </c>
      <c r="D949">
        <v>23</v>
      </c>
      <c r="E949" s="27">
        <v>0.38</v>
      </c>
      <c r="F949" s="2">
        <v>44655</v>
      </c>
      <c r="G949" s="27" t="str">
        <f>TEXT(Table[[#This Row],[date]],"mmm")</f>
        <v>Apr</v>
      </c>
      <c r="H949" s="2" t="str">
        <f>TEXT(Table[[#This Row],[date]],"yyyy")</f>
        <v>2022</v>
      </c>
      <c r="I949" t="s">
        <v>31</v>
      </c>
      <c r="J949" t="s">
        <v>25</v>
      </c>
      <c r="K949">
        <v>3</v>
      </c>
    </row>
    <row r="950" spans="1:11" x14ac:dyDescent="0.25">
      <c r="A950" t="s">
        <v>999</v>
      </c>
      <c r="B950" t="s">
        <v>356</v>
      </c>
      <c r="C950" t="s">
        <v>38</v>
      </c>
      <c r="D950">
        <v>100</v>
      </c>
      <c r="E950" s="27">
        <v>0.38</v>
      </c>
      <c r="F950" s="2">
        <v>44889</v>
      </c>
      <c r="G950" s="27" t="str">
        <f>TEXT(Table[[#This Row],[date]],"mmm")</f>
        <v>Nov</v>
      </c>
      <c r="H950" s="2" t="str">
        <f>TEXT(Table[[#This Row],[date]],"yyyy")</f>
        <v>2022</v>
      </c>
      <c r="I950" t="s">
        <v>19</v>
      </c>
      <c r="J950" t="s">
        <v>357</v>
      </c>
      <c r="K950">
        <v>17</v>
      </c>
    </row>
    <row r="951" spans="1:11" x14ac:dyDescent="0.25">
      <c r="A951" t="s">
        <v>1000</v>
      </c>
      <c r="B951" t="s">
        <v>33</v>
      </c>
      <c r="C951" t="s">
        <v>69</v>
      </c>
      <c r="D951">
        <v>52</v>
      </c>
      <c r="E951" s="27" t="s">
        <v>12</v>
      </c>
      <c r="F951" s="2">
        <v>44671</v>
      </c>
      <c r="G951" s="27" t="str">
        <f>TEXT(Table[[#This Row],[date]],"mmm")</f>
        <v>Apr</v>
      </c>
      <c r="H951" s="2" t="str">
        <f>TEXT(Table[[#This Row],[date]],"yyyy")</f>
        <v>2022</v>
      </c>
      <c r="I951" t="s">
        <v>31</v>
      </c>
      <c r="J951" t="s">
        <v>15</v>
      </c>
      <c r="K951">
        <v>481</v>
      </c>
    </row>
    <row r="952" spans="1:11" x14ac:dyDescent="0.25">
      <c r="A952" t="s">
        <v>1001</v>
      </c>
      <c r="B952" t="s">
        <v>46</v>
      </c>
      <c r="C952" t="s">
        <v>159</v>
      </c>
      <c r="D952">
        <v>100</v>
      </c>
      <c r="E952" s="27" t="s">
        <v>12</v>
      </c>
      <c r="F952" s="2">
        <v>44988</v>
      </c>
      <c r="G952" s="27" t="str">
        <f>TEXT(Table[[#This Row],[date]],"mmm")</f>
        <v>Mar</v>
      </c>
      <c r="H952" s="2" t="str">
        <f>TEXT(Table[[#This Row],[date]],"yyyy")</f>
        <v>2023</v>
      </c>
      <c r="I952" t="s">
        <v>39</v>
      </c>
      <c r="J952" t="s">
        <v>48</v>
      </c>
      <c r="K952">
        <v>59</v>
      </c>
    </row>
    <row r="953" spans="1:11" x14ac:dyDescent="0.25">
      <c r="A953" t="s">
        <v>1002</v>
      </c>
      <c r="B953" t="s">
        <v>10</v>
      </c>
      <c r="C953" t="s">
        <v>69</v>
      </c>
      <c r="D953">
        <v>225</v>
      </c>
      <c r="E953" s="27">
        <v>0.14000000000000001</v>
      </c>
      <c r="F953" s="2">
        <v>44938</v>
      </c>
      <c r="G953" s="27" t="str">
        <f>TEXT(Table[[#This Row],[date]],"mmm")</f>
        <v>Jan</v>
      </c>
      <c r="H953" s="2" t="str">
        <f>TEXT(Table[[#This Row],[date]],"yyyy")</f>
        <v>2023</v>
      </c>
      <c r="I953" t="s">
        <v>31</v>
      </c>
      <c r="J953" t="s">
        <v>15</v>
      </c>
      <c r="K953">
        <v>392</v>
      </c>
    </row>
    <row r="954" spans="1:11" x14ac:dyDescent="0.25">
      <c r="A954" t="s">
        <v>1002</v>
      </c>
      <c r="B954" t="s">
        <v>10</v>
      </c>
      <c r="C954" t="s">
        <v>69</v>
      </c>
      <c r="D954">
        <v>460</v>
      </c>
      <c r="E954" s="27">
        <v>0.3</v>
      </c>
      <c r="F954" s="2">
        <v>43942</v>
      </c>
      <c r="G954" s="27" t="str">
        <f>TEXT(Table[[#This Row],[date]],"mmm")</f>
        <v>Apr</v>
      </c>
      <c r="H954" s="2" t="str">
        <f>TEXT(Table[[#This Row],[date]],"yyyy")</f>
        <v>2020</v>
      </c>
      <c r="I954" t="s">
        <v>31</v>
      </c>
      <c r="J954" t="s">
        <v>15</v>
      </c>
      <c r="K954">
        <v>392</v>
      </c>
    </row>
    <row r="955" spans="1:11" x14ac:dyDescent="0.25">
      <c r="A955" t="s">
        <v>1003</v>
      </c>
      <c r="B955" t="s">
        <v>1004</v>
      </c>
      <c r="C955" t="s">
        <v>69</v>
      </c>
      <c r="D955">
        <v>500</v>
      </c>
      <c r="E955" s="27">
        <v>0.5</v>
      </c>
      <c r="F955" s="2">
        <v>43966</v>
      </c>
      <c r="G955" s="27" t="str">
        <f>TEXT(Table[[#This Row],[date]],"mmm")</f>
        <v>May</v>
      </c>
      <c r="H955" s="2" t="str">
        <f>TEXT(Table[[#This Row],[date]],"yyyy")</f>
        <v>2020</v>
      </c>
      <c r="I955" t="s">
        <v>39</v>
      </c>
      <c r="J955" t="s">
        <v>70</v>
      </c>
      <c r="K955">
        <v>200</v>
      </c>
    </row>
    <row r="956" spans="1:11" x14ac:dyDescent="0.25">
      <c r="A956" t="s">
        <v>1005</v>
      </c>
      <c r="B956" t="s">
        <v>1006</v>
      </c>
      <c r="C956" t="s">
        <v>69</v>
      </c>
      <c r="D956">
        <v>200</v>
      </c>
      <c r="E956" s="27" t="s">
        <v>12</v>
      </c>
      <c r="F956" s="2">
        <v>44868</v>
      </c>
      <c r="G956" s="27" t="str">
        <f>TEXT(Table[[#This Row],[date]],"mmm")</f>
        <v>Nov</v>
      </c>
      <c r="H956" s="2" t="str">
        <f>TEXT(Table[[#This Row],[date]],"yyyy")</f>
        <v>2022</v>
      </c>
      <c r="I956" t="s">
        <v>31</v>
      </c>
      <c r="J956" t="s">
        <v>15</v>
      </c>
      <c r="K956" t="s">
        <v>12</v>
      </c>
    </row>
    <row r="957" spans="1:11" x14ac:dyDescent="0.25">
      <c r="A957" t="s">
        <v>1007</v>
      </c>
      <c r="B957" t="s">
        <v>80</v>
      </c>
      <c r="C957" t="s">
        <v>146</v>
      </c>
      <c r="D957" t="s">
        <v>12</v>
      </c>
      <c r="E957" s="27">
        <v>0.5</v>
      </c>
      <c r="F957" s="2">
        <v>44916</v>
      </c>
      <c r="G957" s="27" t="str">
        <f>TEXT(Table[[#This Row],[date]],"mmm")</f>
        <v>Dec</v>
      </c>
      <c r="H957" s="2" t="str">
        <f>TEXT(Table[[#This Row],[date]],"yyyy")</f>
        <v>2022</v>
      </c>
      <c r="I957" t="s">
        <v>19</v>
      </c>
      <c r="J957" t="s">
        <v>81</v>
      </c>
      <c r="K957">
        <v>90</v>
      </c>
    </row>
    <row r="958" spans="1:11" x14ac:dyDescent="0.25">
      <c r="A958" t="s">
        <v>1007</v>
      </c>
      <c r="B958" t="s">
        <v>80</v>
      </c>
      <c r="C958" t="s">
        <v>146</v>
      </c>
      <c r="D958">
        <v>18</v>
      </c>
      <c r="E958" s="27">
        <v>0.15</v>
      </c>
      <c r="F958" s="2">
        <v>44746</v>
      </c>
      <c r="G958" s="27" t="str">
        <f>TEXT(Table[[#This Row],[date]],"mmm")</f>
        <v>Jul</v>
      </c>
      <c r="H958" s="2" t="str">
        <f>TEXT(Table[[#This Row],[date]],"yyyy")</f>
        <v>2022</v>
      </c>
      <c r="I958" t="s">
        <v>19</v>
      </c>
      <c r="J958" t="s">
        <v>81</v>
      </c>
      <c r="K958">
        <v>90</v>
      </c>
    </row>
    <row r="959" spans="1:11" x14ac:dyDescent="0.25">
      <c r="A959" t="s">
        <v>1008</v>
      </c>
      <c r="B959" t="s">
        <v>33</v>
      </c>
      <c r="C959" t="s">
        <v>159</v>
      </c>
      <c r="D959">
        <v>30</v>
      </c>
      <c r="E959" s="27">
        <v>0.3</v>
      </c>
      <c r="F959" s="2">
        <v>44902</v>
      </c>
      <c r="G959" s="27" t="str">
        <f>TEXT(Table[[#This Row],[date]],"mmm")</f>
        <v>Dec</v>
      </c>
      <c r="H959" s="2" t="str">
        <f>TEXT(Table[[#This Row],[date]],"yyyy")</f>
        <v>2022</v>
      </c>
      <c r="I959" t="s">
        <v>24</v>
      </c>
      <c r="J959" t="s">
        <v>15</v>
      </c>
      <c r="K959">
        <v>114</v>
      </c>
    </row>
    <row r="960" spans="1:11" x14ac:dyDescent="0.25">
      <c r="A960" t="s">
        <v>1009</v>
      </c>
      <c r="B960" t="s">
        <v>10</v>
      </c>
      <c r="C960" t="s">
        <v>152</v>
      </c>
      <c r="D960">
        <v>86</v>
      </c>
      <c r="E960" s="27">
        <v>0.4</v>
      </c>
      <c r="F960" s="2">
        <v>43929</v>
      </c>
      <c r="G960" s="27" t="str">
        <f>TEXT(Table[[#This Row],[date]],"mmm")</f>
        <v>Apr</v>
      </c>
      <c r="H960" s="2" t="str">
        <f>TEXT(Table[[#This Row],[date]],"yyyy")</f>
        <v>2020</v>
      </c>
      <c r="I960" t="s">
        <v>29</v>
      </c>
      <c r="J960" t="s">
        <v>15</v>
      </c>
      <c r="K960">
        <v>72</v>
      </c>
    </row>
    <row r="961" spans="1:11" x14ac:dyDescent="0.25">
      <c r="A961" t="s">
        <v>1010</v>
      </c>
      <c r="B961" t="s">
        <v>68</v>
      </c>
      <c r="C961" t="s">
        <v>43</v>
      </c>
      <c r="D961">
        <v>150</v>
      </c>
      <c r="E961" s="27" t="s">
        <v>12</v>
      </c>
      <c r="F961" s="2">
        <v>44613</v>
      </c>
      <c r="G961" s="27" t="str">
        <f>TEXT(Table[[#This Row],[date]],"mmm")</f>
        <v>Feb</v>
      </c>
      <c r="H961" s="2" t="str">
        <f>TEXT(Table[[#This Row],[date]],"yyyy")</f>
        <v>2022</v>
      </c>
      <c r="I961" t="s">
        <v>19</v>
      </c>
      <c r="J961" t="s">
        <v>70</v>
      </c>
      <c r="K961">
        <v>24</v>
      </c>
    </row>
    <row r="962" spans="1:11" x14ac:dyDescent="0.25">
      <c r="A962" t="s">
        <v>1011</v>
      </c>
      <c r="B962" t="s">
        <v>68</v>
      </c>
      <c r="C962" t="s">
        <v>43</v>
      </c>
      <c r="D962" t="s">
        <v>12</v>
      </c>
      <c r="E962" s="27">
        <v>1</v>
      </c>
      <c r="F962" s="2">
        <v>44813</v>
      </c>
      <c r="G962" s="27" t="str">
        <f>TEXT(Table[[#This Row],[date]],"mmm")</f>
        <v>Sep</v>
      </c>
      <c r="H962" s="2" t="str">
        <f>TEXT(Table[[#This Row],[date]],"yyyy")</f>
        <v>2022</v>
      </c>
      <c r="I962" t="s">
        <v>29</v>
      </c>
      <c r="J962" t="s">
        <v>70</v>
      </c>
      <c r="K962">
        <v>20</v>
      </c>
    </row>
    <row r="963" spans="1:11" x14ac:dyDescent="0.25">
      <c r="A963" t="s">
        <v>1012</v>
      </c>
      <c r="B963" t="s">
        <v>10</v>
      </c>
      <c r="C963" t="s">
        <v>28</v>
      </c>
      <c r="D963" t="s">
        <v>12</v>
      </c>
      <c r="E963" s="27">
        <v>0.14000000000000001</v>
      </c>
      <c r="F963" s="2">
        <v>44938</v>
      </c>
      <c r="G963" s="27" t="str">
        <f>TEXT(Table[[#This Row],[date]],"mmm")</f>
        <v>Jan</v>
      </c>
      <c r="H963" s="2" t="str">
        <f>TEXT(Table[[#This Row],[date]],"yyyy")</f>
        <v>2023</v>
      </c>
      <c r="I963" t="s">
        <v>31</v>
      </c>
      <c r="J963" t="s">
        <v>15</v>
      </c>
      <c r="K963">
        <v>158</v>
      </c>
    </row>
    <row r="964" spans="1:11" x14ac:dyDescent="0.25">
      <c r="A964" t="s">
        <v>1013</v>
      </c>
      <c r="B964" t="s">
        <v>10</v>
      </c>
      <c r="C964" t="s">
        <v>18</v>
      </c>
      <c r="D964">
        <v>130</v>
      </c>
      <c r="E964" s="27">
        <v>0.15</v>
      </c>
      <c r="F964" s="2">
        <v>44874</v>
      </c>
      <c r="G964" s="27" t="str">
        <f>TEXT(Table[[#This Row],[date]],"mmm")</f>
        <v>Nov</v>
      </c>
      <c r="H964" s="2" t="str">
        <f>TEXT(Table[[#This Row],[date]],"yyyy")</f>
        <v>2022</v>
      </c>
      <c r="I964" t="s">
        <v>59</v>
      </c>
      <c r="J964" t="s">
        <v>15</v>
      </c>
      <c r="K964">
        <v>6</v>
      </c>
    </row>
    <row r="965" spans="1:11" x14ac:dyDescent="0.25">
      <c r="A965" t="s">
        <v>1014</v>
      </c>
      <c r="B965" t="s">
        <v>57</v>
      </c>
      <c r="C965" t="s">
        <v>69</v>
      </c>
      <c r="D965">
        <v>18</v>
      </c>
      <c r="E965" s="27">
        <v>0.22</v>
      </c>
      <c r="F965" s="2">
        <v>43945</v>
      </c>
      <c r="G965" s="27" t="str">
        <f>TEXT(Table[[#This Row],[date]],"mmm")</f>
        <v>Apr</v>
      </c>
      <c r="H965" s="2" t="str">
        <f>TEXT(Table[[#This Row],[date]],"yyyy")</f>
        <v>2020</v>
      </c>
      <c r="I965" t="s">
        <v>24</v>
      </c>
      <c r="J965" t="s">
        <v>15</v>
      </c>
      <c r="K965">
        <v>15</v>
      </c>
    </row>
    <row r="966" spans="1:11" x14ac:dyDescent="0.25">
      <c r="A966" t="s">
        <v>1014</v>
      </c>
      <c r="B966" t="s">
        <v>57</v>
      </c>
      <c r="C966" t="s">
        <v>69</v>
      </c>
      <c r="D966">
        <v>22</v>
      </c>
      <c r="E966" s="27">
        <v>0.49</v>
      </c>
      <c r="F966" s="2">
        <v>44032</v>
      </c>
      <c r="G966" s="27" t="str">
        <f>TEXT(Table[[#This Row],[date]],"mmm")</f>
        <v>Jul</v>
      </c>
      <c r="H966" s="2" t="str">
        <f>TEXT(Table[[#This Row],[date]],"yyyy")</f>
        <v>2020</v>
      </c>
      <c r="I966" t="s">
        <v>24</v>
      </c>
      <c r="J966" t="s">
        <v>15</v>
      </c>
      <c r="K966">
        <v>15</v>
      </c>
    </row>
    <row r="967" spans="1:11" x14ac:dyDescent="0.25">
      <c r="A967" t="s">
        <v>1015</v>
      </c>
      <c r="B967" t="s">
        <v>22</v>
      </c>
      <c r="C967" t="s">
        <v>43</v>
      </c>
      <c r="D967">
        <v>14</v>
      </c>
      <c r="E967" s="27">
        <v>7.0000000000000007E-2</v>
      </c>
      <c r="F967" s="2">
        <v>43930</v>
      </c>
      <c r="G967" s="27" t="str">
        <f>TEXT(Table[[#This Row],[date]],"mmm")</f>
        <v>Apr</v>
      </c>
      <c r="H967" s="2" t="str">
        <f>TEXT(Table[[#This Row],[date]],"yyyy")</f>
        <v>2020</v>
      </c>
      <c r="I967" t="s">
        <v>39</v>
      </c>
      <c r="J967" t="s">
        <v>25</v>
      </c>
      <c r="K967" t="s">
        <v>12</v>
      </c>
    </row>
    <row r="968" spans="1:11" x14ac:dyDescent="0.25">
      <c r="A968" t="s">
        <v>1016</v>
      </c>
      <c r="B968" t="s">
        <v>155</v>
      </c>
      <c r="C968" t="s">
        <v>69</v>
      </c>
      <c r="D968">
        <v>20</v>
      </c>
      <c r="E968" s="27" t="s">
        <v>12</v>
      </c>
      <c r="F968" s="2">
        <v>44651</v>
      </c>
      <c r="G968" s="27" t="str">
        <f>TEXT(Table[[#This Row],[date]],"mmm")</f>
        <v>Mar</v>
      </c>
      <c r="H968" s="2" t="str">
        <f>TEXT(Table[[#This Row],[date]],"yyyy")</f>
        <v>2022</v>
      </c>
      <c r="I968" t="s">
        <v>24</v>
      </c>
      <c r="J968" t="s">
        <v>157</v>
      </c>
      <c r="K968">
        <v>42</v>
      </c>
    </row>
    <row r="969" spans="1:11" x14ac:dyDescent="0.25">
      <c r="A969" t="s">
        <v>1016</v>
      </c>
      <c r="B969" t="s">
        <v>155</v>
      </c>
      <c r="C969" t="s">
        <v>69</v>
      </c>
      <c r="D969">
        <v>20</v>
      </c>
      <c r="E969" s="27">
        <v>0.25</v>
      </c>
      <c r="F969" s="2">
        <v>44962</v>
      </c>
      <c r="G969" s="27" t="str">
        <f>TEXT(Table[[#This Row],[date]],"mmm")</f>
        <v>Feb</v>
      </c>
      <c r="H969" s="2" t="str">
        <f>TEXT(Table[[#This Row],[date]],"yyyy")</f>
        <v>2023</v>
      </c>
      <c r="I969" t="s">
        <v>24</v>
      </c>
      <c r="J969" t="s">
        <v>157</v>
      </c>
      <c r="K969">
        <v>42</v>
      </c>
    </row>
    <row r="970" spans="1:11" x14ac:dyDescent="0.25">
      <c r="A970" t="s">
        <v>1017</v>
      </c>
      <c r="B970" t="s">
        <v>1018</v>
      </c>
      <c r="C970" t="s">
        <v>28</v>
      </c>
      <c r="D970">
        <v>80</v>
      </c>
      <c r="E970" s="27">
        <v>0.12</v>
      </c>
      <c r="F970" s="2">
        <v>44746</v>
      </c>
      <c r="G970" s="27" t="str">
        <f>TEXT(Table[[#This Row],[date]],"mmm")</f>
        <v>Jul</v>
      </c>
      <c r="H970" s="2" t="str">
        <f>TEXT(Table[[#This Row],[date]],"yyyy")</f>
        <v>2022</v>
      </c>
      <c r="I970" t="s">
        <v>35</v>
      </c>
      <c r="J970" t="s">
        <v>157</v>
      </c>
      <c r="K970">
        <v>335</v>
      </c>
    </row>
    <row r="971" spans="1:11" x14ac:dyDescent="0.25">
      <c r="A971" t="s">
        <v>1019</v>
      </c>
      <c r="B971" t="s">
        <v>127</v>
      </c>
      <c r="C971" t="s">
        <v>34</v>
      </c>
      <c r="D971">
        <v>300</v>
      </c>
      <c r="E971" s="27">
        <v>0.1</v>
      </c>
      <c r="F971" s="2">
        <v>44943</v>
      </c>
      <c r="G971" s="27" t="str">
        <f>TEXT(Table[[#This Row],[date]],"mmm")</f>
        <v>Jan</v>
      </c>
      <c r="H971" s="2" t="str">
        <f>TEXT(Table[[#This Row],[date]],"yyyy")</f>
        <v>2023</v>
      </c>
      <c r="I971" t="s">
        <v>31</v>
      </c>
      <c r="J971" t="s">
        <v>25</v>
      </c>
      <c r="K971">
        <v>1200</v>
      </c>
    </row>
    <row r="972" spans="1:11" x14ac:dyDescent="0.25">
      <c r="A972" t="s">
        <v>1020</v>
      </c>
      <c r="B972" t="s">
        <v>10</v>
      </c>
      <c r="C972" t="s">
        <v>58</v>
      </c>
      <c r="D972">
        <v>80</v>
      </c>
      <c r="E972" s="27">
        <v>0.13</v>
      </c>
      <c r="F972" s="2">
        <v>43950</v>
      </c>
      <c r="G972" s="27" t="str">
        <f>TEXT(Table[[#This Row],[date]],"mmm")</f>
        <v>Apr</v>
      </c>
      <c r="H972" s="2" t="str">
        <f>TEXT(Table[[#This Row],[date]],"yyyy")</f>
        <v>2020</v>
      </c>
      <c r="I972" t="s">
        <v>35</v>
      </c>
      <c r="J972" t="s">
        <v>15</v>
      </c>
      <c r="K972">
        <v>765</v>
      </c>
    </row>
    <row r="973" spans="1:11" x14ac:dyDescent="0.25">
      <c r="A973" t="s">
        <v>1021</v>
      </c>
      <c r="B973" t="s">
        <v>57</v>
      </c>
      <c r="C973" t="s">
        <v>175</v>
      </c>
      <c r="D973" t="s">
        <v>12</v>
      </c>
      <c r="E973" s="27">
        <v>0.15</v>
      </c>
      <c r="F973" s="2">
        <v>44937</v>
      </c>
      <c r="G973" s="27" t="str">
        <f>TEXT(Table[[#This Row],[date]],"mmm")</f>
        <v>Jan</v>
      </c>
      <c r="H973" s="2" t="str">
        <f>TEXT(Table[[#This Row],[date]],"yyyy")</f>
        <v>2023</v>
      </c>
      <c r="I973" t="s">
        <v>29</v>
      </c>
      <c r="J973" t="s">
        <v>15</v>
      </c>
      <c r="K973">
        <v>33</v>
      </c>
    </row>
    <row r="974" spans="1:11" x14ac:dyDescent="0.25">
      <c r="A974" t="s">
        <v>1022</v>
      </c>
      <c r="B974" t="s">
        <v>33</v>
      </c>
      <c r="C974" t="s">
        <v>152</v>
      </c>
      <c r="D974">
        <v>13</v>
      </c>
      <c r="E974" s="27">
        <v>1</v>
      </c>
      <c r="F974" s="2">
        <v>44231</v>
      </c>
      <c r="G974" s="27" t="str">
        <f>TEXT(Table[[#This Row],[date]],"mmm")</f>
        <v>Feb</v>
      </c>
      <c r="H974" s="2" t="str">
        <f>TEXT(Table[[#This Row],[date]],"yyyy")</f>
        <v>2021</v>
      </c>
      <c r="I974" t="s">
        <v>39</v>
      </c>
      <c r="J974" t="s">
        <v>15</v>
      </c>
      <c r="K974" t="s">
        <v>12</v>
      </c>
    </row>
    <row r="975" spans="1:11" x14ac:dyDescent="0.25">
      <c r="A975" t="s">
        <v>1023</v>
      </c>
      <c r="B975" t="s">
        <v>10</v>
      </c>
      <c r="C975" t="s">
        <v>152</v>
      </c>
      <c r="D975">
        <v>960</v>
      </c>
      <c r="E975" s="27">
        <v>0.06</v>
      </c>
      <c r="F975" s="2">
        <v>44033</v>
      </c>
      <c r="G975" s="27" t="str">
        <f>TEXT(Table[[#This Row],[date]],"mmm")</f>
        <v>Jul</v>
      </c>
      <c r="H975" s="2" t="str">
        <f>TEXT(Table[[#This Row],[date]],"yyyy")</f>
        <v>2020</v>
      </c>
      <c r="I975" t="s">
        <v>59</v>
      </c>
      <c r="J975" t="s">
        <v>15</v>
      </c>
      <c r="K975">
        <v>154</v>
      </c>
    </row>
    <row r="976" spans="1:11" x14ac:dyDescent="0.25">
      <c r="A976" t="s">
        <v>1024</v>
      </c>
      <c r="B976" t="s">
        <v>110</v>
      </c>
      <c r="C976" t="s">
        <v>18</v>
      </c>
      <c r="D976">
        <v>35</v>
      </c>
      <c r="E976" s="27">
        <v>0.35</v>
      </c>
      <c r="F976" s="2">
        <v>44845</v>
      </c>
      <c r="G976" s="27" t="str">
        <f>TEXT(Table[[#This Row],[date]],"mmm")</f>
        <v>Oct</v>
      </c>
      <c r="H976" s="2" t="str">
        <f>TEXT(Table[[#This Row],[date]],"yyyy")</f>
        <v>2022</v>
      </c>
      <c r="I976" t="s">
        <v>124</v>
      </c>
      <c r="J976" t="s">
        <v>111</v>
      </c>
      <c r="K976">
        <v>2</v>
      </c>
    </row>
    <row r="977" spans="1:11" x14ac:dyDescent="0.25">
      <c r="A977" t="s">
        <v>1025</v>
      </c>
      <c r="B977" t="s">
        <v>237</v>
      </c>
      <c r="C977" t="s">
        <v>28</v>
      </c>
      <c r="D977">
        <v>50</v>
      </c>
      <c r="E977" s="27">
        <v>0.17</v>
      </c>
      <c r="F977" s="2">
        <v>44782</v>
      </c>
      <c r="G977" s="27" t="str">
        <f>TEXT(Table[[#This Row],[date]],"mmm")</f>
        <v>Aug</v>
      </c>
      <c r="H977" s="2" t="str">
        <f>TEXT(Table[[#This Row],[date]],"yyyy")</f>
        <v>2022</v>
      </c>
      <c r="I977" t="s">
        <v>39</v>
      </c>
      <c r="J977" t="s">
        <v>48</v>
      </c>
      <c r="K977">
        <v>165</v>
      </c>
    </row>
    <row r="978" spans="1:11" x14ac:dyDescent="0.25">
      <c r="A978" t="s">
        <v>1026</v>
      </c>
      <c r="B978" t="s">
        <v>33</v>
      </c>
      <c r="C978" t="s">
        <v>69</v>
      </c>
      <c r="D978">
        <v>27</v>
      </c>
      <c r="E978" s="27">
        <v>0.18</v>
      </c>
      <c r="F978" s="2">
        <v>44902</v>
      </c>
      <c r="G978" s="27" t="str">
        <f>TEXT(Table[[#This Row],[date]],"mmm")</f>
        <v>Dec</v>
      </c>
      <c r="H978" s="2" t="str">
        <f>TEXT(Table[[#This Row],[date]],"yyyy")</f>
        <v>2022</v>
      </c>
      <c r="I978" t="s">
        <v>29</v>
      </c>
      <c r="J978" t="s">
        <v>15</v>
      </c>
      <c r="K978">
        <v>115</v>
      </c>
    </row>
    <row r="979" spans="1:11" x14ac:dyDescent="0.25">
      <c r="A979" t="s">
        <v>1027</v>
      </c>
      <c r="B979" t="s">
        <v>37</v>
      </c>
      <c r="C979" t="s">
        <v>53</v>
      </c>
      <c r="D979">
        <v>100</v>
      </c>
      <c r="E979" s="27">
        <v>0.15</v>
      </c>
      <c r="F979" s="2">
        <v>44608</v>
      </c>
      <c r="G979" s="27" t="str">
        <f>TEXT(Table[[#This Row],[date]],"mmm")</f>
        <v>Feb</v>
      </c>
      <c r="H979" s="2" t="str">
        <f>TEXT(Table[[#This Row],[date]],"yyyy")</f>
        <v>2022</v>
      </c>
      <c r="I979" t="s">
        <v>35</v>
      </c>
      <c r="J979" t="s">
        <v>40</v>
      </c>
      <c r="K979">
        <v>118</v>
      </c>
    </row>
    <row r="980" spans="1:11" x14ac:dyDescent="0.25">
      <c r="A980" t="s">
        <v>1028</v>
      </c>
      <c r="B980" t="s">
        <v>33</v>
      </c>
      <c r="C980" t="s">
        <v>55</v>
      </c>
      <c r="D980">
        <v>30</v>
      </c>
      <c r="E980" s="27" t="s">
        <v>12</v>
      </c>
      <c r="F980" s="2">
        <v>44136</v>
      </c>
      <c r="G980" s="27" t="str">
        <f>TEXT(Table[[#This Row],[date]],"mmm")</f>
        <v>Nov</v>
      </c>
      <c r="H980" s="2" t="str">
        <f>TEXT(Table[[#This Row],[date]],"yyyy")</f>
        <v>2020</v>
      </c>
      <c r="I980" t="s">
        <v>31</v>
      </c>
      <c r="J980" t="s">
        <v>15</v>
      </c>
      <c r="K980">
        <v>42</v>
      </c>
    </row>
    <row r="981" spans="1:11" x14ac:dyDescent="0.25">
      <c r="A981" t="s">
        <v>1028</v>
      </c>
      <c r="B981" t="s">
        <v>33</v>
      </c>
      <c r="C981" t="s">
        <v>55</v>
      </c>
      <c r="D981">
        <v>193</v>
      </c>
      <c r="E981" s="27">
        <v>0.11</v>
      </c>
      <c r="F981" s="2">
        <v>44819</v>
      </c>
      <c r="G981" s="27" t="str">
        <f>TEXT(Table[[#This Row],[date]],"mmm")</f>
        <v>Sep</v>
      </c>
      <c r="H981" s="2" t="str">
        <f>TEXT(Table[[#This Row],[date]],"yyyy")</f>
        <v>2022</v>
      </c>
      <c r="I981" t="s">
        <v>31</v>
      </c>
      <c r="J981" t="s">
        <v>15</v>
      </c>
      <c r="K981">
        <v>42</v>
      </c>
    </row>
    <row r="982" spans="1:11" x14ac:dyDescent="0.25">
      <c r="A982" t="s">
        <v>1029</v>
      </c>
      <c r="B982" t="s">
        <v>10</v>
      </c>
      <c r="C982" t="s">
        <v>18</v>
      </c>
      <c r="D982" t="s">
        <v>12</v>
      </c>
      <c r="E982" s="27">
        <v>0.1</v>
      </c>
      <c r="F982" s="2">
        <v>44868</v>
      </c>
      <c r="G982" s="27" t="str">
        <f>TEXT(Table[[#This Row],[date]],"mmm")</f>
        <v>Nov</v>
      </c>
      <c r="H982" s="2" t="str">
        <f>TEXT(Table[[#This Row],[date]],"yyyy")</f>
        <v>2022</v>
      </c>
      <c r="I982" t="s">
        <v>31</v>
      </c>
      <c r="J982" t="s">
        <v>15</v>
      </c>
      <c r="K982">
        <v>16</v>
      </c>
    </row>
    <row r="983" spans="1:11" x14ac:dyDescent="0.25">
      <c r="A983" t="s">
        <v>1030</v>
      </c>
      <c r="B983" t="s">
        <v>33</v>
      </c>
      <c r="C983" t="s">
        <v>146</v>
      </c>
      <c r="D983">
        <v>50</v>
      </c>
      <c r="E983" s="27" t="s">
        <v>12</v>
      </c>
      <c r="F983" s="2">
        <v>43954</v>
      </c>
      <c r="G983" s="27" t="str">
        <f>TEXT(Table[[#This Row],[date]],"mmm")</f>
        <v>May</v>
      </c>
      <c r="H983" s="2" t="str">
        <f>TEXT(Table[[#This Row],[date]],"yyyy")</f>
        <v>2020</v>
      </c>
      <c r="I983" t="s">
        <v>31</v>
      </c>
      <c r="J983" t="s">
        <v>15</v>
      </c>
      <c r="K983">
        <v>46</v>
      </c>
    </row>
    <row r="984" spans="1:11" x14ac:dyDescent="0.25">
      <c r="A984" t="s">
        <v>1031</v>
      </c>
      <c r="B984" t="s">
        <v>10</v>
      </c>
      <c r="C984" t="s">
        <v>55</v>
      </c>
      <c r="D984" t="s">
        <v>12</v>
      </c>
      <c r="E984" s="27">
        <v>0.16</v>
      </c>
      <c r="F984" s="2">
        <v>44943</v>
      </c>
      <c r="G984" s="27" t="str">
        <f>TEXT(Table[[#This Row],[date]],"mmm")</f>
        <v>Jan</v>
      </c>
      <c r="H984" s="2" t="str">
        <f>TEXT(Table[[#This Row],[date]],"yyyy")</f>
        <v>2023</v>
      </c>
      <c r="I984" t="s">
        <v>31</v>
      </c>
      <c r="J984" t="s">
        <v>15</v>
      </c>
      <c r="K984">
        <v>12</v>
      </c>
    </row>
    <row r="985" spans="1:11" x14ac:dyDescent="0.25">
      <c r="A985" t="s">
        <v>1032</v>
      </c>
      <c r="B985" t="s">
        <v>298</v>
      </c>
      <c r="C985" t="s">
        <v>34</v>
      </c>
      <c r="D985">
        <v>450</v>
      </c>
      <c r="E985" s="27">
        <v>0.15</v>
      </c>
      <c r="F985" s="2">
        <v>43970</v>
      </c>
      <c r="G985" s="27" t="str">
        <f>TEXT(Table[[#This Row],[date]],"mmm")</f>
        <v>May</v>
      </c>
      <c r="H985" s="2" t="str">
        <f>TEXT(Table[[#This Row],[date]],"yyyy")</f>
        <v>2020</v>
      </c>
      <c r="I985" t="s">
        <v>35</v>
      </c>
      <c r="J985" t="s">
        <v>70</v>
      </c>
      <c r="K985">
        <v>157</v>
      </c>
    </row>
    <row r="986" spans="1:11" x14ac:dyDescent="0.25">
      <c r="A986" t="s">
        <v>1033</v>
      </c>
      <c r="B986" t="s">
        <v>180</v>
      </c>
      <c r="C986" t="s">
        <v>58</v>
      </c>
      <c r="D986" t="s">
        <v>12</v>
      </c>
      <c r="E986" s="27">
        <v>1</v>
      </c>
      <c r="F986" s="2">
        <v>44979</v>
      </c>
      <c r="G986" s="27" t="str">
        <f>TEXT(Table[[#This Row],[date]],"mmm")</f>
        <v>Feb</v>
      </c>
      <c r="H986" s="2" t="str">
        <f>TEXT(Table[[#This Row],[date]],"yyyy")</f>
        <v>2023</v>
      </c>
      <c r="I986" t="s">
        <v>124</v>
      </c>
      <c r="J986" t="s">
        <v>15</v>
      </c>
      <c r="K986">
        <v>57</v>
      </c>
    </row>
    <row r="987" spans="1:11" x14ac:dyDescent="0.25">
      <c r="A987" t="s">
        <v>1034</v>
      </c>
      <c r="B987" t="s">
        <v>37</v>
      </c>
      <c r="C987" t="s">
        <v>159</v>
      </c>
      <c r="D987">
        <v>47</v>
      </c>
      <c r="E987" s="27" t="s">
        <v>12</v>
      </c>
      <c r="F987" s="2">
        <v>43917</v>
      </c>
      <c r="G987" s="27" t="str">
        <f>TEXT(Table[[#This Row],[date]],"mmm")</f>
        <v>Mar</v>
      </c>
      <c r="H987" s="2" t="str">
        <f>TEXT(Table[[#This Row],[date]],"yyyy")</f>
        <v>2020</v>
      </c>
      <c r="I987" t="s">
        <v>29</v>
      </c>
      <c r="J987" t="s">
        <v>40</v>
      </c>
      <c r="K987">
        <v>263</v>
      </c>
    </row>
    <row r="988" spans="1:11" x14ac:dyDescent="0.25">
      <c r="A988" t="s">
        <v>1034</v>
      </c>
      <c r="B988" t="s">
        <v>37</v>
      </c>
      <c r="C988" t="s">
        <v>159</v>
      </c>
      <c r="D988">
        <v>47</v>
      </c>
      <c r="E988" s="27">
        <v>0.1</v>
      </c>
      <c r="F988" s="2">
        <v>43938</v>
      </c>
      <c r="G988" s="27" t="str">
        <f>TEXT(Table[[#This Row],[date]],"mmm")</f>
        <v>Apr</v>
      </c>
      <c r="H988" s="2" t="str">
        <f>TEXT(Table[[#This Row],[date]],"yyyy")</f>
        <v>2020</v>
      </c>
      <c r="I988" t="s">
        <v>29</v>
      </c>
      <c r="J988" t="s">
        <v>40</v>
      </c>
      <c r="K988">
        <v>263</v>
      </c>
    </row>
    <row r="989" spans="1:11" x14ac:dyDescent="0.25">
      <c r="A989" t="s">
        <v>1034</v>
      </c>
      <c r="B989" t="s">
        <v>37</v>
      </c>
      <c r="C989" t="s">
        <v>159</v>
      </c>
      <c r="D989">
        <v>159</v>
      </c>
      <c r="E989" s="27" t="s">
        <v>12</v>
      </c>
      <c r="F989" s="2">
        <v>44670</v>
      </c>
      <c r="G989" s="27" t="str">
        <f>TEXT(Table[[#This Row],[date]],"mmm")</f>
        <v>Apr</v>
      </c>
      <c r="H989" s="2" t="str">
        <f>TEXT(Table[[#This Row],[date]],"yyyy")</f>
        <v>2022</v>
      </c>
      <c r="I989" t="s">
        <v>39</v>
      </c>
      <c r="J989" t="s">
        <v>40</v>
      </c>
      <c r="K989">
        <v>788</v>
      </c>
    </row>
    <row r="990" spans="1:11" x14ac:dyDescent="0.25">
      <c r="A990" t="s">
        <v>1034</v>
      </c>
      <c r="B990" t="s">
        <v>37</v>
      </c>
      <c r="C990" t="s">
        <v>159</v>
      </c>
      <c r="D990">
        <v>312</v>
      </c>
      <c r="E990" s="27">
        <v>0.12</v>
      </c>
      <c r="F990" s="2">
        <v>44902</v>
      </c>
      <c r="G990" s="27" t="str">
        <f>TEXT(Table[[#This Row],[date]],"mmm")</f>
        <v>Dec</v>
      </c>
      <c r="H990" s="2" t="str">
        <f>TEXT(Table[[#This Row],[date]],"yyyy")</f>
        <v>2022</v>
      </c>
      <c r="I990" t="s">
        <v>39</v>
      </c>
      <c r="J990" t="s">
        <v>40</v>
      </c>
      <c r="K990">
        <v>788</v>
      </c>
    </row>
    <row r="991" spans="1:11" x14ac:dyDescent="0.25">
      <c r="A991" t="s">
        <v>1034</v>
      </c>
      <c r="B991" t="s">
        <v>37</v>
      </c>
      <c r="C991" t="s">
        <v>159</v>
      </c>
      <c r="D991">
        <v>340</v>
      </c>
      <c r="E991" s="27">
        <v>0.15</v>
      </c>
      <c r="F991" s="2">
        <v>44988</v>
      </c>
      <c r="G991" s="27" t="str">
        <f>TEXT(Table[[#This Row],[date]],"mmm")</f>
        <v>Mar</v>
      </c>
      <c r="H991" s="2" t="str">
        <f>TEXT(Table[[#This Row],[date]],"yyyy")</f>
        <v>2023</v>
      </c>
      <c r="I991" t="s">
        <v>39</v>
      </c>
      <c r="J991" t="s">
        <v>40</v>
      </c>
      <c r="K991">
        <v>788</v>
      </c>
    </row>
    <row r="992" spans="1:11" x14ac:dyDescent="0.25">
      <c r="A992" t="s">
        <v>1034</v>
      </c>
      <c r="B992" t="s">
        <v>37</v>
      </c>
      <c r="C992" t="s">
        <v>159</v>
      </c>
      <c r="D992">
        <v>384</v>
      </c>
      <c r="E992" s="27">
        <v>0.12</v>
      </c>
      <c r="F992" s="2">
        <v>44747</v>
      </c>
      <c r="G992" s="27" t="str">
        <f>TEXT(Table[[#This Row],[date]],"mmm")</f>
        <v>Jul</v>
      </c>
      <c r="H992" s="2" t="str">
        <f>TEXT(Table[[#This Row],[date]],"yyyy")</f>
        <v>2022</v>
      </c>
      <c r="I992" t="s">
        <v>39</v>
      </c>
      <c r="J992" t="s">
        <v>40</v>
      </c>
      <c r="K992">
        <v>788</v>
      </c>
    </row>
    <row r="993" spans="1:11" x14ac:dyDescent="0.25">
      <c r="A993" t="s">
        <v>1035</v>
      </c>
      <c r="B993" t="s">
        <v>57</v>
      </c>
      <c r="C993" t="s">
        <v>159</v>
      </c>
      <c r="D993">
        <v>32</v>
      </c>
      <c r="E993" s="27">
        <v>0.6</v>
      </c>
      <c r="F993" s="2">
        <v>43980</v>
      </c>
      <c r="G993" s="27" t="str">
        <f>TEXT(Table[[#This Row],[date]],"mmm")</f>
        <v>May</v>
      </c>
      <c r="H993" s="2" t="str">
        <f>TEXT(Table[[#This Row],[date]],"yyyy")</f>
        <v>2020</v>
      </c>
      <c r="I993" t="s">
        <v>19</v>
      </c>
      <c r="J993" t="s">
        <v>15</v>
      </c>
      <c r="K993">
        <v>17</v>
      </c>
    </row>
    <row r="994" spans="1:11" x14ac:dyDescent="0.25">
      <c r="A994" t="s">
        <v>1036</v>
      </c>
      <c r="B994" t="s">
        <v>33</v>
      </c>
      <c r="C994" t="s">
        <v>159</v>
      </c>
      <c r="D994">
        <v>25</v>
      </c>
      <c r="E994" s="27">
        <v>0.75</v>
      </c>
      <c r="F994" s="2">
        <v>43920</v>
      </c>
      <c r="G994" s="27" t="str">
        <f>TEXT(Table[[#This Row],[date]],"mmm")</f>
        <v>Mar</v>
      </c>
      <c r="H994" s="2" t="str">
        <f>TEXT(Table[[#This Row],[date]],"yyyy")</f>
        <v>2020</v>
      </c>
      <c r="I994" t="s">
        <v>19</v>
      </c>
      <c r="J994" t="s">
        <v>15</v>
      </c>
      <c r="K994">
        <v>18</v>
      </c>
    </row>
    <row r="995" spans="1:11" x14ac:dyDescent="0.25">
      <c r="A995" t="s">
        <v>1037</v>
      </c>
      <c r="B995" t="s">
        <v>37</v>
      </c>
      <c r="C995" t="s">
        <v>105</v>
      </c>
      <c r="D995">
        <v>300</v>
      </c>
      <c r="E995" s="27">
        <v>7.0000000000000007E-2</v>
      </c>
      <c r="F995" s="2">
        <v>44963</v>
      </c>
      <c r="G995" s="27" t="str">
        <f>TEXT(Table[[#This Row],[date]],"mmm")</f>
        <v>Feb</v>
      </c>
      <c r="H995" s="2" t="str">
        <f>TEXT(Table[[#This Row],[date]],"yyyy")</f>
        <v>2023</v>
      </c>
      <c r="I995" t="s">
        <v>85</v>
      </c>
      <c r="J995" t="s">
        <v>40</v>
      </c>
      <c r="K995">
        <v>507</v>
      </c>
    </row>
    <row r="996" spans="1:11" x14ac:dyDescent="0.25">
      <c r="A996" t="s">
        <v>1037</v>
      </c>
      <c r="B996" t="s">
        <v>37</v>
      </c>
      <c r="C996" t="s">
        <v>105</v>
      </c>
      <c r="D996">
        <v>500</v>
      </c>
      <c r="E996" s="27">
        <v>0.15</v>
      </c>
      <c r="F996" s="2">
        <v>44781</v>
      </c>
      <c r="G996" s="27" t="str">
        <f>TEXT(Table[[#This Row],[date]],"mmm")</f>
        <v>Aug</v>
      </c>
      <c r="H996" s="2" t="str">
        <f>TEXT(Table[[#This Row],[date]],"yyyy")</f>
        <v>2022</v>
      </c>
      <c r="I996" t="s">
        <v>85</v>
      </c>
      <c r="J996" t="s">
        <v>40</v>
      </c>
      <c r="K996">
        <v>507</v>
      </c>
    </row>
    <row r="997" spans="1:11" x14ac:dyDescent="0.25">
      <c r="A997" t="s">
        <v>1038</v>
      </c>
      <c r="B997" t="s">
        <v>37</v>
      </c>
      <c r="C997" t="s">
        <v>34</v>
      </c>
      <c r="D997">
        <v>25</v>
      </c>
      <c r="E997" s="27">
        <v>0.1</v>
      </c>
      <c r="F997" s="2">
        <v>44798</v>
      </c>
      <c r="G997" s="27" t="str">
        <f>TEXT(Table[[#This Row],[date]],"mmm")</f>
        <v>Aug</v>
      </c>
      <c r="H997" s="2" t="str">
        <f>TEXT(Table[[#This Row],[date]],"yyyy")</f>
        <v>2022</v>
      </c>
      <c r="I997" t="s">
        <v>59</v>
      </c>
      <c r="J997" t="s">
        <v>40</v>
      </c>
      <c r="K997" t="s">
        <v>12</v>
      </c>
    </row>
    <row r="998" spans="1:11" x14ac:dyDescent="0.25">
      <c r="A998" t="s">
        <v>1039</v>
      </c>
      <c r="B998" t="s">
        <v>590</v>
      </c>
      <c r="C998" t="s">
        <v>146</v>
      </c>
      <c r="D998">
        <v>76</v>
      </c>
      <c r="E998" s="27">
        <v>0.23</v>
      </c>
      <c r="F998" s="2">
        <v>44881</v>
      </c>
      <c r="G998" s="27" t="str">
        <f>TEXT(Table[[#This Row],[date]],"mmm")</f>
        <v>Nov</v>
      </c>
      <c r="H998" s="2" t="str">
        <f>TEXT(Table[[#This Row],[date]],"yyyy")</f>
        <v>2022</v>
      </c>
      <c r="I998" t="s">
        <v>24</v>
      </c>
      <c r="J998" t="s">
        <v>15</v>
      </c>
      <c r="K998">
        <v>56</v>
      </c>
    </row>
    <row r="999" spans="1:11" x14ac:dyDescent="0.25">
      <c r="A999" t="s">
        <v>1040</v>
      </c>
      <c r="B999" t="s">
        <v>74</v>
      </c>
      <c r="C999" t="s">
        <v>97</v>
      </c>
      <c r="D999">
        <v>34</v>
      </c>
      <c r="E999" s="27" t="s">
        <v>12</v>
      </c>
      <c r="F999" s="2">
        <v>43909</v>
      </c>
      <c r="G999" s="27" t="str">
        <f>TEXT(Table[[#This Row],[date]],"mmm")</f>
        <v>Mar</v>
      </c>
      <c r="H999" s="2" t="str">
        <f>TEXT(Table[[#This Row],[date]],"yyyy")</f>
        <v>2020</v>
      </c>
      <c r="I999" t="s">
        <v>29</v>
      </c>
      <c r="J999" t="s">
        <v>15</v>
      </c>
      <c r="K999">
        <v>81</v>
      </c>
    </row>
    <row r="1000" spans="1:11" x14ac:dyDescent="0.25">
      <c r="A1000" t="s">
        <v>1041</v>
      </c>
      <c r="B1000" t="s">
        <v>10</v>
      </c>
      <c r="C1000" t="s">
        <v>108</v>
      </c>
      <c r="D1000">
        <v>23</v>
      </c>
      <c r="E1000" s="27">
        <v>0.11</v>
      </c>
      <c r="F1000" s="2">
        <v>44854</v>
      </c>
      <c r="G1000" s="27" t="str">
        <f>TEXT(Table[[#This Row],[date]],"mmm")</f>
        <v>Oct</v>
      </c>
      <c r="H1000" s="2" t="str">
        <f>TEXT(Table[[#This Row],[date]],"yyyy")</f>
        <v>2022</v>
      </c>
      <c r="I1000" t="s">
        <v>29</v>
      </c>
      <c r="J1000" t="s">
        <v>15</v>
      </c>
      <c r="K1000">
        <v>203</v>
      </c>
    </row>
    <row r="1001" spans="1:11" x14ac:dyDescent="0.25">
      <c r="A1001" t="s">
        <v>1041</v>
      </c>
      <c r="B1001" t="s">
        <v>10</v>
      </c>
      <c r="C1001" t="s">
        <v>108</v>
      </c>
      <c r="D1001">
        <v>34</v>
      </c>
      <c r="E1001" s="27">
        <v>0.14000000000000001</v>
      </c>
      <c r="F1001" s="2">
        <v>44713</v>
      </c>
      <c r="G1001" s="27" t="str">
        <f>TEXT(Table[[#This Row],[date]],"mmm")</f>
        <v>Jun</v>
      </c>
      <c r="H1001" s="2" t="str">
        <f>TEXT(Table[[#This Row],[date]],"yyyy")</f>
        <v>2022</v>
      </c>
      <c r="I1001" t="s">
        <v>29</v>
      </c>
      <c r="J1001" t="s">
        <v>15</v>
      </c>
      <c r="K1001">
        <v>203</v>
      </c>
    </row>
    <row r="1002" spans="1:11" x14ac:dyDescent="0.25">
      <c r="A1002" t="s">
        <v>1088</v>
      </c>
      <c r="B1002" t="s">
        <v>42</v>
      </c>
      <c r="C1002" t="s">
        <v>69</v>
      </c>
      <c r="D1002">
        <v>15</v>
      </c>
      <c r="E1002" s="27">
        <v>0.2</v>
      </c>
      <c r="F1002" s="2">
        <v>44797</v>
      </c>
      <c r="G1002" s="27" t="str">
        <f>TEXT(Table[[#This Row],[date]],"mmm")</f>
        <v>Aug</v>
      </c>
      <c r="H1002" s="2" t="str">
        <f>TEXT(Table[[#This Row],[date]],"yyyy")</f>
        <v>2022</v>
      </c>
      <c r="I1002" t="s">
        <v>19</v>
      </c>
      <c r="J1002" t="s">
        <v>15</v>
      </c>
      <c r="K1002">
        <v>24</v>
      </c>
    </row>
    <row r="1003" spans="1:11" x14ac:dyDescent="0.25">
      <c r="A1003" t="s">
        <v>1089</v>
      </c>
      <c r="B1003" t="s">
        <v>22</v>
      </c>
      <c r="C1003" t="s">
        <v>50</v>
      </c>
      <c r="D1003">
        <v>11</v>
      </c>
      <c r="E1003" s="27">
        <v>0.08</v>
      </c>
      <c r="F1003" s="2">
        <v>43955</v>
      </c>
      <c r="G1003" s="27" t="str">
        <f>TEXT(Table[[#This Row],[date]],"mmm")</f>
        <v>May</v>
      </c>
      <c r="H1003" s="2" t="str">
        <f>TEXT(Table[[#This Row],[date]],"yyyy")</f>
        <v>2020</v>
      </c>
      <c r="I1003" t="s">
        <v>19</v>
      </c>
      <c r="J1003" t="s">
        <v>25</v>
      </c>
      <c r="K1003">
        <v>11</v>
      </c>
    </row>
    <row r="1004" spans="1:11" x14ac:dyDescent="0.25">
      <c r="A1004" t="s">
        <v>1090</v>
      </c>
      <c r="B1004" t="s">
        <v>184</v>
      </c>
      <c r="C1004" t="s">
        <v>18</v>
      </c>
      <c r="D1004">
        <v>8</v>
      </c>
      <c r="E1004" s="27">
        <v>0.04</v>
      </c>
      <c r="F1004" s="2">
        <v>43930</v>
      </c>
      <c r="G1004" s="27" t="str">
        <f>TEXT(Table[[#This Row],[date]],"mmm")</f>
        <v>Apr</v>
      </c>
      <c r="H1004" s="2" t="str">
        <f>TEXT(Table[[#This Row],[date]],"yyyy")</f>
        <v>2020</v>
      </c>
      <c r="I1004" t="s">
        <v>39</v>
      </c>
      <c r="J1004" t="s">
        <v>185</v>
      </c>
      <c r="K1004">
        <v>32</v>
      </c>
    </row>
    <row r="1005" spans="1:11" x14ac:dyDescent="0.25">
      <c r="A1005" t="s">
        <v>1091</v>
      </c>
      <c r="B1005" t="s">
        <v>604</v>
      </c>
      <c r="C1005" t="s">
        <v>28</v>
      </c>
      <c r="D1005" t="s">
        <v>12</v>
      </c>
      <c r="E1005" s="27">
        <v>1</v>
      </c>
      <c r="F1005" s="2">
        <v>44897</v>
      </c>
      <c r="G1005" s="27" t="str">
        <f>TEXT(Table[[#This Row],[date]],"mmm")</f>
        <v>Dec</v>
      </c>
      <c r="H1005" s="2" t="str">
        <f>TEXT(Table[[#This Row],[date]],"yyyy")</f>
        <v>2022</v>
      </c>
      <c r="I1005" t="s">
        <v>39</v>
      </c>
      <c r="J1005" t="s">
        <v>15</v>
      </c>
      <c r="K1005">
        <v>9</v>
      </c>
    </row>
    <row r="1006" spans="1:11" x14ac:dyDescent="0.25">
      <c r="A1006" t="s">
        <v>1092</v>
      </c>
      <c r="B1006" t="s">
        <v>33</v>
      </c>
      <c r="C1006" t="s">
        <v>11</v>
      </c>
      <c r="D1006" t="s">
        <v>12</v>
      </c>
      <c r="E1006" s="27">
        <v>0.2</v>
      </c>
      <c r="F1006" s="2">
        <v>44944</v>
      </c>
      <c r="G1006" s="27" t="str">
        <f>TEXT(Table[[#This Row],[date]],"mmm")</f>
        <v>Jan</v>
      </c>
      <c r="H1006" s="2" t="str">
        <f>TEXT(Table[[#This Row],[date]],"yyyy")</f>
        <v>2023</v>
      </c>
      <c r="I1006" t="s">
        <v>31</v>
      </c>
      <c r="J1006" t="s">
        <v>15</v>
      </c>
      <c r="K1006" t="s">
        <v>12</v>
      </c>
    </row>
    <row r="1007" spans="1:11" x14ac:dyDescent="0.25">
      <c r="A1007" t="s">
        <v>1093</v>
      </c>
      <c r="B1007" t="s">
        <v>10</v>
      </c>
      <c r="C1007" t="s">
        <v>11</v>
      </c>
      <c r="D1007">
        <v>26</v>
      </c>
      <c r="E1007" s="27" t="s">
        <v>12</v>
      </c>
      <c r="F1007" s="2">
        <v>44981</v>
      </c>
      <c r="G1007" s="27" t="str">
        <f>TEXT(Table[[#This Row],[date]],"mmm")</f>
        <v>Feb</v>
      </c>
      <c r="H1007" s="2" t="str">
        <f>TEXT(Table[[#This Row],[date]],"yyyy")</f>
        <v>2023</v>
      </c>
      <c r="I1007" t="s">
        <v>31</v>
      </c>
      <c r="J1007" t="s">
        <v>15</v>
      </c>
      <c r="K1007">
        <v>132</v>
      </c>
    </row>
    <row r="1008" spans="1:11" x14ac:dyDescent="0.25">
      <c r="A1008" t="s">
        <v>1094</v>
      </c>
      <c r="B1008" t="s">
        <v>10</v>
      </c>
      <c r="C1008" t="s">
        <v>119</v>
      </c>
      <c r="D1008" t="s">
        <v>12</v>
      </c>
      <c r="E1008" s="27">
        <v>1</v>
      </c>
      <c r="F1008" s="2">
        <v>44061</v>
      </c>
      <c r="G1008" s="27" t="str">
        <f>TEXT(Table[[#This Row],[date]],"mmm")</f>
        <v>Aug</v>
      </c>
      <c r="H1008" s="2" t="str">
        <f>TEXT(Table[[#This Row],[date]],"yyyy")</f>
        <v>2020</v>
      </c>
      <c r="I1008" t="s">
        <v>19</v>
      </c>
      <c r="J1008" t="s">
        <v>15</v>
      </c>
      <c r="K1008">
        <v>10</v>
      </c>
    </row>
    <row r="1009" spans="1:11" x14ac:dyDescent="0.25">
      <c r="A1009" t="s">
        <v>1095</v>
      </c>
      <c r="B1009" t="s">
        <v>114</v>
      </c>
      <c r="C1009" t="s">
        <v>18</v>
      </c>
      <c r="D1009">
        <v>150</v>
      </c>
      <c r="E1009" s="27" t="s">
        <v>12</v>
      </c>
      <c r="F1009" s="2">
        <v>44719</v>
      </c>
      <c r="G1009" s="27" t="str">
        <f>TEXT(Table[[#This Row],[date]],"mmm")</f>
        <v>Jun</v>
      </c>
      <c r="H1009" s="2" t="str">
        <f>TEXT(Table[[#This Row],[date]],"yyyy")</f>
        <v>2022</v>
      </c>
      <c r="I1009" t="s">
        <v>29</v>
      </c>
      <c r="J1009" t="s">
        <v>116</v>
      </c>
      <c r="K1009">
        <v>149</v>
      </c>
    </row>
    <row r="1010" spans="1:11" x14ac:dyDescent="0.25">
      <c r="A1010" t="s">
        <v>1096</v>
      </c>
      <c r="B1010" t="s">
        <v>33</v>
      </c>
      <c r="C1010" t="s">
        <v>53</v>
      </c>
      <c r="D1010">
        <v>60</v>
      </c>
      <c r="E1010" s="27">
        <v>0.33</v>
      </c>
      <c r="F1010" s="2">
        <v>44763</v>
      </c>
      <c r="G1010" s="27" t="str">
        <f>TEXT(Table[[#This Row],[date]],"mmm")</f>
        <v>Jul</v>
      </c>
      <c r="H1010" s="2" t="str">
        <f>TEXT(Table[[#This Row],[date]],"yyyy")</f>
        <v>2022</v>
      </c>
      <c r="I1010" t="s">
        <v>24</v>
      </c>
      <c r="J1010" t="s">
        <v>15</v>
      </c>
      <c r="K1010">
        <v>72</v>
      </c>
    </row>
    <row r="1011" spans="1:11" x14ac:dyDescent="0.25">
      <c r="A1011" t="s">
        <v>1097</v>
      </c>
      <c r="B1011" t="s">
        <v>184</v>
      </c>
      <c r="C1011" t="s">
        <v>38</v>
      </c>
      <c r="D1011">
        <v>330</v>
      </c>
      <c r="E1011" s="27">
        <v>0.35</v>
      </c>
      <c r="F1011" s="2">
        <v>44951</v>
      </c>
      <c r="G1011" s="27" t="str">
        <f>TEXT(Table[[#This Row],[date]],"mmm")</f>
        <v>Jan</v>
      </c>
      <c r="H1011" s="2" t="str">
        <f>TEXT(Table[[#This Row],[date]],"yyyy")</f>
        <v>2023</v>
      </c>
      <c r="I1011" t="s">
        <v>59</v>
      </c>
      <c r="J1011" t="s">
        <v>185</v>
      </c>
      <c r="K1011">
        <v>13</v>
      </c>
    </row>
    <row r="1012" spans="1:11" x14ac:dyDescent="0.25">
      <c r="A1012" t="s">
        <v>1098</v>
      </c>
      <c r="B1012" t="s">
        <v>33</v>
      </c>
      <c r="C1012" t="s">
        <v>18</v>
      </c>
      <c r="D1012">
        <v>30</v>
      </c>
      <c r="E1012" s="27">
        <v>0.1</v>
      </c>
      <c r="F1012" s="2">
        <v>44760</v>
      </c>
      <c r="G1012" s="27" t="str">
        <f>TEXT(Table[[#This Row],[date]],"mmm")</f>
        <v>Jul</v>
      </c>
      <c r="H1012" s="2" t="str">
        <f>TEXT(Table[[#This Row],[date]],"yyyy")</f>
        <v>2022</v>
      </c>
      <c r="I1012" t="s">
        <v>24</v>
      </c>
      <c r="J1012" t="s">
        <v>15</v>
      </c>
      <c r="K1012">
        <v>245</v>
      </c>
    </row>
    <row r="1013" spans="1:11" x14ac:dyDescent="0.25">
      <c r="A1013" t="s">
        <v>1099</v>
      </c>
      <c r="B1013" t="s">
        <v>27</v>
      </c>
      <c r="C1013" t="s">
        <v>159</v>
      </c>
      <c r="D1013">
        <v>44</v>
      </c>
      <c r="E1013" s="27" t="s">
        <v>12</v>
      </c>
      <c r="F1013" s="2">
        <v>44943</v>
      </c>
      <c r="G1013" s="27" t="str">
        <f>TEXT(Table[[#This Row],[date]],"mmm")</f>
        <v>Jan</v>
      </c>
      <c r="H1013" s="2" t="str">
        <f>TEXT(Table[[#This Row],[date]],"yyyy")</f>
        <v>2023</v>
      </c>
      <c r="I1013" t="s">
        <v>24</v>
      </c>
      <c r="J1013" t="s">
        <v>15</v>
      </c>
      <c r="K1013">
        <v>31</v>
      </c>
    </row>
    <row r="1014" spans="1:11" x14ac:dyDescent="0.25">
      <c r="A1014" t="s">
        <v>1100</v>
      </c>
      <c r="B1014" t="s">
        <v>10</v>
      </c>
      <c r="C1014" t="s">
        <v>58</v>
      </c>
      <c r="D1014">
        <v>60</v>
      </c>
      <c r="E1014" s="27">
        <v>0.02</v>
      </c>
      <c r="F1014" s="2">
        <v>44762</v>
      </c>
      <c r="G1014" s="27" t="str">
        <f>TEXT(Table[[#This Row],[date]],"mmm")</f>
        <v>Jul</v>
      </c>
      <c r="H1014" s="2" t="str">
        <f>TEXT(Table[[#This Row],[date]],"yyyy")</f>
        <v>2022</v>
      </c>
      <c r="I1014" t="s">
        <v>31</v>
      </c>
      <c r="J1014" t="s">
        <v>15</v>
      </c>
      <c r="K1014">
        <v>4900</v>
      </c>
    </row>
    <row r="1015" spans="1:11" x14ac:dyDescent="0.25">
      <c r="A1015" t="s">
        <v>1100</v>
      </c>
      <c r="B1015" t="s">
        <v>10</v>
      </c>
      <c r="C1015" t="s">
        <v>58</v>
      </c>
      <c r="D1015">
        <v>700</v>
      </c>
      <c r="E1015" s="27">
        <v>0.13</v>
      </c>
      <c r="F1015" s="2">
        <v>44868</v>
      </c>
      <c r="G1015" s="27" t="str">
        <f>TEXT(Table[[#This Row],[date]],"mmm")</f>
        <v>Nov</v>
      </c>
      <c r="H1015" s="2" t="str">
        <f>TEXT(Table[[#This Row],[date]],"yyyy")</f>
        <v>2022</v>
      </c>
      <c r="I1015" t="s">
        <v>31</v>
      </c>
      <c r="J1015" t="s">
        <v>15</v>
      </c>
      <c r="K1015">
        <v>4900</v>
      </c>
    </row>
    <row r="1016" spans="1:11" x14ac:dyDescent="0.25">
      <c r="A1016" t="s">
        <v>1100</v>
      </c>
      <c r="B1016" t="s">
        <v>10</v>
      </c>
      <c r="C1016" t="s">
        <v>58</v>
      </c>
      <c r="D1016">
        <v>982</v>
      </c>
      <c r="E1016" s="27">
        <v>0.17</v>
      </c>
      <c r="F1016" s="2">
        <v>43950</v>
      </c>
      <c r="G1016" s="27" t="str">
        <f>TEXT(Table[[#This Row],[date]],"mmm")</f>
        <v>Apr</v>
      </c>
      <c r="H1016" s="2" t="str">
        <f>TEXT(Table[[#This Row],[date]],"yyyy")</f>
        <v>2020</v>
      </c>
      <c r="I1016" t="s">
        <v>31</v>
      </c>
      <c r="J1016" t="s">
        <v>15</v>
      </c>
      <c r="K1016">
        <v>4900</v>
      </c>
    </row>
    <row r="1017" spans="1:11" x14ac:dyDescent="0.25">
      <c r="A1017" t="s">
        <v>1101</v>
      </c>
      <c r="B1017" t="s">
        <v>10</v>
      </c>
      <c r="C1017" t="s">
        <v>159</v>
      </c>
      <c r="D1017">
        <v>100</v>
      </c>
      <c r="E1017" s="27" t="s">
        <v>12</v>
      </c>
      <c r="F1017" s="2">
        <v>43915</v>
      </c>
      <c r="G1017" s="27" t="str">
        <f>TEXT(Table[[#This Row],[date]],"mmm")</f>
        <v>Mar</v>
      </c>
      <c r="H1017" s="2" t="str">
        <f>TEXT(Table[[#This Row],[date]],"yyyy")</f>
        <v>2020</v>
      </c>
      <c r="I1017" t="s">
        <v>24</v>
      </c>
      <c r="J1017" t="s">
        <v>15</v>
      </c>
      <c r="K1017">
        <v>179</v>
      </c>
    </row>
    <row r="1018" spans="1:11" x14ac:dyDescent="0.25">
      <c r="A1018" t="s">
        <v>1102</v>
      </c>
      <c r="B1018" t="s">
        <v>184</v>
      </c>
      <c r="C1018" t="s">
        <v>34</v>
      </c>
      <c r="D1018">
        <v>50</v>
      </c>
      <c r="E1018" s="27">
        <v>0.25</v>
      </c>
      <c r="F1018" s="2">
        <v>44894</v>
      </c>
      <c r="G1018" s="27" t="str">
        <f>TEXT(Table[[#This Row],[date]],"mmm")</f>
        <v>Nov</v>
      </c>
      <c r="H1018" s="2" t="str">
        <f>TEXT(Table[[#This Row],[date]],"yyyy")</f>
        <v>2022</v>
      </c>
      <c r="I1018" t="s">
        <v>39</v>
      </c>
      <c r="J1018" t="s">
        <v>185</v>
      </c>
      <c r="K1018">
        <v>144</v>
      </c>
    </row>
    <row r="1019" spans="1:11" x14ac:dyDescent="0.25">
      <c r="A1019" t="s">
        <v>1103</v>
      </c>
      <c r="B1019" t="s">
        <v>77</v>
      </c>
      <c r="C1019" t="s">
        <v>69</v>
      </c>
      <c r="D1019">
        <v>38</v>
      </c>
      <c r="E1019" s="27" t="s">
        <v>12</v>
      </c>
      <c r="F1019" s="2">
        <v>44761</v>
      </c>
      <c r="G1019" s="27" t="str">
        <f>TEXT(Table[[#This Row],[date]],"mmm")</f>
        <v>Jul</v>
      </c>
      <c r="H1019" s="2" t="str">
        <f>TEXT(Table[[#This Row],[date]],"yyyy")</f>
        <v>2022</v>
      </c>
      <c r="I1019" t="s">
        <v>14</v>
      </c>
      <c r="J1019" t="s">
        <v>15</v>
      </c>
      <c r="K1019">
        <v>323</v>
      </c>
    </row>
    <row r="1020" spans="1:11" x14ac:dyDescent="0.25">
      <c r="A1020" t="s">
        <v>1104</v>
      </c>
      <c r="B1020" t="s">
        <v>184</v>
      </c>
      <c r="C1020" t="s">
        <v>34</v>
      </c>
      <c r="D1020" t="s">
        <v>12</v>
      </c>
      <c r="E1020" s="27">
        <v>0.35</v>
      </c>
      <c r="F1020" s="2">
        <v>44826</v>
      </c>
      <c r="G1020" s="27" t="str">
        <f>TEXT(Table[[#This Row],[date]],"mmm")</f>
        <v>Sep</v>
      </c>
      <c r="H1020" s="2" t="str">
        <f>TEXT(Table[[#This Row],[date]],"yyyy")</f>
        <v>2022</v>
      </c>
      <c r="I1020" t="s">
        <v>35</v>
      </c>
      <c r="J1020" t="s">
        <v>185</v>
      </c>
      <c r="K1020">
        <v>136</v>
      </c>
    </row>
    <row r="1021" spans="1:11" x14ac:dyDescent="0.25">
      <c r="A1021" t="s">
        <v>1105</v>
      </c>
      <c r="B1021" t="s">
        <v>10</v>
      </c>
      <c r="C1021" t="s">
        <v>65</v>
      </c>
      <c r="D1021" t="s">
        <v>12</v>
      </c>
      <c r="E1021" s="27">
        <v>1</v>
      </c>
      <c r="F1021" s="2">
        <v>44315</v>
      </c>
      <c r="G1021" s="27" t="str">
        <f>TEXT(Table[[#This Row],[date]],"mmm")</f>
        <v>Apr</v>
      </c>
      <c r="H1021" s="2" t="str">
        <f>TEXT(Table[[#This Row],[date]],"yyyy")</f>
        <v>2021</v>
      </c>
      <c r="I1021" t="s">
        <v>24</v>
      </c>
      <c r="J1021" t="s">
        <v>15</v>
      </c>
      <c r="K1021">
        <v>16</v>
      </c>
    </row>
    <row r="1022" spans="1:11" x14ac:dyDescent="0.25">
      <c r="A1022" t="s">
        <v>1106</v>
      </c>
      <c r="B1022" t="s">
        <v>614</v>
      </c>
      <c r="C1022" t="s">
        <v>34</v>
      </c>
      <c r="D1022">
        <v>60</v>
      </c>
      <c r="E1022" s="27">
        <v>0.03</v>
      </c>
      <c r="F1022" s="2">
        <v>44782</v>
      </c>
      <c r="G1022" s="27" t="str">
        <f>TEXT(Table[[#This Row],[date]],"mmm")</f>
        <v>Aug</v>
      </c>
      <c r="H1022" s="2" t="str">
        <f>TEXT(Table[[#This Row],[date]],"yyyy")</f>
        <v>2022</v>
      </c>
      <c r="I1022" t="s">
        <v>14</v>
      </c>
      <c r="J1022" t="s">
        <v>40</v>
      </c>
      <c r="K1022">
        <v>338</v>
      </c>
    </row>
    <row r="1023" spans="1:11" x14ac:dyDescent="0.25">
      <c r="A1023" t="s">
        <v>1107</v>
      </c>
      <c r="B1023" t="s">
        <v>10</v>
      </c>
      <c r="C1023" t="s">
        <v>38</v>
      </c>
      <c r="D1023">
        <v>22</v>
      </c>
      <c r="E1023" s="27" t="s">
        <v>12</v>
      </c>
      <c r="F1023" s="2">
        <v>44970</v>
      </c>
      <c r="G1023" s="27" t="str">
        <f>TEXT(Table[[#This Row],[date]],"mmm")</f>
        <v>Feb</v>
      </c>
      <c r="H1023" s="2" t="str">
        <f>TEXT(Table[[#This Row],[date]],"yyyy")</f>
        <v>2023</v>
      </c>
      <c r="I1023" t="s">
        <v>24</v>
      </c>
      <c r="J1023" t="s">
        <v>15</v>
      </c>
      <c r="K1023">
        <v>170</v>
      </c>
    </row>
    <row r="1024" spans="1:11" x14ac:dyDescent="0.25">
      <c r="A1024" t="s">
        <v>1108</v>
      </c>
      <c r="B1024" t="s">
        <v>165</v>
      </c>
      <c r="C1024" t="s">
        <v>28</v>
      </c>
      <c r="D1024">
        <v>1000</v>
      </c>
      <c r="E1024" s="27">
        <v>0.5</v>
      </c>
      <c r="F1024" s="2">
        <v>43943</v>
      </c>
      <c r="G1024" s="27" t="str">
        <f>TEXT(Table[[#This Row],[date]],"mmm")</f>
        <v>Apr</v>
      </c>
      <c r="H1024" s="2" t="str">
        <f>TEXT(Table[[#This Row],[date]],"yyyy")</f>
        <v>2020</v>
      </c>
      <c r="I1024" t="s">
        <v>14</v>
      </c>
      <c r="J1024" t="s">
        <v>15</v>
      </c>
      <c r="K1024">
        <v>2600</v>
      </c>
    </row>
    <row r="1025" spans="1:11" x14ac:dyDescent="0.25">
      <c r="A1025" t="s">
        <v>1109</v>
      </c>
      <c r="B1025" t="s">
        <v>1110</v>
      </c>
      <c r="C1025" t="s">
        <v>159</v>
      </c>
      <c r="D1025">
        <v>250</v>
      </c>
      <c r="E1025" s="27" t="s">
        <v>12</v>
      </c>
      <c r="F1025" s="2">
        <v>43968</v>
      </c>
      <c r="G1025" s="27" t="str">
        <f>TEXT(Table[[#This Row],[date]],"mmm")</f>
        <v>May</v>
      </c>
      <c r="H1025" s="2" t="str">
        <f>TEXT(Table[[#This Row],[date]],"yyyy")</f>
        <v>2020</v>
      </c>
      <c r="I1025" t="s">
        <v>39</v>
      </c>
      <c r="J1025" t="s">
        <v>70</v>
      </c>
      <c r="K1025">
        <v>300</v>
      </c>
    </row>
    <row r="1026" spans="1:11" x14ac:dyDescent="0.25">
      <c r="A1026" t="s">
        <v>1111</v>
      </c>
      <c r="B1026" t="s">
        <v>27</v>
      </c>
      <c r="C1026" t="s">
        <v>18</v>
      </c>
      <c r="D1026" t="s">
        <v>12</v>
      </c>
      <c r="E1026" s="27">
        <v>0.06</v>
      </c>
      <c r="F1026" s="2">
        <v>44945</v>
      </c>
      <c r="G1026" s="27" t="str">
        <f>TEXT(Table[[#This Row],[date]],"mmm")</f>
        <v>Jan</v>
      </c>
      <c r="H1026" s="2" t="str">
        <f>TEXT(Table[[#This Row],[date]],"yyyy")</f>
        <v>2023</v>
      </c>
      <c r="I1026" t="s">
        <v>31</v>
      </c>
      <c r="J1026" t="s">
        <v>15</v>
      </c>
      <c r="K1026">
        <v>400</v>
      </c>
    </row>
    <row r="1027" spans="1:11" x14ac:dyDescent="0.25">
      <c r="A1027" t="s">
        <v>1112</v>
      </c>
      <c r="B1027" t="s">
        <v>10</v>
      </c>
      <c r="C1027" t="s">
        <v>69</v>
      </c>
      <c r="D1027">
        <v>45</v>
      </c>
      <c r="E1027" s="27">
        <v>0.3</v>
      </c>
      <c r="F1027" s="2">
        <v>44685</v>
      </c>
      <c r="G1027" s="27" t="str">
        <f>TEXT(Table[[#This Row],[date]],"mmm")</f>
        <v>May</v>
      </c>
      <c r="H1027" s="2" t="str">
        <f>TEXT(Table[[#This Row],[date]],"yyyy")</f>
        <v>2022</v>
      </c>
      <c r="I1027" t="s">
        <v>19</v>
      </c>
      <c r="J1027" t="s">
        <v>15</v>
      </c>
      <c r="K1027">
        <v>64</v>
      </c>
    </row>
    <row r="1028" spans="1:11" x14ac:dyDescent="0.25">
      <c r="A1028" t="s">
        <v>1113</v>
      </c>
      <c r="B1028" t="s">
        <v>391</v>
      </c>
      <c r="C1028" t="s">
        <v>97</v>
      </c>
      <c r="D1028">
        <v>350</v>
      </c>
      <c r="E1028" s="27">
        <v>0.1</v>
      </c>
      <c r="F1028" s="2">
        <v>43983</v>
      </c>
      <c r="G1028" s="27" t="str">
        <f>TEXT(Table[[#This Row],[date]],"mmm")</f>
        <v>Jun</v>
      </c>
      <c r="H1028" s="2" t="str">
        <f>TEXT(Table[[#This Row],[date]],"yyyy")</f>
        <v>2020</v>
      </c>
      <c r="I1028" t="s">
        <v>31</v>
      </c>
      <c r="J1028" t="s">
        <v>70</v>
      </c>
      <c r="K1028">
        <v>548</v>
      </c>
    </row>
    <row r="1029" spans="1:11" x14ac:dyDescent="0.25">
      <c r="A1029" t="s">
        <v>1113</v>
      </c>
      <c r="B1029" t="s">
        <v>339</v>
      </c>
      <c r="C1029" t="s">
        <v>97</v>
      </c>
      <c r="D1029">
        <v>350</v>
      </c>
      <c r="E1029" s="27">
        <v>0.1</v>
      </c>
      <c r="F1029" s="2">
        <v>44074</v>
      </c>
      <c r="G1029" s="27" t="str">
        <f>TEXT(Table[[#This Row],[date]],"mmm")</f>
        <v>Aug</v>
      </c>
      <c r="H1029" s="2" t="str">
        <f>TEXT(Table[[#This Row],[date]],"yyyy")</f>
        <v>2020</v>
      </c>
      <c r="I1029" t="s">
        <v>31</v>
      </c>
      <c r="J1029" t="s">
        <v>70</v>
      </c>
      <c r="K1029">
        <v>548</v>
      </c>
    </row>
    <row r="1030" spans="1:11" x14ac:dyDescent="0.25">
      <c r="A1030" t="s">
        <v>1114</v>
      </c>
      <c r="B1030" t="s">
        <v>33</v>
      </c>
      <c r="C1030" t="s">
        <v>28</v>
      </c>
      <c r="D1030">
        <v>12</v>
      </c>
      <c r="E1030" s="27" t="s">
        <v>12</v>
      </c>
      <c r="F1030" s="2">
        <v>43984</v>
      </c>
      <c r="G1030" s="27" t="str">
        <f>TEXT(Table[[#This Row],[date]],"mmm")</f>
        <v>Jun</v>
      </c>
      <c r="H1030" s="2" t="str">
        <f>TEXT(Table[[#This Row],[date]],"yyyy")</f>
        <v>2020</v>
      </c>
      <c r="I1030" t="s">
        <v>59</v>
      </c>
      <c r="J1030" t="s">
        <v>15</v>
      </c>
      <c r="K1030">
        <v>10</v>
      </c>
    </row>
    <row r="1031" spans="1:11" x14ac:dyDescent="0.25">
      <c r="A1031" t="s">
        <v>1115</v>
      </c>
      <c r="B1031" t="s">
        <v>10</v>
      </c>
      <c r="C1031" t="s">
        <v>166</v>
      </c>
      <c r="D1031">
        <v>125</v>
      </c>
      <c r="E1031" s="27">
        <v>0.14000000000000001</v>
      </c>
      <c r="F1031" s="2">
        <v>44790</v>
      </c>
      <c r="G1031" s="27" t="str">
        <f>TEXT(Table[[#This Row],[date]],"mmm")</f>
        <v>Aug</v>
      </c>
      <c r="H1031" s="2" t="str">
        <f>TEXT(Table[[#This Row],[date]],"yyyy")</f>
        <v>2022</v>
      </c>
      <c r="I1031" t="s">
        <v>24</v>
      </c>
      <c r="J1031" t="s">
        <v>15</v>
      </c>
      <c r="K1031">
        <v>80</v>
      </c>
    </row>
    <row r="1032" spans="1:11" x14ac:dyDescent="0.25">
      <c r="A1032" t="s">
        <v>1116</v>
      </c>
      <c r="B1032" t="s">
        <v>42</v>
      </c>
      <c r="C1032" t="s">
        <v>75</v>
      </c>
      <c r="D1032">
        <v>64</v>
      </c>
      <c r="E1032" s="27" t="s">
        <v>12</v>
      </c>
      <c r="F1032" s="2">
        <v>44938</v>
      </c>
      <c r="G1032" s="27" t="str">
        <f>TEXT(Table[[#This Row],[date]],"mmm")</f>
        <v>Jan</v>
      </c>
      <c r="H1032" s="2" t="str">
        <f>TEXT(Table[[#This Row],[date]],"yyyy")</f>
        <v>2023</v>
      </c>
      <c r="I1032" t="s">
        <v>39</v>
      </c>
      <c r="J1032" t="s">
        <v>15</v>
      </c>
      <c r="K1032">
        <v>334</v>
      </c>
    </row>
    <row r="1033" spans="1:11" x14ac:dyDescent="0.25">
      <c r="A1033" t="s">
        <v>1117</v>
      </c>
      <c r="B1033" t="s">
        <v>118</v>
      </c>
      <c r="C1033" t="s">
        <v>75</v>
      </c>
      <c r="D1033" t="s">
        <v>12</v>
      </c>
      <c r="E1033" s="27">
        <v>0.08</v>
      </c>
      <c r="F1033" s="2">
        <v>44958</v>
      </c>
      <c r="G1033" s="27" t="str">
        <f>TEXT(Table[[#This Row],[date]],"mmm")</f>
        <v>Feb</v>
      </c>
      <c r="H1033" s="2" t="str">
        <f>TEXT(Table[[#This Row],[date]],"yyyy")</f>
        <v>2023</v>
      </c>
      <c r="I1033" t="s">
        <v>31</v>
      </c>
      <c r="J1033" t="s">
        <v>120</v>
      </c>
      <c r="K1033">
        <v>245</v>
      </c>
    </row>
    <row r="1034" spans="1:11" x14ac:dyDescent="0.25">
      <c r="A1034" t="s">
        <v>1118</v>
      </c>
      <c r="B1034" t="s">
        <v>466</v>
      </c>
      <c r="C1034" t="s">
        <v>34</v>
      </c>
      <c r="D1034">
        <v>54</v>
      </c>
      <c r="E1034" s="27">
        <v>0.09</v>
      </c>
      <c r="F1034" s="2">
        <v>44784</v>
      </c>
      <c r="G1034" s="27" t="str">
        <f>TEXT(Table[[#This Row],[date]],"mmm")</f>
        <v>Aug</v>
      </c>
      <c r="H1034" s="2" t="str">
        <f>TEXT(Table[[#This Row],[date]],"yyyy")</f>
        <v>2022</v>
      </c>
      <c r="I1034" t="s">
        <v>19</v>
      </c>
      <c r="J1034" t="s">
        <v>467</v>
      </c>
      <c r="K1034">
        <v>42</v>
      </c>
    </row>
    <row r="1035" spans="1:11" x14ac:dyDescent="0.25">
      <c r="A1035" t="s">
        <v>1119</v>
      </c>
      <c r="B1035" t="s">
        <v>33</v>
      </c>
      <c r="C1035" t="s">
        <v>34</v>
      </c>
      <c r="D1035" t="s">
        <v>12</v>
      </c>
      <c r="E1035" s="27">
        <v>1</v>
      </c>
      <c r="F1035" s="2">
        <v>43966</v>
      </c>
      <c r="G1035" s="27" t="str">
        <f>TEXT(Table[[#This Row],[date]],"mmm")</f>
        <v>May</v>
      </c>
      <c r="H1035" s="2" t="str">
        <f>TEXT(Table[[#This Row],[date]],"yyyy")</f>
        <v>2020</v>
      </c>
      <c r="I1035" t="s">
        <v>124</v>
      </c>
      <c r="J1035" t="s">
        <v>15</v>
      </c>
      <c r="K1035">
        <v>3</v>
      </c>
    </row>
    <row r="1036" spans="1:11" x14ac:dyDescent="0.25">
      <c r="A1036" t="s">
        <v>1120</v>
      </c>
      <c r="B1036" t="s">
        <v>10</v>
      </c>
      <c r="C1036" t="s">
        <v>43</v>
      </c>
      <c r="D1036">
        <v>79</v>
      </c>
      <c r="E1036" s="27" t="s">
        <v>12</v>
      </c>
      <c r="F1036" s="2">
        <v>44987</v>
      </c>
      <c r="G1036" s="27" t="str">
        <f>TEXT(Table[[#This Row],[date]],"mmm")</f>
        <v>Mar</v>
      </c>
      <c r="H1036" s="2" t="str">
        <f>TEXT(Table[[#This Row],[date]],"yyyy")</f>
        <v>2023</v>
      </c>
      <c r="I1036" t="s">
        <v>14</v>
      </c>
      <c r="J1036" t="s">
        <v>15</v>
      </c>
      <c r="K1036">
        <v>461</v>
      </c>
    </row>
    <row r="1037" spans="1:11" x14ac:dyDescent="0.25">
      <c r="A1037" t="s">
        <v>1120</v>
      </c>
      <c r="B1037" t="s">
        <v>10</v>
      </c>
      <c r="C1037" t="s">
        <v>43</v>
      </c>
      <c r="D1037">
        <v>120</v>
      </c>
      <c r="E1037" s="27">
        <v>0.2</v>
      </c>
      <c r="F1037" s="2">
        <v>44734</v>
      </c>
      <c r="G1037" s="27" t="str">
        <f>TEXT(Table[[#This Row],[date]],"mmm")</f>
        <v>Jun</v>
      </c>
      <c r="H1037" s="2" t="str">
        <f>TEXT(Table[[#This Row],[date]],"yyyy")</f>
        <v>2022</v>
      </c>
      <c r="I1037" t="s">
        <v>14</v>
      </c>
      <c r="J1037" t="s">
        <v>15</v>
      </c>
      <c r="K1037">
        <v>461</v>
      </c>
    </row>
    <row r="1038" spans="1:11" x14ac:dyDescent="0.25">
      <c r="A1038" t="s">
        <v>1121</v>
      </c>
      <c r="B1038" t="s">
        <v>33</v>
      </c>
      <c r="C1038" t="s">
        <v>28</v>
      </c>
      <c r="D1038" t="s">
        <v>12</v>
      </c>
      <c r="E1038" s="27">
        <v>0.08</v>
      </c>
      <c r="F1038" s="2">
        <v>44958</v>
      </c>
      <c r="G1038" s="27" t="str">
        <f>TEXT(Table[[#This Row],[date]],"mmm")</f>
        <v>Feb</v>
      </c>
      <c r="H1038" s="2" t="str">
        <f>TEXT(Table[[#This Row],[date]],"yyyy")</f>
        <v>2023</v>
      </c>
      <c r="I1038" t="s">
        <v>31</v>
      </c>
      <c r="J1038" t="s">
        <v>15</v>
      </c>
      <c r="K1038" t="s">
        <v>12</v>
      </c>
    </row>
    <row r="1039" spans="1:11" x14ac:dyDescent="0.25">
      <c r="A1039" t="s">
        <v>1122</v>
      </c>
      <c r="B1039" t="s">
        <v>96</v>
      </c>
      <c r="C1039" t="s">
        <v>38</v>
      </c>
      <c r="D1039">
        <v>29</v>
      </c>
      <c r="E1039" s="27">
        <v>0.1</v>
      </c>
      <c r="F1039" s="2">
        <v>44953</v>
      </c>
      <c r="G1039" s="27" t="str">
        <f>TEXT(Table[[#This Row],[date]],"mmm")</f>
        <v>Jan</v>
      </c>
      <c r="H1039" s="2" t="str">
        <f>TEXT(Table[[#This Row],[date]],"yyyy")</f>
        <v>2023</v>
      </c>
      <c r="I1039" t="s">
        <v>29</v>
      </c>
      <c r="J1039" t="s">
        <v>96</v>
      </c>
      <c r="K1039">
        <v>100</v>
      </c>
    </row>
    <row r="1040" spans="1:11" x14ac:dyDescent="0.25">
      <c r="A1040" t="s">
        <v>1123</v>
      </c>
      <c r="B1040" t="s">
        <v>10</v>
      </c>
      <c r="C1040" t="s">
        <v>75</v>
      </c>
      <c r="D1040">
        <v>90</v>
      </c>
      <c r="E1040" s="27">
        <v>0.34</v>
      </c>
      <c r="F1040" s="2">
        <v>43930</v>
      </c>
      <c r="G1040" s="27" t="str">
        <f>TEXT(Table[[#This Row],[date]],"mmm")</f>
        <v>Apr</v>
      </c>
      <c r="H1040" s="2" t="str">
        <f>TEXT(Table[[#This Row],[date]],"yyyy")</f>
        <v>2020</v>
      </c>
      <c r="I1040" t="s">
        <v>35</v>
      </c>
      <c r="J1040" t="s">
        <v>15</v>
      </c>
      <c r="K1040">
        <v>114</v>
      </c>
    </row>
    <row r="1041" spans="1:11" x14ac:dyDescent="0.25">
      <c r="A1041" t="s">
        <v>1124</v>
      </c>
      <c r="B1041" t="s">
        <v>57</v>
      </c>
      <c r="C1041" t="s">
        <v>65</v>
      </c>
      <c r="D1041">
        <v>31</v>
      </c>
      <c r="E1041" s="27">
        <v>0.09</v>
      </c>
      <c r="F1041" s="2">
        <v>43920</v>
      </c>
      <c r="G1041" s="27" t="str">
        <f>TEXT(Table[[#This Row],[date]],"mmm")</f>
        <v>Mar</v>
      </c>
      <c r="H1041" s="2" t="str">
        <f>TEXT(Table[[#This Row],[date]],"yyyy")</f>
        <v>2020</v>
      </c>
      <c r="I1041" t="s">
        <v>31</v>
      </c>
      <c r="J1041" t="s">
        <v>15</v>
      </c>
      <c r="K1041">
        <v>77</v>
      </c>
    </row>
    <row r="1042" spans="1:11" x14ac:dyDescent="0.25">
      <c r="A1042" t="s">
        <v>1125</v>
      </c>
      <c r="B1042" t="s">
        <v>842</v>
      </c>
      <c r="C1042" t="s">
        <v>97</v>
      </c>
      <c r="D1042">
        <v>167</v>
      </c>
      <c r="E1042" s="27">
        <v>0.42</v>
      </c>
      <c r="F1042" s="2">
        <v>43924</v>
      </c>
      <c r="G1042" s="27" t="str">
        <f>TEXT(Table[[#This Row],[date]],"mmm")</f>
        <v>Apr</v>
      </c>
      <c r="H1042" s="2" t="str">
        <f>TEXT(Table[[#This Row],[date]],"yyyy")</f>
        <v>2020</v>
      </c>
      <c r="I1042" t="s">
        <v>39</v>
      </c>
      <c r="J1042" t="s">
        <v>40</v>
      </c>
      <c r="K1042" t="s">
        <v>12</v>
      </c>
    </row>
    <row r="1043" spans="1:11" x14ac:dyDescent="0.25">
      <c r="A1043" t="s">
        <v>1126</v>
      </c>
      <c r="B1043" t="s">
        <v>80</v>
      </c>
      <c r="C1043" t="s">
        <v>159</v>
      </c>
      <c r="D1043">
        <v>90</v>
      </c>
      <c r="E1043" s="27" t="s">
        <v>12</v>
      </c>
      <c r="F1043" s="2">
        <v>44768</v>
      </c>
      <c r="G1043" s="27" t="str">
        <f>TEXT(Table[[#This Row],[date]],"mmm")</f>
        <v>Jul</v>
      </c>
      <c r="H1043" s="2" t="str">
        <f>TEXT(Table[[#This Row],[date]],"yyyy")</f>
        <v>2022</v>
      </c>
      <c r="I1043" t="s">
        <v>39</v>
      </c>
      <c r="J1043" t="s">
        <v>81</v>
      </c>
      <c r="K1043">
        <v>214</v>
      </c>
    </row>
    <row r="1044" spans="1:11" x14ac:dyDescent="0.25">
      <c r="A1044" t="s">
        <v>1126</v>
      </c>
      <c r="B1044" t="s">
        <v>80</v>
      </c>
      <c r="C1044" t="s">
        <v>159</v>
      </c>
      <c r="D1044">
        <v>100</v>
      </c>
      <c r="E1044" s="27" t="s">
        <v>12</v>
      </c>
      <c r="F1044" s="2">
        <v>44858</v>
      </c>
      <c r="G1044" s="27" t="str">
        <f>TEXT(Table[[#This Row],[date]],"mmm")</f>
        <v>Oct</v>
      </c>
      <c r="H1044" s="2" t="str">
        <f>TEXT(Table[[#This Row],[date]],"yyyy")</f>
        <v>2022</v>
      </c>
      <c r="I1044" t="s">
        <v>39</v>
      </c>
      <c r="J1044" t="s">
        <v>81</v>
      </c>
      <c r="K1044">
        <v>214</v>
      </c>
    </row>
    <row r="1045" spans="1:11" x14ac:dyDescent="0.25">
      <c r="A1045" t="s">
        <v>1127</v>
      </c>
      <c r="B1045" t="s">
        <v>37</v>
      </c>
      <c r="C1045" t="s">
        <v>69</v>
      </c>
      <c r="D1045">
        <v>60</v>
      </c>
      <c r="E1045" s="27">
        <v>0.5</v>
      </c>
      <c r="F1045" s="2">
        <v>44954</v>
      </c>
      <c r="G1045" s="27" t="str">
        <f>TEXT(Table[[#This Row],[date]],"mmm")</f>
        <v>Jan</v>
      </c>
      <c r="H1045" s="2" t="str">
        <f>TEXT(Table[[#This Row],[date]],"yyyy")</f>
        <v>2023</v>
      </c>
      <c r="I1045" t="s">
        <v>39</v>
      </c>
      <c r="J1045" t="s">
        <v>40</v>
      </c>
      <c r="K1045" t="s">
        <v>12</v>
      </c>
    </row>
    <row r="1046" spans="1:11" x14ac:dyDescent="0.25">
      <c r="A1046" t="s">
        <v>1128</v>
      </c>
      <c r="B1046" t="s">
        <v>10</v>
      </c>
      <c r="C1046" t="s">
        <v>55</v>
      </c>
      <c r="D1046">
        <v>59</v>
      </c>
      <c r="E1046" s="27" t="s">
        <v>12</v>
      </c>
      <c r="F1046" s="2">
        <v>44981</v>
      </c>
      <c r="G1046" s="27" t="str">
        <f>TEXT(Table[[#This Row],[date]],"mmm")</f>
        <v>Feb</v>
      </c>
      <c r="H1046" s="2" t="str">
        <f>TEXT(Table[[#This Row],[date]],"yyyy")</f>
        <v>2023</v>
      </c>
      <c r="I1046" t="s">
        <v>59</v>
      </c>
      <c r="J1046" t="s">
        <v>15</v>
      </c>
      <c r="K1046">
        <v>325</v>
      </c>
    </row>
    <row r="1047" spans="1:11" x14ac:dyDescent="0.25">
      <c r="A1047" t="s">
        <v>1129</v>
      </c>
      <c r="B1047" t="s">
        <v>33</v>
      </c>
      <c r="C1047" t="s">
        <v>18</v>
      </c>
      <c r="D1047">
        <v>53</v>
      </c>
      <c r="E1047" s="27">
        <v>0.08</v>
      </c>
      <c r="F1047" s="2">
        <v>43928</v>
      </c>
      <c r="G1047" s="27" t="str">
        <f>TEXT(Table[[#This Row],[date]],"mmm")</f>
        <v>Apr</v>
      </c>
      <c r="H1047" s="2" t="str">
        <f>TEXT(Table[[#This Row],[date]],"yyyy")</f>
        <v>2020</v>
      </c>
      <c r="I1047" t="s">
        <v>102</v>
      </c>
      <c r="J1047" t="s">
        <v>15</v>
      </c>
      <c r="K1047">
        <v>607</v>
      </c>
    </row>
    <row r="1048" spans="1:11" x14ac:dyDescent="0.25">
      <c r="A1048" t="s">
        <v>1130</v>
      </c>
      <c r="B1048" t="s">
        <v>298</v>
      </c>
      <c r="C1048" t="s">
        <v>11</v>
      </c>
      <c r="D1048">
        <v>200</v>
      </c>
      <c r="E1048" s="27" t="s">
        <v>12</v>
      </c>
      <c r="F1048" s="2">
        <v>44946</v>
      </c>
      <c r="G1048" s="27" t="str">
        <f>TEXT(Table[[#This Row],[date]],"mmm")</f>
        <v>Jan</v>
      </c>
      <c r="H1048" s="2" t="str">
        <f>TEXT(Table[[#This Row],[date]],"yyyy")</f>
        <v>2023</v>
      </c>
      <c r="I1048" t="s">
        <v>59</v>
      </c>
      <c r="J1048" t="s">
        <v>70</v>
      </c>
      <c r="K1048">
        <v>192</v>
      </c>
    </row>
    <row r="1049" spans="1:11" x14ac:dyDescent="0.25">
      <c r="A1049" t="s">
        <v>1131</v>
      </c>
      <c r="B1049" t="s">
        <v>10</v>
      </c>
      <c r="C1049" t="s">
        <v>65</v>
      </c>
      <c r="D1049" t="s">
        <v>12</v>
      </c>
      <c r="E1049" s="27">
        <v>0.25</v>
      </c>
      <c r="F1049" s="2">
        <v>44810</v>
      </c>
      <c r="G1049" s="27" t="str">
        <f>TEXT(Table[[#This Row],[date]],"mmm")</f>
        <v>Sep</v>
      </c>
      <c r="H1049" s="2" t="str">
        <f>TEXT(Table[[#This Row],[date]],"yyyy")</f>
        <v>2022</v>
      </c>
      <c r="I1049" t="s">
        <v>39</v>
      </c>
      <c r="J1049" t="s">
        <v>15</v>
      </c>
      <c r="K1049">
        <v>163</v>
      </c>
    </row>
    <row r="1050" spans="1:11" x14ac:dyDescent="0.25">
      <c r="A1050" t="s">
        <v>1132</v>
      </c>
      <c r="B1050" t="s">
        <v>33</v>
      </c>
      <c r="C1050" t="s">
        <v>11</v>
      </c>
      <c r="D1050" t="s">
        <v>12</v>
      </c>
      <c r="E1050" s="27">
        <v>0.16</v>
      </c>
      <c r="F1050" s="2">
        <v>44777</v>
      </c>
      <c r="G1050" s="27" t="str">
        <f>TEXT(Table[[#This Row],[date]],"mmm")</f>
        <v>Aug</v>
      </c>
      <c r="H1050" s="2" t="str">
        <f>TEXT(Table[[#This Row],[date]],"yyyy")</f>
        <v>2022</v>
      </c>
      <c r="I1050" t="s">
        <v>29</v>
      </c>
      <c r="J1050" t="s">
        <v>15</v>
      </c>
      <c r="K1050">
        <v>100</v>
      </c>
    </row>
    <row r="1051" spans="1:11" x14ac:dyDescent="0.25">
      <c r="A1051" t="s">
        <v>1132</v>
      </c>
      <c r="B1051" t="s">
        <v>33</v>
      </c>
      <c r="C1051" t="s">
        <v>11</v>
      </c>
      <c r="D1051" t="s">
        <v>12</v>
      </c>
      <c r="E1051" s="27">
        <v>0.5</v>
      </c>
      <c r="F1051" s="2">
        <v>44811</v>
      </c>
      <c r="G1051" s="27" t="str">
        <f>TEXT(Table[[#This Row],[date]],"mmm")</f>
        <v>Sep</v>
      </c>
      <c r="H1051" s="2" t="str">
        <f>TEXT(Table[[#This Row],[date]],"yyyy")</f>
        <v>2022</v>
      </c>
      <c r="I1051" t="s">
        <v>29</v>
      </c>
      <c r="J1051" t="s">
        <v>15</v>
      </c>
      <c r="K1051">
        <v>100</v>
      </c>
    </row>
    <row r="1052" spans="1:11" x14ac:dyDescent="0.25">
      <c r="A1052" t="s">
        <v>1132</v>
      </c>
      <c r="B1052" t="s">
        <v>33</v>
      </c>
      <c r="C1052" t="s">
        <v>11</v>
      </c>
      <c r="D1052" t="s">
        <v>12</v>
      </c>
      <c r="E1052" s="27">
        <v>1</v>
      </c>
      <c r="F1052" s="2">
        <v>44965</v>
      </c>
      <c r="G1052" s="27" t="str">
        <f>TEXT(Table[[#This Row],[date]],"mmm")</f>
        <v>Feb</v>
      </c>
      <c r="H1052" s="2" t="str">
        <f>TEXT(Table[[#This Row],[date]],"yyyy")</f>
        <v>2023</v>
      </c>
      <c r="I1052" t="s">
        <v>29</v>
      </c>
      <c r="J1052" t="s">
        <v>15</v>
      </c>
      <c r="K1052">
        <v>100</v>
      </c>
    </row>
    <row r="1053" spans="1:11" x14ac:dyDescent="0.25">
      <c r="A1053" t="s">
        <v>1133</v>
      </c>
      <c r="B1053" t="s">
        <v>228</v>
      </c>
      <c r="C1053" t="s">
        <v>146</v>
      </c>
      <c r="D1053">
        <v>350</v>
      </c>
      <c r="E1053" s="27">
        <v>0.5</v>
      </c>
      <c r="F1053" s="2">
        <v>44690</v>
      </c>
      <c r="G1053" s="27" t="str">
        <f>TEXT(Table[[#This Row],[date]],"mmm")</f>
        <v>May</v>
      </c>
      <c r="H1053" s="2" t="str">
        <f>TEXT(Table[[#This Row],[date]],"yyyy")</f>
        <v>2022</v>
      </c>
      <c r="I1053" t="s">
        <v>29</v>
      </c>
      <c r="J1053" t="s">
        <v>229</v>
      </c>
      <c r="K1053">
        <v>293</v>
      </c>
    </row>
    <row r="1054" spans="1:11" x14ac:dyDescent="0.25">
      <c r="A1054" t="s">
        <v>1134</v>
      </c>
      <c r="B1054" t="s">
        <v>298</v>
      </c>
      <c r="C1054" t="s">
        <v>34</v>
      </c>
      <c r="D1054">
        <v>150</v>
      </c>
      <c r="E1054" s="27" t="s">
        <v>12</v>
      </c>
      <c r="F1054" s="2">
        <v>44662</v>
      </c>
      <c r="G1054" s="27" t="str">
        <f>TEXT(Table[[#This Row],[date]],"mmm")</f>
        <v>Apr</v>
      </c>
      <c r="H1054" s="2" t="str">
        <f>TEXT(Table[[#This Row],[date]],"yyyy")</f>
        <v>2022</v>
      </c>
      <c r="I1054" t="s">
        <v>85</v>
      </c>
      <c r="J1054" t="s">
        <v>70</v>
      </c>
      <c r="K1054">
        <v>1100</v>
      </c>
    </row>
    <row r="1055" spans="1:11" x14ac:dyDescent="0.25">
      <c r="A1055" t="s">
        <v>1134</v>
      </c>
      <c r="B1055" t="s">
        <v>298</v>
      </c>
      <c r="C1055" t="s">
        <v>34</v>
      </c>
      <c r="D1055">
        <v>200</v>
      </c>
      <c r="E1055" s="27">
        <v>0.28000000000000003</v>
      </c>
      <c r="F1055" s="2">
        <v>43929</v>
      </c>
      <c r="G1055" s="27" t="str">
        <f>TEXT(Table[[#This Row],[date]],"mmm")</f>
        <v>Apr</v>
      </c>
      <c r="H1055" s="2" t="str">
        <f>TEXT(Table[[#This Row],[date]],"yyyy")</f>
        <v>2020</v>
      </c>
      <c r="I1055" t="s">
        <v>35</v>
      </c>
      <c r="J1055" t="s">
        <v>70</v>
      </c>
      <c r="K1055">
        <v>215</v>
      </c>
    </row>
    <row r="1056" spans="1:11" x14ac:dyDescent="0.25">
      <c r="A1056" t="s">
        <v>1134</v>
      </c>
      <c r="B1056" t="s">
        <v>298</v>
      </c>
      <c r="C1056" t="s">
        <v>34</v>
      </c>
      <c r="D1056">
        <v>300</v>
      </c>
      <c r="E1056" s="27" t="s">
        <v>12</v>
      </c>
      <c r="F1056" s="2">
        <v>44802</v>
      </c>
      <c r="G1056" s="27" t="str">
        <f>TEXT(Table[[#This Row],[date]],"mmm")</f>
        <v>Aug</v>
      </c>
      <c r="H1056" s="2" t="str">
        <f>TEXT(Table[[#This Row],[date]],"yyyy")</f>
        <v>2022</v>
      </c>
      <c r="I1056" t="s">
        <v>85</v>
      </c>
      <c r="J1056" t="s">
        <v>70</v>
      </c>
      <c r="K1056">
        <v>1100</v>
      </c>
    </row>
    <row r="1057" spans="1:11" x14ac:dyDescent="0.25">
      <c r="A1057" t="s">
        <v>1135</v>
      </c>
      <c r="B1057" t="s">
        <v>22</v>
      </c>
      <c r="C1057" t="s">
        <v>34</v>
      </c>
      <c r="D1057">
        <v>36</v>
      </c>
      <c r="E1057" s="27">
        <v>0.15</v>
      </c>
      <c r="F1057" s="2">
        <v>43930</v>
      </c>
      <c r="G1057" s="27" t="str">
        <f>TEXT(Table[[#This Row],[date]],"mmm")</f>
        <v>Apr</v>
      </c>
      <c r="H1057" s="2" t="str">
        <f>TEXT(Table[[#This Row],[date]],"yyyy")</f>
        <v>2020</v>
      </c>
      <c r="I1057" t="s">
        <v>24</v>
      </c>
      <c r="J1057" t="s">
        <v>25</v>
      </c>
      <c r="K1057">
        <v>28</v>
      </c>
    </row>
    <row r="1058" spans="1:11" x14ac:dyDescent="0.25">
      <c r="A1058" t="s">
        <v>1135</v>
      </c>
      <c r="B1058" t="s">
        <v>22</v>
      </c>
      <c r="C1058" t="s">
        <v>34</v>
      </c>
      <c r="D1058">
        <v>50</v>
      </c>
      <c r="E1058" s="27">
        <v>0.1</v>
      </c>
      <c r="F1058" s="2">
        <v>44778</v>
      </c>
      <c r="G1058" s="27" t="str">
        <f>TEXT(Table[[#This Row],[date]],"mmm")</f>
        <v>Aug</v>
      </c>
      <c r="H1058" s="2" t="str">
        <f>TEXT(Table[[#This Row],[date]],"yyyy")</f>
        <v>2022</v>
      </c>
      <c r="I1058" t="s">
        <v>24</v>
      </c>
      <c r="J1058" t="s">
        <v>25</v>
      </c>
      <c r="K1058">
        <v>28</v>
      </c>
    </row>
    <row r="1059" spans="1:11" x14ac:dyDescent="0.25">
      <c r="A1059" t="s">
        <v>1136</v>
      </c>
      <c r="B1059" t="s">
        <v>33</v>
      </c>
      <c r="C1059" t="s">
        <v>69</v>
      </c>
      <c r="D1059">
        <v>60</v>
      </c>
      <c r="E1059" s="27" t="s">
        <v>12</v>
      </c>
      <c r="F1059" s="2">
        <v>44782</v>
      </c>
      <c r="G1059" s="27" t="str">
        <f>TEXT(Table[[#This Row],[date]],"mmm")</f>
        <v>Aug</v>
      </c>
      <c r="H1059" s="2" t="str">
        <f>TEXT(Table[[#This Row],[date]],"yyyy")</f>
        <v>2022</v>
      </c>
      <c r="I1059" t="s">
        <v>35</v>
      </c>
      <c r="J1059" t="s">
        <v>15</v>
      </c>
      <c r="K1059">
        <v>504</v>
      </c>
    </row>
    <row r="1060" spans="1:11" x14ac:dyDescent="0.25">
      <c r="A1060" t="s">
        <v>1137</v>
      </c>
      <c r="B1060" t="s">
        <v>64</v>
      </c>
      <c r="C1060" t="s">
        <v>28</v>
      </c>
      <c r="D1060" t="s">
        <v>12</v>
      </c>
      <c r="E1060" s="27">
        <v>0.4</v>
      </c>
      <c r="F1060" s="2">
        <v>44720</v>
      </c>
      <c r="G1060" s="27" t="str">
        <f>TEXT(Table[[#This Row],[date]],"mmm")</f>
        <v>Jun</v>
      </c>
      <c r="H1060" s="2" t="str">
        <f>TEXT(Table[[#This Row],[date]],"yyyy")</f>
        <v>2022</v>
      </c>
      <c r="I1060" t="s">
        <v>39</v>
      </c>
      <c r="J1060" t="s">
        <v>66</v>
      </c>
      <c r="K1060">
        <v>24</v>
      </c>
    </row>
    <row r="1061" spans="1:11" x14ac:dyDescent="0.25">
      <c r="A1061" t="s">
        <v>1138</v>
      </c>
      <c r="B1061" t="s">
        <v>564</v>
      </c>
      <c r="C1061" t="s">
        <v>65</v>
      </c>
      <c r="D1061">
        <v>201</v>
      </c>
      <c r="E1061" s="27" t="s">
        <v>12</v>
      </c>
      <c r="F1061" s="2">
        <v>43931</v>
      </c>
      <c r="G1061" s="27" t="str">
        <f>TEXT(Table[[#This Row],[date]],"mmm")</f>
        <v>Apr</v>
      </c>
      <c r="H1061" s="2" t="str">
        <f>TEXT(Table[[#This Row],[date]],"yyyy")</f>
        <v>2020</v>
      </c>
      <c r="I1061" t="s">
        <v>39</v>
      </c>
      <c r="J1061" t="s">
        <v>15</v>
      </c>
      <c r="K1061">
        <v>185</v>
      </c>
    </row>
    <row r="1062" spans="1:11" x14ac:dyDescent="0.25">
      <c r="A1062" t="s">
        <v>1139</v>
      </c>
      <c r="B1062" t="s">
        <v>464</v>
      </c>
      <c r="C1062" t="s">
        <v>11</v>
      </c>
      <c r="D1062">
        <v>200</v>
      </c>
      <c r="E1062" s="27">
        <v>0.1</v>
      </c>
      <c r="F1062" s="2">
        <v>44980</v>
      </c>
      <c r="G1062" s="27" t="str">
        <f>TEXT(Table[[#This Row],[date]],"mmm")</f>
        <v>Feb</v>
      </c>
      <c r="H1062" s="2" t="str">
        <f>TEXT(Table[[#This Row],[date]],"yyyy")</f>
        <v>2023</v>
      </c>
      <c r="I1062" t="s">
        <v>59</v>
      </c>
      <c r="J1062" t="s">
        <v>15</v>
      </c>
      <c r="K1062" t="s">
        <v>12</v>
      </c>
    </row>
    <row r="1063" spans="1:11" x14ac:dyDescent="0.25">
      <c r="A1063" t="s">
        <v>1140</v>
      </c>
      <c r="B1063" t="s">
        <v>501</v>
      </c>
      <c r="C1063" t="s">
        <v>50</v>
      </c>
      <c r="D1063">
        <v>51</v>
      </c>
      <c r="E1063" s="27">
        <v>0.4</v>
      </c>
      <c r="F1063" s="2">
        <v>43964</v>
      </c>
      <c r="G1063" s="27" t="str">
        <f>TEXT(Table[[#This Row],[date]],"mmm")</f>
        <v>May</v>
      </c>
      <c r="H1063" s="2" t="str">
        <f>TEXT(Table[[#This Row],[date]],"yyyy")</f>
        <v>2020</v>
      </c>
      <c r="I1063" t="s">
        <v>39</v>
      </c>
      <c r="J1063" t="s">
        <v>40</v>
      </c>
      <c r="K1063">
        <v>2</v>
      </c>
    </row>
    <row r="1064" spans="1:11" x14ac:dyDescent="0.25">
      <c r="A1064" t="s">
        <v>1141</v>
      </c>
      <c r="B1064" t="s">
        <v>27</v>
      </c>
      <c r="C1064" t="s">
        <v>69</v>
      </c>
      <c r="D1064" t="s">
        <v>12</v>
      </c>
      <c r="E1064" s="27">
        <v>0.09</v>
      </c>
      <c r="F1064" s="2">
        <v>44985</v>
      </c>
      <c r="G1064" s="27" t="str">
        <f>TEXT(Table[[#This Row],[date]],"mmm")</f>
        <v>Feb</v>
      </c>
      <c r="H1064" s="2" t="str">
        <f>TEXT(Table[[#This Row],[date]],"yyyy")</f>
        <v>2023</v>
      </c>
      <c r="I1064" t="s">
        <v>31</v>
      </c>
      <c r="J1064" t="s">
        <v>15</v>
      </c>
      <c r="K1064">
        <v>485</v>
      </c>
    </row>
    <row r="1065" spans="1:11" x14ac:dyDescent="0.25">
      <c r="A1065" t="s">
        <v>1142</v>
      </c>
      <c r="B1065" t="s">
        <v>319</v>
      </c>
      <c r="C1065" t="s">
        <v>146</v>
      </c>
      <c r="D1065" t="s">
        <v>12</v>
      </c>
      <c r="E1065" s="27">
        <v>0.31</v>
      </c>
      <c r="F1065" s="2">
        <v>44894</v>
      </c>
      <c r="G1065" s="27" t="str">
        <f>TEXT(Table[[#This Row],[date]],"mmm")</f>
        <v>Nov</v>
      </c>
      <c r="H1065" s="2" t="str">
        <f>TEXT(Table[[#This Row],[date]],"yyyy")</f>
        <v>2022</v>
      </c>
      <c r="I1065" t="s">
        <v>29</v>
      </c>
      <c r="J1065" t="s">
        <v>320</v>
      </c>
      <c r="K1065">
        <v>1100</v>
      </c>
    </row>
    <row r="1066" spans="1:11" x14ac:dyDescent="0.25">
      <c r="A1066" t="s">
        <v>1143</v>
      </c>
      <c r="B1066" t="s">
        <v>33</v>
      </c>
      <c r="C1066" t="s">
        <v>38</v>
      </c>
      <c r="D1066" t="s">
        <v>12</v>
      </c>
      <c r="E1066" s="27">
        <v>0.15</v>
      </c>
      <c r="F1066" s="2">
        <v>44980</v>
      </c>
      <c r="G1066" s="27" t="str">
        <f>TEXT(Table[[#This Row],[date]],"mmm")</f>
        <v>Feb</v>
      </c>
      <c r="H1066" s="2" t="str">
        <f>TEXT(Table[[#This Row],[date]],"yyyy")</f>
        <v>2023</v>
      </c>
      <c r="I1066" t="s">
        <v>24</v>
      </c>
      <c r="J1066" t="s">
        <v>15</v>
      </c>
      <c r="K1066">
        <v>61</v>
      </c>
    </row>
    <row r="1067" spans="1:11" x14ac:dyDescent="0.25">
      <c r="A1067" t="s">
        <v>1144</v>
      </c>
      <c r="B1067" t="s">
        <v>10</v>
      </c>
      <c r="C1067" t="s">
        <v>28</v>
      </c>
      <c r="D1067">
        <v>11000</v>
      </c>
      <c r="E1067" s="27">
        <v>0.13</v>
      </c>
      <c r="F1067" s="2">
        <v>44874</v>
      </c>
      <c r="G1067" s="27" t="str">
        <f>TEXT(Table[[#This Row],[date]],"mmm")</f>
        <v>Nov</v>
      </c>
      <c r="H1067" s="2" t="str">
        <f>TEXT(Table[[#This Row],[date]],"yyyy")</f>
        <v>2022</v>
      </c>
      <c r="I1067" t="s">
        <v>31</v>
      </c>
      <c r="J1067" t="s">
        <v>15</v>
      </c>
      <c r="K1067">
        <v>26000</v>
      </c>
    </row>
    <row r="1068" spans="1:11" x14ac:dyDescent="0.25">
      <c r="A1068" t="s">
        <v>1145</v>
      </c>
      <c r="B1068" t="s">
        <v>46</v>
      </c>
      <c r="C1068" t="s">
        <v>18</v>
      </c>
      <c r="D1068">
        <v>75</v>
      </c>
      <c r="E1068" s="27">
        <v>1</v>
      </c>
      <c r="F1068" s="2">
        <v>44773</v>
      </c>
      <c r="G1068" s="27" t="str">
        <f>TEXT(Table[[#This Row],[date]],"mmm")</f>
        <v>Jul</v>
      </c>
      <c r="H1068" s="2" t="str">
        <f>TEXT(Table[[#This Row],[date]],"yyyy")</f>
        <v>2022</v>
      </c>
      <c r="I1068" t="s">
        <v>24</v>
      </c>
      <c r="J1068" t="s">
        <v>48</v>
      </c>
      <c r="K1068">
        <v>18</v>
      </c>
    </row>
    <row r="1069" spans="1:11" x14ac:dyDescent="0.25">
      <c r="A1069" t="s">
        <v>1146</v>
      </c>
      <c r="B1069" t="s">
        <v>10</v>
      </c>
      <c r="C1069" t="s">
        <v>69</v>
      </c>
      <c r="D1069">
        <v>60</v>
      </c>
      <c r="E1069" s="27">
        <v>0.2</v>
      </c>
      <c r="F1069" s="2">
        <v>44770</v>
      </c>
      <c r="G1069" s="27" t="str">
        <f>TEXT(Table[[#This Row],[date]],"mmm")</f>
        <v>Jul</v>
      </c>
      <c r="H1069" s="2" t="str">
        <f>TEXT(Table[[#This Row],[date]],"yyyy")</f>
        <v>2022</v>
      </c>
      <c r="I1069" t="s">
        <v>59</v>
      </c>
      <c r="J1069" t="s">
        <v>15</v>
      </c>
      <c r="K1069">
        <v>510</v>
      </c>
    </row>
    <row r="1070" spans="1:11" x14ac:dyDescent="0.25">
      <c r="A1070" t="s">
        <v>1146</v>
      </c>
      <c r="B1070" t="s">
        <v>10</v>
      </c>
      <c r="C1070" t="s">
        <v>69</v>
      </c>
      <c r="D1070">
        <v>100</v>
      </c>
      <c r="E1070" s="27">
        <v>0.33</v>
      </c>
      <c r="F1070" s="2">
        <v>43927</v>
      </c>
      <c r="G1070" s="27" t="str">
        <f>TEXT(Table[[#This Row],[date]],"mmm")</f>
        <v>Apr</v>
      </c>
      <c r="H1070" s="2" t="str">
        <f>TEXT(Table[[#This Row],[date]],"yyyy")</f>
        <v>2020</v>
      </c>
      <c r="I1070" t="s">
        <v>14</v>
      </c>
      <c r="J1070" t="s">
        <v>15</v>
      </c>
      <c r="K1070">
        <v>293</v>
      </c>
    </row>
    <row r="1071" spans="1:11" x14ac:dyDescent="0.25">
      <c r="A1071" t="s">
        <v>1147</v>
      </c>
      <c r="B1071" t="s">
        <v>298</v>
      </c>
      <c r="C1071" t="s">
        <v>11</v>
      </c>
      <c r="D1071">
        <v>600</v>
      </c>
      <c r="E1071" s="27">
        <v>0.75</v>
      </c>
      <c r="F1071" s="2">
        <v>44702</v>
      </c>
      <c r="G1071" s="27" t="str">
        <f>TEXT(Table[[#This Row],[date]],"mmm")</f>
        <v>May</v>
      </c>
      <c r="H1071" s="2" t="str">
        <f>TEXT(Table[[#This Row],[date]],"yyyy")</f>
        <v>2022</v>
      </c>
      <c r="I1071" t="s">
        <v>29</v>
      </c>
      <c r="J1071" t="s">
        <v>70</v>
      </c>
      <c r="K1071">
        <v>97</v>
      </c>
    </row>
    <row r="1072" spans="1:11" x14ac:dyDescent="0.25">
      <c r="A1072" t="s">
        <v>1148</v>
      </c>
      <c r="B1072" t="s">
        <v>57</v>
      </c>
      <c r="C1072" t="s">
        <v>146</v>
      </c>
      <c r="D1072">
        <v>10000</v>
      </c>
      <c r="E1072" s="27">
        <v>0.05</v>
      </c>
      <c r="F1072" s="2">
        <v>44944</v>
      </c>
      <c r="G1072" s="27" t="str">
        <f>TEXT(Table[[#This Row],[date]],"mmm")</f>
        <v>Jan</v>
      </c>
      <c r="H1072" s="2" t="str">
        <f>TEXT(Table[[#This Row],[date]],"yyyy")</f>
        <v>2023</v>
      </c>
      <c r="I1072" t="s">
        <v>31</v>
      </c>
      <c r="J1072" t="s">
        <v>15</v>
      </c>
      <c r="K1072">
        <v>1</v>
      </c>
    </row>
    <row r="1073" spans="1:11" x14ac:dyDescent="0.25">
      <c r="A1073" t="s">
        <v>1149</v>
      </c>
      <c r="B1073" t="s">
        <v>10</v>
      </c>
      <c r="C1073" t="s">
        <v>69</v>
      </c>
      <c r="D1073" t="s">
        <v>12</v>
      </c>
      <c r="E1073" s="27">
        <v>0.25</v>
      </c>
      <c r="F1073" s="2">
        <v>43949</v>
      </c>
      <c r="G1073" s="27" t="str">
        <f>TEXT(Table[[#This Row],[date]],"mmm")</f>
        <v>Apr</v>
      </c>
      <c r="H1073" s="2" t="str">
        <f>TEXT(Table[[#This Row],[date]],"yyyy")</f>
        <v>2020</v>
      </c>
      <c r="I1073" t="s">
        <v>24</v>
      </c>
      <c r="J1073" t="s">
        <v>15</v>
      </c>
      <c r="K1073">
        <v>37</v>
      </c>
    </row>
    <row r="1074" spans="1:11" x14ac:dyDescent="0.25">
      <c r="A1074" t="s">
        <v>1150</v>
      </c>
      <c r="B1074" t="s">
        <v>46</v>
      </c>
      <c r="C1074" t="s">
        <v>53</v>
      </c>
      <c r="D1074" t="s">
        <v>12</v>
      </c>
      <c r="E1074" s="27">
        <v>0.2</v>
      </c>
      <c r="F1074" s="2">
        <v>44972</v>
      </c>
      <c r="G1074" s="27" t="str">
        <f>TEXT(Table[[#This Row],[date]],"mmm")</f>
        <v>Feb</v>
      </c>
      <c r="H1074" s="2" t="str">
        <f>TEXT(Table[[#This Row],[date]],"yyyy")</f>
        <v>2023</v>
      </c>
      <c r="I1074" t="s">
        <v>19</v>
      </c>
      <c r="J1074" t="s">
        <v>48</v>
      </c>
      <c r="K1074">
        <v>86</v>
      </c>
    </row>
    <row r="1075" spans="1:11" x14ac:dyDescent="0.25">
      <c r="A1075" t="s">
        <v>1151</v>
      </c>
      <c r="B1075" t="s">
        <v>1152</v>
      </c>
      <c r="C1075" t="s">
        <v>453</v>
      </c>
      <c r="D1075">
        <v>400</v>
      </c>
      <c r="E1075" s="27">
        <v>0.15</v>
      </c>
      <c r="F1075" s="2">
        <v>44860</v>
      </c>
      <c r="G1075" s="27" t="str">
        <f>TEXT(Table[[#This Row],[date]],"mmm")</f>
        <v>Oct</v>
      </c>
      <c r="H1075" s="2" t="str">
        <f>TEXT(Table[[#This Row],[date]],"yyyy")</f>
        <v>2022</v>
      </c>
      <c r="I1075" t="s">
        <v>31</v>
      </c>
      <c r="J1075" t="s">
        <v>15</v>
      </c>
      <c r="K1075">
        <v>114</v>
      </c>
    </row>
    <row r="1076" spans="1:11" x14ac:dyDescent="0.25">
      <c r="A1076" t="s">
        <v>1151</v>
      </c>
      <c r="B1076" t="s">
        <v>1152</v>
      </c>
      <c r="C1076" t="s">
        <v>453</v>
      </c>
      <c r="D1076">
        <v>700</v>
      </c>
      <c r="E1076" s="27">
        <v>0.35</v>
      </c>
      <c r="F1076" s="2">
        <v>43923</v>
      </c>
      <c r="G1076" s="27" t="str">
        <f>TEXT(Table[[#This Row],[date]],"mmm")</f>
        <v>Apr</v>
      </c>
      <c r="H1076" s="2" t="str">
        <f>TEXT(Table[[#This Row],[date]],"yyyy")</f>
        <v>2020</v>
      </c>
      <c r="I1076" t="s">
        <v>31</v>
      </c>
      <c r="J1076" t="s">
        <v>15</v>
      </c>
      <c r="K1076">
        <v>114</v>
      </c>
    </row>
    <row r="1077" spans="1:11" x14ac:dyDescent="0.25">
      <c r="A1077" t="s">
        <v>1153</v>
      </c>
      <c r="B1077" t="s">
        <v>10</v>
      </c>
      <c r="C1077" t="s">
        <v>11</v>
      </c>
      <c r="D1077">
        <v>127</v>
      </c>
      <c r="E1077" s="27" t="s">
        <v>12</v>
      </c>
      <c r="F1077" s="2">
        <v>44959</v>
      </c>
      <c r="G1077" s="27" t="str">
        <f>TEXT(Table[[#This Row],[date]],"mmm")</f>
        <v>Feb</v>
      </c>
      <c r="H1077" s="2" t="str">
        <f>TEXT(Table[[#This Row],[date]],"yyyy")</f>
        <v>2023</v>
      </c>
      <c r="I1077" t="s">
        <v>29</v>
      </c>
      <c r="J1077" t="s">
        <v>15</v>
      </c>
      <c r="K1077">
        <v>160</v>
      </c>
    </row>
    <row r="1078" spans="1:11" x14ac:dyDescent="0.25">
      <c r="A1078" t="s">
        <v>1154</v>
      </c>
      <c r="B1078" t="s">
        <v>10</v>
      </c>
      <c r="C1078" t="s">
        <v>34</v>
      </c>
      <c r="D1078">
        <v>147</v>
      </c>
      <c r="E1078" s="27">
        <v>0.37</v>
      </c>
      <c r="F1078" s="2">
        <v>43924</v>
      </c>
      <c r="G1078" s="27" t="str">
        <f>TEXT(Table[[#This Row],[date]],"mmm")</f>
        <v>Apr</v>
      </c>
      <c r="H1078" s="2" t="str">
        <f>TEXT(Table[[#This Row],[date]],"yyyy")</f>
        <v>2020</v>
      </c>
      <c r="I1078" t="s">
        <v>14</v>
      </c>
      <c r="J1078" t="s">
        <v>15</v>
      </c>
      <c r="K1078">
        <v>297</v>
      </c>
    </row>
    <row r="1079" spans="1:11" x14ac:dyDescent="0.25">
      <c r="A1079" t="s">
        <v>1155</v>
      </c>
      <c r="B1079" t="s">
        <v>184</v>
      </c>
      <c r="C1079" t="s">
        <v>65</v>
      </c>
      <c r="D1079">
        <v>50</v>
      </c>
      <c r="E1079" s="27">
        <v>0.1</v>
      </c>
      <c r="F1079" s="2">
        <v>44934</v>
      </c>
      <c r="G1079" s="27" t="str">
        <f>TEXT(Table[[#This Row],[date]],"mmm")</f>
        <v>Jan</v>
      </c>
      <c r="H1079" s="2" t="str">
        <f>TEXT(Table[[#This Row],[date]],"yyyy")</f>
        <v>2023</v>
      </c>
      <c r="I1079" t="s">
        <v>787</v>
      </c>
      <c r="J1079" t="s">
        <v>185</v>
      </c>
      <c r="K1079">
        <v>160</v>
      </c>
    </row>
    <row r="1080" spans="1:11" x14ac:dyDescent="0.25">
      <c r="A1080" t="s">
        <v>1156</v>
      </c>
      <c r="B1080" t="s">
        <v>10</v>
      </c>
      <c r="C1080" t="s">
        <v>146</v>
      </c>
      <c r="D1080">
        <v>119</v>
      </c>
      <c r="E1080" s="27">
        <v>7.0000000000000007E-2</v>
      </c>
      <c r="F1080" s="2">
        <v>44959</v>
      </c>
      <c r="G1080" s="27" t="str">
        <f>TEXT(Table[[#This Row],[date]],"mmm")</f>
        <v>Feb</v>
      </c>
      <c r="H1080" s="2" t="str">
        <f>TEXT(Table[[#This Row],[date]],"yyyy")</f>
        <v>2023</v>
      </c>
      <c r="I1080" t="s">
        <v>29</v>
      </c>
      <c r="J1080" t="s">
        <v>15</v>
      </c>
      <c r="K1080">
        <v>476</v>
      </c>
    </row>
    <row r="1081" spans="1:11" x14ac:dyDescent="0.25">
      <c r="A1081" t="s">
        <v>1157</v>
      </c>
      <c r="B1081" t="s">
        <v>312</v>
      </c>
      <c r="C1081" t="s">
        <v>53</v>
      </c>
      <c r="D1081">
        <v>649</v>
      </c>
      <c r="E1081" s="27">
        <v>0.33</v>
      </c>
      <c r="F1081" s="2">
        <v>44966</v>
      </c>
      <c r="G1081" s="27" t="str">
        <f>TEXT(Table[[#This Row],[date]],"mmm")</f>
        <v>Feb</v>
      </c>
      <c r="H1081" s="2" t="str">
        <f>TEXT(Table[[#This Row],[date]],"yyyy")</f>
        <v>2023</v>
      </c>
      <c r="I1081" t="s">
        <v>29</v>
      </c>
      <c r="J1081" t="s">
        <v>15</v>
      </c>
      <c r="K1081">
        <v>526</v>
      </c>
    </row>
    <row r="1082" spans="1:11" x14ac:dyDescent="0.25">
      <c r="A1082" t="s">
        <v>1158</v>
      </c>
      <c r="B1082" t="s">
        <v>10</v>
      </c>
      <c r="C1082" t="s">
        <v>75</v>
      </c>
      <c r="D1082">
        <v>65</v>
      </c>
      <c r="E1082" s="27">
        <v>0.19</v>
      </c>
      <c r="F1082" s="2">
        <v>43963</v>
      </c>
      <c r="G1082" s="27" t="str">
        <f>TEXT(Table[[#This Row],[date]],"mmm")</f>
        <v>May</v>
      </c>
      <c r="H1082" s="2" t="str">
        <f>TEXT(Table[[#This Row],[date]],"yyyy")</f>
        <v>2020</v>
      </c>
      <c r="I1082" t="s">
        <v>24</v>
      </c>
      <c r="J1082" t="s">
        <v>15</v>
      </c>
      <c r="K1082">
        <v>77</v>
      </c>
    </row>
    <row r="1083" spans="1:11" x14ac:dyDescent="0.25">
      <c r="A1083" t="s">
        <v>1159</v>
      </c>
      <c r="B1083" t="s">
        <v>298</v>
      </c>
      <c r="C1083" t="s">
        <v>28</v>
      </c>
      <c r="D1083">
        <v>100</v>
      </c>
      <c r="E1083" s="27">
        <v>0.1</v>
      </c>
      <c r="F1083" s="2">
        <v>44711</v>
      </c>
      <c r="G1083" s="27" t="str">
        <f>TEXT(Table[[#This Row],[date]],"mmm")</f>
        <v>May</v>
      </c>
      <c r="H1083" s="2" t="str">
        <f>TEXT(Table[[#This Row],[date]],"yyyy")</f>
        <v>2022</v>
      </c>
      <c r="I1083" t="s">
        <v>14</v>
      </c>
      <c r="J1083" t="s">
        <v>70</v>
      </c>
      <c r="K1083">
        <v>375</v>
      </c>
    </row>
    <row r="1084" spans="1:11" x14ac:dyDescent="0.25">
      <c r="A1084" t="s">
        <v>1160</v>
      </c>
      <c r="B1084" t="s">
        <v>10</v>
      </c>
      <c r="C1084" t="s">
        <v>75</v>
      </c>
      <c r="D1084">
        <v>17</v>
      </c>
      <c r="E1084" s="27" t="s">
        <v>12</v>
      </c>
      <c r="F1084" s="2">
        <v>43964</v>
      </c>
      <c r="G1084" s="27" t="str">
        <f>TEXT(Table[[#This Row],[date]],"mmm")</f>
        <v>May</v>
      </c>
      <c r="H1084" s="2" t="str">
        <f>TEXT(Table[[#This Row],[date]],"yyyy")</f>
        <v>2020</v>
      </c>
      <c r="I1084" t="s">
        <v>29</v>
      </c>
      <c r="J1084" t="s">
        <v>15</v>
      </c>
      <c r="K1084">
        <v>46</v>
      </c>
    </row>
    <row r="1085" spans="1:11" x14ac:dyDescent="0.25">
      <c r="A1085" t="s">
        <v>1160</v>
      </c>
      <c r="B1085" t="s">
        <v>10</v>
      </c>
      <c r="C1085" t="s">
        <v>75</v>
      </c>
      <c r="D1085">
        <v>25</v>
      </c>
      <c r="E1085" s="27" t="s">
        <v>12</v>
      </c>
      <c r="F1085" s="2">
        <v>44816</v>
      </c>
      <c r="G1085" s="27" t="str">
        <f>TEXT(Table[[#This Row],[date]],"mmm")</f>
        <v>Sep</v>
      </c>
      <c r="H1085" s="2" t="str">
        <f>TEXT(Table[[#This Row],[date]],"yyyy")</f>
        <v>2022</v>
      </c>
      <c r="I1085" t="s">
        <v>35</v>
      </c>
      <c r="J1085" t="s">
        <v>15</v>
      </c>
      <c r="K1085">
        <v>81</v>
      </c>
    </row>
    <row r="1086" spans="1:11" x14ac:dyDescent="0.25">
      <c r="A1086" t="s">
        <v>1161</v>
      </c>
      <c r="B1086" t="s">
        <v>184</v>
      </c>
      <c r="C1086" t="s">
        <v>69</v>
      </c>
      <c r="D1086" t="s">
        <v>12</v>
      </c>
      <c r="E1086" s="27">
        <v>1</v>
      </c>
      <c r="F1086" s="2">
        <v>44952</v>
      </c>
      <c r="G1086" s="27" t="str">
        <f>TEXT(Table[[#This Row],[date]],"mmm")</f>
        <v>Jan</v>
      </c>
      <c r="H1086" s="2" t="str">
        <f>TEXT(Table[[#This Row],[date]],"yyyy")</f>
        <v>2023</v>
      </c>
      <c r="I1086" t="s">
        <v>31</v>
      </c>
      <c r="J1086" t="s">
        <v>185</v>
      </c>
      <c r="K1086" t="s">
        <v>12</v>
      </c>
    </row>
    <row r="1087" spans="1:11" x14ac:dyDescent="0.25">
      <c r="A1087" t="s">
        <v>1162</v>
      </c>
      <c r="B1087" t="s">
        <v>10</v>
      </c>
      <c r="C1087" t="s">
        <v>69</v>
      </c>
      <c r="D1087" t="s">
        <v>12</v>
      </c>
      <c r="E1087" s="27">
        <v>0.18</v>
      </c>
      <c r="F1087" s="2">
        <v>44911</v>
      </c>
      <c r="G1087" s="27" t="str">
        <f>TEXT(Table[[#This Row],[date]],"mmm")</f>
        <v>Dec</v>
      </c>
      <c r="H1087" s="2" t="str">
        <f>TEXT(Table[[#This Row],[date]],"yyyy")</f>
        <v>2022</v>
      </c>
      <c r="I1087" t="s">
        <v>29</v>
      </c>
      <c r="J1087" t="s">
        <v>15</v>
      </c>
      <c r="K1087">
        <v>183</v>
      </c>
    </row>
    <row r="1088" spans="1:11" x14ac:dyDescent="0.25">
      <c r="A1088" t="s">
        <v>1163</v>
      </c>
      <c r="B1088" t="s">
        <v>96</v>
      </c>
      <c r="C1088" t="s">
        <v>34</v>
      </c>
      <c r="D1088">
        <v>40</v>
      </c>
      <c r="E1088" s="27">
        <v>0.02</v>
      </c>
      <c r="F1088" s="2">
        <v>44931</v>
      </c>
      <c r="G1088" s="27" t="str">
        <f>TEXT(Table[[#This Row],[date]],"mmm")</f>
        <v>Jan</v>
      </c>
      <c r="H1088" s="2" t="str">
        <f>TEXT(Table[[#This Row],[date]],"yyyy")</f>
        <v>2023</v>
      </c>
      <c r="I1088" t="s">
        <v>85</v>
      </c>
      <c r="J1088" t="s">
        <v>96</v>
      </c>
      <c r="K1088">
        <v>472</v>
      </c>
    </row>
    <row r="1089" spans="1:11" x14ac:dyDescent="0.25">
      <c r="A1089" t="s">
        <v>1164</v>
      </c>
      <c r="B1089" t="s">
        <v>62</v>
      </c>
      <c r="C1089" t="s">
        <v>69</v>
      </c>
      <c r="D1089">
        <v>78</v>
      </c>
      <c r="E1089" s="27">
        <v>0.3</v>
      </c>
      <c r="F1089" s="2">
        <v>43917</v>
      </c>
      <c r="G1089" s="27" t="str">
        <f>TEXT(Table[[#This Row],[date]],"mmm")</f>
        <v>Mar</v>
      </c>
      <c r="H1089" s="2" t="str">
        <f>TEXT(Table[[#This Row],[date]],"yyyy")</f>
        <v>2020</v>
      </c>
      <c r="I1089" t="s">
        <v>31</v>
      </c>
      <c r="J1089" t="s">
        <v>25</v>
      </c>
      <c r="K1089">
        <v>201</v>
      </c>
    </row>
    <row r="1090" spans="1:11" x14ac:dyDescent="0.25">
      <c r="A1090" t="s">
        <v>1165</v>
      </c>
      <c r="B1090" t="s">
        <v>10</v>
      </c>
      <c r="C1090" t="s">
        <v>294</v>
      </c>
      <c r="D1090" t="s">
        <v>12</v>
      </c>
      <c r="E1090" s="27">
        <v>0.75</v>
      </c>
      <c r="F1090" s="2">
        <v>44932</v>
      </c>
      <c r="G1090" s="27" t="str">
        <f>TEXT(Table[[#This Row],[date]],"mmm")</f>
        <v>Jan</v>
      </c>
      <c r="H1090" s="2" t="str">
        <f>TEXT(Table[[#This Row],[date]],"yyyy")</f>
        <v>2023</v>
      </c>
      <c r="I1090" t="s">
        <v>24</v>
      </c>
      <c r="J1090" t="s">
        <v>15</v>
      </c>
      <c r="K1090">
        <v>204</v>
      </c>
    </row>
    <row r="1091" spans="1:11" x14ac:dyDescent="0.25">
      <c r="A1091" t="s">
        <v>1166</v>
      </c>
      <c r="B1091" t="s">
        <v>114</v>
      </c>
      <c r="C1091" t="s">
        <v>58</v>
      </c>
      <c r="D1091">
        <v>360</v>
      </c>
      <c r="E1091" s="27">
        <v>0.11</v>
      </c>
      <c r="F1091" s="2">
        <v>44969</v>
      </c>
      <c r="G1091" s="27" t="str">
        <f>TEXT(Table[[#This Row],[date]],"mmm")</f>
        <v>Feb</v>
      </c>
      <c r="H1091" s="2" t="str">
        <f>TEXT(Table[[#This Row],[date]],"yyyy")</f>
        <v>2023</v>
      </c>
      <c r="I1091" t="s">
        <v>24</v>
      </c>
      <c r="J1091" t="s">
        <v>116</v>
      </c>
      <c r="K1091">
        <v>138</v>
      </c>
    </row>
    <row r="1092" spans="1:11" x14ac:dyDescent="0.25">
      <c r="A1092" t="s">
        <v>1167</v>
      </c>
      <c r="B1092" t="s">
        <v>10</v>
      </c>
      <c r="C1092" t="s">
        <v>18</v>
      </c>
      <c r="D1092" t="s">
        <v>12</v>
      </c>
      <c r="E1092" s="27">
        <v>0.14000000000000001</v>
      </c>
      <c r="F1092" s="2">
        <v>44972</v>
      </c>
      <c r="G1092" s="27" t="str">
        <f>TEXT(Table[[#This Row],[date]],"mmm")</f>
        <v>Feb</v>
      </c>
      <c r="H1092" s="2" t="str">
        <f>TEXT(Table[[#This Row],[date]],"yyyy")</f>
        <v>2023</v>
      </c>
      <c r="I1092" t="s">
        <v>31</v>
      </c>
      <c r="J1092" t="s">
        <v>15</v>
      </c>
      <c r="K1092">
        <v>1100</v>
      </c>
    </row>
    <row r="1093" spans="1:11" x14ac:dyDescent="0.25">
      <c r="A1093" t="s">
        <v>1167</v>
      </c>
      <c r="B1093" t="s">
        <v>10</v>
      </c>
      <c r="C1093" t="s">
        <v>18</v>
      </c>
      <c r="D1093">
        <v>180</v>
      </c>
      <c r="E1093" s="27">
        <v>0.11</v>
      </c>
      <c r="F1093" s="2">
        <v>44844</v>
      </c>
      <c r="G1093" s="27" t="str">
        <f>TEXT(Table[[#This Row],[date]],"mmm")</f>
        <v>Oct</v>
      </c>
      <c r="H1093" s="2" t="str">
        <f>TEXT(Table[[#This Row],[date]],"yyyy")</f>
        <v>2022</v>
      </c>
      <c r="I1093" t="s">
        <v>31</v>
      </c>
      <c r="J1093" t="s">
        <v>15</v>
      </c>
      <c r="K1093">
        <v>1100</v>
      </c>
    </row>
    <row r="1094" spans="1:11" x14ac:dyDescent="0.25">
      <c r="A1094" t="s">
        <v>1168</v>
      </c>
      <c r="B1094" t="s">
        <v>1169</v>
      </c>
      <c r="C1094" t="s">
        <v>69</v>
      </c>
      <c r="D1094">
        <v>35</v>
      </c>
      <c r="E1094" s="27" t="s">
        <v>12</v>
      </c>
      <c r="F1094" s="2">
        <v>43952</v>
      </c>
      <c r="G1094" s="27" t="str">
        <f>TEXT(Table[[#This Row],[date]],"mmm")</f>
        <v>May</v>
      </c>
      <c r="H1094" s="2" t="str">
        <f>TEXT(Table[[#This Row],[date]],"yyyy")</f>
        <v>2020</v>
      </c>
      <c r="I1094" t="s">
        <v>39</v>
      </c>
      <c r="J1094" t="s">
        <v>1170</v>
      </c>
      <c r="K1094">
        <v>80</v>
      </c>
    </row>
    <row r="1095" spans="1:11" x14ac:dyDescent="0.25">
      <c r="A1095" t="s">
        <v>1171</v>
      </c>
      <c r="B1095" t="s">
        <v>1172</v>
      </c>
      <c r="C1095" t="s">
        <v>69</v>
      </c>
      <c r="D1095">
        <v>165</v>
      </c>
      <c r="E1095" s="27" t="s">
        <v>12</v>
      </c>
      <c r="F1095" s="2">
        <v>43930</v>
      </c>
      <c r="G1095" s="27" t="str">
        <f>TEXT(Table[[#This Row],[date]],"mmm")</f>
        <v>Apr</v>
      </c>
      <c r="H1095" s="2" t="str">
        <f>TEXT(Table[[#This Row],[date]],"yyyy")</f>
        <v>2020</v>
      </c>
      <c r="I1095" t="s">
        <v>85</v>
      </c>
      <c r="J1095" t="s">
        <v>15</v>
      </c>
      <c r="K1095">
        <v>324</v>
      </c>
    </row>
    <row r="1096" spans="1:11" x14ac:dyDescent="0.25">
      <c r="A1096" t="s">
        <v>1171</v>
      </c>
      <c r="B1096" t="s">
        <v>184</v>
      </c>
      <c r="C1096" t="s">
        <v>69</v>
      </c>
      <c r="D1096">
        <v>120</v>
      </c>
      <c r="E1096" s="27">
        <v>0.08</v>
      </c>
      <c r="F1096" s="2">
        <v>43985</v>
      </c>
      <c r="G1096" s="27" t="str">
        <f>TEXT(Table[[#This Row],[date]],"mmm")</f>
        <v>Jun</v>
      </c>
      <c r="H1096" s="2" t="str">
        <f>TEXT(Table[[#This Row],[date]],"yyyy")</f>
        <v>2020</v>
      </c>
      <c r="I1096" t="s">
        <v>85</v>
      </c>
      <c r="J1096" t="s">
        <v>185</v>
      </c>
      <c r="K1096">
        <v>324</v>
      </c>
    </row>
    <row r="1097" spans="1:11" x14ac:dyDescent="0.25">
      <c r="A1097" t="s">
        <v>1173</v>
      </c>
      <c r="B1097" t="s">
        <v>72</v>
      </c>
      <c r="C1097" t="s">
        <v>58</v>
      </c>
      <c r="D1097">
        <v>28</v>
      </c>
      <c r="E1097" s="27">
        <v>0.37</v>
      </c>
      <c r="F1097" s="2">
        <v>43922</v>
      </c>
      <c r="G1097" s="27" t="str">
        <f>TEXT(Table[[#This Row],[date]],"mmm")</f>
        <v>Apr</v>
      </c>
      <c r="H1097" s="2" t="str">
        <f>TEXT(Table[[#This Row],[date]],"yyyy")</f>
        <v>2020</v>
      </c>
      <c r="I1097" t="s">
        <v>39</v>
      </c>
      <c r="J1097" t="s">
        <v>15</v>
      </c>
      <c r="K1097" t="s">
        <v>12</v>
      </c>
    </row>
    <row r="1098" spans="1:11" x14ac:dyDescent="0.25">
      <c r="A1098" t="s">
        <v>1174</v>
      </c>
      <c r="B1098" t="s">
        <v>33</v>
      </c>
      <c r="C1098" t="s">
        <v>65</v>
      </c>
      <c r="D1098" t="s">
        <v>12</v>
      </c>
      <c r="E1098" s="27">
        <v>0.14000000000000001</v>
      </c>
      <c r="F1098" s="2">
        <v>44882</v>
      </c>
      <c r="G1098" s="27" t="str">
        <f>TEXT(Table[[#This Row],[date]],"mmm")</f>
        <v>Nov</v>
      </c>
      <c r="H1098" s="2" t="str">
        <f>TEXT(Table[[#This Row],[date]],"yyyy")</f>
        <v>2022</v>
      </c>
      <c r="I1098" t="s">
        <v>59</v>
      </c>
      <c r="J1098" t="s">
        <v>15</v>
      </c>
      <c r="K1098" t="s">
        <v>12</v>
      </c>
    </row>
    <row r="1099" spans="1:11" x14ac:dyDescent="0.25">
      <c r="A1099" t="s">
        <v>1175</v>
      </c>
      <c r="B1099" t="s">
        <v>80</v>
      </c>
      <c r="C1099" t="s">
        <v>459</v>
      </c>
      <c r="D1099">
        <v>70</v>
      </c>
      <c r="E1099" s="27">
        <v>0.15</v>
      </c>
      <c r="F1099" s="2">
        <v>44827</v>
      </c>
      <c r="G1099" s="27" t="str">
        <f>TEXT(Table[[#This Row],[date]],"mmm")</f>
        <v>Sep</v>
      </c>
      <c r="H1099" s="2" t="str">
        <f>TEXT(Table[[#This Row],[date]],"yyyy")</f>
        <v>2022</v>
      </c>
      <c r="I1099" t="s">
        <v>24</v>
      </c>
      <c r="J1099" t="s">
        <v>81</v>
      </c>
      <c r="K1099">
        <v>150</v>
      </c>
    </row>
    <row r="1100" spans="1:11" x14ac:dyDescent="0.25">
      <c r="A1100" t="s">
        <v>1176</v>
      </c>
      <c r="B1100" t="s">
        <v>10</v>
      </c>
      <c r="C1100" t="s">
        <v>69</v>
      </c>
      <c r="D1100" t="s">
        <v>12</v>
      </c>
      <c r="E1100" s="27">
        <v>1</v>
      </c>
      <c r="F1100" s="2">
        <v>43939</v>
      </c>
      <c r="G1100" s="27" t="str">
        <f>TEXT(Table[[#This Row],[date]],"mmm")</f>
        <v>Apr</v>
      </c>
      <c r="H1100" s="2" t="str">
        <f>TEXT(Table[[#This Row],[date]],"yyyy")</f>
        <v>2020</v>
      </c>
      <c r="I1100" t="s">
        <v>14</v>
      </c>
      <c r="J1100" t="s">
        <v>15</v>
      </c>
      <c r="K1100">
        <v>126</v>
      </c>
    </row>
    <row r="1101" spans="1:11" x14ac:dyDescent="0.25">
      <c r="A1101" t="s">
        <v>1177</v>
      </c>
      <c r="B1101" t="s">
        <v>10</v>
      </c>
      <c r="C1101" t="s">
        <v>58</v>
      </c>
      <c r="D1101">
        <v>237</v>
      </c>
      <c r="E1101" s="27">
        <v>0.06</v>
      </c>
      <c r="F1101" s="2">
        <v>44902</v>
      </c>
      <c r="G1101" s="27" t="str">
        <f>TEXT(Table[[#This Row],[date]],"mmm")</f>
        <v>Dec</v>
      </c>
      <c r="H1101" s="2" t="str">
        <f>TEXT(Table[[#This Row],[date]],"yyyy")</f>
        <v>2022</v>
      </c>
      <c r="I1101" t="s">
        <v>85</v>
      </c>
      <c r="J1101" t="s">
        <v>15</v>
      </c>
      <c r="K1101">
        <v>567</v>
      </c>
    </row>
    <row r="1102" spans="1:11" x14ac:dyDescent="0.25">
      <c r="A1102" t="s">
        <v>1178</v>
      </c>
      <c r="B1102" t="s">
        <v>142</v>
      </c>
      <c r="C1102" t="s">
        <v>55</v>
      </c>
      <c r="D1102">
        <v>33</v>
      </c>
      <c r="E1102" s="27">
        <v>0.25</v>
      </c>
      <c r="F1102" s="2">
        <v>43941</v>
      </c>
      <c r="G1102" s="27" t="str">
        <f>TEXT(Table[[#This Row],[date]],"mmm")</f>
        <v>Apr</v>
      </c>
      <c r="H1102" s="2" t="str">
        <f>TEXT(Table[[#This Row],[date]],"yyyy")</f>
        <v>2020</v>
      </c>
      <c r="I1102" t="s">
        <v>124</v>
      </c>
      <c r="J1102" t="s">
        <v>40</v>
      </c>
      <c r="K1102">
        <v>1</v>
      </c>
    </row>
    <row r="1103" spans="1:11" x14ac:dyDescent="0.25">
      <c r="A1103" t="s">
        <v>1179</v>
      </c>
      <c r="B1103" t="s">
        <v>10</v>
      </c>
      <c r="C1103" t="s">
        <v>28</v>
      </c>
      <c r="D1103">
        <v>250</v>
      </c>
      <c r="E1103" s="27">
        <v>0.25</v>
      </c>
      <c r="F1103" s="2">
        <v>44054</v>
      </c>
      <c r="G1103" s="27" t="str">
        <f>TEXT(Table[[#This Row],[date]],"mmm")</f>
        <v>Aug</v>
      </c>
      <c r="H1103" s="2" t="str">
        <f>TEXT(Table[[#This Row],[date]],"yyyy")</f>
        <v>2020</v>
      </c>
      <c r="I1103" t="s">
        <v>39</v>
      </c>
      <c r="J1103" t="s">
        <v>15</v>
      </c>
      <c r="K1103">
        <v>2</v>
      </c>
    </row>
    <row r="1104" spans="1:11" x14ac:dyDescent="0.25">
      <c r="A1104" t="s">
        <v>1180</v>
      </c>
      <c r="B1104" t="s">
        <v>237</v>
      </c>
      <c r="C1104" t="s">
        <v>53</v>
      </c>
      <c r="D1104" t="s">
        <v>12</v>
      </c>
      <c r="E1104" s="27">
        <v>0.17</v>
      </c>
      <c r="F1104" s="2">
        <v>44795</v>
      </c>
      <c r="G1104" s="27" t="str">
        <f>TEXT(Table[[#This Row],[date]],"mmm")</f>
        <v>Aug</v>
      </c>
      <c r="H1104" s="2" t="str">
        <f>TEXT(Table[[#This Row],[date]],"yyyy")</f>
        <v>2022</v>
      </c>
      <c r="I1104" t="s">
        <v>19</v>
      </c>
      <c r="J1104" t="s">
        <v>15</v>
      </c>
      <c r="K1104">
        <v>73</v>
      </c>
    </row>
    <row r="1105" spans="1:11" x14ac:dyDescent="0.25">
      <c r="A1105" t="s">
        <v>1181</v>
      </c>
      <c r="B1105" t="s">
        <v>284</v>
      </c>
      <c r="C1105" t="s">
        <v>159</v>
      </c>
      <c r="D1105" t="s">
        <v>12</v>
      </c>
      <c r="E1105" s="27">
        <v>0.7</v>
      </c>
      <c r="F1105" s="2">
        <v>44945</v>
      </c>
      <c r="G1105" s="27" t="str">
        <f>TEXT(Table[[#This Row],[date]],"mmm")</f>
        <v>Jan</v>
      </c>
      <c r="H1105" s="2" t="str">
        <f>TEXT(Table[[#This Row],[date]],"yyyy")</f>
        <v>2023</v>
      </c>
      <c r="I1105" t="s">
        <v>19</v>
      </c>
      <c r="J1105" t="s">
        <v>15</v>
      </c>
      <c r="K1105">
        <v>13</v>
      </c>
    </row>
    <row r="1106" spans="1:11" x14ac:dyDescent="0.25">
      <c r="A1106" t="s">
        <v>1182</v>
      </c>
      <c r="B1106" t="s">
        <v>10</v>
      </c>
      <c r="C1106" t="s">
        <v>108</v>
      </c>
      <c r="D1106">
        <v>90</v>
      </c>
      <c r="E1106" s="27">
        <v>0.1</v>
      </c>
      <c r="F1106" s="2">
        <v>44686</v>
      </c>
      <c r="G1106" s="27" t="str">
        <f>TEXT(Table[[#This Row],[date]],"mmm")</f>
        <v>May</v>
      </c>
      <c r="H1106" s="2" t="str">
        <f>TEXT(Table[[#This Row],[date]],"yyyy")</f>
        <v>2022</v>
      </c>
      <c r="I1106" t="s">
        <v>29</v>
      </c>
      <c r="J1106" t="s">
        <v>15</v>
      </c>
      <c r="K1106">
        <v>192</v>
      </c>
    </row>
    <row r="1107" spans="1:11" x14ac:dyDescent="0.25">
      <c r="A1107" t="s">
        <v>1183</v>
      </c>
      <c r="B1107" t="s">
        <v>10</v>
      </c>
      <c r="C1107" t="s">
        <v>119</v>
      </c>
      <c r="D1107">
        <v>40</v>
      </c>
      <c r="E1107" s="27">
        <v>0.2</v>
      </c>
      <c r="F1107" s="2">
        <v>44833</v>
      </c>
      <c r="G1107" s="27" t="str">
        <f>TEXT(Table[[#This Row],[date]],"mmm")</f>
        <v>Sep</v>
      </c>
      <c r="H1107" s="2" t="str">
        <f>TEXT(Table[[#This Row],[date]],"yyyy")</f>
        <v>2022</v>
      </c>
      <c r="I1107" t="s">
        <v>35</v>
      </c>
      <c r="J1107" t="s">
        <v>15</v>
      </c>
      <c r="K1107">
        <v>173</v>
      </c>
    </row>
    <row r="1108" spans="1:11" x14ac:dyDescent="0.25">
      <c r="A1108" t="s">
        <v>1184</v>
      </c>
      <c r="B1108" t="s">
        <v>1185</v>
      </c>
      <c r="C1108" t="s">
        <v>69</v>
      </c>
      <c r="D1108">
        <v>200</v>
      </c>
      <c r="E1108" s="27" t="s">
        <v>12</v>
      </c>
      <c r="F1108" s="2">
        <v>44845</v>
      </c>
      <c r="G1108" s="27" t="str">
        <f>TEXT(Table[[#This Row],[date]],"mmm")</f>
        <v>Oct</v>
      </c>
      <c r="H1108" s="2" t="str">
        <f>TEXT(Table[[#This Row],[date]],"yyyy")</f>
        <v>2022</v>
      </c>
      <c r="I1108" t="s">
        <v>29</v>
      </c>
      <c r="J1108" t="s">
        <v>15</v>
      </c>
      <c r="K1108">
        <v>450</v>
      </c>
    </row>
    <row r="1109" spans="1:11" x14ac:dyDescent="0.25">
      <c r="A1109" t="s">
        <v>1186</v>
      </c>
      <c r="B1109" t="s">
        <v>298</v>
      </c>
      <c r="C1109" t="s">
        <v>146</v>
      </c>
      <c r="D1109">
        <v>200</v>
      </c>
      <c r="E1109" s="27">
        <v>0.3</v>
      </c>
      <c r="F1109" s="2">
        <v>44977</v>
      </c>
      <c r="G1109" s="27" t="str">
        <f>TEXT(Table[[#This Row],[date]],"mmm")</f>
        <v>Feb</v>
      </c>
      <c r="H1109" s="2" t="str">
        <f>TEXT(Table[[#This Row],[date]],"yyyy")</f>
        <v>2023</v>
      </c>
      <c r="I1109" t="s">
        <v>24</v>
      </c>
      <c r="J1109" t="s">
        <v>70</v>
      </c>
      <c r="K1109">
        <v>79</v>
      </c>
    </row>
    <row r="1110" spans="1:11" x14ac:dyDescent="0.25">
      <c r="A1110" t="s">
        <v>1187</v>
      </c>
      <c r="B1110" t="s">
        <v>27</v>
      </c>
      <c r="C1110" t="s">
        <v>38</v>
      </c>
      <c r="D1110" t="s">
        <v>12</v>
      </c>
      <c r="E1110" s="27">
        <v>0.1</v>
      </c>
      <c r="F1110" s="2">
        <v>44869</v>
      </c>
      <c r="G1110" s="27" t="str">
        <f>TEXT(Table[[#This Row],[date]],"mmm")</f>
        <v>Nov</v>
      </c>
      <c r="H1110" s="2" t="str">
        <f>TEXT(Table[[#This Row],[date]],"yyyy")</f>
        <v>2022</v>
      </c>
      <c r="I1110" t="s">
        <v>29</v>
      </c>
      <c r="J1110" t="s">
        <v>15</v>
      </c>
      <c r="K1110">
        <v>260</v>
      </c>
    </row>
    <row r="1111" spans="1:11" x14ac:dyDescent="0.25">
      <c r="A1111" t="s">
        <v>1188</v>
      </c>
      <c r="B1111" t="s">
        <v>33</v>
      </c>
      <c r="C1111" t="s">
        <v>69</v>
      </c>
      <c r="D1111">
        <v>9</v>
      </c>
      <c r="E1111" s="27">
        <v>0.01</v>
      </c>
      <c r="F1111" s="2">
        <v>43959</v>
      </c>
      <c r="G1111" s="27" t="str">
        <f>TEXT(Table[[#This Row],[date]],"mmm")</f>
        <v>May</v>
      </c>
      <c r="H1111" s="2" t="str">
        <f>TEXT(Table[[#This Row],[date]],"yyyy")</f>
        <v>2020</v>
      </c>
      <c r="I1111" t="s">
        <v>35</v>
      </c>
      <c r="J1111" t="s">
        <v>15</v>
      </c>
      <c r="K1111">
        <v>782</v>
      </c>
    </row>
    <row r="1112" spans="1:11" x14ac:dyDescent="0.25">
      <c r="A1112" t="s">
        <v>1189</v>
      </c>
      <c r="B1112" t="s">
        <v>33</v>
      </c>
      <c r="C1112" t="s">
        <v>175</v>
      </c>
      <c r="D1112">
        <v>110</v>
      </c>
      <c r="E1112" s="27">
        <v>0.4</v>
      </c>
      <c r="F1112" s="2">
        <v>43952</v>
      </c>
      <c r="G1112" s="27" t="str">
        <f>TEXT(Table[[#This Row],[date]],"mmm")</f>
        <v>May</v>
      </c>
      <c r="H1112" s="2" t="str">
        <f>TEXT(Table[[#This Row],[date]],"yyyy")</f>
        <v>2020</v>
      </c>
      <c r="I1112" t="s">
        <v>14</v>
      </c>
      <c r="J1112" t="s">
        <v>15</v>
      </c>
      <c r="K1112">
        <v>217</v>
      </c>
    </row>
    <row r="1113" spans="1:11" x14ac:dyDescent="0.25">
      <c r="A1113" t="s">
        <v>1190</v>
      </c>
      <c r="B1113" t="s">
        <v>155</v>
      </c>
      <c r="C1113" t="s">
        <v>18</v>
      </c>
      <c r="D1113">
        <v>20</v>
      </c>
      <c r="E1113" s="27">
        <v>0.15</v>
      </c>
      <c r="F1113" s="2">
        <v>44949</v>
      </c>
      <c r="G1113" s="27" t="str">
        <f>TEXT(Table[[#This Row],[date]],"mmm")</f>
        <v>Jan</v>
      </c>
      <c r="H1113" s="2" t="str">
        <f>TEXT(Table[[#This Row],[date]],"yyyy")</f>
        <v>2023</v>
      </c>
      <c r="I1113" t="s">
        <v>29</v>
      </c>
      <c r="J1113" t="s">
        <v>15</v>
      </c>
      <c r="K1113">
        <v>69</v>
      </c>
    </row>
    <row r="1114" spans="1:11" x14ac:dyDescent="0.25">
      <c r="A1114" t="s">
        <v>1190</v>
      </c>
      <c r="B1114" t="s">
        <v>155</v>
      </c>
      <c r="C1114" t="s">
        <v>18</v>
      </c>
      <c r="D1114">
        <v>25</v>
      </c>
      <c r="E1114" s="27">
        <v>0.15</v>
      </c>
      <c r="F1114" s="2">
        <v>44874</v>
      </c>
      <c r="G1114" s="27" t="str">
        <f>TEXT(Table[[#This Row],[date]],"mmm")</f>
        <v>Nov</v>
      </c>
      <c r="H1114" s="2" t="str">
        <f>TEXT(Table[[#This Row],[date]],"yyyy")</f>
        <v>2022</v>
      </c>
      <c r="I1114" t="s">
        <v>29</v>
      </c>
      <c r="J1114" t="s">
        <v>15</v>
      </c>
      <c r="K1114">
        <v>69</v>
      </c>
    </row>
    <row r="1115" spans="1:11" x14ac:dyDescent="0.25">
      <c r="A1115" t="s">
        <v>1191</v>
      </c>
      <c r="B1115" t="s">
        <v>57</v>
      </c>
      <c r="C1115" t="s">
        <v>11</v>
      </c>
      <c r="D1115" t="s">
        <v>12</v>
      </c>
      <c r="E1115" s="27">
        <v>0.1</v>
      </c>
      <c r="F1115" s="2">
        <v>44873</v>
      </c>
      <c r="G1115" s="27" t="str">
        <f>TEXT(Table[[#This Row],[date]],"mmm")</f>
        <v>Nov</v>
      </c>
      <c r="H1115" s="2" t="str">
        <f>TEXT(Table[[#This Row],[date]],"yyyy")</f>
        <v>2022</v>
      </c>
      <c r="I1115" t="s">
        <v>31</v>
      </c>
      <c r="J1115" t="s">
        <v>15</v>
      </c>
      <c r="K1115">
        <v>731</v>
      </c>
    </row>
    <row r="1116" spans="1:11" x14ac:dyDescent="0.25">
      <c r="A1116" t="s">
        <v>1192</v>
      </c>
      <c r="B1116" t="s">
        <v>33</v>
      </c>
      <c r="C1116" t="s">
        <v>34</v>
      </c>
      <c r="D1116">
        <v>30</v>
      </c>
      <c r="E1116" s="27" t="s">
        <v>12</v>
      </c>
      <c r="F1116" s="2">
        <v>44803</v>
      </c>
      <c r="G1116" s="27" t="str">
        <f>TEXT(Table[[#This Row],[date]],"mmm")</f>
        <v>Aug</v>
      </c>
      <c r="H1116" s="2" t="str">
        <f>TEXT(Table[[#This Row],[date]],"yyyy")</f>
        <v>2022</v>
      </c>
      <c r="I1116" t="s">
        <v>19</v>
      </c>
      <c r="J1116" t="s">
        <v>15</v>
      </c>
      <c r="K1116">
        <v>47</v>
      </c>
    </row>
    <row r="1117" spans="1:11" x14ac:dyDescent="0.25">
      <c r="A1117" t="s">
        <v>1192</v>
      </c>
      <c r="B1117" t="s">
        <v>33</v>
      </c>
      <c r="C1117" t="s">
        <v>34</v>
      </c>
      <c r="D1117">
        <v>30</v>
      </c>
      <c r="E1117" s="27">
        <v>0.2</v>
      </c>
      <c r="F1117" s="2">
        <v>44742</v>
      </c>
      <c r="G1117" s="27" t="str">
        <f>TEXT(Table[[#This Row],[date]],"mmm")</f>
        <v>Jun</v>
      </c>
      <c r="H1117" s="2" t="str">
        <f>TEXT(Table[[#This Row],[date]],"yyyy")</f>
        <v>2022</v>
      </c>
      <c r="I1117" t="s">
        <v>19</v>
      </c>
      <c r="J1117" t="s">
        <v>15</v>
      </c>
      <c r="K1117">
        <v>47</v>
      </c>
    </row>
    <row r="1118" spans="1:11" x14ac:dyDescent="0.25">
      <c r="A1118" t="s">
        <v>1193</v>
      </c>
      <c r="B1118" t="s">
        <v>187</v>
      </c>
      <c r="C1118" t="s">
        <v>294</v>
      </c>
      <c r="D1118" t="s">
        <v>12</v>
      </c>
      <c r="E1118" s="27">
        <v>0.04</v>
      </c>
      <c r="F1118" s="2">
        <v>44957</v>
      </c>
      <c r="G1118" s="27" t="str">
        <f>TEXT(Table[[#This Row],[date]],"mmm")</f>
        <v>Jan</v>
      </c>
      <c r="H1118" s="2" t="str">
        <f>TEXT(Table[[#This Row],[date]],"yyyy")</f>
        <v>2023</v>
      </c>
      <c r="I1118" t="s">
        <v>31</v>
      </c>
      <c r="J1118" t="s">
        <v>15</v>
      </c>
      <c r="K1118" t="s">
        <v>12</v>
      </c>
    </row>
    <row r="1119" spans="1:11" x14ac:dyDescent="0.25">
      <c r="A1119" t="s">
        <v>1194</v>
      </c>
      <c r="B1119" t="s">
        <v>27</v>
      </c>
      <c r="C1119" t="s">
        <v>18</v>
      </c>
      <c r="D1119" t="s">
        <v>12</v>
      </c>
      <c r="E1119" s="27">
        <v>0.4</v>
      </c>
      <c r="F1119" s="2">
        <v>43916</v>
      </c>
      <c r="G1119" s="27" t="str">
        <f>TEXT(Table[[#This Row],[date]],"mmm")</f>
        <v>Mar</v>
      </c>
      <c r="H1119" s="2" t="str">
        <f>TEXT(Table[[#This Row],[date]],"yyyy")</f>
        <v>2020</v>
      </c>
      <c r="I1119" t="s">
        <v>24</v>
      </c>
      <c r="J1119" t="s">
        <v>15</v>
      </c>
      <c r="K1119">
        <v>35</v>
      </c>
    </row>
    <row r="1120" spans="1:11" x14ac:dyDescent="0.25">
      <c r="A1120" t="s">
        <v>1195</v>
      </c>
      <c r="B1120" t="s">
        <v>88</v>
      </c>
      <c r="C1120" t="s">
        <v>69</v>
      </c>
      <c r="D1120">
        <v>30</v>
      </c>
      <c r="E1120" s="27" t="s">
        <v>12</v>
      </c>
      <c r="F1120" s="2">
        <v>43928</v>
      </c>
      <c r="G1120" s="27" t="str">
        <f>TEXT(Table[[#This Row],[date]],"mmm")</f>
        <v>Apr</v>
      </c>
      <c r="H1120" s="2" t="str">
        <f>TEXT(Table[[#This Row],[date]],"yyyy")</f>
        <v>2020</v>
      </c>
      <c r="I1120" t="s">
        <v>29</v>
      </c>
      <c r="J1120" t="s">
        <v>15</v>
      </c>
      <c r="K1120">
        <v>99</v>
      </c>
    </row>
    <row r="1121" spans="1:11" x14ac:dyDescent="0.25">
      <c r="A1121" t="s">
        <v>1196</v>
      </c>
      <c r="B1121" t="s">
        <v>298</v>
      </c>
      <c r="C1121" t="s">
        <v>69</v>
      </c>
      <c r="D1121">
        <v>40</v>
      </c>
      <c r="E1121" s="27">
        <v>0.25</v>
      </c>
      <c r="F1121" s="2">
        <v>43999</v>
      </c>
      <c r="G1121" s="27" t="str">
        <f>TEXT(Table[[#This Row],[date]],"mmm")</f>
        <v>Jun</v>
      </c>
      <c r="H1121" s="2" t="str">
        <f>TEXT(Table[[#This Row],[date]],"yyyy")</f>
        <v>2020</v>
      </c>
      <c r="I1121" t="s">
        <v>102</v>
      </c>
      <c r="J1121" t="s">
        <v>70</v>
      </c>
      <c r="K1121">
        <v>582</v>
      </c>
    </row>
    <row r="1122" spans="1:11" x14ac:dyDescent="0.25">
      <c r="A1122" t="s">
        <v>1197</v>
      </c>
      <c r="B1122" t="s">
        <v>1198</v>
      </c>
      <c r="C1122" t="s">
        <v>166</v>
      </c>
      <c r="D1122">
        <v>125</v>
      </c>
      <c r="E1122" s="27">
        <v>7.0000000000000007E-2</v>
      </c>
      <c r="F1122" s="2">
        <v>44959</v>
      </c>
      <c r="G1122" s="27" t="str">
        <f>TEXT(Table[[#This Row],[date]],"mmm")</f>
        <v>Feb</v>
      </c>
      <c r="H1122" s="2" t="str">
        <f>TEXT(Table[[#This Row],[date]],"yyyy")</f>
        <v>2023</v>
      </c>
      <c r="I1122" t="s">
        <v>31</v>
      </c>
      <c r="J1122" t="s">
        <v>185</v>
      </c>
      <c r="K1122" t="s">
        <v>12</v>
      </c>
    </row>
    <row r="1123" spans="1:11" x14ac:dyDescent="0.25">
      <c r="A1123" t="s">
        <v>1199</v>
      </c>
      <c r="B1123" t="s">
        <v>1200</v>
      </c>
      <c r="C1123" t="s">
        <v>69</v>
      </c>
      <c r="D1123">
        <v>100</v>
      </c>
      <c r="E1123" s="27">
        <v>7.0000000000000007E-2</v>
      </c>
      <c r="F1123" s="2">
        <v>44944</v>
      </c>
      <c r="G1123" s="27" t="str">
        <f>TEXT(Table[[#This Row],[date]],"mmm")</f>
        <v>Jan</v>
      </c>
      <c r="H1123" s="2" t="str">
        <f>TEXT(Table[[#This Row],[date]],"yyyy")</f>
        <v>2023</v>
      </c>
      <c r="I1123" t="s">
        <v>31</v>
      </c>
      <c r="J1123" t="s">
        <v>15</v>
      </c>
      <c r="K1123">
        <v>1100</v>
      </c>
    </row>
    <row r="1124" spans="1:11" x14ac:dyDescent="0.25">
      <c r="A1124" t="s">
        <v>1201</v>
      </c>
      <c r="B1124" t="s">
        <v>1202</v>
      </c>
      <c r="C1124" t="s">
        <v>28</v>
      </c>
      <c r="D1124" t="s">
        <v>12</v>
      </c>
      <c r="E1124" s="27">
        <v>0.2</v>
      </c>
      <c r="F1124" s="2">
        <v>44959</v>
      </c>
      <c r="G1124" s="27" t="str">
        <f>TEXT(Table[[#This Row],[date]],"mmm")</f>
        <v>Feb</v>
      </c>
      <c r="H1124" s="2" t="str">
        <f>TEXT(Table[[#This Row],[date]],"yyyy")</f>
        <v>2023</v>
      </c>
      <c r="I1124" t="s">
        <v>31</v>
      </c>
      <c r="J1124" t="s">
        <v>1203</v>
      </c>
      <c r="K1124">
        <v>240</v>
      </c>
    </row>
    <row r="1125" spans="1:11" x14ac:dyDescent="0.25">
      <c r="A1125" t="s">
        <v>1204</v>
      </c>
      <c r="B1125" t="s">
        <v>10</v>
      </c>
      <c r="C1125" t="s">
        <v>47</v>
      </c>
      <c r="D1125" t="s">
        <v>12</v>
      </c>
      <c r="E1125" s="27">
        <v>0.4</v>
      </c>
      <c r="F1125" s="2">
        <v>44893</v>
      </c>
      <c r="G1125" s="27" t="str">
        <f>TEXT(Table[[#This Row],[date]],"mmm")</f>
        <v>Nov</v>
      </c>
      <c r="H1125" s="2" t="str">
        <f>TEXT(Table[[#This Row],[date]],"yyyy")</f>
        <v>2022</v>
      </c>
      <c r="I1125" t="s">
        <v>24</v>
      </c>
      <c r="J1125" t="s">
        <v>15</v>
      </c>
      <c r="K1125">
        <v>78</v>
      </c>
    </row>
    <row r="1126" spans="1:11" x14ac:dyDescent="0.25">
      <c r="A1126" t="s">
        <v>1205</v>
      </c>
      <c r="B1126" t="s">
        <v>46</v>
      </c>
      <c r="C1126" t="s">
        <v>345</v>
      </c>
      <c r="D1126" t="s">
        <v>12</v>
      </c>
      <c r="E1126" s="27">
        <v>0.1</v>
      </c>
      <c r="F1126" s="2">
        <v>43943</v>
      </c>
      <c r="G1126" s="27" t="str">
        <f>TEXT(Table[[#This Row],[date]],"mmm")</f>
        <v>Apr</v>
      </c>
      <c r="H1126" s="2" t="str">
        <f>TEXT(Table[[#This Row],[date]],"yyyy")</f>
        <v>2020</v>
      </c>
      <c r="I1126" t="s">
        <v>31</v>
      </c>
      <c r="J1126" t="s">
        <v>48</v>
      </c>
      <c r="K1126">
        <v>15</v>
      </c>
    </row>
    <row r="1127" spans="1:11" x14ac:dyDescent="0.25">
      <c r="A1127" t="s">
        <v>1205</v>
      </c>
      <c r="B1127" t="s">
        <v>46</v>
      </c>
      <c r="C1127" t="s">
        <v>345</v>
      </c>
      <c r="D1127" t="s">
        <v>12</v>
      </c>
      <c r="E1127" s="27">
        <v>0.2</v>
      </c>
      <c r="F1127" s="2">
        <v>44965</v>
      </c>
      <c r="G1127" s="27" t="str">
        <f>TEXT(Table[[#This Row],[date]],"mmm")</f>
        <v>Feb</v>
      </c>
      <c r="H1127" s="2" t="str">
        <f>TEXT(Table[[#This Row],[date]],"yyyy")</f>
        <v>2023</v>
      </c>
      <c r="I1127" t="s">
        <v>59</v>
      </c>
      <c r="J1127" t="s">
        <v>48</v>
      </c>
      <c r="K1127">
        <v>15</v>
      </c>
    </row>
    <row r="1128" spans="1:11" x14ac:dyDescent="0.25">
      <c r="A1128" t="s">
        <v>1206</v>
      </c>
      <c r="B1128" t="s">
        <v>37</v>
      </c>
      <c r="C1128" t="s">
        <v>69</v>
      </c>
      <c r="D1128">
        <v>70</v>
      </c>
      <c r="E1128" s="27">
        <v>0.1</v>
      </c>
      <c r="F1128" s="2">
        <v>43934</v>
      </c>
      <c r="G1128" s="27" t="str">
        <f>TEXT(Table[[#This Row],[date]],"mmm")</f>
        <v>Apr</v>
      </c>
      <c r="H1128" s="2" t="str">
        <f>TEXT(Table[[#This Row],[date]],"yyyy")</f>
        <v>2020</v>
      </c>
      <c r="I1128" t="s">
        <v>24</v>
      </c>
      <c r="J1128" t="s">
        <v>40</v>
      </c>
      <c r="K1128">
        <v>120</v>
      </c>
    </row>
    <row r="1129" spans="1:11" x14ac:dyDescent="0.25">
      <c r="A1129" t="s">
        <v>1206</v>
      </c>
      <c r="B1129" t="s">
        <v>37</v>
      </c>
      <c r="C1129" t="s">
        <v>69</v>
      </c>
      <c r="D1129">
        <v>210</v>
      </c>
      <c r="E1129" s="27">
        <v>0.09</v>
      </c>
      <c r="F1129" s="2">
        <v>44972</v>
      </c>
      <c r="G1129" s="27" t="str">
        <f>TEXT(Table[[#This Row],[date]],"mmm")</f>
        <v>Feb</v>
      </c>
      <c r="H1129" s="2" t="str">
        <f>TEXT(Table[[#This Row],[date]],"yyyy")</f>
        <v>2023</v>
      </c>
      <c r="I1129" t="s">
        <v>35</v>
      </c>
      <c r="J1129" t="s">
        <v>40</v>
      </c>
      <c r="K1129">
        <v>720</v>
      </c>
    </row>
    <row r="1130" spans="1:11" x14ac:dyDescent="0.25">
      <c r="A1130" t="s">
        <v>1207</v>
      </c>
      <c r="B1130" t="s">
        <v>144</v>
      </c>
      <c r="C1130" t="s">
        <v>43</v>
      </c>
      <c r="D1130" t="s">
        <v>12</v>
      </c>
      <c r="E1130" s="27">
        <v>0.17</v>
      </c>
      <c r="F1130" s="2">
        <v>44903</v>
      </c>
      <c r="G1130" s="27" t="str">
        <f>TEXT(Table[[#This Row],[date]],"mmm")</f>
        <v>Dec</v>
      </c>
      <c r="H1130" s="2" t="str">
        <f>TEXT(Table[[#This Row],[date]],"yyyy")</f>
        <v>2022</v>
      </c>
      <c r="I1130" t="s">
        <v>31</v>
      </c>
      <c r="J1130" t="s">
        <v>15</v>
      </c>
      <c r="K1130">
        <v>150</v>
      </c>
    </row>
    <row r="1131" spans="1:11" x14ac:dyDescent="0.25">
      <c r="A1131" t="s">
        <v>1208</v>
      </c>
      <c r="B1131" t="s">
        <v>314</v>
      </c>
      <c r="C1131" t="s">
        <v>38</v>
      </c>
      <c r="D1131">
        <v>30</v>
      </c>
      <c r="E1131" s="27" t="s">
        <v>12</v>
      </c>
      <c r="F1131" s="2">
        <v>44879</v>
      </c>
      <c r="G1131" s="27" t="str">
        <f>TEXT(Table[[#This Row],[date]],"mmm")</f>
        <v>Nov</v>
      </c>
      <c r="H1131" s="2" t="str">
        <f>TEXT(Table[[#This Row],[date]],"yyyy")</f>
        <v>2022</v>
      </c>
      <c r="I1131" t="s">
        <v>124</v>
      </c>
      <c r="J1131" t="s">
        <v>131</v>
      </c>
      <c r="K1131">
        <v>6</v>
      </c>
    </row>
    <row r="1132" spans="1:11" x14ac:dyDescent="0.25">
      <c r="A1132" t="s">
        <v>1209</v>
      </c>
      <c r="B1132" t="s">
        <v>10</v>
      </c>
      <c r="C1132" t="s">
        <v>75</v>
      </c>
      <c r="D1132">
        <v>960</v>
      </c>
      <c r="E1132" s="27">
        <v>0.08</v>
      </c>
      <c r="F1132" s="2">
        <v>44957</v>
      </c>
      <c r="G1132" s="27" t="str">
        <f>TEXT(Table[[#This Row],[date]],"mmm")</f>
        <v>Jan</v>
      </c>
      <c r="H1132" s="2" t="str">
        <f>TEXT(Table[[#This Row],[date]],"yyyy")</f>
        <v>2023</v>
      </c>
      <c r="I1132" t="s">
        <v>31</v>
      </c>
      <c r="J1132" t="s">
        <v>15</v>
      </c>
      <c r="K1132" t="s">
        <v>12</v>
      </c>
    </row>
    <row r="1133" spans="1:11" x14ac:dyDescent="0.25">
      <c r="A1133" t="s">
        <v>1210</v>
      </c>
      <c r="B1133" t="s">
        <v>10</v>
      </c>
      <c r="C1133" t="s">
        <v>65</v>
      </c>
      <c r="D1133">
        <v>25</v>
      </c>
      <c r="E1133" s="27" t="s">
        <v>12</v>
      </c>
      <c r="F1133" s="2">
        <v>44679</v>
      </c>
      <c r="G1133" s="27" t="str">
        <f>TEXT(Table[[#This Row],[date]],"mmm")</f>
        <v>Apr</v>
      </c>
      <c r="H1133" s="2" t="str">
        <f>TEXT(Table[[#This Row],[date]],"yyyy")</f>
        <v>2022</v>
      </c>
      <c r="I1133" t="s">
        <v>31</v>
      </c>
      <c r="J1133" t="s">
        <v>15</v>
      </c>
      <c r="K1133">
        <v>121900</v>
      </c>
    </row>
    <row r="1134" spans="1:11" x14ac:dyDescent="0.25">
      <c r="A1134" t="s">
        <v>1210</v>
      </c>
      <c r="B1134" t="s">
        <v>10</v>
      </c>
      <c r="C1134" t="s">
        <v>65</v>
      </c>
      <c r="D1134">
        <v>30</v>
      </c>
      <c r="E1134" s="27" t="s">
        <v>12</v>
      </c>
      <c r="F1134" s="2">
        <v>44818</v>
      </c>
      <c r="G1134" s="27" t="str">
        <f>TEXT(Table[[#This Row],[date]],"mmm")</f>
        <v>Sep</v>
      </c>
      <c r="H1134" s="2" t="str">
        <f>TEXT(Table[[#This Row],[date]],"yyyy")</f>
        <v>2022</v>
      </c>
      <c r="I1134" t="s">
        <v>31</v>
      </c>
      <c r="J1134" t="s">
        <v>15</v>
      </c>
      <c r="K1134">
        <v>121900</v>
      </c>
    </row>
    <row r="1135" spans="1:11" x14ac:dyDescent="0.25">
      <c r="A1135" t="s">
        <v>1210</v>
      </c>
      <c r="B1135" t="s">
        <v>10</v>
      </c>
      <c r="C1135" t="s">
        <v>65</v>
      </c>
      <c r="D1135">
        <v>150</v>
      </c>
      <c r="E1135" s="27">
        <v>0.01</v>
      </c>
      <c r="F1135" s="2">
        <v>44698</v>
      </c>
      <c r="G1135" s="27" t="str">
        <f>TEXT(Table[[#This Row],[date]],"mmm")</f>
        <v>May</v>
      </c>
      <c r="H1135" s="2" t="str">
        <f>TEXT(Table[[#This Row],[date]],"yyyy")</f>
        <v>2022</v>
      </c>
      <c r="I1135" t="s">
        <v>31</v>
      </c>
      <c r="J1135" t="s">
        <v>15</v>
      </c>
      <c r="K1135">
        <v>121900</v>
      </c>
    </row>
    <row r="1136" spans="1:11" x14ac:dyDescent="0.25">
      <c r="A1136" t="s">
        <v>1210</v>
      </c>
      <c r="B1136" t="s">
        <v>10</v>
      </c>
      <c r="C1136" t="s">
        <v>65</v>
      </c>
      <c r="D1136">
        <v>300</v>
      </c>
      <c r="E1136" s="27">
        <v>0.03</v>
      </c>
      <c r="F1136" s="2">
        <v>44735</v>
      </c>
      <c r="G1136" s="27" t="str">
        <f>TEXT(Table[[#This Row],[date]],"mmm")</f>
        <v>Jun</v>
      </c>
      <c r="H1136" s="2" t="str">
        <f>TEXT(Table[[#This Row],[date]],"yyyy")</f>
        <v>2022</v>
      </c>
      <c r="I1136" t="s">
        <v>31</v>
      </c>
      <c r="J1136" t="s">
        <v>15</v>
      </c>
      <c r="K1136">
        <v>121900</v>
      </c>
    </row>
    <row r="1137" spans="1:11" x14ac:dyDescent="0.25">
      <c r="A1137" t="s">
        <v>1211</v>
      </c>
      <c r="B1137" t="s">
        <v>10</v>
      </c>
      <c r="C1137" t="s">
        <v>108</v>
      </c>
      <c r="D1137">
        <v>48</v>
      </c>
      <c r="E1137" s="27">
        <v>0.16</v>
      </c>
      <c r="F1137" s="2">
        <v>44896</v>
      </c>
      <c r="G1137" s="27" t="str">
        <f>TEXT(Table[[#This Row],[date]],"mmm")</f>
        <v>Dec</v>
      </c>
      <c r="H1137" s="2" t="str">
        <f>TEXT(Table[[#This Row],[date]],"yyyy")</f>
        <v>2022</v>
      </c>
      <c r="I1137" t="s">
        <v>35</v>
      </c>
      <c r="J1137" t="s">
        <v>15</v>
      </c>
      <c r="K1137">
        <v>212</v>
      </c>
    </row>
    <row r="1138" spans="1:11" x14ac:dyDescent="0.25">
      <c r="A1138" t="s">
        <v>1212</v>
      </c>
      <c r="B1138" t="s">
        <v>72</v>
      </c>
      <c r="C1138" t="s">
        <v>119</v>
      </c>
      <c r="D1138">
        <v>20</v>
      </c>
      <c r="E1138" s="27" t="s">
        <v>12</v>
      </c>
      <c r="F1138" s="2">
        <v>44011</v>
      </c>
      <c r="G1138" s="27" t="str">
        <f>TEXT(Table[[#This Row],[date]],"mmm")</f>
        <v>Jun</v>
      </c>
      <c r="H1138" s="2" t="str">
        <f>TEXT(Table[[#This Row],[date]],"yyyy")</f>
        <v>2020</v>
      </c>
      <c r="I1138" t="s">
        <v>31</v>
      </c>
      <c r="J1138" t="s">
        <v>15</v>
      </c>
      <c r="K1138">
        <v>215</v>
      </c>
    </row>
    <row r="1139" spans="1:11" x14ac:dyDescent="0.25">
      <c r="A1139" t="s">
        <v>1212</v>
      </c>
      <c r="B1139" t="s">
        <v>10</v>
      </c>
      <c r="C1139" t="s">
        <v>119</v>
      </c>
      <c r="D1139">
        <v>110</v>
      </c>
      <c r="E1139" s="27">
        <v>0.05</v>
      </c>
      <c r="F1139" s="2">
        <v>44791</v>
      </c>
      <c r="G1139" s="27" t="str">
        <f>TEXT(Table[[#This Row],[date]],"mmm")</f>
        <v>Aug</v>
      </c>
      <c r="H1139" s="2" t="str">
        <f>TEXT(Table[[#This Row],[date]],"yyyy")</f>
        <v>2022</v>
      </c>
      <c r="I1139" t="s">
        <v>31</v>
      </c>
      <c r="J1139" t="s">
        <v>15</v>
      </c>
      <c r="K1139">
        <v>214</v>
      </c>
    </row>
    <row r="1140" spans="1:11" x14ac:dyDescent="0.25">
      <c r="A1140" t="s">
        <v>1212</v>
      </c>
      <c r="B1140" t="s">
        <v>10</v>
      </c>
      <c r="C1140" t="s">
        <v>119</v>
      </c>
      <c r="D1140">
        <v>160</v>
      </c>
      <c r="E1140" s="27">
        <v>7.0000000000000007E-2</v>
      </c>
      <c r="F1140" s="2">
        <v>44292</v>
      </c>
      <c r="G1140" s="27" t="str">
        <f>TEXT(Table[[#This Row],[date]],"mmm")</f>
        <v>Apr</v>
      </c>
      <c r="H1140" s="2" t="str">
        <f>TEXT(Table[[#This Row],[date]],"yyyy")</f>
        <v>2021</v>
      </c>
      <c r="I1140" t="s">
        <v>31</v>
      </c>
      <c r="J1140" t="s">
        <v>15</v>
      </c>
      <c r="K1140">
        <v>215</v>
      </c>
    </row>
    <row r="1141" spans="1:11" x14ac:dyDescent="0.25">
      <c r="A1141" t="s">
        <v>1213</v>
      </c>
      <c r="B1141" t="s">
        <v>10</v>
      </c>
      <c r="C1141" t="s">
        <v>69</v>
      </c>
      <c r="D1141">
        <v>94</v>
      </c>
      <c r="E1141" s="27" t="s">
        <v>12</v>
      </c>
      <c r="F1141" s="2">
        <v>43928</v>
      </c>
      <c r="G1141" s="27" t="str">
        <f>TEXT(Table[[#This Row],[date]],"mmm")</f>
        <v>Apr</v>
      </c>
      <c r="H1141" s="2" t="str">
        <f>TEXT(Table[[#This Row],[date]],"yyyy")</f>
        <v>2020</v>
      </c>
      <c r="I1141" t="s">
        <v>39</v>
      </c>
      <c r="J1141" t="s">
        <v>15</v>
      </c>
      <c r="K1141" t="s">
        <v>12</v>
      </c>
    </row>
    <row r="1142" spans="1:11" x14ac:dyDescent="0.25">
      <c r="A1142" t="s">
        <v>1214</v>
      </c>
      <c r="B1142" t="s">
        <v>10</v>
      </c>
      <c r="C1142" t="s">
        <v>69</v>
      </c>
      <c r="D1142">
        <v>150</v>
      </c>
      <c r="E1142" s="27">
        <v>0.17</v>
      </c>
      <c r="F1142" s="2">
        <v>44749</v>
      </c>
      <c r="G1142" s="27" t="str">
        <f>TEXT(Table[[#This Row],[date]],"mmm")</f>
        <v>Jul</v>
      </c>
      <c r="H1142" s="2" t="str">
        <f>TEXT(Table[[#This Row],[date]],"yyyy")</f>
        <v>2022</v>
      </c>
      <c r="I1142" t="s">
        <v>14</v>
      </c>
      <c r="J1142" t="s">
        <v>15</v>
      </c>
      <c r="K1142">
        <v>881</v>
      </c>
    </row>
    <row r="1143" spans="1:11" x14ac:dyDescent="0.25">
      <c r="A1143" t="s">
        <v>1215</v>
      </c>
      <c r="B1143" t="s">
        <v>218</v>
      </c>
      <c r="C1143" t="s">
        <v>146</v>
      </c>
      <c r="D1143" t="s">
        <v>12</v>
      </c>
      <c r="E1143" s="27">
        <v>0.17</v>
      </c>
      <c r="F1143" s="2">
        <v>44901</v>
      </c>
      <c r="G1143" s="27" t="str">
        <f>TEXT(Table[[#This Row],[date]],"mmm")</f>
        <v>Dec</v>
      </c>
      <c r="H1143" s="2" t="str">
        <f>TEXT(Table[[#This Row],[date]],"yyyy")</f>
        <v>2022</v>
      </c>
      <c r="I1143" t="s">
        <v>102</v>
      </c>
      <c r="J1143" t="s">
        <v>15</v>
      </c>
      <c r="K1143">
        <v>200</v>
      </c>
    </row>
    <row r="1144" spans="1:11" x14ac:dyDescent="0.25">
      <c r="A1144" t="s">
        <v>1216</v>
      </c>
      <c r="B1144" t="s">
        <v>10</v>
      </c>
      <c r="C1144" t="s">
        <v>18</v>
      </c>
      <c r="D1144" t="s">
        <v>12</v>
      </c>
      <c r="E1144" s="27">
        <v>0.03</v>
      </c>
      <c r="F1144" s="2">
        <v>44750</v>
      </c>
      <c r="G1144" s="27" t="str">
        <f>TEXT(Table[[#This Row],[date]],"mmm")</f>
        <v>Jul</v>
      </c>
      <c r="H1144" s="2" t="str">
        <f>TEXT(Table[[#This Row],[date]],"yyyy")</f>
        <v>2022</v>
      </c>
      <c r="I1144" t="s">
        <v>39</v>
      </c>
      <c r="J1144" t="s">
        <v>15</v>
      </c>
      <c r="K1144">
        <v>108</v>
      </c>
    </row>
    <row r="1145" spans="1:11" x14ac:dyDescent="0.25">
      <c r="A1145" t="s">
        <v>1216</v>
      </c>
      <c r="B1145" t="s">
        <v>10</v>
      </c>
      <c r="C1145" t="s">
        <v>18</v>
      </c>
      <c r="D1145" t="s">
        <v>12</v>
      </c>
      <c r="E1145" s="27">
        <v>7.0000000000000007E-2</v>
      </c>
      <c r="F1145" s="2">
        <v>44819</v>
      </c>
      <c r="G1145" s="27" t="str">
        <f>TEXT(Table[[#This Row],[date]],"mmm")</f>
        <v>Sep</v>
      </c>
      <c r="H1145" s="2" t="str">
        <f>TEXT(Table[[#This Row],[date]],"yyyy")</f>
        <v>2022</v>
      </c>
      <c r="I1145" t="s">
        <v>39</v>
      </c>
      <c r="J1145" t="s">
        <v>15</v>
      </c>
      <c r="K1145">
        <v>108</v>
      </c>
    </row>
    <row r="1146" spans="1:11" x14ac:dyDescent="0.25">
      <c r="A1146" t="s">
        <v>1217</v>
      </c>
      <c r="B1146" t="s">
        <v>10</v>
      </c>
      <c r="C1146" t="s">
        <v>28</v>
      </c>
      <c r="D1146">
        <v>85</v>
      </c>
      <c r="E1146" s="27">
        <v>0.08</v>
      </c>
      <c r="F1146" s="2">
        <v>44741</v>
      </c>
      <c r="G1146" s="27" t="str">
        <f>TEXT(Table[[#This Row],[date]],"mmm")</f>
        <v>Jun</v>
      </c>
      <c r="H1146" s="2" t="str">
        <f>TEXT(Table[[#This Row],[date]],"yyyy")</f>
        <v>2022</v>
      </c>
      <c r="I1146" t="s">
        <v>35</v>
      </c>
      <c r="J1146" t="s">
        <v>15</v>
      </c>
      <c r="K1146">
        <v>770</v>
      </c>
    </row>
    <row r="1147" spans="1:11" x14ac:dyDescent="0.25">
      <c r="A1147" t="s">
        <v>1218</v>
      </c>
      <c r="B1147" t="s">
        <v>298</v>
      </c>
      <c r="C1147" t="s">
        <v>53</v>
      </c>
      <c r="D1147">
        <v>200</v>
      </c>
      <c r="E1147" s="27" t="s">
        <v>12</v>
      </c>
      <c r="F1147" s="2">
        <v>44250</v>
      </c>
      <c r="G1147" s="27" t="str">
        <f>TEXT(Table[[#This Row],[date]],"mmm")</f>
        <v>Feb</v>
      </c>
      <c r="H1147" s="2" t="str">
        <f>TEXT(Table[[#This Row],[date]],"yyyy")</f>
        <v>2021</v>
      </c>
      <c r="I1147" t="s">
        <v>39</v>
      </c>
      <c r="J1147" t="s">
        <v>70</v>
      </c>
      <c r="K1147">
        <v>194</v>
      </c>
    </row>
    <row r="1148" spans="1:11" x14ac:dyDescent="0.25">
      <c r="A1148" t="s">
        <v>1219</v>
      </c>
      <c r="B1148" t="s">
        <v>165</v>
      </c>
      <c r="C1148" t="s">
        <v>69</v>
      </c>
      <c r="D1148" t="s">
        <v>12</v>
      </c>
      <c r="E1148" s="27">
        <v>1</v>
      </c>
      <c r="F1148" s="2">
        <v>44880</v>
      </c>
      <c r="G1148" s="27" t="str">
        <f>TEXT(Table[[#This Row],[date]],"mmm")</f>
        <v>Nov</v>
      </c>
      <c r="H1148" s="2" t="str">
        <f>TEXT(Table[[#This Row],[date]],"yyyy")</f>
        <v>2022</v>
      </c>
      <c r="I1148" t="s">
        <v>39</v>
      </c>
      <c r="J1148" t="s">
        <v>15</v>
      </c>
      <c r="K1148" t="s">
        <v>12</v>
      </c>
    </row>
    <row r="1149" spans="1:11" x14ac:dyDescent="0.25">
      <c r="A1149" t="s">
        <v>1220</v>
      </c>
      <c r="B1149" t="s">
        <v>37</v>
      </c>
      <c r="C1149" t="s">
        <v>69</v>
      </c>
      <c r="D1149" t="s">
        <v>12</v>
      </c>
      <c r="E1149" s="27">
        <v>0.2</v>
      </c>
      <c r="F1149" s="2">
        <v>44777</v>
      </c>
      <c r="G1149" s="27" t="str">
        <f>TEXT(Table[[#This Row],[date]],"mmm")</f>
        <v>Aug</v>
      </c>
      <c r="H1149" s="2" t="str">
        <f>TEXT(Table[[#This Row],[date]],"yyyy")</f>
        <v>2022</v>
      </c>
      <c r="I1149" t="s">
        <v>24</v>
      </c>
      <c r="J1149" t="s">
        <v>40</v>
      </c>
      <c r="K1149">
        <v>290</v>
      </c>
    </row>
    <row r="1150" spans="1:11" x14ac:dyDescent="0.25">
      <c r="A1150" t="s">
        <v>1221</v>
      </c>
      <c r="B1150" t="s">
        <v>33</v>
      </c>
      <c r="C1150" t="s">
        <v>11</v>
      </c>
      <c r="D1150">
        <v>119</v>
      </c>
      <c r="E1150" s="27">
        <v>0.17</v>
      </c>
      <c r="F1150" s="2">
        <v>44966</v>
      </c>
      <c r="G1150" s="27" t="str">
        <f>TEXT(Table[[#This Row],[date]],"mmm")</f>
        <v>Feb</v>
      </c>
      <c r="H1150" s="2" t="str">
        <f>TEXT(Table[[#This Row],[date]],"yyyy")</f>
        <v>2023</v>
      </c>
      <c r="I1150" t="s">
        <v>39</v>
      </c>
      <c r="J1150" t="s">
        <v>15</v>
      </c>
      <c r="K1150">
        <v>218</v>
      </c>
    </row>
    <row r="1151" spans="1:11" x14ac:dyDescent="0.25">
      <c r="A1151" t="s">
        <v>1222</v>
      </c>
      <c r="B1151" t="s">
        <v>33</v>
      </c>
      <c r="C1151" t="s">
        <v>11</v>
      </c>
      <c r="D1151">
        <v>495</v>
      </c>
      <c r="E1151" s="27" t="s">
        <v>12</v>
      </c>
      <c r="F1151" s="2">
        <v>44680</v>
      </c>
      <c r="G1151" s="27" t="str">
        <f>TEXT(Table[[#This Row],[date]],"mmm")</f>
        <v>Apr</v>
      </c>
      <c r="H1151" s="2" t="str">
        <f>TEXT(Table[[#This Row],[date]],"yyyy")</f>
        <v>2022</v>
      </c>
      <c r="I1151" t="s">
        <v>85</v>
      </c>
      <c r="J1151" t="s">
        <v>15</v>
      </c>
      <c r="K1151">
        <v>657</v>
      </c>
    </row>
    <row r="1152" spans="1:11" x14ac:dyDescent="0.25">
      <c r="A1152" t="s">
        <v>1222</v>
      </c>
      <c r="B1152" t="s">
        <v>33</v>
      </c>
      <c r="C1152" t="s">
        <v>11</v>
      </c>
      <c r="D1152">
        <v>500</v>
      </c>
      <c r="E1152" s="27">
        <v>0.1</v>
      </c>
      <c r="F1152" s="2">
        <v>44845</v>
      </c>
      <c r="G1152" s="27" t="str">
        <f>TEXT(Table[[#This Row],[date]],"mmm")</f>
        <v>Oct</v>
      </c>
      <c r="H1152" s="2" t="str">
        <f>TEXT(Table[[#This Row],[date]],"yyyy")</f>
        <v>2022</v>
      </c>
      <c r="I1152" t="s">
        <v>85</v>
      </c>
      <c r="J1152" t="s">
        <v>15</v>
      </c>
      <c r="K1152">
        <v>657</v>
      </c>
    </row>
    <row r="1153" spans="1:11" x14ac:dyDescent="0.25">
      <c r="A1153" t="s">
        <v>1223</v>
      </c>
      <c r="B1153" t="s">
        <v>74</v>
      </c>
      <c r="C1153" t="s">
        <v>520</v>
      </c>
      <c r="D1153">
        <v>60</v>
      </c>
      <c r="E1153" s="27" t="s">
        <v>12</v>
      </c>
      <c r="F1153" s="2">
        <v>44865</v>
      </c>
      <c r="G1153" s="27" t="str">
        <f>TEXT(Table[[#This Row],[date]],"mmm")</f>
        <v>Oct</v>
      </c>
      <c r="H1153" s="2" t="str">
        <f>TEXT(Table[[#This Row],[date]],"yyyy")</f>
        <v>2022</v>
      </c>
      <c r="I1153" t="s">
        <v>35</v>
      </c>
      <c r="J1153" t="s">
        <v>15</v>
      </c>
      <c r="K1153">
        <v>213</v>
      </c>
    </row>
    <row r="1154" spans="1:11" x14ac:dyDescent="0.25">
      <c r="A1154" t="s">
        <v>1223</v>
      </c>
      <c r="B1154" t="s">
        <v>74</v>
      </c>
      <c r="C1154" t="s">
        <v>520</v>
      </c>
      <c r="D1154">
        <v>110</v>
      </c>
      <c r="E1154" s="27">
        <v>0.25</v>
      </c>
      <c r="F1154" s="2">
        <v>44727</v>
      </c>
      <c r="G1154" s="27" t="str">
        <f>TEXT(Table[[#This Row],[date]],"mmm")</f>
        <v>Jun</v>
      </c>
      <c r="H1154" s="2" t="str">
        <f>TEXT(Table[[#This Row],[date]],"yyyy")</f>
        <v>2022</v>
      </c>
      <c r="I1154" t="s">
        <v>35</v>
      </c>
      <c r="J1154" t="s">
        <v>15</v>
      </c>
      <c r="K1154">
        <v>213</v>
      </c>
    </row>
    <row r="1155" spans="1:11" x14ac:dyDescent="0.25">
      <c r="A1155" t="s">
        <v>1224</v>
      </c>
      <c r="B1155" t="s">
        <v>298</v>
      </c>
      <c r="C1155" t="s">
        <v>11</v>
      </c>
      <c r="D1155" t="s">
        <v>12</v>
      </c>
      <c r="E1155" s="27">
        <v>0.3</v>
      </c>
      <c r="F1155" s="2">
        <v>44740</v>
      </c>
      <c r="G1155" s="27" t="str">
        <f>TEXT(Table[[#This Row],[date]],"mmm")</f>
        <v>Jun</v>
      </c>
      <c r="H1155" s="2" t="str">
        <f>TEXT(Table[[#This Row],[date]],"yyyy")</f>
        <v>2022</v>
      </c>
      <c r="I1155" t="s">
        <v>24</v>
      </c>
      <c r="J1155" t="s">
        <v>70</v>
      </c>
      <c r="K1155">
        <v>41</v>
      </c>
    </row>
    <row r="1156" spans="1:11" x14ac:dyDescent="0.25">
      <c r="A1156" t="s">
        <v>1225</v>
      </c>
      <c r="B1156" t="s">
        <v>1172</v>
      </c>
      <c r="C1156" t="s">
        <v>75</v>
      </c>
      <c r="D1156">
        <v>240</v>
      </c>
      <c r="E1156" s="27">
        <v>0.95</v>
      </c>
      <c r="F1156" s="2">
        <v>44085</v>
      </c>
      <c r="G1156" s="27" t="str">
        <f>TEXT(Table[[#This Row],[date]],"mmm")</f>
        <v>Sep</v>
      </c>
      <c r="H1156" s="2" t="str">
        <f>TEXT(Table[[#This Row],[date]],"yyyy")</f>
        <v>2020</v>
      </c>
      <c r="I1156" t="s">
        <v>19</v>
      </c>
      <c r="J1156" t="s">
        <v>15</v>
      </c>
      <c r="K1156">
        <v>158</v>
      </c>
    </row>
    <row r="1157" spans="1:11" x14ac:dyDescent="0.25">
      <c r="A1157" t="s">
        <v>1226</v>
      </c>
      <c r="B1157" t="s">
        <v>155</v>
      </c>
      <c r="C1157" t="s">
        <v>166</v>
      </c>
      <c r="D1157">
        <v>100</v>
      </c>
      <c r="E1157" s="27">
        <v>0.14000000000000001</v>
      </c>
      <c r="F1157" s="2">
        <v>44794</v>
      </c>
      <c r="G1157" s="27" t="str">
        <f>TEXT(Table[[#This Row],[date]],"mmm")</f>
        <v>Aug</v>
      </c>
      <c r="H1157" s="2" t="str">
        <f>TEXT(Table[[#This Row],[date]],"yyyy")</f>
        <v>2022</v>
      </c>
      <c r="I1157" t="s">
        <v>124</v>
      </c>
      <c r="J1157" t="s">
        <v>157</v>
      </c>
      <c r="K1157">
        <v>1</v>
      </c>
    </row>
    <row r="1158" spans="1:11" x14ac:dyDescent="0.25">
      <c r="A1158" t="s">
        <v>1227</v>
      </c>
      <c r="B1158" t="s">
        <v>1228</v>
      </c>
      <c r="C1158" t="s">
        <v>69</v>
      </c>
      <c r="D1158">
        <v>62</v>
      </c>
      <c r="E1158" s="27">
        <v>0.5</v>
      </c>
      <c r="F1158" s="2">
        <v>43958</v>
      </c>
      <c r="G1158" s="27" t="str">
        <f>TEXT(Table[[#This Row],[date]],"mmm")</f>
        <v>May</v>
      </c>
      <c r="H1158" s="2" t="str">
        <f>TEXT(Table[[#This Row],[date]],"yyyy")</f>
        <v>2020</v>
      </c>
      <c r="I1158" t="s">
        <v>24</v>
      </c>
      <c r="J1158" t="s">
        <v>1229</v>
      </c>
      <c r="K1158">
        <v>78</v>
      </c>
    </row>
    <row r="1159" spans="1:11" x14ac:dyDescent="0.25">
      <c r="A1159" t="s">
        <v>1230</v>
      </c>
      <c r="B1159" t="s">
        <v>74</v>
      </c>
      <c r="C1159" t="s">
        <v>75</v>
      </c>
      <c r="D1159">
        <v>20</v>
      </c>
      <c r="E1159" s="27">
        <v>0.28999999999999998</v>
      </c>
      <c r="F1159" s="2">
        <v>43931</v>
      </c>
      <c r="G1159" s="27" t="str">
        <f>TEXT(Table[[#This Row],[date]],"mmm")</f>
        <v>Apr</v>
      </c>
      <c r="H1159" s="2" t="str">
        <f>TEXT(Table[[#This Row],[date]],"yyyy")</f>
        <v>2020</v>
      </c>
      <c r="I1159" t="s">
        <v>39</v>
      </c>
      <c r="J1159" t="s">
        <v>15</v>
      </c>
      <c r="K1159">
        <v>85</v>
      </c>
    </row>
    <row r="1160" spans="1:11" x14ac:dyDescent="0.25">
      <c r="A1160" t="s">
        <v>1231</v>
      </c>
      <c r="B1160" t="s">
        <v>80</v>
      </c>
      <c r="C1160" t="s">
        <v>38</v>
      </c>
      <c r="D1160" t="s">
        <v>12</v>
      </c>
      <c r="E1160" s="27">
        <v>1</v>
      </c>
      <c r="F1160" s="2">
        <v>44851</v>
      </c>
      <c r="G1160" s="27" t="str">
        <f>TEXT(Table[[#This Row],[date]],"mmm")</f>
        <v>Oct</v>
      </c>
      <c r="H1160" s="2" t="str">
        <f>TEXT(Table[[#This Row],[date]],"yyyy")</f>
        <v>2022</v>
      </c>
      <c r="I1160" t="s">
        <v>24</v>
      </c>
      <c r="J1160" t="s">
        <v>81</v>
      </c>
      <c r="K1160">
        <v>42</v>
      </c>
    </row>
    <row r="1161" spans="1:11" x14ac:dyDescent="0.25">
      <c r="A1161" t="s">
        <v>1231</v>
      </c>
      <c r="B1161" t="s">
        <v>80</v>
      </c>
      <c r="C1161" t="s">
        <v>69</v>
      </c>
      <c r="D1161">
        <v>45</v>
      </c>
      <c r="E1161" s="27">
        <v>0.2</v>
      </c>
      <c r="F1161" s="2">
        <v>44706</v>
      </c>
      <c r="G1161" s="27" t="str">
        <f>TEXT(Table[[#This Row],[date]],"mmm")</f>
        <v>May</v>
      </c>
      <c r="H1161" s="2" t="str">
        <f>TEXT(Table[[#This Row],[date]],"yyyy")</f>
        <v>2022</v>
      </c>
      <c r="I1161" t="s">
        <v>24</v>
      </c>
      <c r="J1161" t="s">
        <v>81</v>
      </c>
      <c r="K1161">
        <v>42</v>
      </c>
    </row>
    <row r="1162" spans="1:11" x14ac:dyDescent="0.25">
      <c r="A1162" t="s">
        <v>1232</v>
      </c>
      <c r="B1162" t="s">
        <v>10</v>
      </c>
      <c r="C1162" t="s">
        <v>58</v>
      </c>
      <c r="D1162">
        <v>7</v>
      </c>
      <c r="E1162" s="27" t="s">
        <v>12</v>
      </c>
      <c r="F1162" s="2">
        <v>44755</v>
      </c>
      <c r="G1162" s="27" t="str">
        <f>TEXT(Table[[#This Row],[date]],"mmm")</f>
        <v>Jul</v>
      </c>
      <c r="H1162" s="2" t="str">
        <f>TEXT(Table[[#This Row],[date]],"yyyy")</f>
        <v>2022</v>
      </c>
      <c r="I1162" t="s">
        <v>35</v>
      </c>
      <c r="J1162" t="s">
        <v>15</v>
      </c>
      <c r="K1162">
        <v>2100</v>
      </c>
    </row>
    <row r="1163" spans="1:11" x14ac:dyDescent="0.25">
      <c r="A1163" t="s">
        <v>1232</v>
      </c>
      <c r="B1163" t="s">
        <v>10</v>
      </c>
      <c r="C1163" t="s">
        <v>58</v>
      </c>
      <c r="D1163">
        <v>300</v>
      </c>
      <c r="E1163" s="27">
        <v>0.2</v>
      </c>
      <c r="F1163" s="2">
        <v>44883</v>
      </c>
      <c r="G1163" s="27" t="str">
        <f>TEXT(Table[[#This Row],[date]],"mmm")</f>
        <v>Nov</v>
      </c>
      <c r="H1163" s="2" t="str">
        <f>TEXT(Table[[#This Row],[date]],"yyyy")</f>
        <v>2022</v>
      </c>
      <c r="I1163" t="s">
        <v>35</v>
      </c>
      <c r="J1163" t="s">
        <v>15</v>
      </c>
      <c r="K1163">
        <v>2100</v>
      </c>
    </row>
    <row r="1164" spans="1:11" x14ac:dyDescent="0.25">
      <c r="A1164" t="s">
        <v>1233</v>
      </c>
      <c r="B1164" t="s">
        <v>10</v>
      </c>
      <c r="C1164" t="s">
        <v>119</v>
      </c>
      <c r="D1164">
        <v>270</v>
      </c>
      <c r="E1164" s="27">
        <v>0.04</v>
      </c>
      <c r="F1164" s="2">
        <v>44782</v>
      </c>
      <c r="G1164" s="27" t="str">
        <f>TEXT(Table[[#This Row],[date]],"mmm")</f>
        <v>Aug</v>
      </c>
      <c r="H1164" s="2" t="str">
        <f>TEXT(Table[[#This Row],[date]],"yyyy")</f>
        <v>2022</v>
      </c>
      <c r="I1164" t="s">
        <v>31</v>
      </c>
      <c r="J1164" t="s">
        <v>15</v>
      </c>
      <c r="K1164">
        <v>1100</v>
      </c>
    </row>
    <row r="1165" spans="1:11" x14ac:dyDescent="0.25">
      <c r="A1165" t="s">
        <v>1234</v>
      </c>
      <c r="B1165" t="s">
        <v>33</v>
      </c>
      <c r="C1165" t="s">
        <v>38</v>
      </c>
      <c r="D1165">
        <v>110</v>
      </c>
      <c r="E1165" s="27">
        <v>0.33</v>
      </c>
      <c r="F1165" s="2">
        <v>44826</v>
      </c>
      <c r="G1165" s="27" t="str">
        <f>TEXT(Table[[#This Row],[date]],"mmm")</f>
        <v>Sep</v>
      </c>
      <c r="H1165" s="2" t="str">
        <f>TEXT(Table[[#This Row],[date]],"yyyy")</f>
        <v>2022</v>
      </c>
      <c r="I1165" t="s">
        <v>102</v>
      </c>
      <c r="J1165" t="s">
        <v>15</v>
      </c>
      <c r="K1165">
        <v>1400</v>
      </c>
    </row>
    <row r="1166" spans="1:11" x14ac:dyDescent="0.25">
      <c r="A1166" t="s">
        <v>1235</v>
      </c>
      <c r="B1166" t="s">
        <v>10</v>
      </c>
      <c r="C1166" t="s">
        <v>108</v>
      </c>
      <c r="D1166">
        <v>80</v>
      </c>
      <c r="E1166" s="27">
        <v>0.25</v>
      </c>
      <c r="F1166" s="2">
        <v>44775</v>
      </c>
      <c r="G1166" s="27" t="str">
        <f>TEXT(Table[[#This Row],[date]],"mmm")</f>
        <v>Aug</v>
      </c>
      <c r="H1166" s="2" t="str">
        <f>TEXT(Table[[#This Row],[date]],"yyyy")</f>
        <v>2022</v>
      </c>
      <c r="I1166" t="s">
        <v>29</v>
      </c>
      <c r="J1166" t="s">
        <v>15</v>
      </c>
      <c r="K1166">
        <v>175</v>
      </c>
    </row>
    <row r="1167" spans="1:11" x14ac:dyDescent="0.25">
      <c r="A1167" t="s">
        <v>1236</v>
      </c>
      <c r="B1167" t="s">
        <v>187</v>
      </c>
      <c r="C1167" t="s">
        <v>119</v>
      </c>
      <c r="D1167" t="s">
        <v>12</v>
      </c>
      <c r="E1167" s="27">
        <v>0.33</v>
      </c>
      <c r="F1167" s="2">
        <v>44844</v>
      </c>
      <c r="G1167" s="27" t="str">
        <f>TEXT(Table[[#This Row],[date]],"mmm")</f>
        <v>Oct</v>
      </c>
      <c r="H1167" s="2" t="str">
        <f>TEXT(Table[[#This Row],[date]],"yyyy")</f>
        <v>2022</v>
      </c>
      <c r="I1167" t="s">
        <v>39</v>
      </c>
      <c r="J1167" t="s">
        <v>15</v>
      </c>
      <c r="K1167">
        <v>58</v>
      </c>
    </row>
    <row r="1168" spans="1:11" x14ac:dyDescent="0.25">
      <c r="A1168" t="s">
        <v>1237</v>
      </c>
      <c r="B1168" t="s">
        <v>10</v>
      </c>
      <c r="C1168" t="s">
        <v>65</v>
      </c>
      <c r="D1168">
        <v>75</v>
      </c>
      <c r="E1168" s="27">
        <v>0.15</v>
      </c>
      <c r="F1168" s="2">
        <v>43915</v>
      </c>
      <c r="G1168" s="27" t="str">
        <f>TEXT(Table[[#This Row],[date]],"mmm")</f>
        <v>Mar</v>
      </c>
      <c r="H1168" s="2" t="str">
        <f>TEXT(Table[[#This Row],[date]],"yyyy")</f>
        <v>2020</v>
      </c>
      <c r="I1168" t="s">
        <v>39</v>
      </c>
      <c r="J1168" t="s">
        <v>15</v>
      </c>
      <c r="K1168" t="s">
        <v>12</v>
      </c>
    </row>
    <row r="1169" spans="1:11" x14ac:dyDescent="0.25">
      <c r="A1169" t="s">
        <v>1238</v>
      </c>
      <c r="B1169" t="s">
        <v>1185</v>
      </c>
      <c r="C1169" t="s">
        <v>38</v>
      </c>
      <c r="D1169">
        <v>20</v>
      </c>
      <c r="E1169" s="27">
        <v>0.48</v>
      </c>
      <c r="F1169" s="2">
        <v>44875</v>
      </c>
      <c r="G1169" s="27" t="str">
        <f>TEXT(Table[[#This Row],[date]],"mmm")</f>
        <v>Nov</v>
      </c>
      <c r="H1169" s="2" t="str">
        <f>TEXT(Table[[#This Row],[date]],"yyyy")</f>
        <v>2022</v>
      </c>
      <c r="I1169" t="s">
        <v>19</v>
      </c>
      <c r="J1169" t="s">
        <v>15</v>
      </c>
      <c r="K1169">
        <v>11</v>
      </c>
    </row>
    <row r="1170" spans="1:11" x14ac:dyDescent="0.25">
      <c r="A1170" t="s">
        <v>1239</v>
      </c>
      <c r="B1170" t="s">
        <v>1240</v>
      </c>
      <c r="C1170" t="s">
        <v>38</v>
      </c>
      <c r="D1170" t="s">
        <v>12</v>
      </c>
      <c r="E1170" s="27">
        <v>0.4</v>
      </c>
      <c r="F1170" s="2">
        <v>44922</v>
      </c>
      <c r="G1170" s="27" t="str">
        <f>TEXT(Table[[#This Row],[date]],"mmm")</f>
        <v>Dec</v>
      </c>
      <c r="H1170" s="2" t="str">
        <f>TEXT(Table[[#This Row],[date]],"yyyy")</f>
        <v>2022</v>
      </c>
      <c r="I1170" t="s">
        <v>19</v>
      </c>
      <c r="J1170" t="s">
        <v>274</v>
      </c>
      <c r="K1170">
        <v>8</v>
      </c>
    </row>
    <row r="1171" spans="1:11" x14ac:dyDescent="0.25">
      <c r="A1171" t="s">
        <v>1241</v>
      </c>
      <c r="B1171" t="s">
        <v>1242</v>
      </c>
      <c r="C1171" t="s">
        <v>53</v>
      </c>
      <c r="D1171">
        <v>70</v>
      </c>
      <c r="E1171" s="27">
        <v>0.06</v>
      </c>
      <c r="F1171" s="2">
        <v>44866</v>
      </c>
      <c r="G1171" s="27" t="str">
        <f>TEXT(Table[[#This Row],[date]],"mmm")</f>
        <v>Nov</v>
      </c>
      <c r="H1171" s="2" t="str">
        <f>TEXT(Table[[#This Row],[date]],"yyyy")</f>
        <v>2022</v>
      </c>
      <c r="I1171" t="s">
        <v>39</v>
      </c>
      <c r="J1171" t="s">
        <v>1243</v>
      </c>
      <c r="K1171">
        <v>479</v>
      </c>
    </row>
    <row r="1172" spans="1:11" x14ac:dyDescent="0.25">
      <c r="A1172" t="s">
        <v>1241</v>
      </c>
      <c r="B1172" t="s">
        <v>1242</v>
      </c>
      <c r="C1172" t="s">
        <v>53</v>
      </c>
      <c r="D1172">
        <v>70</v>
      </c>
      <c r="E1172" s="27">
        <v>0.18</v>
      </c>
      <c r="F1172" s="2">
        <v>44866</v>
      </c>
      <c r="G1172" s="27" t="str">
        <f>TEXT(Table[[#This Row],[date]],"mmm")</f>
        <v>Nov</v>
      </c>
      <c r="H1172" s="2" t="str">
        <f>TEXT(Table[[#This Row],[date]],"yyyy")</f>
        <v>2022</v>
      </c>
      <c r="I1172" t="s">
        <v>39</v>
      </c>
      <c r="J1172" t="s">
        <v>1243</v>
      </c>
      <c r="K1172">
        <v>477</v>
      </c>
    </row>
    <row r="1173" spans="1:11" x14ac:dyDescent="0.25">
      <c r="A1173" t="s">
        <v>1241</v>
      </c>
      <c r="B1173" t="s">
        <v>1242</v>
      </c>
      <c r="C1173" t="s">
        <v>53</v>
      </c>
      <c r="D1173">
        <v>70</v>
      </c>
      <c r="E1173" s="27">
        <v>0.18</v>
      </c>
      <c r="F1173" s="2">
        <v>44866</v>
      </c>
      <c r="G1173" s="27" t="str">
        <f>TEXT(Table[[#This Row],[date]],"mmm")</f>
        <v>Nov</v>
      </c>
      <c r="H1173" s="2" t="str">
        <f>TEXT(Table[[#This Row],[date]],"yyyy")</f>
        <v>2022</v>
      </c>
      <c r="I1173" t="s">
        <v>39</v>
      </c>
      <c r="J1173" t="s">
        <v>66</v>
      </c>
      <c r="K1173">
        <v>377</v>
      </c>
    </row>
    <row r="1174" spans="1:11" x14ac:dyDescent="0.25">
      <c r="A1174" t="s">
        <v>1244</v>
      </c>
      <c r="B1174" t="s">
        <v>218</v>
      </c>
      <c r="C1174" t="s">
        <v>159</v>
      </c>
      <c r="D1174" t="s">
        <v>12</v>
      </c>
      <c r="E1174" s="27">
        <v>7.0000000000000007E-2</v>
      </c>
      <c r="F1174" s="2">
        <v>44876</v>
      </c>
      <c r="G1174" s="27" t="str">
        <f>TEXT(Table[[#This Row],[date]],"mmm")</f>
        <v>Nov</v>
      </c>
      <c r="H1174" s="2" t="str">
        <f>TEXT(Table[[#This Row],[date]],"yyyy")</f>
        <v>2022</v>
      </c>
      <c r="I1174" t="s">
        <v>31</v>
      </c>
      <c r="J1174" t="s">
        <v>15</v>
      </c>
      <c r="K1174">
        <v>355</v>
      </c>
    </row>
    <row r="1175" spans="1:11" x14ac:dyDescent="0.25">
      <c r="A1175" t="s">
        <v>1245</v>
      </c>
      <c r="B1175" t="s">
        <v>57</v>
      </c>
      <c r="C1175" t="s">
        <v>34</v>
      </c>
      <c r="D1175" t="s">
        <v>12</v>
      </c>
      <c r="E1175" s="27">
        <v>0.19</v>
      </c>
      <c r="F1175" s="2">
        <v>44880</v>
      </c>
      <c r="G1175" s="27" t="str">
        <f>TEXT(Table[[#This Row],[date]],"mmm")</f>
        <v>Nov</v>
      </c>
      <c r="H1175" s="2" t="str">
        <f>TEXT(Table[[#This Row],[date]],"yyyy")</f>
        <v>2022</v>
      </c>
      <c r="I1175" t="s">
        <v>39</v>
      </c>
      <c r="J1175" t="s">
        <v>15</v>
      </c>
      <c r="K1175">
        <v>381</v>
      </c>
    </row>
    <row r="1176" spans="1:11" x14ac:dyDescent="0.25">
      <c r="A1176" t="s">
        <v>1246</v>
      </c>
      <c r="B1176" t="s">
        <v>242</v>
      </c>
      <c r="C1176" t="s">
        <v>11</v>
      </c>
      <c r="D1176">
        <v>16</v>
      </c>
      <c r="E1176" s="27" t="s">
        <v>12</v>
      </c>
      <c r="F1176" s="2">
        <v>44950</v>
      </c>
      <c r="G1176" s="27" t="str">
        <f>TEXT(Table[[#This Row],[date]],"mmm")</f>
        <v>Jan</v>
      </c>
      <c r="H1176" s="2" t="str">
        <f>TEXT(Table[[#This Row],[date]],"yyyy")</f>
        <v>2023</v>
      </c>
      <c r="I1176" t="s">
        <v>19</v>
      </c>
      <c r="J1176" t="s">
        <v>15</v>
      </c>
      <c r="K1176">
        <v>14</v>
      </c>
    </row>
    <row r="1177" spans="1:11" x14ac:dyDescent="0.25">
      <c r="A1177" t="s">
        <v>1247</v>
      </c>
      <c r="B1177" t="s">
        <v>10</v>
      </c>
      <c r="C1177" t="s">
        <v>53</v>
      </c>
      <c r="D1177">
        <v>40</v>
      </c>
      <c r="E1177" s="27" t="s">
        <v>12</v>
      </c>
      <c r="F1177" s="2">
        <v>43917</v>
      </c>
      <c r="G1177" s="27" t="str">
        <f>TEXT(Table[[#This Row],[date]],"mmm")</f>
        <v>Mar</v>
      </c>
      <c r="H1177" s="2" t="str">
        <f>TEXT(Table[[#This Row],[date]],"yyyy")</f>
        <v>2020</v>
      </c>
      <c r="I1177" t="s">
        <v>124</v>
      </c>
      <c r="J1177" t="s">
        <v>15</v>
      </c>
      <c r="K1177">
        <v>20</v>
      </c>
    </row>
    <row r="1178" spans="1:11" x14ac:dyDescent="0.25">
      <c r="A1178" t="s">
        <v>1248</v>
      </c>
      <c r="B1178" t="s">
        <v>339</v>
      </c>
      <c r="C1178" t="s">
        <v>69</v>
      </c>
      <c r="D1178">
        <v>30</v>
      </c>
      <c r="E1178" s="27" t="s">
        <v>12</v>
      </c>
      <c r="F1178" s="2">
        <v>44616</v>
      </c>
      <c r="G1178" s="27" t="str">
        <f>TEXT(Table[[#This Row],[date]],"mmm")</f>
        <v>Feb</v>
      </c>
      <c r="H1178" s="2" t="str">
        <f>TEXT(Table[[#This Row],[date]],"yyyy")</f>
        <v>2022</v>
      </c>
      <c r="I1178" t="s">
        <v>24</v>
      </c>
      <c r="J1178" t="s">
        <v>70</v>
      </c>
      <c r="K1178">
        <v>85</v>
      </c>
    </row>
    <row r="1179" spans="1:11" x14ac:dyDescent="0.25">
      <c r="A1179" t="s">
        <v>1249</v>
      </c>
      <c r="B1179" t="s">
        <v>10</v>
      </c>
      <c r="C1179" t="s">
        <v>166</v>
      </c>
      <c r="D1179">
        <v>24</v>
      </c>
      <c r="E1179" s="27" t="s">
        <v>12</v>
      </c>
      <c r="F1179" s="2">
        <v>44799</v>
      </c>
      <c r="G1179" s="27" t="str">
        <f>TEXT(Table[[#This Row],[date]],"mmm")</f>
        <v>Aug</v>
      </c>
      <c r="H1179" s="2" t="str">
        <f>TEXT(Table[[#This Row],[date]],"yyyy")</f>
        <v>2022</v>
      </c>
      <c r="I1179" t="s">
        <v>31</v>
      </c>
      <c r="J1179" t="s">
        <v>15</v>
      </c>
      <c r="K1179">
        <v>1200</v>
      </c>
    </row>
    <row r="1180" spans="1:11" x14ac:dyDescent="0.25">
      <c r="A1180" t="s">
        <v>1249</v>
      </c>
      <c r="B1180" t="s">
        <v>10</v>
      </c>
      <c r="C1180" t="s">
        <v>166</v>
      </c>
      <c r="D1180">
        <v>300</v>
      </c>
      <c r="E1180" s="27">
        <v>0.05</v>
      </c>
      <c r="F1180" s="2">
        <v>44959</v>
      </c>
      <c r="G1180" s="27" t="str">
        <f>TEXT(Table[[#This Row],[date]],"mmm")</f>
        <v>Feb</v>
      </c>
      <c r="H1180" s="2" t="str">
        <f>TEXT(Table[[#This Row],[date]],"yyyy")</f>
        <v>2023</v>
      </c>
      <c r="I1180" t="s">
        <v>31</v>
      </c>
      <c r="J1180" t="s">
        <v>15</v>
      </c>
      <c r="K1180">
        <v>1200</v>
      </c>
    </row>
    <row r="1181" spans="1:11" x14ac:dyDescent="0.25">
      <c r="A1181" t="s">
        <v>1250</v>
      </c>
      <c r="B1181" t="s">
        <v>298</v>
      </c>
      <c r="C1181" t="s">
        <v>58</v>
      </c>
      <c r="D1181">
        <v>200</v>
      </c>
      <c r="E1181" s="27" t="s">
        <v>12</v>
      </c>
      <c r="F1181" s="2">
        <v>44939</v>
      </c>
      <c r="G1181" s="27" t="str">
        <f>TEXT(Table[[#This Row],[date]],"mmm")</f>
        <v>Jan</v>
      </c>
      <c r="H1181" s="2" t="str">
        <f>TEXT(Table[[#This Row],[date]],"yyyy")</f>
        <v>2023</v>
      </c>
      <c r="I1181" t="s">
        <v>1251</v>
      </c>
      <c r="J1181" t="s">
        <v>70</v>
      </c>
      <c r="K1181">
        <v>5000</v>
      </c>
    </row>
    <row r="1182" spans="1:11" x14ac:dyDescent="0.25">
      <c r="A1182" t="s">
        <v>1250</v>
      </c>
      <c r="B1182" t="s">
        <v>298</v>
      </c>
      <c r="C1182" t="s">
        <v>58</v>
      </c>
      <c r="D1182">
        <v>200</v>
      </c>
      <c r="E1182" s="27" t="s">
        <v>12</v>
      </c>
      <c r="F1182" s="2">
        <v>44823</v>
      </c>
      <c r="G1182" s="27" t="str">
        <f>TEXT(Table[[#This Row],[date]],"mmm")</f>
        <v>Sep</v>
      </c>
      <c r="H1182" s="2" t="str">
        <f>TEXT(Table[[#This Row],[date]],"yyyy")</f>
        <v>2022</v>
      </c>
      <c r="I1182" t="s">
        <v>1251</v>
      </c>
      <c r="J1182" t="s">
        <v>70</v>
      </c>
      <c r="K1182">
        <v>5000</v>
      </c>
    </row>
    <row r="1183" spans="1:11" x14ac:dyDescent="0.25">
      <c r="A1183" t="s">
        <v>1250</v>
      </c>
      <c r="B1183" t="s">
        <v>298</v>
      </c>
      <c r="C1183" t="s">
        <v>58</v>
      </c>
      <c r="D1183">
        <v>1000</v>
      </c>
      <c r="E1183" s="27" t="s">
        <v>12</v>
      </c>
      <c r="F1183" s="2">
        <v>44771</v>
      </c>
      <c r="G1183" s="27" t="str">
        <f>TEXT(Table[[#This Row],[date]],"mmm")</f>
        <v>Jul</v>
      </c>
      <c r="H1183" s="2" t="str">
        <f>TEXT(Table[[#This Row],[date]],"yyyy")</f>
        <v>2022</v>
      </c>
      <c r="I1183" t="s">
        <v>1251</v>
      </c>
      <c r="J1183" t="s">
        <v>70</v>
      </c>
      <c r="K1183">
        <v>5000</v>
      </c>
    </row>
    <row r="1184" spans="1:11" x14ac:dyDescent="0.25">
      <c r="A1184" t="s">
        <v>1250</v>
      </c>
      <c r="B1184" t="s">
        <v>298</v>
      </c>
      <c r="C1184" t="s">
        <v>58</v>
      </c>
      <c r="D1184">
        <v>1400</v>
      </c>
      <c r="E1184" s="27">
        <v>0.35</v>
      </c>
      <c r="F1184" s="2">
        <v>43971</v>
      </c>
      <c r="G1184" s="27" t="str">
        <f>TEXT(Table[[#This Row],[date]],"mmm")</f>
        <v>May</v>
      </c>
      <c r="H1184" s="2" t="str">
        <f>TEXT(Table[[#This Row],[date]],"yyyy")</f>
        <v>2020</v>
      </c>
      <c r="I1184" t="s">
        <v>1251</v>
      </c>
      <c r="J1184" t="s">
        <v>70</v>
      </c>
      <c r="K1184">
        <v>3800</v>
      </c>
    </row>
    <row r="1185" spans="1:11" x14ac:dyDescent="0.25">
      <c r="A1185" t="s">
        <v>1252</v>
      </c>
      <c r="B1185" t="s">
        <v>242</v>
      </c>
      <c r="C1185" t="s">
        <v>11</v>
      </c>
      <c r="D1185">
        <v>450</v>
      </c>
      <c r="E1185" s="27">
        <v>0.31</v>
      </c>
      <c r="F1185" s="2">
        <v>44761</v>
      </c>
      <c r="G1185" s="27" t="str">
        <f>TEXT(Table[[#This Row],[date]],"mmm")</f>
        <v>Jul</v>
      </c>
      <c r="H1185" s="2" t="str">
        <f>TEXT(Table[[#This Row],[date]],"yyyy")</f>
        <v>2022</v>
      </c>
      <c r="I1185" t="s">
        <v>381</v>
      </c>
      <c r="J1185" t="s">
        <v>15</v>
      </c>
      <c r="K1185">
        <v>856</v>
      </c>
    </row>
    <row r="1186" spans="1:11" x14ac:dyDescent="0.25">
      <c r="A1186" t="s">
        <v>1253</v>
      </c>
      <c r="B1186" t="s">
        <v>242</v>
      </c>
      <c r="C1186" t="s">
        <v>11</v>
      </c>
      <c r="D1186">
        <v>215</v>
      </c>
      <c r="E1186" s="27">
        <v>0.35</v>
      </c>
      <c r="F1186" s="2">
        <v>44966</v>
      </c>
      <c r="G1186" s="27" t="str">
        <f>TEXT(Table[[#This Row],[date]],"mmm")</f>
        <v>Feb</v>
      </c>
      <c r="H1186" s="2" t="str">
        <f>TEXT(Table[[#This Row],[date]],"yyyy")</f>
        <v>2023</v>
      </c>
      <c r="I1186" t="s">
        <v>381</v>
      </c>
      <c r="J1186" t="s">
        <v>15</v>
      </c>
      <c r="K1186">
        <v>856</v>
      </c>
    </row>
    <row r="1187" spans="1:11" x14ac:dyDescent="0.25">
      <c r="A1187" t="s">
        <v>1254</v>
      </c>
      <c r="B1187" t="s">
        <v>319</v>
      </c>
      <c r="C1187" t="s">
        <v>18</v>
      </c>
      <c r="D1187">
        <v>1500</v>
      </c>
      <c r="E1187" s="27">
        <v>0.15</v>
      </c>
      <c r="F1187" s="2">
        <v>44956</v>
      </c>
      <c r="G1187" s="27" t="str">
        <f>TEXT(Table[[#This Row],[date]],"mmm")</f>
        <v>Jan</v>
      </c>
      <c r="H1187" s="2" t="str">
        <f>TEXT(Table[[#This Row],[date]],"yyyy")</f>
        <v>2023</v>
      </c>
      <c r="I1187" t="s">
        <v>59</v>
      </c>
      <c r="J1187" t="s">
        <v>320</v>
      </c>
      <c r="K1187" t="s">
        <v>12</v>
      </c>
    </row>
    <row r="1188" spans="1:11" x14ac:dyDescent="0.25">
      <c r="A1188" t="s">
        <v>1255</v>
      </c>
      <c r="B1188" t="s">
        <v>339</v>
      </c>
      <c r="C1188" t="s">
        <v>18</v>
      </c>
      <c r="D1188">
        <v>250</v>
      </c>
      <c r="E1188" s="27" t="s">
        <v>12</v>
      </c>
      <c r="F1188" s="2">
        <v>44114</v>
      </c>
      <c r="G1188" s="27" t="str">
        <f>TEXT(Table[[#This Row],[date]],"mmm")</f>
        <v>Oct</v>
      </c>
      <c r="H1188" s="2" t="str">
        <f>TEXT(Table[[#This Row],[date]],"yyyy")</f>
        <v>2020</v>
      </c>
      <c r="I1188" t="s">
        <v>59</v>
      </c>
      <c r="J1188" t="s">
        <v>70</v>
      </c>
      <c r="K1188">
        <v>28</v>
      </c>
    </row>
    <row r="1189" spans="1:11" x14ac:dyDescent="0.25">
      <c r="A1189" t="s">
        <v>1256</v>
      </c>
      <c r="B1189" t="s">
        <v>37</v>
      </c>
      <c r="C1189" t="s">
        <v>69</v>
      </c>
      <c r="D1189">
        <v>136</v>
      </c>
      <c r="E1189" s="27">
        <v>0.31</v>
      </c>
      <c r="F1189" s="2">
        <v>43930</v>
      </c>
      <c r="G1189" s="27" t="str">
        <f>TEXT(Table[[#This Row],[date]],"mmm")</f>
        <v>Apr</v>
      </c>
      <c r="H1189" s="2" t="str">
        <f>TEXT(Table[[#This Row],[date]],"yyyy")</f>
        <v>2020</v>
      </c>
      <c r="I1189" t="s">
        <v>24</v>
      </c>
      <c r="J1189" t="s">
        <v>40</v>
      </c>
      <c r="K1189">
        <v>26</v>
      </c>
    </row>
    <row r="1190" spans="1:11" x14ac:dyDescent="0.25">
      <c r="A1190" t="s">
        <v>1257</v>
      </c>
      <c r="B1190" t="s">
        <v>10</v>
      </c>
      <c r="C1190" t="s">
        <v>43</v>
      </c>
      <c r="D1190">
        <v>72</v>
      </c>
      <c r="E1190" s="27">
        <v>0.25</v>
      </c>
      <c r="F1190" s="2">
        <v>44686</v>
      </c>
      <c r="G1190" s="27" t="str">
        <f>TEXT(Table[[#This Row],[date]],"mmm")</f>
        <v>May</v>
      </c>
      <c r="H1190" s="2" t="str">
        <f>TEXT(Table[[#This Row],[date]],"yyyy")</f>
        <v>2022</v>
      </c>
      <c r="I1190" t="s">
        <v>19</v>
      </c>
      <c r="J1190" t="s">
        <v>15</v>
      </c>
      <c r="K1190">
        <v>20</v>
      </c>
    </row>
    <row r="1191" spans="1:11" x14ac:dyDescent="0.25">
      <c r="A1191" t="s">
        <v>1257</v>
      </c>
      <c r="B1191" t="s">
        <v>10</v>
      </c>
      <c r="C1191" t="s">
        <v>43</v>
      </c>
      <c r="D1191">
        <v>73</v>
      </c>
      <c r="E1191" s="27">
        <v>0.33</v>
      </c>
      <c r="F1191" s="2">
        <v>44777</v>
      </c>
      <c r="G1191" s="27" t="str">
        <f>TEXT(Table[[#This Row],[date]],"mmm")</f>
        <v>Aug</v>
      </c>
      <c r="H1191" s="2" t="str">
        <f>TEXT(Table[[#This Row],[date]],"yyyy")</f>
        <v>2022</v>
      </c>
      <c r="I1191" t="s">
        <v>19</v>
      </c>
      <c r="J1191" t="s">
        <v>15</v>
      </c>
      <c r="K1191">
        <v>20</v>
      </c>
    </row>
    <row r="1192" spans="1:11" x14ac:dyDescent="0.25">
      <c r="A1192" t="s">
        <v>1258</v>
      </c>
      <c r="B1192" t="s">
        <v>80</v>
      </c>
      <c r="C1192" t="s">
        <v>18</v>
      </c>
      <c r="D1192">
        <v>62</v>
      </c>
      <c r="E1192" s="27">
        <v>0.12</v>
      </c>
      <c r="F1192" s="2">
        <v>44904</v>
      </c>
      <c r="G1192" s="27" t="str">
        <f>TEXT(Table[[#This Row],[date]],"mmm")</f>
        <v>Dec</v>
      </c>
      <c r="H1192" s="2" t="str">
        <f>TEXT(Table[[#This Row],[date]],"yyyy")</f>
        <v>2022</v>
      </c>
      <c r="I1192" t="s">
        <v>35</v>
      </c>
      <c r="J1192" t="s">
        <v>81</v>
      </c>
      <c r="K1192">
        <v>442</v>
      </c>
    </row>
    <row r="1193" spans="1:11" x14ac:dyDescent="0.25">
      <c r="A1193" t="s">
        <v>1258</v>
      </c>
      <c r="B1193" t="s">
        <v>80</v>
      </c>
      <c r="C1193" t="s">
        <v>18</v>
      </c>
      <c r="D1193">
        <v>150</v>
      </c>
      <c r="E1193" s="27">
        <v>0.32</v>
      </c>
      <c r="F1193" s="2">
        <v>44980</v>
      </c>
      <c r="G1193" s="27" t="str">
        <f>TEXT(Table[[#This Row],[date]],"mmm")</f>
        <v>Feb</v>
      </c>
      <c r="H1193" s="2" t="str">
        <f>TEXT(Table[[#This Row],[date]],"yyyy")</f>
        <v>2023</v>
      </c>
      <c r="I1193" t="s">
        <v>35</v>
      </c>
      <c r="J1193" t="s">
        <v>81</v>
      </c>
      <c r="K1193">
        <v>442</v>
      </c>
    </row>
    <row r="1194" spans="1:11" x14ac:dyDescent="0.25">
      <c r="A1194" t="s">
        <v>1259</v>
      </c>
      <c r="B1194" t="s">
        <v>74</v>
      </c>
      <c r="C1194" t="s">
        <v>11</v>
      </c>
      <c r="D1194" t="s">
        <v>12</v>
      </c>
      <c r="E1194" s="27">
        <v>0.25</v>
      </c>
      <c r="F1194" s="2">
        <v>44901</v>
      </c>
      <c r="G1194" s="27" t="str">
        <f>TEXT(Table[[#This Row],[date]],"mmm")</f>
        <v>Dec</v>
      </c>
      <c r="H1194" s="2" t="str">
        <f>TEXT(Table[[#This Row],[date]],"yyyy")</f>
        <v>2022</v>
      </c>
      <c r="I1194" t="s">
        <v>35</v>
      </c>
      <c r="J1194" t="s">
        <v>15</v>
      </c>
      <c r="K1194">
        <v>479</v>
      </c>
    </row>
    <row r="1195" spans="1:11" x14ac:dyDescent="0.25">
      <c r="A1195" t="s">
        <v>1260</v>
      </c>
      <c r="B1195" t="s">
        <v>198</v>
      </c>
      <c r="C1195" t="s">
        <v>520</v>
      </c>
      <c r="D1195">
        <v>150</v>
      </c>
      <c r="E1195" s="27">
        <v>0.1</v>
      </c>
      <c r="F1195" s="2">
        <v>43930</v>
      </c>
      <c r="G1195" s="27" t="str">
        <f>TEXT(Table[[#This Row],[date]],"mmm")</f>
        <v>Apr</v>
      </c>
      <c r="H1195" s="2" t="str">
        <f>TEXT(Table[[#This Row],[date]],"yyyy")</f>
        <v>2020</v>
      </c>
      <c r="I1195" t="s">
        <v>24</v>
      </c>
      <c r="J1195" t="s">
        <v>15</v>
      </c>
      <c r="K1195">
        <v>410</v>
      </c>
    </row>
    <row r="1196" spans="1:11" x14ac:dyDescent="0.25">
      <c r="A1196" t="s">
        <v>1260</v>
      </c>
      <c r="B1196" t="s">
        <v>198</v>
      </c>
      <c r="C1196" t="s">
        <v>166</v>
      </c>
      <c r="D1196">
        <v>950</v>
      </c>
      <c r="E1196" s="27">
        <v>0.25</v>
      </c>
      <c r="F1196" s="2">
        <v>44721</v>
      </c>
      <c r="G1196" s="27" t="str">
        <f>TEXT(Table[[#This Row],[date]],"mmm")</f>
        <v>Jun</v>
      </c>
      <c r="H1196" s="2" t="str">
        <f>TEXT(Table[[#This Row],[date]],"yyyy")</f>
        <v>2022</v>
      </c>
      <c r="I1196" t="s">
        <v>29</v>
      </c>
      <c r="J1196" t="s">
        <v>15</v>
      </c>
      <c r="K1196">
        <v>926</v>
      </c>
    </row>
    <row r="1197" spans="1:11" x14ac:dyDescent="0.25">
      <c r="A1197" t="s">
        <v>1261</v>
      </c>
      <c r="B1197" t="s">
        <v>184</v>
      </c>
      <c r="C1197" t="s">
        <v>195</v>
      </c>
      <c r="D1197">
        <v>451</v>
      </c>
      <c r="E1197" s="27">
        <v>0.85</v>
      </c>
      <c r="F1197" s="2">
        <v>43917</v>
      </c>
      <c r="G1197" s="27" t="str">
        <f>TEXT(Table[[#This Row],[date]],"mmm")</f>
        <v>Mar</v>
      </c>
      <c r="H1197" s="2" t="str">
        <f>TEXT(Table[[#This Row],[date]],"yyyy")</f>
        <v>2020</v>
      </c>
      <c r="I1197" t="s">
        <v>39</v>
      </c>
      <c r="J1197" t="s">
        <v>185</v>
      </c>
      <c r="K1197">
        <v>3000</v>
      </c>
    </row>
    <row r="1198" spans="1:11" x14ac:dyDescent="0.25">
      <c r="A1198" t="s">
        <v>1262</v>
      </c>
      <c r="B1198" t="s">
        <v>72</v>
      </c>
      <c r="C1198" t="s">
        <v>18</v>
      </c>
      <c r="D1198">
        <v>20</v>
      </c>
      <c r="E1198" s="27" t="s">
        <v>12</v>
      </c>
      <c r="F1198" s="2">
        <v>43917</v>
      </c>
      <c r="G1198" s="27" t="str">
        <f>TEXT(Table[[#This Row],[date]],"mmm")</f>
        <v>Mar</v>
      </c>
      <c r="H1198" s="2" t="str">
        <f>TEXT(Table[[#This Row],[date]],"yyyy")</f>
        <v>2020</v>
      </c>
      <c r="I1198" t="s">
        <v>24</v>
      </c>
      <c r="J1198" t="s">
        <v>15</v>
      </c>
      <c r="K1198">
        <v>25</v>
      </c>
    </row>
    <row r="1199" spans="1:11" x14ac:dyDescent="0.25">
      <c r="A1199" t="s">
        <v>1263</v>
      </c>
      <c r="B1199" t="s">
        <v>314</v>
      </c>
      <c r="C1199" t="s">
        <v>69</v>
      </c>
      <c r="D1199" t="s">
        <v>12</v>
      </c>
      <c r="E1199" s="27">
        <v>0.7</v>
      </c>
      <c r="F1199" s="2">
        <v>43957</v>
      </c>
      <c r="G1199" s="27" t="str">
        <f>TEXT(Table[[#This Row],[date]],"mmm")</f>
        <v>May</v>
      </c>
      <c r="H1199" s="2" t="str">
        <f>TEXT(Table[[#This Row],[date]],"yyyy")</f>
        <v>2020</v>
      </c>
      <c r="I1199" t="s">
        <v>24</v>
      </c>
      <c r="J1199" t="s">
        <v>131</v>
      </c>
      <c r="K1199">
        <v>170</v>
      </c>
    </row>
    <row r="1200" spans="1:11" x14ac:dyDescent="0.25">
      <c r="A1200" t="s">
        <v>1264</v>
      </c>
      <c r="B1200" t="s">
        <v>22</v>
      </c>
      <c r="C1200" t="s">
        <v>11</v>
      </c>
      <c r="D1200">
        <v>18</v>
      </c>
      <c r="E1200" s="27">
        <v>0.25</v>
      </c>
      <c r="F1200" s="2">
        <v>43924</v>
      </c>
      <c r="G1200" s="27" t="str">
        <f>TEXT(Table[[#This Row],[date]],"mmm")</f>
        <v>Apr</v>
      </c>
      <c r="H1200" s="2" t="str">
        <f>TEXT(Table[[#This Row],[date]],"yyyy")</f>
        <v>2020</v>
      </c>
      <c r="I1200" t="s">
        <v>19</v>
      </c>
      <c r="J1200" t="s">
        <v>25</v>
      </c>
      <c r="K1200">
        <v>24</v>
      </c>
    </row>
    <row r="1201" spans="1:11" x14ac:dyDescent="0.25">
      <c r="A1201" t="s">
        <v>1265</v>
      </c>
      <c r="B1201" t="s">
        <v>10</v>
      </c>
      <c r="C1201" t="s">
        <v>159</v>
      </c>
      <c r="D1201">
        <v>550</v>
      </c>
      <c r="E1201" s="27">
        <v>0.18</v>
      </c>
      <c r="F1201" s="2">
        <v>44867</v>
      </c>
      <c r="G1201" s="27" t="str">
        <f>TEXT(Table[[#This Row],[date]],"mmm")</f>
        <v>Nov</v>
      </c>
      <c r="H1201" s="2" t="str">
        <f>TEXT(Table[[#This Row],[date]],"yyyy")</f>
        <v>2022</v>
      </c>
      <c r="I1201" t="s">
        <v>31</v>
      </c>
      <c r="J1201" t="s">
        <v>15</v>
      </c>
      <c r="K1201">
        <v>1900</v>
      </c>
    </row>
    <row r="1202" spans="1:11" x14ac:dyDescent="0.25">
      <c r="A1202" t="s">
        <v>1265</v>
      </c>
      <c r="B1202" t="s">
        <v>10</v>
      </c>
      <c r="C1202" t="s">
        <v>159</v>
      </c>
      <c r="D1202">
        <v>600</v>
      </c>
      <c r="E1202" s="27">
        <v>0.35</v>
      </c>
      <c r="F1202" s="2">
        <v>43936</v>
      </c>
      <c r="G1202" s="27" t="str">
        <f>TEXT(Table[[#This Row],[date]],"mmm")</f>
        <v>Apr</v>
      </c>
      <c r="H1202" s="2" t="str">
        <f>TEXT(Table[[#This Row],[date]],"yyyy")</f>
        <v>2020</v>
      </c>
      <c r="I1202" t="s">
        <v>14</v>
      </c>
      <c r="J1202" t="s">
        <v>15</v>
      </c>
      <c r="K1202">
        <v>1500</v>
      </c>
    </row>
    <row r="1203" spans="1:11" x14ac:dyDescent="0.25">
      <c r="A1203" t="s">
        <v>1266</v>
      </c>
      <c r="B1203" t="s">
        <v>237</v>
      </c>
      <c r="C1203" t="s">
        <v>69</v>
      </c>
      <c r="D1203">
        <v>83</v>
      </c>
      <c r="E1203" s="27">
        <v>1</v>
      </c>
      <c r="F1203" s="2">
        <v>44964</v>
      </c>
      <c r="G1203" s="27" t="str">
        <f>TEXT(Table[[#This Row],[date]],"mmm")</f>
        <v>Feb</v>
      </c>
      <c r="H1203" s="2" t="str">
        <f>TEXT(Table[[#This Row],[date]],"yyyy")</f>
        <v>2023</v>
      </c>
      <c r="I1203" t="s">
        <v>31</v>
      </c>
      <c r="J1203" t="s">
        <v>48</v>
      </c>
      <c r="K1203">
        <v>299</v>
      </c>
    </row>
    <row r="1204" spans="1:11" x14ac:dyDescent="0.25">
      <c r="A1204" t="s">
        <v>1267</v>
      </c>
      <c r="B1204" t="s">
        <v>33</v>
      </c>
      <c r="C1204" t="s">
        <v>38</v>
      </c>
      <c r="D1204" t="s">
        <v>12</v>
      </c>
      <c r="E1204" s="27">
        <v>0.2</v>
      </c>
      <c r="F1204" s="2">
        <v>44756</v>
      </c>
      <c r="G1204" s="27" t="str">
        <f>TEXT(Table[[#This Row],[date]],"mmm")</f>
        <v>Jul</v>
      </c>
      <c r="H1204" s="2" t="str">
        <f>TEXT(Table[[#This Row],[date]],"yyyy")</f>
        <v>2022</v>
      </c>
      <c r="I1204" t="s">
        <v>29</v>
      </c>
      <c r="J1204" t="s">
        <v>15</v>
      </c>
      <c r="K1204">
        <v>427</v>
      </c>
    </row>
    <row r="1205" spans="1:11" x14ac:dyDescent="0.25">
      <c r="A1205" t="s">
        <v>1268</v>
      </c>
      <c r="B1205" t="s">
        <v>170</v>
      </c>
      <c r="C1205" t="s">
        <v>75</v>
      </c>
      <c r="D1205" t="s">
        <v>12</v>
      </c>
      <c r="E1205" s="27">
        <v>0.08</v>
      </c>
      <c r="F1205" s="2">
        <v>44957</v>
      </c>
      <c r="G1205" s="27" t="str">
        <f>TEXT(Table[[#This Row],[date]],"mmm")</f>
        <v>Jan</v>
      </c>
      <c r="H1205" s="2" t="str">
        <f>TEXT(Table[[#This Row],[date]],"yyyy")</f>
        <v>2023</v>
      </c>
      <c r="I1205" t="s">
        <v>31</v>
      </c>
      <c r="J1205" t="s">
        <v>25</v>
      </c>
      <c r="K1205">
        <v>1100</v>
      </c>
    </row>
    <row r="1206" spans="1:11" x14ac:dyDescent="0.25">
      <c r="A1206" t="s">
        <v>1269</v>
      </c>
      <c r="B1206" t="s">
        <v>155</v>
      </c>
      <c r="C1206" t="s">
        <v>65</v>
      </c>
      <c r="D1206">
        <v>14</v>
      </c>
      <c r="E1206" s="27">
        <v>0.05</v>
      </c>
      <c r="F1206" s="2">
        <v>44727</v>
      </c>
      <c r="G1206" s="27" t="str">
        <f>TEXT(Table[[#This Row],[date]],"mmm")</f>
        <v>Jun</v>
      </c>
      <c r="H1206" s="2" t="str">
        <f>TEXT(Table[[#This Row],[date]],"yyyy")</f>
        <v>2022</v>
      </c>
      <c r="I1206" t="s">
        <v>14</v>
      </c>
      <c r="J1206" t="s">
        <v>157</v>
      </c>
      <c r="K1206">
        <v>223</v>
      </c>
    </row>
    <row r="1207" spans="1:11" x14ac:dyDescent="0.25">
      <c r="A1207" t="s">
        <v>1270</v>
      </c>
      <c r="B1207" t="s">
        <v>27</v>
      </c>
      <c r="C1207" t="s">
        <v>18</v>
      </c>
      <c r="D1207">
        <v>35</v>
      </c>
      <c r="E1207" s="27">
        <v>0.15</v>
      </c>
      <c r="F1207" s="2">
        <v>43949</v>
      </c>
      <c r="G1207" s="27" t="str">
        <f>TEXT(Table[[#This Row],[date]],"mmm")</f>
        <v>Apr</v>
      </c>
      <c r="H1207" s="2" t="str">
        <f>TEXT(Table[[#This Row],[date]],"yyyy")</f>
        <v>2020</v>
      </c>
      <c r="I1207" t="s">
        <v>39</v>
      </c>
      <c r="J1207" t="s">
        <v>15</v>
      </c>
      <c r="K1207">
        <v>70</v>
      </c>
    </row>
    <row r="1208" spans="1:11" x14ac:dyDescent="0.25">
      <c r="A1208" t="s">
        <v>1271</v>
      </c>
      <c r="B1208" t="s">
        <v>10</v>
      </c>
      <c r="C1208" t="s">
        <v>69</v>
      </c>
      <c r="D1208">
        <v>155</v>
      </c>
      <c r="E1208" s="27">
        <v>0.1</v>
      </c>
      <c r="F1208" s="2">
        <v>44966</v>
      </c>
      <c r="G1208" s="27" t="str">
        <f>TEXT(Table[[#This Row],[date]],"mmm")</f>
        <v>Feb</v>
      </c>
      <c r="H1208" s="2" t="str">
        <f>TEXT(Table[[#This Row],[date]],"yyyy")</f>
        <v>2023</v>
      </c>
      <c r="I1208" t="s">
        <v>31</v>
      </c>
      <c r="J1208" t="s">
        <v>15</v>
      </c>
      <c r="K1208">
        <v>566</v>
      </c>
    </row>
    <row r="1209" spans="1:11" x14ac:dyDescent="0.25">
      <c r="A1209" t="s">
        <v>1272</v>
      </c>
      <c r="B1209" t="s">
        <v>10</v>
      </c>
      <c r="C1209" t="s">
        <v>18</v>
      </c>
      <c r="D1209">
        <v>60</v>
      </c>
      <c r="E1209" s="27">
        <v>0.15</v>
      </c>
      <c r="F1209" s="2">
        <v>44027</v>
      </c>
      <c r="G1209" s="27" t="str">
        <f>TEXT(Table[[#This Row],[date]],"mmm")</f>
        <v>Jul</v>
      </c>
      <c r="H1209" s="2" t="str">
        <f>TEXT(Table[[#This Row],[date]],"yyyy")</f>
        <v>2020</v>
      </c>
      <c r="I1209" t="s">
        <v>35</v>
      </c>
      <c r="J1209" t="s">
        <v>15</v>
      </c>
      <c r="K1209">
        <v>251</v>
      </c>
    </row>
    <row r="1210" spans="1:11" x14ac:dyDescent="0.25">
      <c r="A1210" t="s">
        <v>1273</v>
      </c>
      <c r="B1210" t="s">
        <v>10</v>
      </c>
      <c r="C1210" t="s">
        <v>146</v>
      </c>
      <c r="D1210">
        <v>200</v>
      </c>
      <c r="E1210" s="27" t="s">
        <v>12</v>
      </c>
      <c r="F1210" s="2">
        <v>44866</v>
      </c>
      <c r="G1210" s="27" t="str">
        <f>TEXT(Table[[#This Row],[date]],"mmm")</f>
        <v>Nov</v>
      </c>
      <c r="H1210" s="2" t="str">
        <f>TEXT(Table[[#This Row],[date]],"yyyy")</f>
        <v>2022</v>
      </c>
      <c r="I1210" t="s">
        <v>31</v>
      </c>
      <c r="J1210" t="s">
        <v>15</v>
      </c>
      <c r="K1210" t="s">
        <v>12</v>
      </c>
    </row>
    <row r="1211" spans="1:11" x14ac:dyDescent="0.25">
      <c r="A1211" t="s">
        <v>1274</v>
      </c>
      <c r="B1211" t="s">
        <v>1018</v>
      </c>
      <c r="C1211" t="s">
        <v>11</v>
      </c>
      <c r="D1211">
        <v>62</v>
      </c>
      <c r="E1211" s="27">
        <v>0.16</v>
      </c>
      <c r="F1211" s="2">
        <v>44857</v>
      </c>
      <c r="G1211" s="27" t="str">
        <f>TEXT(Table[[#This Row],[date]],"mmm")</f>
        <v>Oct</v>
      </c>
      <c r="H1211" s="2" t="str">
        <f>TEXT(Table[[#This Row],[date]],"yyyy")</f>
        <v>2022</v>
      </c>
      <c r="I1211" t="s">
        <v>39</v>
      </c>
      <c r="J1211" t="s">
        <v>157</v>
      </c>
      <c r="K1211">
        <v>86</v>
      </c>
    </row>
    <row r="1212" spans="1:11" x14ac:dyDescent="0.25">
      <c r="A1212" t="s">
        <v>1275</v>
      </c>
      <c r="B1212" t="s">
        <v>33</v>
      </c>
      <c r="C1212" t="s">
        <v>159</v>
      </c>
      <c r="D1212" t="s">
        <v>12</v>
      </c>
      <c r="E1212" s="27">
        <v>0.1</v>
      </c>
      <c r="F1212" s="2">
        <v>44735</v>
      </c>
      <c r="G1212" s="27" t="str">
        <f>TEXT(Table[[#This Row],[date]],"mmm")</f>
        <v>Jun</v>
      </c>
      <c r="H1212" s="2" t="str">
        <f>TEXT(Table[[#This Row],[date]],"yyyy")</f>
        <v>2022</v>
      </c>
      <c r="I1212" t="s">
        <v>35</v>
      </c>
      <c r="J1212" t="s">
        <v>15</v>
      </c>
      <c r="K1212">
        <v>472</v>
      </c>
    </row>
    <row r="1213" spans="1:11" x14ac:dyDescent="0.25">
      <c r="A1213" t="s">
        <v>1275</v>
      </c>
      <c r="B1213" t="s">
        <v>33</v>
      </c>
      <c r="C1213" t="s">
        <v>159</v>
      </c>
      <c r="D1213">
        <v>180</v>
      </c>
      <c r="E1213" s="27" t="s">
        <v>12</v>
      </c>
      <c r="F1213" s="2">
        <v>44882</v>
      </c>
      <c r="G1213" s="27" t="str">
        <f>TEXT(Table[[#This Row],[date]],"mmm")</f>
        <v>Nov</v>
      </c>
      <c r="H1213" s="2" t="str">
        <f>TEXT(Table[[#This Row],[date]],"yyyy")</f>
        <v>2022</v>
      </c>
      <c r="I1213" t="s">
        <v>35</v>
      </c>
      <c r="J1213" t="s">
        <v>15</v>
      </c>
      <c r="K1213">
        <v>472</v>
      </c>
    </row>
    <row r="1214" spans="1:11" x14ac:dyDescent="0.25">
      <c r="A1214" t="s">
        <v>1276</v>
      </c>
      <c r="B1214" t="s">
        <v>140</v>
      </c>
      <c r="C1214" t="s">
        <v>69</v>
      </c>
      <c r="D1214">
        <v>400</v>
      </c>
      <c r="E1214" s="27">
        <v>0.2</v>
      </c>
      <c r="F1214" s="2">
        <v>43955</v>
      </c>
      <c r="G1214" s="27" t="str">
        <f>TEXT(Table[[#This Row],[date]],"mmm")</f>
        <v>May</v>
      </c>
      <c r="H1214" s="2" t="str">
        <f>TEXT(Table[[#This Row],[date]],"yyyy")</f>
        <v>2020</v>
      </c>
      <c r="I1214" t="s">
        <v>24</v>
      </c>
      <c r="J1214" t="s">
        <v>140</v>
      </c>
      <c r="K1214">
        <v>175</v>
      </c>
    </row>
    <row r="1215" spans="1:11" x14ac:dyDescent="0.25">
      <c r="A1215" t="s">
        <v>1277</v>
      </c>
      <c r="B1215" t="s">
        <v>33</v>
      </c>
      <c r="C1215" t="s">
        <v>11</v>
      </c>
      <c r="D1215">
        <v>70</v>
      </c>
      <c r="E1215" s="27">
        <v>0.05</v>
      </c>
      <c r="F1215" s="2">
        <v>43944</v>
      </c>
      <c r="G1215" s="27" t="str">
        <f>TEXT(Table[[#This Row],[date]],"mmm")</f>
        <v>Apr</v>
      </c>
      <c r="H1215" s="2" t="str">
        <f>TEXT(Table[[#This Row],[date]],"yyyy")</f>
        <v>2020</v>
      </c>
      <c r="I1215" t="s">
        <v>39</v>
      </c>
      <c r="J1215" t="s">
        <v>15</v>
      </c>
      <c r="K1215">
        <v>1300</v>
      </c>
    </row>
    <row r="1216" spans="1:11" x14ac:dyDescent="0.25">
      <c r="A1216" t="s">
        <v>1278</v>
      </c>
      <c r="B1216" t="s">
        <v>155</v>
      </c>
      <c r="C1216" t="s">
        <v>58</v>
      </c>
      <c r="D1216">
        <v>80</v>
      </c>
      <c r="E1216" s="27">
        <v>0.5</v>
      </c>
      <c r="F1216" s="2">
        <v>44903</v>
      </c>
      <c r="G1216" s="27" t="str">
        <f>TEXT(Table[[#This Row],[date]],"mmm")</f>
        <v>Dec</v>
      </c>
      <c r="H1216" s="2" t="str">
        <f>TEXT(Table[[#This Row],[date]],"yyyy")</f>
        <v>2022</v>
      </c>
      <c r="I1216" t="s">
        <v>31</v>
      </c>
      <c r="J1216" t="s">
        <v>157</v>
      </c>
      <c r="K1216">
        <v>231</v>
      </c>
    </row>
    <row r="1217" spans="1:11" x14ac:dyDescent="0.25">
      <c r="A1217" t="s">
        <v>1279</v>
      </c>
      <c r="B1217" t="s">
        <v>10</v>
      </c>
      <c r="C1217" t="s">
        <v>58</v>
      </c>
      <c r="D1217" t="s">
        <v>12</v>
      </c>
      <c r="E1217" s="27">
        <v>0.1</v>
      </c>
      <c r="F1217" s="2">
        <v>44824</v>
      </c>
      <c r="G1217" s="27" t="str">
        <f>TEXT(Table[[#This Row],[date]],"mmm")</f>
        <v>Sep</v>
      </c>
      <c r="H1217" s="2" t="str">
        <f>TEXT(Table[[#This Row],[date]],"yyyy")</f>
        <v>2022</v>
      </c>
      <c r="I1217" t="s">
        <v>31</v>
      </c>
      <c r="J1217" t="s">
        <v>15</v>
      </c>
      <c r="K1217">
        <v>282</v>
      </c>
    </row>
    <row r="1218" spans="1:11" x14ac:dyDescent="0.25">
      <c r="A1218" t="s">
        <v>1279</v>
      </c>
      <c r="B1218" t="s">
        <v>10</v>
      </c>
      <c r="C1218" t="s">
        <v>58</v>
      </c>
      <c r="D1218" t="s">
        <v>12</v>
      </c>
      <c r="E1218" s="27">
        <v>0.1</v>
      </c>
      <c r="F1218" s="2">
        <v>44082</v>
      </c>
      <c r="G1218" s="27" t="str">
        <f>TEXT(Table[[#This Row],[date]],"mmm")</f>
        <v>Sep</v>
      </c>
      <c r="H1218" s="2" t="str">
        <f>TEXT(Table[[#This Row],[date]],"yyyy")</f>
        <v>2020</v>
      </c>
      <c r="I1218" t="s">
        <v>24</v>
      </c>
      <c r="J1218" t="s">
        <v>15</v>
      </c>
      <c r="K1218">
        <v>132</v>
      </c>
    </row>
    <row r="1219" spans="1:11" x14ac:dyDescent="0.25">
      <c r="A1219" t="s">
        <v>1280</v>
      </c>
      <c r="B1219" t="s">
        <v>187</v>
      </c>
      <c r="C1219" t="s">
        <v>18</v>
      </c>
      <c r="D1219">
        <v>52</v>
      </c>
      <c r="E1219" s="27">
        <v>0.28000000000000003</v>
      </c>
      <c r="F1219" s="2">
        <v>43915</v>
      </c>
      <c r="G1219" s="27" t="str">
        <f>TEXT(Table[[#This Row],[date]],"mmm")</f>
        <v>Mar</v>
      </c>
      <c r="H1219" s="2" t="str">
        <f>TEXT(Table[[#This Row],[date]],"yyyy")</f>
        <v>2020</v>
      </c>
      <c r="I1219" t="s">
        <v>29</v>
      </c>
      <c r="J1219" t="s">
        <v>15</v>
      </c>
      <c r="K1219">
        <v>48</v>
      </c>
    </row>
    <row r="1220" spans="1:11" x14ac:dyDescent="0.25">
      <c r="A1220" t="s">
        <v>1281</v>
      </c>
      <c r="B1220" t="s">
        <v>33</v>
      </c>
      <c r="C1220" t="s">
        <v>18</v>
      </c>
      <c r="D1220">
        <v>38</v>
      </c>
      <c r="E1220" s="27">
        <v>0.03</v>
      </c>
      <c r="F1220" s="2">
        <v>44768</v>
      </c>
      <c r="G1220" s="27" t="str">
        <f>TEXT(Table[[#This Row],[date]],"mmm")</f>
        <v>Jul</v>
      </c>
      <c r="H1220" s="2" t="str">
        <f>TEXT(Table[[#This Row],[date]],"yyyy")</f>
        <v>2022</v>
      </c>
      <c r="I1220" t="s">
        <v>31</v>
      </c>
      <c r="J1220" t="s">
        <v>15</v>
      </c>
      <c r="K1220">
        <v>394</v>
      </c>
    </row>
    <row r="1221" spans="1:11" x14ac:dyDescent="0.25">
      <c r="A1221" t="s">
        <v>1282</v>
      </c>
      <c r="B1221" t="s">
        <v>57</v>
      </c>
      <c r="C1221" t="s">
        <v>50</v>
      </c>
      <c r="D1221">
        <v>60</v>
      </c>
      <c r="E1221" s="27">
        <v>0.05</v>
      </c>
      <c r="F1221" s="2">
        <v>44775</v>
      </c>
      <c r="G1221" s="27" t="str">
        <f>TEXT(Table[[#This Row],[date]],"mmm")</f>
        <v>Aug</v>
      </c>
      <c r="H1221" s="2" t="str">
        <f>TEXT(Table[[#This Row],[date]],"yyyy")</f>
        <v>2022</v>
      </c>
      <c r="I1221" t="s">
        <v>408</v>
      </c>
      <c r="J1221" t="s">
        <v>15</v>
      </c>
      <c r="K1221">
        <v>489</v>
      </c>
    </row>
    <row r="1222" spans="1:11" x14ac:dyDescent="0.25">
      <c r="A1222" t="s">
        <v>1282</v>
      </c>
      <c r="B1222" t="s">
        <v>57</v>
      </c>
      <c r="C1222" t="s">
        <v>50</v>
      </c>
      <c r="D1222">
        <v>70</v>
      </c>
      <c r="E1222" s="27">
        <v>7.0000000000000007E-2</v>
      </c>
      <c r="F1222" s="2">
        <v>44984</v>
      </c>
      <c r="G1222" s="27" t="str">
        <f>TEXT(Table[[#This Row],[date]],"mmm")</f>
        <v>Feb</v>
      </c>
      <c r="H1222" s="2" t="str">
        <f>TEXT(Table[[#This Row],[date]],"yyyy")</f>
        <v>2023</v>
      </c>
      <c r="I1222" t="s">
        <v>408</v>
      </c>
      <c r="J1222" t="s">
        <v>15</v>
      </c>
      <c r="K1222">
        <v>489</v>
      </c>
    </row>
    <row r="1223" spans="1:11" x14ac:dyDescent="0.25">
      <c r="A1223" t="s">
        <v>1283</v>
      </c>
      <c r="B1223" t="s">
        <v>10</v>
      </c>
      <c r="C1223" t="s">
        <v>43</v>
      </c>
      <c r="D1223">
        <v>31</v>
      </c>
      <c r="E1223" s="27">
        <v>0.18</v>
      </c>
      <c r="F1223" s="2">
        <v>44747</v>
      </c>
      <c r="G1223" s="27" t="str">
        <f>TEXT(Table[[#This Row],[date]],"mmm")</f>
        <v>Jul</v>
      </c>
      <c r="H1223" s="2" t="str">
        <f>TEXT(Table[[#This Row],[date]],"yyyy")</f>
        <v>2022</v>
      </c>
      <c r="I1223" t="s">
        <v>35</v>
      </c>
      <c r="J1223" t="s">
        <v>15</v>
      </c>
      <c r="K1223">
        <v>240</v>
      </c>
    </row>
    <row r="1224" spans="1:11" x14ac:dyDescent="0.25">
      <c r="A1224" t="s">
        <v>1283</v>
      </c>
      <c r="B1224" t="s">
        <v>10</v>
      </c>
      <c r="C1224" t="s">
        <v>43</v>
      </c>
      <c r="D1224">
        <v>43</v>
      </c>
      <c r="E1224" s="27">
        <v>0.25</v>
      </c>
      <c r="F1224" s="2">
        <v>44905</v>
      </c>
      <c r="G1224" s="27" t="str">
        <f>TEXT(Table[[#This Row],[date]],"mmm")</f>
        <v>Dec</v>
      </c>
      <c r="H1224" s="2" t="str">
        <f>TEXT(Table[[#This Row],[date]],"yyyy")</f>
        <v>2022</v>
      </c>
      <c r="I1224" t="s">
        <v>35</v>
      </c>
      <c r="J1224" t="s">
        <v>15</v>
      </c>
      <c r="K1224">
        <v>240</v>
      </c>
    </row>
    <row r="1225" spans="1:11" x14ac:dyDescent="0.25">
      <c r="A1225" t="s">
        <v>1284</v>
      </c>
      <c r="B1225" t="s">
        <v>213</v>
      </c>
      <c r="C1225" t="s">
        <v>65</v>
      </c>
      <c r="D1225" t="s">
        <v>12</v>
      </c>
      <c r="E1225" s="27">
        <v>0.12</v>
      </c>
      <c r="F1225" s="2">
        <v>44880</v>
      </c>
      <c r="G1225" s="27" t="str">
        <f>TEXT(Table[[#This Row],[date]],"mmm")</f>
        <v>Nov</v>
      </c>
      <c r="H1225" s="2" t="str">
        <f>TEXT(Table[[#This Row],[date]],"yyyy")</f>
        <v>2022</v>
      </c>
      <c r="I1225" t="s">
        <v>24</v>
      </c>
      <c r="J1225" t="s">
        <v>15</v>
      </c>
      <c r="K1225">
        <v>174</v>
      </c>
    </row>
    <row r="1226" spans="1:11" x14ac:dyDescent="0.25">
      <c r="A1226" t="s">
        <v>1284</v>
      </c>
      <c r="B1226" t="s">
        <v>213</v>
      </c>
      <c r="C1226" t="s">
        <v>65</v>
      </c>
      <c r="D1226">
        <v>87</v>
      </c>
      <c r="E1226" s="27">
        <v>0.15</v>
      </c>
      <c r="F1226" s="2">
        <v>44701</v>
      </c>
      <c r="G1226" s="27" t="str">
        <f>TEXT(Table[[#This Row],[date]],"mmm")</f>
        <v>May</v>
      </c>
      <c r="H1226" s="2" t="str">
        <f>TEXT(Table[[#This Row],[date]],"yyyy")</f>
        <v>2022</v>
      </c>
      <c r="I1226" t="s">
        <v>24</v>
      </c>
      <c r="J1226" t="s">
        <v>15</v>
      </c>
      <c r="K1226">
        <v>174</v>
      </c>
    </row>
    <row r="1227" spans="1:11" x14ac:dyDescent="0.25">
      <c r="A1227" t="s">
        <v>1285</v>
      </c>
      <c r="B1227" t="s">
        <v>33</v>
      </c>
      <c r="C1227" t="s">
        <v>65</v>
      </c>
      <c r="D1227">
        <v>30</v>
      </c>
      <c r="E1227" s="27">
        <v>0.23</v>
      </c>
      <c r="F1227" s="2">
        <v>43915</v>
      </c>
      <c r="G1227" s="27" t="str">
        <f>TEXT(Table[[#This Row],[date]],"mmm")</f>
        <v>Mar</v>
      </c>
      <c r="H1227" s="2" t="str">
        <f>TEXT(Table[[#This Row],[date]],"yyyy")</f>
        <v>2020</v>
      </c>
      <c r="I1227" t="s">
        <v>24</v>
      </c>
      <c r="J1227" t="s">
        <v>15</v>
      </c>
      <c r="K1227">
        <v>35</v>
      </c>
    </row>
    <row r="1228" spans="1:11" x14ac:dyDescent="0.25">
      <c r="A1228" t="s">
        <v>1286</v>
      </c>
      <c r="B1228" t="s">
        <v>33</v>
      </c>
      <c r="C1228" t="s">
        <v>166</v>
      </c>
      <c r="D1228">
        <v>170</v>
      </c>
      <c r="E1228" s="27">
        <v>0.17</v>
      </c>
      <c r="F1228" s="2">
        <v>44880</v>
      </c>
      <c r="G1228" s="27" t="str">
        <f>TEXT(Table[[#This Row],[date]],"mmm")</f>
        <v>Nov</v>
      </c>
      <c r="H1228" s="2" t="str">
        <f>TEXT(Table[[#This Row],[date]],"yyyy")</f>
        <v>2022</v>
      </c>
      <c r="I1228" t="s">
        <v>14</v>
      </c>
      <c r="J1228" t="s">
        <v>15</v>
      </c>
      <c r="K1228">
        <v>507</v>
      </c>
    </row>
    <row r="1229" spans="1:11" x14ac:dyDescent="0.25">
      <c r="A1229" t="s">
        <v>1287</v>
      </c>
      <c r="B1229" t="s">
        <v>339</v>
      </c>
      <c r="C1229" t="s">
        <v>58</v>
      </c>
      <c r="D1229">
        <v>40</v>
      </c>
      <c r="E1229" s="27">
        <v>0.2</v>
      </c>
      <c r="F1229" s="2">
        <v>44741</v>
      </c>
      <c r="G1229" s="27" t="str">
        <f>TEXT(Table[[#This Row],[date]],"mmm")</f>
        <v>Jun</v>
      </c>
      <c r="H1229" s="2" t="str">
        <f>TEXT(Table[[#This Row],[date]],"yyyy")</f>
        <v>2022</v>
      </c>
      <c r="I1229" t="s">
        <v>39</v>
      </c>
      <c r="J1229" t="s">
        <v>70</v>
      </c>
      <c r="K1229">
        <v>13</v>
      </c>
    </row>
    <row r="1230" spans="1:11" x14ac:dyDescent="0.25">
      <c r="A1230" t="s">
        <v>1288</v>
      </c>
      <c r="B1230" t="s">
        <v>391</v>
      </c>
      <c r="C1230" t="s">
        <v>97</v>
      </c>
      <c r="D1230">
        <v>600</v>
      </c>
      <c r="E1230" s="27" t="s">
        <v>12</v>
      </c>
      <c r="F1230" s="2">
        <v>44898</v>
      </c>
      <c r="G1230" s="27" t="str">
        <f>TEXT(Table[[#This Row],[date]],"mmm")</f>
        <v>Dec</v>
      </c>
      <c r="H1230" s="2" t="str">
        <f>TEXT(Table[[#This Row],[date]],"yyyy")</f>
        <v>2022</v>
      </c>
      <c r="I1230" t="s">
        <v>85</v>
      </c>
      <c r="J1230" t="s">
        <v>70</v>
      </c>
      <c r="K1230">
        <v>4000</v>
      </c>
    </row>
    <row r="1231" spans="1:11" x14ac:dyDescent="0.25">
      <c r="A1231" t="s">
        <v>1288</v>
      </c>
      <c r="B1231" t="s">
        <v>391</v>
      </c>
      <c r="C1231" t="s">
        <v>97</v>
      </c>
      <c r="D1231">
        <v>600</v>
      </c>
      <c r="E1231" s="27" t="s">
        <v>12</v>
      </c>
      <c r="F1231" s="2">
        <v>44173</v>
      </c>
      <c r="G1231" s="27" t="str">
        <f>TEXT(Table[[#This Row],[date]],"mmm")</f>
        <v>Dec</v>
      </c>
      <c r="H1231" s="2" t="str">
        <f>TEXT(Table[[#This Row],[date]],"yyyy")</f>
        <v>2020</v>
      </c>
      <c r="I1231" t="s">
        <v>85</v>
      </c>
      <c r="J1231" t="s">
        <v>70</v>
      </c>
      <c r="K1231">
        <v>3200</v>
      </c>
    </row>
    <row r="1232" spans="1:11" x14ac:dyDescent="0.25">
      <c r="A1232" t="s">
        <v>1288</v>
      </c>
      <c r="B1232" t="s">
        <v>184</v>
      </c>
      <c r="C1232" t="s">
        <v>97</v>
      </c>
      <c r="D1232">
        <v>150</v>
      </c>
      <c r="E1232" s="27" t="s">
        <v>12</v>
      </c>
      <c r="F1232" s="2">
        <v>43952</v>
      </c>
      <c r="G1232" s="27" t="str">
        <f>TEXT(Table[[#This Row],[date]],"mmm")</f>
        <v>May</v>
      </c>
      <c r="H1232" s="2" t="str">
        <f>TEXT(Table[[#This Row],[date]],"yyyy")</f>
        <v>2020</v>
      </c>
      <c r="I1232" t="s">
        <v>85</v>
      </c>
      <c r="J1232" t="s">
        <v>185</v>
      </c>
      <c r="K1232">
        <v>2400</v>
      </c>
    </row>
    <row r="1233" spans="1:11" x14ac:dyDescent="0.25">
      <c r="A1233" t="s">
        <v>1288</v>
      </c>
      <c r="B1233" t="s">
        <v>37</v>
      </c>
      <c r="C1233" t="s">
        <v>97</v>
      </c>
      <c r="D1233">
        <v>500</v>
      </c>
      <c r="E1233" s="27" t="s">
        <v>12</v>
      </c>
      <c r="F1233" s="2">
        <v>43946</v>
      </c>
      <c r="G1233" s="27" t="str">
        <f>TEXT(Table[[#This Row],[date]],"mmm")</f>
        <v>Apr</v>
      </c>
      <c r="H1233" s="2" t="str">
        <f>TEXT(Table[[#This Row],[date]],"yyyy")</f>
        <v>2020</v>
      </c>
      <c r="I1233" t="s">
        <v>85</v>
      </c>
      <c r="J1233" t="s">
        <v>40</v>
      </c>
      <c r="K1233">
        <v>2400</v>
      </c>
    </row>
    <row r="1234" spans="1:11" x14ac:dyDescent="0.25">
      <c r="A1234" t="s">
        <v>1289</v>
      </c>
      <c r="B1234" t="s">
        <v>10</v>
      </c>
      <c r="C1234" t="s">
        <v>65</v>
      </c>
      <c r="D1234" t="s">
        <v>12</v>
      </c>
      <c r="E1234" s="27">
        <v>1</v>
      </c>
      <c r="F1234" s="2">
        <v>44470</v>
      </c>
      <c r="G1234" s="27" t="str">
        <f>TEXT(Table[[#This Row],[date]],"mmm")</f>
        <v>Oct</v>
      </c>
      <c r="H1234" s="2" t="str">
        <f>TEXT(Table[[#This Row],[date]],"yyyy")</f>
        <v>2021</v>
      </c>
      <c r="I1234" t="s">
        <v>29</v>
      </c>
      <c r="J1234" t="s">
        <v>15</v>
      </c>
      <c r="K1234">
        <v>70</v>
      </c>
    </row>
    <row r="1235" spans="1:11" x14ac:dyDescent="0.25">
      <c r="A1235" t="s">
        <v>1290</v>
      </c>
      <c r="B1235" t="s">
        <v>10</v>
      </c>
      <c r="C1235" t="s">
        <v>159</v>
      </c>
      <c r="D1235">
        <v>100</v>
      </c>
      <c r="E1235" s="27">
        <v>0.3</v>
      </c>
      <c r="F1235" s="2">
        <v>44845</v>
      </c>
      <c r="G1235" s="27" t="str">
        <f>TEXT(Table[[#This Row],[date]],"mmm")</f>
        <v>Oct</v>
      </c>
      <c r="H1235" s="2" t="str">
        <f>TEXT(Table[[#This Row],[date]],"yyyy")</f>
        <v>2022</v>
      </c>
      <c r="I1235" t="s">
        <v>29</v>
      </c>
      <c r="J1235" t="s">
        <v>15</v>
      </c>
      <c r="K1235">
        <v>217</v>
      </c>
    </row>
    <row r="1236" spans="1:11" x14ac:dyDescent="0.25">
      <c r="A1236" t="s">
        <v>1291</v>
      </c>
      <c r="B1236" t="s">
        <v>33</v>
      </c>
      <c r="C1236" t="s">
        <v>34</v>
      </c>
      <c r="D1236">
        <v>138</v>
      </c>
      <c r="E1236" s="27">
        <v>0.2</v>
      </c>
      <c r="F1236" s="2">
        <v>44796</v>
      </c>
      <c r="G1236" s="27" t="str">
        <f>TEXT(Table[[#This Row],[date]],"mmm")</f>
        <v>Aug</v>
      </c>
      <c r="H1236" s="2" t="str">
        <f>TEXT(Table[[#This Row],[date]],"yyyy")</f>
        <v>2022</v>
      </c>
      <c r="I1236" t="s">
        <v>39</v>
      </c>
      <c r="J1236" t="s">
        <v>15</v>
      </c>
      <c r="K1236">
        <v>472</v>
      </c>
    </row>
    <row r="1237" spans="1:11" x14ac:dyDescent="0.25">
      <c r="A1237" t="s">
        <v>1292</v>
      </c>
      <c r="B1237" t="s">
        <v>10</v>
      </c>
      <c r="C1237" t="s">
        <v>11</v>
      </c>
      <c r="D1237">
        <v>94</v>
      </c>
      <c r="E1237" s="27" t="s">
        <v>12</v>
      </c>
      <c r="F1237" s="2">
        <v>44760</v>
      </c>
      <c r="G1237" s="27" t="str">
        <f>TEXT(Table[[#This Row],[date]],"mmm")</f>
        <v>Jul</v>
      </c>
      <c r="H1237" s="2" t="str">
        <f>TEXT(Table[[#This Row],[date]],"yyyy")</f>
        <v>2022</v>
      </c>
      <c r="I1237" t="s">
        <v>29</v>
      </c>
      <c r="J1237" t="s">
        <v>15</v>
      </c>
      <c r="K1237">
        <v>200</v>
      </c>
    </row>
    <row r="1238" spans="1:11" x14ac:dyDescent="0.25">
      <c r="A1238" t="s">
        <v>1293</v>
      </c>
      <c r="B1238" t="s">
        <v>184</v>
      </c>
      <c r="C1238" t="s">
        <v>69</v>
      </c>
      <c r="D1238" t="s">
        <v>12</v>
      </c>
      <c r="E1238" s="27">
        <v>0.08</v>
      </c>
      <c r="F1238" s="2">
        <v>44937</v>
      </c>
      <c r="G1238" s="27" t="str">
        <f>TEXT(Table[[#This Row],[date]],"mmm")</f>
        <v>Jan</v>
      </c>
      <c r="H1238" s="2" t="str">
        <f>TEXT(Table[[#This Row],[date]],"yyyy")</f>
        <v>2023</v>
      </c>
      <c r="I1238" t="s">
        <v>35</v>
      </c>
      <c r="J1238" t="s">
        <v>185</v>
      </c>
      <c r="K1238">
        <v>293</v>
      </c>
    </row>
    <row r="1239" spans="1:11" x14ac:dyDescent="0.25">
      <c r="A1239" t="s">
        <v>1294</v>
      </c>
      <c r="B1239" t="s">
        <v>298</v>
      </c>
      <c r="C1239" t="s">
        <v>175</v>
      </c>
      <c r="D1239">
        <v>80</v>
      </c>
      <c r="E1239" s="27" t="s">
        <v>12</v>
      </c>
      <c r="F1239" s="2">
        <v>44403</v>
      </c>
      <c r="G1239" s="27" t="str">
        <f>TEXT(Table[[#This Row],[date]],"mmm")</f>
        <v>Jul</v>
      </c>
      <c r="H1239" s="2" t="str">
        <f>TEXT(Table[[#This Row],[date]],"yyyy")</f>
        <v>2021</v>
      </c>
      <c r="I1239" t="s">
        <v>19</v>
      </c>
      <c r="J1239" t="s">
        <v>70</v>
      </c>
      <c r="K1239">
        <v>17</v>
      </c>
    </row>
    <row r="1240" spans="1:11" x14ac:dyDescent="0.25">
      <c r="A1240" t="s">
        <v>1295</v>
      </c>
      <c r="B1240" t="s">
        <v>33</v>
      </c>
      <c r="C1240" t="s">
        <v>69</v>
      </c>
      <c r="D1240">
        <v>140</v>
      </c>
      <c r="E1240" s="27">
        <v>0.2</v>
      </c>
      <c r="F1240" s="2">
        <v>44944</v>
      </c>
      <c r="G1240" s="27" t="str">
        <f>TEXT(Table[[#This Row],[date]],"mmm")</f>
        <v>Jan</v>
      </c>
      <c r="H1240" s="2" t="str">
        <f>TEXT(Table[[#This Row],[date]],"yyyy")</f>
        <v>2023</v>
      </c>
      <c r="I1240" t="s">
        <v>31</v>
      </c>
      <c r="J1240" t="s">
        <v>15</v>
      </c>
      <c r="K1240">
        <v>571</v>
      </c>
    </row>
    <row r="1241" spans="1:11" x14ac:dyDescent="0.25">
      <c r="A1241" t="s">
        <v>1296</v>
      </c>
      <c r="B1241" t="s">
        <v>37</v>
      </c>
      <c r="C1241" t="s">
        <v>69</v>
      </c>
      <c r="D1241">
        <v>500</v>
      </c>
      <c r="E1241" s="27">
        <v>7.0000000000000007E-2</v>
      </c>
      <c r="F1241" s="2">
        <v>44942</v>
      </c>
      <c r="G1241" s="27" t="str">
        <f>TEXT(Table[[#This Row],[date]],"mmm")</f>
        <v>Jan</v>
      </c>
      <c r="H1241" s="2" t="str">
        <f>TEXT(Table[[#This Row],[date]],"yyyy")</f>
        <v>2023</v>
      </c>
      <c r="I1241" t="s">
        <v>31</v>
      </c>
      <c r="J1241" t="s">
        <v>40</v>
      </c>
      <c r="K1241" t="s">
        <v>12</v>
      </c>
    </row>
    <row r="1242" spans="1:11" x14ac:dyDescent="0.25">
      <c r="A1242" t="s">
        <v>1297</v>
      </c>
      <c r="B1242" t="s">
        <v>10</v>
      </c>
      <c r="C1242" t="s">
        <v>108</v>
      </c>
      <c r="D1242" t="s">
        <v>12</v>
      </c>
      <c r="E1242" s="27">
        <v>7.0000000000000007E-2</v>
      </c>
      <c r="F1242" s="2">
        <v>44950</v>
      </c>
      <c r="G1242" s="27" t="str">
        <f>TEXT(Table[[#This Row],[date]],"mmm")</f>
        <v>Jan</v>
      </c>
      <c r="H1242" s="2" t="str">
        <f>TEXT(Table[[#This Row],[date]],"yyyy")</f>
        <v>2023</v>
      </c>
      <c r="I1242" t="s">
        <v>31</v>
      </c>
      <c r="J1242" t="s">
        <v>15</v>
      </c>
      <c r="K1242">
        <v>173</v>
      </c>
    </row>
    <row r="1243" spans="1:11" x14ac:dyDescent="0.25">
      <c r="A1243" t="s">
        <v>1298</v>
      </c>
      <c r="B1243" t="s">
        <v>37</v>
      </c>
      <c r="C1243" t="s">
        <v>69</v>
      </c>
      <c r="D1243" t="s">
        <v>12</v>
      </c>
      <c r="E1243" s="27">
        <v>7.0000000000000007E-2</v>
      </c>
      <c r="F1243" s="2">
        <v>44951</v>
      </c>
      <c r="G1243" s="27" t="str">
        <f>TEXT(Table[[#This Row],[date]],"mmm")</f>
        <v>Jan</v>
      </c>
      <c r="H1243" s="2" t="str">
        <f>TEXT(Table[[#This Row],[date]],"yyyy")</f>
        <v>2023</v>
      </c>
      <c r="I1243" t="s">
        <v>31</v>
      </c>
      <c r="J1243" t="s">
        <v>40</v>
      </c>
      <c r="K1243" t="s">
        <v>12</v>
      </c>
    </row>
    <row r="1244" spans="1:11" x14ac:dyDescent="0.25">
      <c r="A1244" t="s">
        <v>1299</v>
      </c>
      <c r="B1244" t="s">
        <v>391</v>
      </c>
      <c r="C1244" t="s">
        <v>69</v>
      </c>
      <c r="D1244">
        <v>1500</v>
      </c>
      <c r="E1244" s="27">
        <v>0.5</v>
      </c>
      <c r="F1244" s="2">
        <v>43998</v>
      </c>
      <c r="G1244" s="27" t="str">
        <f>TEXT(Table[[#This Row],[date]],"mmm")</f>
        <v>Jun</v>
      </c>
      <c r="H1244" s="2" t="str">
        <f>TEXT(Table[[#This Row],[date]],"yyyy")</f>
        <v>2020</v>
      </c>
      <c r="I1244" t="s">
        <v>408</v>
      </c>
      <c r="J1244" t="s">
        <v>70</v>
      </c>
      <c r="K1244">
        <v>496</v>
      </c>
    </row>
    <row r="1245" spans="1:11" x14ac:dyDescent="0.25">
      <c r="A1245" t="s">
        <v>1300</v>
      </c>
      <c r="B1245" t="s">
        <v>310</v>
      </c>
      <c r="C1245" t="s">
        <v>75</v>
      </c>
      <c r="D1245">
        <v>75</v>
      </c>
      <c r="E1245" s="27">
        <v>0.02</v>
      </c>
      <c r="F1245" s="2">
        <v>44984</v>
      </c>
      <c r="G1245" s="27" t="str">
        <f>TEXT(Table[[#This Row],[date]],"mmm")</f>
        <v>Feb</v>
      </c>
      <c r="H1245" s="2" t="str">
        <f>TEXT(Table[[#This Row],[date]],"yyyy")</f>
        <v>2023</v>
      </c>
      <c r="I1245" t="s">
        <v>31</v>
      </c>
      <c r="J1245" t="s">
        <v>15</v>
      </c>
      <c r="K1245">
        <v>3000</v>
      </c>
    </row>
    <row r="1246" spans="1:11" x14ac:dyDescent="0.25">
      <c r="A1246" t="s">
        <v>1301</v>
      </c>
      <c r="B1246" t="s">
        <v>310</v>
      </c>
      <c r="C1246" t="s">
        <v>97</v>
      </c>
      <c r="D1246">
        <v>18</v>
      </c>
      <c r="E1246" s="27" t="s">
        <v>12</v>
      </c>
      <c r="F1246" s="2">
        <v>43922</v>
      </c>
      <c r="G1246" s="27" t="str">
        <f>TEXT(Table[[#This Row],[date]],"mmm")</f>
        <v>Apr</v>
      </c>
      <c r="H1246" s="2" t="str">
        <f>TEXT(Table[[#This Row],[date]],"yyyy")</f>
        <v>2020</v>
      </c>
      <c r="I1246" t="s">
        <v>19</v>
      </c>
      <c r="J1246" t="s">
        <v>15</v>
      </c>
      <c r="K1246">
        <v>11</v>
      </c>
    </row>
    <row r="1247" spans="1:11" x14ac:dyDescent="0.25">
      <c r="A1247" t="s">
        <v>1302</v>
      </c>
      <c r="B1247" t="s">
        <v>10</v>
      </c>
      <c r="C1247" t="s">
        <v>28</v>
      </c>
      <c r="D1247">
        <v>6</v>
      </c>
      <c r="E1247" s="27">
        <v>0.75</v>
      </c>
      <c r="F1247" s="2">
        <v>43903</v>
      </c>
      <c r="G1247" s="27" t="str">
        <f>TEXT(Table[[#This Row],[date]],"mmm")</f>
        <v>Mar</v>
      </c>
      <c r="H1247" s="2" t="str">
        <f>TEXT(Table[[#This Row],[date]],"yyyy")</f>
        <v>2020</v>
      </c>
      <c r="I1247" t="s">
        <v>124</v>
      </c>
      <c r="J1247" t="s">
        <v>15</v>
      </c>
      <c r="K1247">
        <v>1</v>
      </c>
    </row>
    <row r="1248" spans="1:11" x14ac:dyDescent="0.25">
      <c r="A1248" t="s">
        <v>1303</v>
      </c>
      <c r="B1248" t="s">
        <v>165</v>
      </c>
      <c r="C1248" t="s">
        <v>146</v>
      </c>
      <c r="D1248" t="s">
        <v>12</v>
      </c>
      <c r="E1248" s="27">
        <v>0.15</v>
      </c>
      <c r="F1248" s="2">
        <v>44755</v>
      </c>
      <c r="G1248" s="27" t="str">
        <f>TEXT(Table[[#This Row],[date]],"mmm")</f>
        <v>Jul</v>
      </c>
      <c r="H1248" s="2" t="str">
        <f>TEXT(Table[[#This Row],[date]],"yyyy")</f>
        <v>2022</v>
      </c>
      <c r="I1248" t="s">
        <v>35</v>
      </c>
      <c r="J1248" t="s">
        <v>15</v>
      </c>
      <c r="K1248">
        <v>241</v>
      </c>
    </row>
    <row r="1249" spans="1:11" x14ac:dyDescent="0.25">
      <c r="A1249" t="s">
        <v>1304</v>
      </c>
      <c r="B1249" t="s">
        <v>1305</v>
      </c>
      <c r="C1249" t="s">
        <v>119</v>
      </c>
      <c r="D1249">
        <v>60</v>
      </c>
      <c r="E1249" s="27" t="s">
        <v>12</v>
      </c>
      <c r="F1249" s="2">
        <v>44741</v>
      </c>
      <c r="G1249" s="27" t="str">
        <f>TEXT(Table[[#This Row],[date]],"mmm")</f>
        <v>Jun</v>
      </c>
      <c r="H1249" s="2" t="str">
        <f>TEXT(Table[[#This Row],[date]],"yyyy")</f>
        <v>2022</v>
      </c>
      <c r="I1249" t="s">
        <v>39</v>
      </c>
      <c r="J1249" t="s">
        <v>15</v>
      </c>
      <c r="K1249">
        <v>8</v>
      </c>
    </row>
    <row r="1250" spans="1:11" x14ac:dyDescent="0.25">
      <c r="A1250" t="s">
        <v>1306</v>
      </c>
      <c r="B1250" t="s">
        <v>343</v>
      </c>
      <c r="C1250" t="s">
        <v>28</v>
      </c>
      <c r="D1250">
        <v>60</v>
      </c>
      <c r="E1250" s="27">
        <v>0.75</v>
      </c>
      <c r="F1250" s="2">
        <v>44936</v>
      </c>
      <c r="G1250" s="27" t="str">
        <f>TEXT(Table[[#This Row],[date]],"mmm")</f>
        <v>Jan</v>
      </c>
      <c r="H1250" s="2" t="str">
        <f>TEXT(Table[[#This Row],[date]],"yyyy")</f>
        <v>2023</v>
      </c>
      <c r="I1250" t="s">
        <v>24</v>
      </c>
      <c r="J1250" t="s">
        <v>15</v>
      </c>
      <c r="K1250">
        <v>36</v>
      </c>
    </row>
    <row r="1251" spans="1:11" x14ac:dyDescent="0.25">
      <c r="A1251" t="s">
        <v>1307</v>
      </c>
      <c r="B1251" t="s">
        <v>10</v>
      </c>
      <c r="C1251" t="s">
        <v>175</v>
      </c>
      <c r="D1251">
        <v>40</v>
      </c>
      <c r="E1251" s="27">
        <v>0.25</v>
      </c>
      <c r="F1251" s="2">
        <v>43936</v>
      </c>
      <c r="G1251" s="27" t="str">
        <f>TEXT(Table[[#This Row],[date]],"mmm")</f>
        <v>Apr</v>
      </c>
      <c r="H1251" s="2" t="str">
        <f>TEXT(Table[[#This Row],[date]],"yyyy")</f>
        <v>2020</v>
      </c>
      <c r="I1251" t="s">
        <v>29</v>
      </c>
      <c r="J1251" t="s">
        <v>15</v>
      </c>
      <c r="K1251">
        <v>72</v>
      </c>
    </row>
    <row r="1252" spans="1:11" x14ac:dyDescent="0.25">
      <c r="A1252" t="s">
        <v>1308</v>
      </c>
      <c r="B1252" t="s">
        <v>22</v>
      </c>
      <c r="C1252" t="s">
        <v>50</v>
      </c>
      <c r="D1252">
        <v>40</v>
      </c>
      <c r="E1252" s="27">
        <v>0.2</v>
      </c>
      <c r="F1252" s="2">
        <v>44950</v>
      </c>
      <c r="G1252" s="27" t="str">
        <f>TEXT(Table[[#This Row],[date]],"mmm")</f>
        <v>Jan</v>
      </c>
      <c r="H1252" s="2" t="str">
        <f>TEXT(Table[[#This Row],[date]],"yyyy")</f>
        <v>2023</v>
      </c>
      <c r="I1252" t="s">
        <v>24</v>
      </c>
      <c r="J1252" t="s">
        <v>25</v>
      </c>
      <c r="K1252">
        <v>36</v>
      </c>
    </row>
    <row r="1253" spans="1:11" x14ac:dyDescent="0.25">
      <c r="A1253" t="s">
        <v>1309</v>
      </c>
      <c r="B1253" t="s">
        <v>1006</v>
      </c>
      <c r="C1253" t="s">
        <v>58</v>
      </c>
      <c r="D1253">
        <v>44</v>
      </c>
      <c r="E1253" s="27" t="s">
        <v>12</v>
      </c>
      <c r="F1253" s="2">
        <v>43916</v>
      </c>
      <c r="G1253" s="27" t="str">
        <f>TEXT(Table[[#This Row],[date]],"mmm")</f>
        <v>Mar</v>
      </c>
      <c r="H1253" s="2" t="str">
        <f>TEXT(Table[[#This Row],[date]],"yyyy")</f>
        <v>2020</v>
      </c>
      <c r="I1253" t="s">
        <v>35</v>
      </c>
      <c r="J1253" t="s">
        <v>15</v>
      </c>
      <c r="K1253">
        <v>123</v>
      </c>
    </row>
    <row r="1254" spans="1:11" x14ac:dyDescent="0.25">
      <c r="A1254" t="s">
        <v>1310</v>
      </c>
      <c r="B1254" t="s">
        <v>10</v>
      </c>
      <c r="C1254" t="s">
        <v>53</v>
      </c>
      <c r="D1254" t="s">
        <v>12</v>
      </c>
      <c r="E1254" s="27">
        <v>1</v>
      </c>
      <c r="F1254" s="2">
        <v>44834</v>
      </c>
      <c r="G1254" s="27" t="str">
        <f>TEXT(Table[[#This Row],[date]],"mmm")</f>
        <v>Sep</v>
      </c>
      <c r="H1254" s="2" t="str">
        <f>TEXT(Table[[#This Row],[date]],"yyyy")</f>
        <v>2022</v>
      </c>
      <c r="I1254" t="s">
        <v>39</v>
      </c>
      <c r="J1254" t="s">
        <v>15</v>
      </c>
      <c r="K1254" t="s">
        <v>12</v>
      </c>
    </row>
    <row r="1255" spans="1:11" x14ac:dyDescent="0.25">
      <c r="A1255" t="s">
        <v>1311</v>
      </c>
      <c r="B1255" t="s">
        <v>27</v>
      </c>
      <c r="C1255" t="s">
        <v>11</v>
      </c>
      <c r="D1255">
        <v>100</v>
      </c>
      <c r="E1255" s="27">
        <v>0.2</v>
      </c>
      <c r="F1255" s="2">
        <v>43922</v>
      </c>
      <c r="G1255" s="27" t="str">
        <f>TEXT(Table[[#This Row],[date]],"mmm")</f>
        <v>Apr</v>
      </c>
      <c r="H1255" s="2" t="str">
        <f>TEXT(Table[[#This Row],[date]],"yyyy")</f>
        <v>2020</v>
      </c>
      <c r="I1255" t="s">
        <v>24</v>
      </c>
      <c r="J1255" t="s">
        <v>15</v>
      </c>
      <c r="K1255">
        <v>75</v>
      </c>
    </row>
    <row r="1256" spans="1:11" x14ac:dyDescent="0.25">
      <c r="A1256" t="s">
        <v>1312</v>
      </c>
      <c r="B1256" t="s">
        <v>10</v>
      </c>
      <c r="C1256" t="s">
        <v>65</v>
      </c>
      <c r="D1256">
        <v>5</v>
      </c>
      <c r="E1256" s="27" t="s">
        <v>12</v>
      </c>
      <c r="F1256" s="2">
        <v>44813</v>
      </c>
      <c r="G1256" s="27" t="str">
        <f>TEXT(Table[[#This Row],[date]],"mmm")</f>
        <v>Sep</v>
      </c>
      <c r="H1256" s="2" t="str">
        <f>TEXT(Table[[#This Row],[date]],"yyyy")</f>
        <v>2022</v>
      </c>
      <c r="I1256" t="s">
        <v>85</v>
      </c>
      <c r="J1256" t="s">
        <v>15</v>
      </c>
      <c r="K1256">
        <v>413</v>
      </c>
    </row>
    <row r="1257" spans="1:11" x14ac:dyDescent="0.25">
      <c r="A1257" t="s">
        <v>1312</v>
      </c>
      <c r="B1257" t="s">
        <v>10</v>
      </c>
      <c r="C1257" t="s">
        <v>65</v>
      </c>
      <c r="D1257">
        <v>30</v>
      </c>
      <c r="E1257" s="27">
        <v>0.13</v>
      </c>
      <c r="F1257" s="2">
        <v>43942</v>
      </c>
      <c r="G1257" s="27" t="str">
        <f>TEXT(Table[[#This Row],[date]],"mmm")</f>
        <v>Apr</v>
      </c>
      <c r="H1257" s="2" t="str">
        <f>TEXT(Table[[#This Row],[date]],"yyyy")</f>
        <v>2020</v>
      </c>
      <c r="I1257" t="s">
        <v>35</v>
      </c>
      <c r="J1257" t="s">
        <v>15</v>
      </c>
      <c r="K1257">
        <v>165</v>
      </c>
    </row>
    <row r="1258" spans="1:11" x14ac:dyDescent="0.25">
      <c r="A1258" t="s">
        <v>1312</v>
      </c>
      <c r="B1258" t="s">
        <v>10</v>
      </c>
      <c r="C1258" t="s">
        <v>65</v>
      </c>
      <c r="D1258">
        <v>36</v>
      </c>
      <c r="E1258" s="27" t="s">
        <v>12</v>
      </c>
      <c r="F1258" s="2">
        <v>44312</v>
      </c>
      <c r="G1258" s="27" t="str">
        <f>TEXT(Table[[#This Row],[date]],"mmm")</f>
        <v>Apr</v>
      </c>
      <c r="H1258" s="2" t="str">
        <f>TEXT(Table[[#This Row],[date]],"yyyy")</f>
        <v>2021</v>
      </c>
      <c r="I1258" t="s">
        <v>35</v>
      </c>
      <c r="J1258" t="s">
        <v>15</v>
      </c>
      <c r="K1258">
        <v>165</v>
      </c>
    </row>
    <row r="1259" spans="1:11" x14ac:dyDescent="0.25">
      <c r="A1259" t="s">
        <v>1312</v>
      </c>
      <c r="B1259" t="s">
        <v>10</v>
      </c>
      <c r="C1259" t="s">
        <v>65</v>
      </c>
      <c r="D1259">
        <v>80</v>
      </c>
      <c r="E1259" s="27">
        <v>0.17</v>
      </c>
      <c r="F1259" s="2">
        <v>44817</v>
      </c>
      <c r="G1259" s="27" t="str">
        <f>TEXT(Table[[#This Row],[date]],"mmm")</f>
        <v>Sep</v>
      </c>
      <c r="H1259" s="2" t="str">
        <f>TEXT(Table[[#This Row],[date]],"yyyy")</f>
        <v>2022</v>
      </c>
      <c r="I1259" t="s">
        <v>85</v>
      </c>
      <c r="J1259" t="s">
        <v>15</v>
      </c>
      <c r="K1259">
        <v>413</v>
      </c>
    </row>
    <row r="1260" spans="1:11" x14ac:dyDescent="0.25">
      <c r="A1260" t="s">
        <v>1313</v>
      </c>
      <c r="B1260" t="s">
        <v>10</v>
      </c>
      <c r="C1260" t="s">
        <v>119</v>
      </c>
      <c r="D1260">
        <v>96</v>
      </c>
      <c r="E1260" s="27">
        <v>0.96</v>
      </c>
      <c r="F1260" s="2">
        <v>44844</v>
      </c>
      <c r="G1260" s="27" t="str">
        <f>TEXT(Table[[#This Row],[date]],"mmm")</f>
        <v>Oct</v>
      </c>
      <c r="H1260" s="2" t="str">
        <f>TEXT(Table[[#This Row],[date]],"yyyy")</f>
        <v>2022</v>
      </c>
      <c r="I1260" t="s">
        <v>35</v>
      </c>
      <c r="J1260" t="s">
        <v>15</v>
      </c>
      <c r="K1260">
        <v>103</v>
      </c>
    </row>
    <row r="1261" spans="1:11" x14ac:dyDescent="0.25">
      <c r="A1261" t="s">
        <v>1314</v>
      </c>
      <c r="B1261" t="s">
        <v>74</v>
      </c>
      <c r="C1261" t="s">
        <v>175</v>
      </c>
      <c r="D1261">
        <v>46</v>
      </c>
      <c r="E1261" s="27" t="s">
        <v>12</v>
      </c>
      <c r="F1261" s="2">
        <v>43928</v>
      </c>
      <c r="G1261" s="27" t="str">
        <f>TEXT(Table[[#This Row],[date]],"mmm")</f>
        <v>Apr</v>
      </c>
      <c r="H1261" s="2" t="str">
        <f>TEXT(Table[[#This Row],[date]],"yyyy")</f>
        <v>2020</v>
      </c>
      <c r="I1261" t="s">
        <v>39</v>
      </c>
      <c r="J1261" t="s">
        <v>15</v>
      </c>
      <c r="K1261" t="s">
        <v>12</v>
      </c>
    </row>
    <row r="1262" spans="1:11" x14ac:dyDescent="0.25">
      <c r="A1262" t="s">
        <v>1315</v>
      </c>
      <c r="B1262" t="s">
        <v>228</v>
      </c>
      <c r="C1262" t="s">
        <v>175</v>
      </c>
      <c r="D1262">
        <v>200</v>
      </c>
      <c r="E1262" s="27">
        <v>0.2</v>
      </c>
      <c r="F1262" s="2">
        <v>44986</v>
      </c>
      <c r="G1262" s="27" t="str">
        <f>TEXT(Table[[#This Row],[date]],"mmm")</f>
        <v>Mar</v>
      </c>
      <c r="H1262" s="2" t="str">
        <f>TEXT(Table[[#This Row],[date]],"yyyy")</f>
        <v>2023</v>
      </c>
      <c r="I1262" t="s">
        <v>14</v>
      </c>
      <c r="J1262" t="s">
        <v>229</v>
      </c>
      <c r="K1262">
        <v>495</v>
      </c>
    </row>
    <row r="1263" spans="1:11" x14ac:dyDescent="0.25">
      <c r="A1263" t="s">
        <v>1316</v>
      </c>
      <c r="B1263" t="s">
        <v>10</v>
      </c>
      <c r="C1263" t="s">
        <v>69</v>
      </c>
      <c r="D1263">
        <v>27</v>
      </c>
      <c r="E1263" s="27">
        <v>0.25</v>
      </c>
      <c r="F1263" s="2">
        <v>43949</v>
      </c>
      <c r="G1263" s="27" t="str">
        <f>TEXT(Table[[#This Row],[date]],"mmm")</f>
        <v>Apr</v>
      </c>
      <c r="H1263" s="2" t="str">
        <f>TEXT(Table[[#This Row],[date]],"yyyy")</f>
        <v>2020</v>
      </c>
      <c r="I1263" t="s">
        <v>24</v>
      </c>
      <c r="J1263" t="s">
        <v>15</v>
      </c>
      <c r="K1263">
        <v>71</v>
      </c>
    </row>
    <row r="1264" spans="1:11" x14ac:dyDescent="0.25">
      <c r="A1264" t="s">
        <v>1317</v>
      </c>
      <c r="B1264" t="s">
        <v>10</v>
      </c>
      <c r="C1264" t="s">
        <v>69</v>
      </c>
      <c r="D1264">
        <v>83</v>
      </c>
      <c r="E1264" s="27" t="s">
        <v>12</v>
      </c>
      <c r="F1264" s="2">
        <v>44704</v>
      </c>
      <c r="G1264" s="27" t="str">
        <f>TEXT(Table[[#This Row],[date]],"mmm")</f>
        <v>May</v>
      </c>
      <c r="H1264" s="2" t="str">
        <f>TEXT(Table[[#This Row],[date]],"yyyy")</f>
        <v>2022</v>
      </c>
      <c r="I1264" t="s">
        <v>31</v>
      </c>
      <c r="J1264" t="s">
        <v>15</v>
      </c>
      <c r="K1264">
        <v>216</v>
      </c>
    </row>
    <row r="1265" spans="1:11" x14ac:dyDescent="0.25">
      <c r="A1265" t="s">
        <v>1317</v>
      </c>
      <c r="B1265" t="s">
        <v>10</v>
      </c>
      <c r="C1265" t="s">
        <v>69</v>
      </c>
      <c r="D1265">
        <v>2000</v>
      </c>
      <c r="E1265" s="27">
        <v>7.0000000000000007E-2</v>
      </c>
      <c r="F1265" s="2">
        <v>44957</v>
      </c>
      <c r="G1265" s="27" t="str">
        <f>TEXT(Table[[#This Row],[date]],"mmm")</f>
        <v>Jan</v>
      </c>
      <c r="H1265" s="2" t="str">
        <f>TEXT(Table[[#This Row],[date]],"yyyy")</f>
        <v>2023</v>
      </c>
      <c r="I1265" t="s">
        <v>31</v>
      </c>
      <c r="J1265" t="s">
        <v>15</v>
      </c>
      <c r="K1265">
        <v>216</v>
      </c>
    </row>
    <row r="1266" spans="1:11" x14ac:dyDescent="0.25">
      <c r="A1266" t="s">
        <v>1318</v>
      </c>
      <c r="B1266" t="s">
        <v>68</v>
      </c>
      <c r="C1266" t="s">
        <v>69</v>
      </c>
      <c r="D1266">
        <v>40</v>
      </c>
      <c r="E1266" s="27" t="s">
        <v>12</v>
      </c>
      <c r="F1266" s="2">
        <v>44021</v>
      </c>
      <c r="G1266" s="27" t="str">
        <f>TEXT(Table[[#This Row],[date]],"mmm")</f>
        <v>Jul</v>
      </c>
      <c r="H1266" s="2" t="str">
        <f>TEXT(Table[[#This Row],[date]],"yyyy")</f>
        <v>2020</v>
      </c>
      <c r="I1266" t="s">
        <v>59</v>
      </c>
      <c r="J1266" t="s">
        <v>70</v>
      </c>
      <c r="K1266">
        <v>26</v>
      </c>
    </row>
    <row r="1267" spans="1:11" x14ac:dyDescent="0.25">
      <c r="A1267" t="s">
        <v>1319</v>
      </c>
      <c r="B1267" t="s">
        <v>339</v>
      </c>
      <c r="C1267" t="s">
        <v>69</v>
      </c>
      <c r="D1267">
        <v>500</v>
      </c>
      <c r="E1267" s="27" t="s">
        <v>12</v>
      </c>
      <c r="F1267" s="2">
        <v>43942</v>
      </c>
      <c r="G1267" s="27" t="str">
        <f>TEXT(Table[[#This Row],[date]],"mmm")</f>
        <v>Apr</v>
      </c>
      <c r="H1267" s="2" t="str">
        <f>TEXT(Table[[#This Row],[date]],"yyyy")</f>
        <v>2020</v>
      </c>
      <c r="I1267" t="s">
        <v>39</v>
      </c>
      <c r="J1267" t="s">
        <v>70</v>
      </c>
      <c r="K1267">
        <v>2200</v>
      </c>
    </row>
    <row r="1268" spans="1:11" x14ac:dyDescent="0.25">
      <c r="A1268" t="s">
        <v>1320</v>
      </c>
      <c r="B1268" t="s">
        <v>319</v>
      </c>
      <c r="C1268" t="s">
        <v>69</v>
      </c>
      <c r="D1268">
        <v>150</v>
      </c>
      <c r="E1268" s="27">
        <v>0.06</v>
      </c>
      <c r="F1268" s="2">
        <v>44921</v>
      </c>
      <c r="G1268" s="27" t="str">
        <f>TEXT(Table[[#This Row],[date]],"mmm")</f>
        <v>Dec</v>
      </c>
      <c r="H1268" s="2" t="str">
        <f>TEXT(Table[[#This Row],[date]],"yyyy")</f>
        <v>2022</v>
      </c>
      <c r="I1268" t="s">
        <v>59</v>
      </c>
      <c r="J1268" t="s">
        <v>320</v>
      </c>
      <c r="K1268" t="s">
        <v>12</v>
      </c>
    </row>
    <row r="1269" spans="1:11" x14ac:dyDescent="0.25">
      <c r="A1269" t="s">
        <v>1321</v>
      </c>
      <c r="B1269" t="s">
        <v>74</v>
      </c>
      <c r="C1269" t="s">
        <v>11</v>
      </c>
      <c r="D1269">
        <v>59</v>
      </c>
      <c r="E1269" s="27">
        <v>0.22</v>
      </c>
      <c r="F1269" s="2">
        <v>44879</v>
      </c>
      <c r="G1269" s="27" t="str">
        <f>TEXT(Table[[#This Row],[date]],"mmm")</f>
        <v>Nov</v>
      </c>
      <c r="H1269" s="2" t="str">
        <f>TEXT(Table[[#This Row],[date]],"yyyy")</f>
        <v>2022</v>
      </c>
      <c r="I1269" t="s">
        <v>31</v>
      </c>
      <c r="J1269" t="s">
        <v>15</v>
      </c>
      <c r="K1269">
        <v>409</v>
      </c>
    </row>
    <row r="1270" spans="1:11" x14ac:dyDescent="0.25">
      <c r="A1270" t="s">
        <v>1321</v>
      </c>
      <c r="B1270" t="s">
        <v>74</v>
      </c>
      <c r="C1270" t="s">
        <v>11</v>
      </c>
      <c r="D1270">
        <v>59</v>
      </c>
      <c r="E1270" s="27">
        <v>0.22</v>
      </c>
      <c r="F1270" s="2">
        <v>44881</v>
      </c>
      <c r="G1270" s="27" t="str">
        <f>TEXT(Table[[#This Row],[date]],"mmm")</f>
        <v>Nov</v>
      </c>
      <c r="H1270" s="2" t="str">
        <f>TEXT(Table[[#This Row],[date]],"yyyy")</f>
        <v>2022</v>
      </c>
      <c r="I1270" t="s">
        <v>31</v>
      </c>
      <c r="J1270" t="s">
        <v>15</v>
      </c>
      <c r="K1270">
        <v>409</v>
      </c>
    </row>
    <row r="1271" spans="1:11" x14ac:dyDescent="0.25">
      <c r="A1271" t="s">
        <v>1321</v>
      </c>
      <c r="B1271" t="s">
        <v>74</v>
      </c>
      <c r="C1271" t="s">
        <v>11</v>
      </c>
      <c r="D1271">
        <v>25</v>
      </c>
      <c r="E1271" s="27">
        <v>0.09</v>
      </c>
      <c r="F1271" s="2">
        <v>44767</v>
      </c>
      <c r="G1271" s="27" t="str">
        <f>TEXT(Table[[#This Row],[date]],"mmm")</f>
        <v>Jul</v>
      </c>
      <c r="H1271" s="2" t="str">
        <f>TEXT(Table[[#This Row],[date]],"yyyy")</f>
        <v>2022</v>
      </c>
      <c r="I1271" t="s">
        <v>31</v>
      </c>
      <c r="J1271" t="s">
        <v>15</v>
      </c>
      <c r="K1271">
        <v>409</v>
      </c>
    </row>
    <row r="1272" spans="1:11" x14ac:dyDescent="0.25">
      <c r="A1272" t="s">
        <v>1322</v>
      </c>
      <c r="B1272" t="s">
        <v>33</v>
      </c>
      <c r="C1272" t="s">
        <v>18</v>
      </c>
      <c r="D1272" t="s">
        <v>12</v>
      </c>
      <c r="E1272" s="27">
        <v>0.6</v>
      </c>
      <c r="F1272" s="2">
        <v>43922</v>
      </c>
      <c r="G1272" s="27" t="str">
        <f>TEXT(Table[[#This Row],[date]],"mmm")</f>
        <v>Apr</v>
      </c>
      <c r="H1272" s="2" t="str">
        <f>TEXT(Table[[#This Row],[date]],"yyyy")</f>
        <v>2020</v>
      </c>
      <c r="I1272" t="s">
        <v>29</v>
      </c>
      <c r="J1272" t="s">
        <v>15</v>
      </c>
      <c r="K1272">
        <v>81</v>
      </c>
    </row>
    <row r="1273" spans="1:11" x14ac:dyDescent="0.25">
      <c r="A1273" t="s">
        <v>1323</v>
      </c>
      <c r="B1273" t="s">
        <v>155</v>
      </c>
      <c r="C1273" t="s">
        <v>75</v>
      </c>
      <c r="D1273">
        <v>30</v>
      </c>
      <c r="E1273" s="27">
        <v>0.25</v>
      </c>
      <c r="F1273" s="2">
        <v>44931</v>
      </c>
      <c r="G1273" s="27" t="str">
        <f>TEXT(Table[[#This Row],[date]],"mmm")</f>
        <v>Jan</v>
      </c>
      <c r="H1273" s="2" t="str">
        <f>TEXT(Table[[#This Row],[date]],"yyyy")</f>
        <v>2023</v>
      </c>
      <c r="I1273" t="s">
        <v>29</v>
      </c>
      <c r="J1273" t="s">
        <v>157</v>
      </c>
      <c r="K1273">
        <v>116</v>
      </c>
    </row>
    <row r="1274" spans="1:11" x14ac:dyDescent="0.25">
      <c r="A1274" t="s">
        <v>1324</v>
      </c>
      <c r="B1274" t="s">
        <v>88</v>
      </c>
      <c r="C1274" t="s">
        <v>97</v>
      </c>
      <c r="D1274">
        <v>45</v>
      </c>
      <c r="E1274" s="27" t="s">
        <v>12</v>
      </c>
      <c r="F1274" s="2">
        <v>43910</v>
      </c>
      <c r="G1274" s="27" t="str">
        <f>TEXT(Table[[#This Row],[date]],"mmm")</f>
        <v>Mar</v>
      </c>
      <c r="H1274" s="2" t="str">
        <f>TEXT(Table[[#This Row],[date]],"yyyy")</f>
        <v>2020</v>
      </c>
      <c r="I1274" t="s">
        <v>24</v>
      </c>
      <c r="J1274" t="s">
        <v>15</v>
      </c>
      <c r="K1274">
        <v>39</v>
      </c>
    </row>
    <row r="1275" spans="1:11" x14ac:dyDescent="0.25">
      <c r="A1275" t="s">
        <v>1325</v>
      </c>
      <c r="B1275" t="s">
        <v>1326</v>
      </c>
      <c r="C1275" t="s">
        <v>175</v>
      </c>
      <c r="D1275" t="s">
        <v>12</v>
      </c>
      <c r="E1275" s="27">
        <v>0.4</v>
      </c>
      <c r="F1275" s="2">
        <v>43914</v>
      </c>
      <c r="G1275" s="27" t="str">
        <f>TEXT(Table[[#This Row],[date]],"mmm")</f>
        <v>Mar</v>
      </c>
      <c r="H1275" s="2" t="str">
        <f>TEXT(Table[[#This Row],[date]],"yyyy")</f>
        <v>2020</v>
      </c>
      <c r="I1275" t="s">
        <v>39</v>
      </c>
      <c r="J1275" t="s">
        <v>15</v>
      </c>
      <c r="K1275">
        <v>47</v>
      </c>
    </row>
    <row r="1276" spans="1:11" x14ac:dyDescent="0.25">
      <c r="A1276" t="s">
        <v>1327</v>
      </c>
      <c r="B1276" t="s">
        <v>10</v>
      </c>
      <c r="C1276" t="s">
        <v>159</v>
      </c>
      <c r="D1276">
        <v>41</v>
      </c>
      <c r="E1276" s="27">
        <v>0.75</v>
      </c>
      <c r="F1276" s="2">
        <v>43916</v>
      </c>
      <c r="G1276" s="27" t="str">
        <f>TEXT(Table[[#This Row],[date]],"mmm")</f>
        <v>Mar</v>
      </c>
      <c r="H1276" s="2" t="str">
        <f>TEXT(Table[[#This Row],[date]],"yyyy")</f>
        <v>2020</v>
      </c>
      <c r="I1276" t="s">
        <v>24</v>
      </c>
      <c r="J1276" t="s">
        <v>15</v>
      </c>
      <c r="K1276">
        <v>34</v>
      </c>
    </row>
    <row r="1277" spans="1:11" x14ac:dyDescent="0.25">
      <c r="A1277" t="s">
        <v>1328</v>
      </c>
      <c r="B1277" t="s">
        <v>27</v>
      </c>
      <c r="C1277" t="s">
        <v>69</v>
      </c>
      <c r="D1277">
        <v>51</v>
      </c>
      <c r="E1277" s="27">
        <v>0.3</v>
      </c>
      <c r="F1277" s="2">
        <v>43920</v>
      </c>
      <c r="G1277" s="27" t="str">
        <f>TEXT(Table[[#This Row],[date]],"mmm")</f>
        <v>Mar</v>
      </c>
      <c r="H1277" s="2" t="str">
        <f>TEXT(Table[[#This Row],[date]],"yyyy")</f>
        <v>2020</v>
      </c>
      <c r="I1277" t="s">
        <v>29</v>
      </c>
      <c r="J1277" t="s">
        <v>15</v>
      </c>
      <c r="K1277">
        <v>110</v>
      </c>
    </row>
    <row r="1278" spans="1:11" x14ac:dyDescent="0.25">
      <c r="A1278" t="s">
        <v>1328</v>
      </c>
      <c r="B1278" t="s">
        <v>27</v>
      </c>
      <c r="C1278" t="s">
        <v>69</v>
      </c>
      <c r="D1278">
        <v>75</v>
      </c>
      <c r="E1278" s="27" t="s">
        <v>12</v>
      </c>
      <c r="F1278" s="2">
        <v>44706</v>
      </c>
      <c r="G1278" s="27" t="str">
        <f>TEXT(Table[[#This Row],[date]],"mmm")</f>
        <v>May</v>
      </c>
      <c r="H1278" s="2" t="str">
        <f>TEXT(Table[[#This Row],[date]],"yyyy")</f>
        <v>2022</v>
      </c>
      <c r="I1278" t="s">
        <v>29</v>
      </c>
      <c r="J1278" t="s">
        <v>15</v>
      </c>
      <c r="K1278">
        <v>121</v>
      </c>
    </row>
    <row r="1279" spans="1:11" x14ac:dyDescent="0.25">
      <c r="A1279" t="s">
        <v>1329</v>
      </c>
      <c r="B1279" t="s">
        <v>74</v>
      </c>
      <c r="C1279" t="s">
        <v>175</v>
      </c>
      <c r="D1279">
        <v>245</v>
      </c>
      <c r="E1279" s="27">
        <v>0.04</v>
      </c>
      <c r="F1279" s="2">
        <v>44929</v>
      </c>
      <c r="G1279" s="27" t="str">
        <f>TEXT(Table[[#This Row],[date]],"mmm")</f>
        <v>Jan</v>
      </c>
      <c r="H1279" s="2" t="str">
        <f>TEXT(Table[[#This Row],[date]],"yyyy")</f>
        <v>2023</v>
      </c>
      <c r="I1279" t="s">
        <v>31</v>
      </c>
      <c r="J1279" t="s">
        <v>15</v>
      </c>
      <c r="K1279" t="s">
        <v>12</v>
      </c>
    </row>
    <row r="1280" spans="1:11" x14ac:dyDescent="0.25">
      <c r="A1280" t="s">
        <v>1330</v>
      </c>
      <c r="B1280" t="s">
        <v>33</v>
      </c>
      <c r="C1280" t="s">
        <v>453</v>
      </c>
      <c r="D1280">
        <v>500</v>
      </c>
      <c r="E1280" s="27">
        <v>0.12</v>
      </c>
      <c r="F1280" s="2">
        <v>44840</v>
      </c>
      <c r="G1280" s="27" t="str">
        <f>TEXT(Table[[#This Row],[date]],"mmm")</f>
        <v>Oct</v>
      </c>
      <c r="H1280" s="2" t="str">
        <f>TEXT(Table[[#This Row],[date]],"yyyy")</f>
        <v>2022</v>
      </c>
      <c r="I1280" t="s">
        <v>31</v>
      </c>
      <c r="J1280" t="s">
        <v>15</v>
      </c>
      <c r="K1280">
        <v>1900</v>
      </c>
    </row>
    <row r="1281" spans="1:11" x14ac:dyDescent="0.25">
      <c r="A1281" t="s">
        <v>1330</v>
      </c>
      <c r="B1281" t="s">
        <v>33</v>
      </c>
      <c r="C1281" t="s">
        <v>453</v>
      </c>
      <c r="D1281">
        <v>784</v>
      </c>
      <c r="E1281" s="27">
        <v>0.13</v>
      </c>
      <c r="F1281" s="2">
        <v>44785</v>
      </c>
      <c r="G1281" s="27" t="str">
        <f>TEXT(Table[[#This Row],[date]],"mmm")</f>
        <v>Aug</v>
      </c>
      <c r="H1281" s="2" t="str">
        <f>TEXT(Table[[#This Row],[date]],"yyyy")</f>
        <v>2022</v>
      </c>
      <c r="I1281" t="s">
        <v>31</v>
      </c>
      <c r="J1281" t="s">
        <v>15</v>
      </c>
      <c r="K1281">
        <v>1900</v>
      </c>
    </row>
    <row r="1282" spans="1:11" x14ac:dyDescent="0.25">
      <c r="A1282" t="s">
        <v>1330</v>
      </c>
      <c r="B1282" t="s">
        <v>33</v>
      </c>
      <c r="C1282" t="s">
        <v>453</v>
      </c>
      <c r="D1282">
        <v>2800</v>
      </c>
      <c r="E1282" s="27">
        <v>0.2</v>
      </c>
      <c r="F1282" s="2">
        <v>44600</v>
      </c>
      <c r="G1282" s="27" t="str">
        <f>TEXT(Table[[#This Row],[date]],"mmm")</f>
        <v>Feb</v>
      </c>
      <c r="H1282" s="2" t="str">
        <f>TEXT(Table[[#This Row],[date]],"yyyy")</f>
        <v>2022</v>
      </c>
      <c r="I1282" t="s">
        <v>31</v>
      </c>
      <c r="J1282" t="s">
        <v>15</v>
      </c>
      <c r="K1282">
        <v>1900</v>
      </c>
    </row>
    <row r="1283" spans="1:11" x14ac:dyDescent="0.25">
      <c r="A1283" t="s">
        <v>1331</v>
      </c>
      <c r="B1283" t="s">
        <v>600</v>
      </c>
      <c r="C1283" t="s">
        <v>108</v>
      </c>
      <c r="D1283">
        <v>45</v>
      </c>
      <c r="E1283" s="27">
        <v>0.05</v>
      </c>
      <c r="F1283" s="2">
        <v>44811</v>
      </c>
      <c r="G1283" s="27" t="str">
        <f>TEXT(Table[[#This Row],[date]],"mmm")</f>
        <v>Sep</v>
      </c>
      <c r="H1283" s="2" t="str">
        <f>TEXT(Table[[#This Row],[date]],"yyyy")</f>
        <v>2022</v>
      </c>
      <c r="I1283" t="s">
        <v>85</v>
      </c>
      <c r="J1283" t="s">
        <v>15</v>
      </c>
      <c r="K1283">
        <v>469</v>
      </c>
    </row>
    <row r="1284" spans="1:11" x14ac:dyDescent="0.25">
      <c r="A1284" t="s">
        <v>1332</v>
      </c>
      <c r="B1284" t="s">
        <v>10</v>
      </c>
      <c r="C1284" t="s">
        <v>18</v>
      </c>
      <c r="D1284">
        <v>30</v>
      </c>
      <c r="E1284" s="27">
        <v>0.18</v>
      </c>
      <c r="F1284" s="2">
        <v>43938</v>
      </c>
      <c r="G1284" s="27" t="str">
        <f>TEXT(Table[[#This Row],[date]],"mmm")</f>
        <v>Apr</v>
      </c>
      <c r="H1284" s="2" t="str">
        <f>TEXT(Table[[#This Row],[date]],"yyyy")</f>
        <v>2020</v>
      </c>
      <c r="I1284" t="s">
        <v>29</v>
      </c>
      <c r="J1284" t="s">
        <v>15</v>
      </c>
      <c r="K1284">
        <v>100</v>
      </c>
    </row>
    <row r="1285" spans="1:11" x14ac:dyDescent="0.25">
      <c r="A1285" t="s">
        <v>1333</v>
      </c>
      <c r="B1285" t="s">
        <v>74</v>
      </c>
      <c r="C1285" t="s">
        <v>58</v>
      </c>
      <c r="D1285" t="s">
        <v>12</v>
      </c>
      <c r="E1285" s="27">
        <v>1</v>
      </c>
      <c r="F1285" s="2">
        <v>44774</v>
      </c>
      <c r="G1285" s="27" t="str">
        <f>TEXT(Table[[#This Row],[date]],"mmm")</f>
        <v>Aug</v>
      </c>
      <c r="H1285" s="2" t="str">
        <f>TEXT(Table[[#This Row],[date]],"yyyy")</f>
        <v>2022</v>
      </c>
      <c r="I1285" t="s">
        <v>19</v>
      </c>
      <c r="J1285" t="s">
        <v>15</v>
      </c>
      <c r="K1285">
        <v>20</v>
      </c>
    </row>
    <row r="1286" spans="1:11" x14ac:dyDescent="0.25">
      <c r="A1286" t="s">
        <v>1334</v>
      </c>
      <c r="B1286" t="s">
        <v>155</v>
      </c>
      <c r="C1286" t="s">
        <v>166</v>
      </c>
      <c r="D1286">
        <v>20</v>
      </c>
      <c r="E1286" s="27">
        <v>0.08</v>
      </c>
      <c r="F1286" s="2">
        <v>44901</v>
      </c>
      <c r="G1286" s="27" t="str">
        <f>TEXT(Table[[#This Row],[date]],"mmm")</f>
        <v>Dec</v>
      </c>
      <c r="H1286" s="2" t="str">
        <f>TEXT(Table[[#This Row],[date]],"yyyy")</f>
        <v>2022</v>
      </c>
      <c r="I1286" t="s">
        <v>29</v>
      </c>
      <c r="J1286" t="s">
        <v>157</v>
      </c>
      <c r="K1286">
        <v>165</v>
      </c>
    </row>
    <row r="1287" spans="1:11" x14ac:dyDescent="0.25">
      <c r="A1287" t="s">
        <v>1335</v>
      </c>
      <c r="B1287" t="s">
        <v>155</v>
      </c>
      <c r="C1287" t="s">
        <v>18</v>
      </c>
      <c r="D1287">
        <v>20</v>
      </c>
      <c r="E1287" s="27">
        <v>0.05</v>
      </c>
      <c r="F1287" s="2">
        <v>44781</v>
      </c>
      <c r="G1287" s="27" t="str">
        <f>TEXT(Table[[#This Row],[date]],"mmm")</f>
        <v>Aug</v>
      </c>
      <c r="H1287" s="2" t="str">
        <f>TEXT(Table[[#This Row],[date]],"yyyy")</f>
        <v>2022</v>
      </c>
      <c r="I1287" t="s">
        <v>31</v>
      </c>
      <c r="J1287" t="s">
        <v>157</v>
      </c>
      <c r="K1287">
        <v>76</v>
      </c>
    </row>
    <row r="1288" spans="1:11" x14ac:dyDescent="0.25">
      <c r="A1288" t="s">
        <v>1336</v>
      </c>
      <c r="B1288" t="s">
        <v>77</v>
      </c>
      <c r="C1288" t="s">
        <v>175</v>
      </c>
      <c r="D1288">
        <v>10</v>
      </c>
      <c r="E1288" s="27">
        <v>0.1</v>
      </c>
      <c r="F1288" s="2">
        <v>43927</v>
      </c>
      <c r="G1288" s="27" t="str">
        <f>TEXT(Table[[#This Row],[date]],"mmm")</f>
        <v>Apr</v>
      </c>
      <c r="H1288" s="2" t="str">
        <f>TEXT(Table[[#This Row],[date]],"yyyy")</f>
        <v>2020</v>
      </c>
      <c r="I1288" t="s">
        <v>102</v>
      </c>
      <c r="J1288" t="s">
        <v>15</v>
      </c>
      <c r="K1288">
        <v>50</v>
      </c>
    </row>
    <row r="1289" spans="1:11" x14ac:dyDescent="0.25">
      <c r="A1289" t="s">
        <v>1337</v>
      </c>
      <c r="B1289" t="s">
        <v>184</v>
      </c>
      <c r="C1289" t="s">
        <v>18</v>
      </c>
      <c r="D1289">
        <v>30</v>
      </c>
      <c r="E1289" s="27">
        <v>0.12</v>
      </c>
      <c r="F1289" s="2">
        <v>44783</v>
      </c>
      <c r="G1289" s="27" t="str">
        <f>TEXT(Table[[#This Row],[date]],"mmm")</f>
        <v>Aug</v>
      </c>
      <c r="H1289" s="2" t="str">
        <f>TEXT(Table[[#This Row],[date]],"yyyy")</f>
        <v>2022</v>
      </c>
      <c r="I1289" t="s">
        <v>29</v>
      </c>
      <c r="J1289" t="s">
        <v>185</v>
      </c>
      <c r="K1289">
        <v>105</v>
      </c>
    </row>
    <row r="1290" spans="1:11" x14ac:dyDescent="0.25">
      <c r="A1290" t="s">
        <v>1338</v>
      </c>
      <c r="B1290" t="s">
        <v>10</v>
      </c>
      <c r="C1290" t="s">
        <v>11</v>
      </c>
      <c r="D1290" t="s">
        <v>12</v>
      </c>
      <c r="E1290" s="27">
        <v>0.3</v>
      </c>
      <c r="F1290" s="2">
        <v>44945</v>
      </c>
      <c r="G1290" s="27" t="str">
        <f>TEXT(Table[[#This Row],[date]],"mmm")</f>
        <v>Jan</v>
      </c>
      <c r="H1290" s="2" t="str">
        <f>TEXT(Table[[#This Row],[date]],"yyyy")</f>
        <v>2023</v>
      </c>
      <c r="I1290" t="s">
        <v>31</v>
      </c>
      <c r="J1290" t="s">
        <v>15</v>
      </c>
      <c r="K1290">
        <v>225</v>
      </c>
    </row>
    <row r="1291" spans="1:11" x14ac:dyDescent="0.25">
      <c r="A1291" t="s">
        <v>1339</v>
      </c>
      <c r="B1291" t="s">
        <v>33</v>
      </c>
      <c r="C1291" t="s">
        <v>55</v>
      </c>
      <c r="D1291">
        <v>30</v>
      </c>
      <c r="E1291" s="27">
        <v>0.08</v>
      </c>
      <c r="F1291" s="2">
        <v>44931</v>
      </c>
      <c r="G1291" s="27" t="str">
        <f>TEXT(Table[[#This Row],[date]],"mmm")</f>
        <v>Jan</v>
      </c>
      <c r="H1291" s="2" t="str">
        <f>TEXT(Table[[#This Row],[date]],"yyyy")</f>
        <v>2023</v>
      </c>
      <c r="I1291" t="s">
        <v>102</v>
      </c>
      <c r="J1291" t="s">
        <v>15</v>
      </c>
      <c r="K1291">
        <v>178</v>
      </c>
    </row>
    <row r="1292" spans="1:11" x14ac:dyDescent="0.25">
      <c r="A1292" t="s">
        <v>1340</v>
      </c>
      <c r="B1292" t="s">
        <v>10</v>
      </c>
      <c r="C1292" t="s">
        <v>146</v>
      </c>
      <c r="D1292" t="s">
        <v>12</v>
      </c>
      <c r="E1292" s="27">
        <v>1</v>
      </c>
      <c r="F1292" s="2">
        <v>44827</v>
      </c>
      <c r="G1292" s="27" t="str">
        <f>TEXT(Table[[#This Row],[date]],"mmm")</f>
        <v>Sep</v>
      </c>
      <c r="H1292" s="2" t="str">
        <f>TEXT(Table[[#This Row],[date]],"yyyy")</f>
        <v>2022</v>
      </c>
      <c r="I1292" t="s">
        <v>124</v>
      </c>
      <c r="J1292" t="s">
        <v>15</v>
      </c>
      <c r="K1292">
        <v>6</v>
      </c>
    </row>
    <row r="1293" spans="1:11" x14ac:dyDescent="0.25">
      <c r="A1293" t="s">
        <v>1341</v>
      </c>
      <c r="B1293" t="s">
        <v>37</v>
      </c>
      <c r="C1293" t="s">
        <v>34</v>
      </c>
      <c r="D1293">
        <v>94</v>
      </c>
      <c r="E1293" s="27" t="s">
        <v>12</v>
      </c>
      <c r="F1293" s="2">
        <v>44970</v>
      </c>
      <c r="G1293" s="27" t="str">
        <f>TEXT(Table[[#This Row],[date]],"mmm")</f>
        <v>Feb</v>
      </c>
      <c r="H1293" s="2" t="str">
        <f>TEXT(Table[[#This Row],[date]],"yyyy")</f>
        <v>2023</v>
      </c>
      <c r="I1293" t="s">
        <v>29</v>
      </c>
      <c r="J1293" t="s">
        <v>40</v>
      </c>
      <c r="K1293">
        <v>225</v>
      </c>
    </row>
    <row r="1294" spans="1:11" x14ac:dyDescent="0.25">
      <c r="A1294" t="s">
        <v>1342</v>
      </c>
      <c r="B1294" t="s">
        <v>298</v>
      </c>
      <c r="C1294" t="s">
        <v>11</v>
      </c>
      <c r="D1294" t="s">
        <v>12</v>
      </c>
      <c r="E1294" s="27">
        <v>0.7</v>
      </c>
      <c r="F1294" s="2">
        <v>44971</v>
      </c>
      <c r="G1294" s="27" t="str">
        <f>TEXT(Table[[#This Row],[date]],"mmm")</f>
        <v>Feb</v>
      </c>
      <c r="H1294" s="2" t="str">
        <f>TEXT(Table[[#This Row],[date]],"yyyy")</f>
        <v>2023</v>
      </c>
      <c r="I1294" t="s">
        <v>24</v>
      </c>
      <c r="J1294" t="s">
        <v>70</v>
      </c>
      <c r="K1294">
        <v>40</v>
      </c>
    </row>
    <row r="1295" spans="1:11" x14ac:dyDescent="0.25">
      <c r="A1295" t="s">
        <v>1343</v>
      </c>
      <c r="B1295" t="s">
        <v>68</v>
      </c>
      <c r="C1295" t="s">
        <v>11</v>
      </c>
      <c r="D1295">
        <v>40</v>
      </c>
      <c r="E1295" s="27" t="s">
        <v>12</v>
      </c>
      <c r="F1295" s="2">
        <v>44728</v>
      </c>
      <c r="G1295" s="27" t="str">
        <f>TEXT(Table[[#This Row],[date]],"mmm")</f>
        <v>Jun</v>
      </c>
      <c r="H1295" s="2" t="str">
        <f>TEXT(Table[[#This Row],[date]],"yyyy")</f>
        <v>2022</v>
      </c>
      <c r="I1295" t="s">
        <v>39</v>
      </c>
      <c r="J1295" t="s">
        <v>70</v>
      </c>
      <c r="K1295">
        <v>1600</v>
      </c>
    </row>
    <row r="1296" spans="1:11" x14ac:dyDescent="0.25">
      <c r="A1296" t="s">
        <v>1344</v>
      </c>
      <c r="B1296" t="s">
        <v>319</v>
      </c>
      <c r="C1296" t="s">
        <v>11</v>
      </c>
      <c r="D1296">
        <v>4000</v>
      </c>
      <c r="E1296" s="27">
        <v>0.05</v>
      </c>
      <c r="F1296" s="2">
        <v>44858</v>
      </c>
      <c r="G1296" s="27" t="str">
        <f>TEXT(Table[[#This Row],[date]],"mmm")</f>
        <v>Oct</v>
      </c>
      <c r="H1296" s="2" t="str">
        <f>TEXT(Table[[#This Row],[date]],"yyyy")</f>
        <v>2022</v>
      </c>
      <c r="I1296" t="s">
        <v>31</v>
      </c>
      <c r="J1296" t="s">
        <v>320</v>
      </c>
      <c r="K1296" t="s">
        <v>12</v>
      </c>
    </row>
    <row r="1297" spans="1:11" x14ac:dyDescent="0.25">
      <c r="A1297" t="s">
        <v>1344</v>
      </c>
      <c r="B1297" t="s">
        <v>319</v>
      </c>
      <c r="C1297" t="s">
        <v>11</v>
      </c>
      <c r="D1297">
        <v>6000</v>
      </c>
      <c r="E1297" s="27">
        <v>0.13</v>
      </c>
      <c r="F1297" s="2">
        <v>44956</v>
      </c>
      <c r="G1297" s="27" t="str">
        <f>TEXT(Table[[#This Row],[date]],"mmm")</f>
        <v>Jan</v>
      </c>
      <c r="H1297" s="2" t="str">
        <f>TEXT(Table[[#This Row],[date]],"yyyy")</f>
        <v>2023</v>
      </c>
      <c r="I1297" t="s">
        <v>31</v>
      </c>
      <c r="J1297" t="s">
        <v>320</v>
      </c>
      <c r="K1297" t="s">
        <v>12</v>
      </c>
    </row>
    <row r="1298" spans="1:11" x14ac:dyDescent="0.25">
      <c r="A1298" t="s">
        <v>1345</v>
      </c>
      <c r="B1298" t="s">
        <v>172</v>
      </c>
      <c r="C1298" t="s">
        <v>97</v>
      </c>
      <c r="D1298">
        <v>70</v>
      </c>
      <c r="E1298" s="27">
        <v>0.35</v>
      </c>
      <c r="F1298" s="2">
        <v>43972</v>
      </c>
      <c r="G1298" s="27" t="str">
        <f>TEXT(Table[[#This Row],[date]],"mmm")</f>
        <v>May</v>
      </c>
      <c r="H1298" s="2" t="str">
        <f>TEXT(Table[[#This Row],[date]],"yyyy")</f>
        <v>2020</v>
      </c>
      <c r="I1298" t="s">
        <v>19</v>
      </c>
      <c r="J1298" t="s">
        <v>70</v>
      </c>
      <c r="K1298">
        <v>3</v>
      </c>
    </row>
    <row r="1299" spans="1:11" x14ac:dyDescent="0.25">
      <c r="A1299" t="s">
        <v>1346</v>
      </c>
      <c r="B1299" t="s">
        <v>10</v>
      </c>
      <c r="C1299" t="s">
        <v>146</v>
      </c>
      <c r="D1299">
        <v>400</v>
      </c>
      <c r="E1299" s="27">
        <v>0.2</v>
      </c>
      <c r="F1299" s="2">
        <v>44973</v>
      </c>
      <c r="G1299" s="27" t="str">
        <f>TEXT(Table[[#This Row],[date]],"mmm")</f>
        <v>Feb</v>
      </c>
      <c r="H1299" s="2" t="str">
        <f>TEXT(Table[[#This Row],[date]],"yyyy")</f>
        <v>2023</v>
      </c>
      <c r="I1299" t="s">
        <v>59</v>
      </c>
      <c r="J1299" t="s">
        <v>15</v>
      </c>
      <c r="K1299">
        <v>62</v>
      </c>
    </row>
    <row r="1300" spans="1:11" x14ac:dyDescent="0.25">
      <c r="A1300" t="s">
        <v>1347</v>
      </c>
      <c r="B1300" t="s">
        <v>57</v>
      </c>
      <c r="C1300" t="s">
        <v>53</v>
      </c>
      <c r="D1300" t="s">
        <v>12</v>
      </c>
      <c r="E1300" s="27">
        <v>1</v>
      </c>
      <c r="F1300" s="2">
        <v>43951</v>
      </c>
      <c r="G1300" s="27" t="str">
        <f>TEXT(Table[[#This Row],[date]],"mmm")</f>
        <v>Apr</v>
      </c>
      <c r="H1300" s="2" t="str">
        <f>TEXT(Table[[#This Row],[date]],"yyyy")</f>
        <v>2020</v>
      </c>
      <c r="I1300" t="s">
        <v>19</v>
      </c>
      <c r="J1300" t="s">
        <v>15</v>
      </c>
      <c r="K1300">
        <v>15</v>
      </c>
    </row>
    <row r="1301" spans="1:11" x14ac:dyDescent="0.25">
      <c r="A1301" t="s">
        <v>1348</v>
      </c>
      <c r="B1301" t="s">
        <v>165</v>
      </c>
      <c r="C1301" t="s">
        <v>28</v>
      </c>
      <c r="D1301">
        <v>90</v>
      </c>
      <c r="E1301" s="27">
        <v>0.08</v>
      </c>
      <c r="F1301" s="2">
        <v>44698</v>
      </c>
      <c r="G1301" s="27" t="str">
        <f>TEXT(Table[[#This Row],[date]],"mmm")</f>
        <v>May</v>
      </c>
      <c r="H1301" s="2" t="str">
        <f>TEXT(Table[[#This Row],[date]],"yyyy")</f>
        <v>2022</v>
      </c>
      <c r="I1301" t="s">
        <v>29</v>
      </c>
      <c r="J1301" t="s">
        <v>15</v>
      </c>
      <c r="K1301">
        <v>195</v>
      </c>
    </row>
    <row r="1302" spans="1:11" x14ac:dyDescent="0.25">
      <c r="A1302" t="s">
        <v>1349</v>
      </c>
      <c r="B1302" t="s">
        <v>37</v>
      </c>
      <c r="C1302" t="s">
        <v>69</v>
      </c>
      <c r="D1302">
        <v>111</v>
      </c>
      <c r="E1302" s="27">
        <v>0.39</v>
      </c>
      <c r="F1302" s="2">
        <v>44938</v>
      </c>
      <c r="G1302" s="27" t="str">
        <f>TEXT(Table[[#This Row],[date]],"mmm")</f>
        <v>Jan</v>
      </c>
      <c r="H1302" s="2" t="str">
        <f>TEXT(Table[[#This Row],[date]],"yyyy")</f>
        <v>2023</v>
      </c>
      <c r="I1302" t="s">
        <v>24</v>
      </c>
      <c r="J1302" t="s">
        <v>40</v>
      </c>
      <c r="K1302">
        <v>42</v>
      </c>
    </row>
    <row r="1303" spans="1:11" x14ac:dyDescent="0.25">
      <c r="A1303" t="s">
        <v>1350</v>
      </c>
      <c r="B1303" t="s">
        <v>10</v>
      </c>
      <c r="C1303" t="s">
        <v>28</v>
      </c>
      <c r="D1303">
        <v>150</v>
      </c>
      <c r="E1303" s="27" t="s">
        <v>12</v>
      </c>
      <c r="F1303" s="2">
        <v>44958</v>
      </c>
      <c r="G1303" s="27" t="str">
        <f>TEXT(Table[[#This Row],[date]],"mmm")</f>
        <v>Feb</v>
      </c>
      <c r="H1303" s="2" t="str">
        <f>TEXT(Table[[#This Row],[date]],"yyyy")</f>
        <v>2023</v>
      </c>
      <c r="I1303" t="s">
        <v>31</v>
      </c>
      <c r="J1303" t="s">
        <v>15</v>
      </c>
      <c r="K1303">
        <v>1500</v>
      </c>
    </row>
    <row r="1304" spans="1:11" x14ac:dyDescent="0.25">
      <c r="A1304" t="s">
        <v>1351</v>
      </c>
      <c r="B1304" t="s">
        <v>1352</v>
      </c>
      <c r="C1304" t="s">
        <v>50</v>
      </c>
      <c r="D1304">
        <v>31</v>
      </c>
      <c r="E1304" s="27" t="s">
        <v>12</v>
      </c>
      <c r="F1304" s="2">
        <v>43956</v>
      </c>
      <c r="G1304" s="27" t="str">
        <f>TEXT(Table[[#This Row],[date]],"mmm")</f>
        <v>May</v>
      </c>
      <c r="H1304" s="2" t="str">
        <f>TEXT(Table[[#This Row],[date]],"yyyy")</f>
        <v>2020</v>
      </c>
      <c r="I1304" t="s">
        <v>29</v>
      </c>
      <c r="J1304" t="s">
        <v>1353</v>
      </c>
      <c r="K1304">
        <v>90</v>
      </c>
    </row>
    <row r="1305" spans="1:11" x14ac:dyDescent="0.25">
      <c r="A1305" t="s">
        <v>1351</v>
      </c>
      <c r="B1305" t="s">
        <v>1352</v>
      </c>
      <c r="C1305" t="s">
        <v>50</v>
      </c>
      <c r="D1305">
        <v>143</v>
      </c>
      <c r="E1305" s="27">
        <v>0.15</v>
      </c>
      <c r="F1305" s="2">
        <v>44879</v>
      </c>
      <c r="G1305" s="27" t="str">
        <f>TEXT(Table[[#This Row],[date]],"mmm")</f>
        <v>Nov</v>
      </c>
      <c r="H1305" s="2" t="str">
        <f>TEXT(Table[[#This Row],[date]],"yyyy")</f>
        <v>2022</v>
      </c>
      <c r="I1305" t="s">
        <v>102</v>
      </c>
      <c r="J1305" t="s">
        <v>1353</v>
      </c>
      <c r="K1305">
        <v>90</v>
      </c>
    </row>
    <row r="1306" spans="1:11" x14ac:dyDescent="0.25">
      <c r="A1306" t="s">
        <v>1354</v>
      </c>
      <c r="B1306" t="s">
        <v>1355</v>
      </c>
      <c r="C1306" t="s">
        <v>166</v>
      </c>
      <c r="D1306">
        <v>22</v>
      </c>
      <c r="E1306" s="27">
        <v>0.13</v>
      </c>
      <c r="F1306" s="2">
        <v>44735</v>
      </c>
      <c r="G1306" s="27" t="str">
        <f>TEXT(Table[[#This Row],[date]],"mmm")</f>
        <v>Jun</v>
      </c>
      <c r="H1306" s="2" t="str">
        <f>TEXT(Table[[#This Row],[date]],"yyyy")</f>
        <v>2022</v>
      </c>
      <c r="I1306" t="s">
        <v>39</v>
      </c>
      <c r="J1306" t="s">
        <v>15</v>
      </c>
      <c r="K1306">
        <v>19</v>
      </c>
    </row>
    <row r="1307" spans="1:11" x14ac:dyDescent="0.25">
      <c r="A1307" t="s">
        <v>1356</v>
      </c>
      <c r="B1307" t="s">
        <v>80</v>
      </c>
      <c r="C1307" t="s">
        <v>18</v>
      </c>
      <c r="D1307">
        <v>59</v>
      </c>
      <c r="E1307" s="27">
        <v>0.3</v>
      </c>
      <c r="F1307" s="2">
        <v>44818</v>
      </c>
      <c r="G1307" s="27" t="str">
        <f>TEXT(Table[[#This Row],[date]],"mmm")</f>
        <v>Sep</v>
      </c>
      <c r="H1307" s="2" t="str">
        <f>TEXT(Table[[#This Row],[date]],"yyyy")</f>
        <v>2022</v>
      </c>
      <c r="I1307" t="s">
        <v>24</v>
      </c>
      <c r="J1307" t="s">
        <v>81</v>
      </c>
      <c r="K1307">
        <v>137</v>
      </c>
    </row>
    <row r="1308" spans="1:11" x14ac:dyDescent="0.25">
      <c r="A1308" t="s">
        <v>1357</v>
      </c>
      <c r="B1308" t="s">
        <v>10</v>
      </c>
      <c r="C1308" t="s">
        <v>69</v>
      </c>
      <c r="D1308">
        <v>260</v>
      </c>
      <c r="E1308" s="27">
        <v>0.2</v>
      </c>
      <c r="F1308" s="2">
        <v>44902</v>
      </c>
      <c r="G1308" s="27" t="str">
        <f>TEXT(Table[[#This Row],[date]],"mmm")</f>
        <v>Dec</v>
      </c>
      <c r="H1308" s="2" t="str">
        <f>TEXT(Table[[#This Row],[date]],"yyyy")</f>
        <v>2022</v>
      </c>
      <c r="I1308" t="s">
        <v>35</v>
      </c>
      <c r="J1308" t="s">
        <v>15</v>
      </c>
      <c r="K1308">
        <v>734</v>
      </c>
    </row>
    <row r="1309" spans="1:11" x14ac:dyDescent="0.25">
      <c r="A1309" t="s">
        <v>1358</v>
      </c>
      <c r="B1309" t="s">
        <v>80</v>
      </c>
      <c r="C1309" t="s">
        <v>146</v>
      </c>
      <c r="D1309">
        <v>200</v>
      </c>
      <c r="E1309" s="27">
        <v>1</v>
      </c>
      <c r="F1309" s="2">
        <v>44869</v>
      </c>
      <c r="G1309" s="27" t="str">
        <f>TEXT(Table[[#This Row],[date]],"mmm")</f>
        <v>Nov</v>
      </c>
      <c r="H1309" s="2" t="str">
        <f>TEXT(Table[[#This Row],[date]],"yyyy")</f>
        <v>2022</v>
      </c>
      <c r="I1309" t="s">
        <v>59</v>
      </c>
      <c r="J1309" t="s">
        <v>81</v>
      </c>
      <c r="K1309">
        <v>5</v>
      </c>
    </row>
    <row r="1310" spans="1:11" x14ac:dyDescent="0.25">
      <c r="A1310" t="s">
        <v>1359</v>
      </c>
      <c r="B1310" t="s">
        <v>10</v>
      </c>
      <c r="C1310" t="s">
        <v>175</v>
      </c>
      <c r="D1310">
        <v>29</v>
      </c>
      <c r="E1310" s="27">
        <v>0.5</v>
      </c>
      <c r="F1310" s="2">
        <v>44796</v>
      </c>
      <c r="G1310" s="27" t="str">
        <f>TEXT(Table[[#This Row],[date]],"mmm")</f>
        <v>Aug</v>
      </c>
      <c r="H1310" s="2" t="str">
        <f>TEXT(Table[[#This Row],[date]],"yyyy")</f>
        <v>2022</v>
      </c>
      <c r="I1310" t="s">
        <v>124</v>
      </c>
      <c r="J1310" t="s">
        <v>15</v>
      </c>
      <c r="K1310">
        <v>3</v>
      </c>
    </row>
    <row r="1311" spans="1:11" x14ac:dyDescent="0.25">
      <c r="A1311" t="s">
        <v>1360</v>
      </c>
      <c r="B1311" t="s">
        <v>33</v>
      </c>
      <c r="C1311" t="s">
        <v>28</v>
      </c>
      <c r="D1311">
        <v>65</v>
      </c>
      <c r="E1311" s="27">
        <v>1</v>
      </c>
      <c r="F1311" s="2">
        <v>44847</v>
      </c>
      <c r="G1311" s="27" t="str">
        <f>TEXT(Table[[#This Row],[date]],"mmm")</f>
        <v>Oct</v>
      </c>
      <c r="H1311" s="2" t="str">
        <f>TEXT(Table[[#This Row],[date]],"yyyy")</f>
        <v>2022</v>
      </c>
      <c r="I1311" t="s">
        <v>59</v>
      </c>
      <c r="J1311" t="s">
        <v>15</v>
      </c>
      <c r="K1311">
        <v>10</v>
      </c>
    </row>
    <row r="1312" spans="1:11" x14ac:dyDescent="0.25">
      <c r="A1312" t="s">
        <v>1361</v>
      </c>
      <c r="B1312" t="s">
        <v>155</v>
      </c>
      <c r="C1312" t="s">
        <v>28</v>
      </c>
      <c r="D1312">
        <v>250</v>
      </c>
      <c r="E1312" s="27">
        <v>0.06</v>
      </c>
      <c r="F1312" s="2">
        <v>44712</v>
      </c>
      <c r="G1312" s="27" t="str">
        <f>TEXT(Table[[#This Row],[date]],"mmm")</f>
        <v>May</v>
      </c>
      <c r="H1312" s="2" t="str">
        <f>TEXT(Table[[#This Row],[date]],"yyyy")</f>
        <v>2022</v>
      </c>
      <c r="I1312" t="s">
        <v>31</v>
      </c>
      <c r="J1312" t="s">
        <v>157</v>
      </c>
      <c r="K1312" t="s">
        <v>12</v>
      </c>
    </row>
    <row r="1313" spans="1:11" x14ac:dyDescent="0.25">
      <c r="A1313" t="s">
        <v>1361</v>
      </c>
      <c r="B1313" t="s">
        <v>155</v>
      </c>
      <c r="C1313" t="s">
        <v>28</v>
      </c>
      <c r="D1313">
        <v>600</v>
      </c>
      <c r="E1313" s="27">
        <v>0.15</v>
      </c>
      <c r="F1313" s="2">
        <v>44904</v>
      </c>
      <c r="G1313" s="27" t="str">
        <f>TEXT(Table[[#This Row],[date]],"mmm")</f>
        <v>Dec</v>
      </c>
      <c r="H1313" s="2" t="str">
        <f>TEXT(Table[[#This Row],[date]],"yyyy")</f>
        <v>2022</v>
      </c>
      <c r="I1313" t="s">
        <v>31</v>
      </c>
      <c r="J1313" t="s">
        <v>157</v>
      </c>
      <c r="K1313" t="s">
        <v>12</v>
      </c>
    </row>
    <row r="1314" spans="1:11" x14ac:dyDescent="0.25">
      <c r="A1314" t="s">
        <v>1362</v>
      </c>
      <c r="B1314" t="s">
        <v>110</v>
      </c>
      <c r="C1314" t="s">
        <v>69</v>
      </c>
      <c r="D1314">
        <v>150</v>
      </c>
      <c r="E1314" s="27">
        <v>0.15</v>
      </c>
      <c r="F1314" s="2">
        <v>44868</v>
      </c>
      <c r="G1314" s="27" t="str">
        <f>TEXT(Table[[#This Row],[date]],"mmm")</f>
        <v>Nov</v>
      </c>
      <c r="H1314" s="2" t="str">
        <f>TEXT(Table[[#This Row],[date]],"yyyy")</f>
        <v>2022</v>
      </c>
      <c r="I1314" t="s">
        <v>29</v>
      </c>
      <c r="J1314" t="s">
        <v>15</v>
      </c>
      <c r="K1314">
        <v>428</v>
      </c>
    </row>
    <row r="1315" spans="1:11" x14ac:dyDescent="0.25">
      <c r="A1315" t="s">
        <v>1363</v>
      </c>
      <c r="B1315" t="s">
        <v>974</v>
      </c>
      <c r="C1315" t="s">
        <v>69</v>
      </c>
      <c r="D1315" t="s">
        <v>12</v>
      </c>
      <c r="E1315" s="27">
        <v>0.4</v>
      </c>
      <c r="F1315" s="2">
        <v>44894</v>
      </c>
      <c r="G1315" s="27" t="str">
        <f>TEXT(Table[[#This Row],[date]],"mmm")</f>
        <v>Nov</v>
      </c>
      <c r="H1315" s="2" t="str">
        <f>TEXT(Table[[#This Row],[date]],"yyyy")</f>
        <v>2022</v>
      </c>
      <c r="I1315" t="s">
        <v>19</v>
      </c>
      <c r="J1315" t="s">
        <v>285</v>
      </c>
      <c r="K1315">
        <v>13</v>
      </c>
    </row>
    <row r="1316" spans="1:11" x14ac:dyDescent="0.25">
      <c r="A1316" t="s">
        <v>1364</v>
      </c>
      <c r="B1316" t="s">
        <v>155</v>
      </c>
      <c r="C1316" t="s">
        <v>75</v>
      </c>
      <c r="D1316">
        <v>12</v>
      </c>
      <c r="E1316" s="27">
        <v>0.09</v>
      </c>
      <c r="F1316" s="2">
        <v>44789</v>
      </c>
      <c r="G1316" s="27" t="str">
        <f>TEXT(Table[[#This Row],[date]],"mmm")</f>
        <v>Aug</v>
      </c>
      <c r="H1316" s="2" t="str">
        <f>TEXT(Table[[#This Row],[date]],"yyyy")</f>
        <v>2022</v>
      </c>
      <c r="I1316" t="s">
        <v>35</v>
      </c>
      <c r="J1316" t="s">
        <v>157</v>
      </c>
      <c r="K1316">
        <v>205</v>
      </c>
    </row>
    <row r="1317" spans="1:11" x14ac:dyDescent="0.25">
      <c r="A1317" t="s">
        <v>1365</v>
      </c>
      <c r="B1317" t="s">
        <v>298</v>
      </c>
      <c r="C1317" t="s">
        <v>11</v>
      </c>
      <c r="D1317">
        <v>36</v>
      </c>
      <c r="E1317" s="27">
        <v>0.1</v>
      </c>
      <c r="F1317" s="2">
        <v>44874</v>
      </c>
      <c r="G1317" s="27" t="str">
        <f>TEXT(Table[[#This Row],[date]],"mmm")</f>
        <v>Nov</v>
      </c>
      <c r="H1317" s="2" t="str">
        <f>TEXT(Table[[#This Row],[date]],"yyyy")</f>
        <v>2022</v>
      </c>
      <c r="I1317" t="s">
        <v>19</v>
      </c>
      <c r="J1317" t="s">
        <v>70</v>
      </c>
      <c r="K1317">
        <v>20</v>
      </c>
    </row>
    <row r="1318" spans="1:11" x14ac:dyDescent="0.25">
      <c r="A1318" t="s">
        <v>1366</v>
      </c>
      <c r="B1318" t="s">
        <v>88</v>
      </c>
      <c r="C1318" t="s">
        <v>43</v>
      </c>
      <c r="D1318">
        <v>400</v>
      </c>
      <c r="E1318" s="27">
        <v>0.2</v>
      </c>
      <c r="F1318" s="2">
        <v>44907</v>
      </c>
      <c r="G1318" s="27" t="str">
        <f>TEXT(Table[[#This Row],[date]],"mmm")</f>
        <v>Dec</v>
      </c>
      <c r="H1318" s="2" t="str">
        <f>TEXT(Table[[#This Row],[date]],"yyyy")</f>
        <v>2022</v>
      </c>
      <c r="I1318" t="s">
        <v>59</v>
      </c>
      <c r="J1318" t="s">
        <v>15</v>
      </c>
      <c r="K1318">
        <v>192</v>
      </c>
    </row>
    <row r="1319" spans="1:11" x14ac:dyDescent="0.25">
      <c r="A1319" t="s">
        <v>1367</v>
      </c>
      <c r="B1319" t="s">
        <v>1368</v>
      </c>
      <c r="C1319" t="s">
        <v>146</v>
      </c>
      <c r="D1319" t="s">
        <v>12</v>
      </c>
      <c r="E1319" s="27">
        <v>0.1</v>
      </c>
      <c r="F1319" s="2">
        <v>44952</v>
      </c>
      <c r="G1319" s="27" t="str">
        <f>TEXT(Table[[#This Row],[date]],"mmm")</f>
        <v>Jan</v>
      </c>
      <c r="H1319" s="2" t="str">
        <f>TEXT(Table[[#This Row],[date]],"yyyy")</f>
        <v>2023</v>
      </c>
      <c r="I1319" t="s">
        <v>24</v>
      </c>
      <c r="J1319" t="s">
        <v>15</v>
      </c>
      <c r="K1319">
        <v>43</v>
      </c>
    </row>
    <row r="1320" spans="1:11" x14ac:dyDescent="0.25">
      <c r="A1320" t="s">
        <v>1369</v>
      </c>
      <c r="B1320" t="s">
        <v>68</v>
      </c>
      <c r="C1320" t="s">
        <v>65</v>
      </c>
      <c r="D1320">
        <v>50</v>
      </c>
      <c r="E1320" s="27">
        <v>0.25</v>
      </c>
      <c r="F1320" s="2">
        <v>44963</v>
      </c>
      <c r="G1320" s="27" t="str">
        <f>TEXT(Table[[#This Row],[date]],"mmm")</f>
        <v>Feb</v>
      </c>
      <c r="H1320" s="2" t="str">
        <f>TEXT(Table[[#This Row],[date]],"yyyy")</f>
        <v>2023</v>
      </c>
      <c r="I1320" t="s">
        <v>39</v>
      </c>
      <c r="J1320" t="s">
        <v>70</v>
      </c>
      <c r="K1320">
        <v>19</v>
      </c>
    </row>
    <row r="1321" spans="1:11" x14ac:dyDescent="0.25">
      <c r="A1321" t="s">
        <v>1370</v>
      </c>
      <c r="B1321" t="s">
        <v>96</v>
      </c>
      <c r="C1321" t="s">
        <v>18</v>
      </c>
      <c r="D1321">
        <v>21</v>
      </c>
      <c r="E1321" s="27">
        <v>1</v>
      </c>
      <c r="F1321" s="2">
        <v>44216</v>
      </c>
      <c r="G1321" s="27" t="str">
        <f>TEXT(Table[[#This Row],[date]],"mmm")</f>
        <v>Jan</v>
      </c>
      <c r="H1321" s="2" t="str">
        <f>TEXT(Table[[#This Row],[date]],"yyyy")</f>
        <v>2021</v>
      </c>
      <c r="I1321" t="s">
        <v>39</v>
      </c>
      <c r="J1321" t="s">
        <v>96</v>
      </c>
      <c r="K1321">
        <v>20</v>
      </c>
    </row>
    <row r="1322" spans="1:11" x14ac:dyDescent="0.25">
      <c r="A1322" t="s">
        <v>1371</v>
      </c>
      <c r="B1322" t="s">
        <v>1185</v>
      </c>
      <c r="C1322" t="s">
        <v>55</v>
      </c>
      <c r="D1322" t="s">
        <v>12</v>
      </c>
      <c r="E1322" s="27">
        <v>0.12</v>
      </c>
      <c r="F1322" s="2">
        <v>44896</v>
      </c>
      <c r="G1322" s="27" t="str">
        <f>TEXT(Table[[#This Row],[date]],"mmm")</f>
        <v>Dec</v>
      </c>
      <c r="H1322" s="2" t="str">
        <f>TEXT(Table[[#This Row],[date]],"yyyy")</f>
        <v>2022</v>
      </c>
      <c r="I1322" t="s">
        <v>35</v>
      </c>
      <c r="J1322" t="s">
        <v>15</v>
      </c>
      <c r="K1322">
        <v>419</v>
      </c>
    </row>
    <row r="1323" spans="1:11" x14ac:dyDescent="0.25">
      <c r="A1323" t="s">
        <v>1372</v>
      </c>
      <c r="B1323" t="s">
        <v>10</v>
      </c>
      <c r="C1323" t="s">
        <v>28</v>
      </c>
      <c r="D1323">
        <v>10</v>
      </c>
      <c r="E1323" s="27" t="s">
        <v>12</v>
      </c>
      <c r="F1323" s="2">
        <v>43919</v>
      </c>
      <c r="G1323" s="27" t="str">
        <f>TEXT(Table[[#This Row],[date]],"mmm")</f>
        <v>Mar</v>
      </c>
      <c r="H1323" s="2" t="str">
        <f>TEXT(Table[[#This Row],[date]],"yyyy")</f>
        <v>2020</v>
      </c>
      <c r="I1323" t="s">
        <v>19</v>
      </c>
      <c r="J1323" t="s">
        <v>15</v>
      </c>
      <c r="K1323">
        <v>13</v>
      </c>
    </row>
    <row r="1324" spans="1:11" x14ac:dyDescent="0.25">
      <c r="A1324" t="s">
        <v>1373</v>
      </c>
      <c r="B1324" t="s">
        <v>33</v>
      </c>
      <c r="C1324" t="s">
        <v>69</v>
      </c>
      <c r="D1324">
        <v>170</v>
      </c>
      <c r="E1324" s="27">
        <v>0.25</v>
      </c>
      <c r="F1324" s="2">
        <v>44714</v>
      </c>
      <c r="G1324" s="27" t="str">
        <f>TEXT(Table[[#This Row],[date]],"mmm")</f>
        <v>Jun</v>
      </c>
      <c r="H1324" s="2" t="str">
        <f>TEXT(Table[[#This Row],[date]],"yyyy")</f>
        <v>2022</v>
      </c>
      <c r="I1324" t="s">
        <v>14</v>
      </c>
      <c r="J1324" t="s">
        <v>15</v>
      </c>
      <c r="K1324">
        <v>286</v>
      </c>
    </row>
    <row r="1325" spans="1:11" x14ac:dyDescent="0.25">
      <c r="A1325" t="s">
        <v>1374</v>
      </c>
      <c r="B1325" t="s">
        <v>42</v>
      </c>
      <c r="C1325" t="s">
        <v>65</v>
      </c>
      <c r="D1325">
        <v>13</v>
      </c>
      <c r="E1325" s="27" t="s">
        <v>12</v>
      </c>
      <c r="F1325" s="2">
        <v>43942</v>
      </c>
      <c r="G1325" s="27" t="str">
        <f>TEXT(Table[[#This Row],[date]],"mmm")</f>
        <v>Apr</v>
      </c>
      <c r="H1325" s="2" t="str">
        <f>TEXT(Table[[#This Row],[date]],"yyyy")</f>
        <v>2020</v>
      </c>
      <c r="I1325" t="s">
        <v>39</v>
      </c>
      <c r="J1325" t="s">
        <v>15</v>
      </c>
      <c r="K1325" t="s">
        <v>12</v>
      </c>
    </row>
    <row r="1326" spans="1:11" x14ac:dyDescent="0.25">
      <c r="A1326" t="s">
        <v>1375</v>
      </c>
      <c r="B1326" t="s">
        <v>184</v>
      </c>
      <c r="C1326" t="s">
        <v>18</v>
      </c>
      <c r="D1326" t="s">
        <v>12</v>
      </c>
      <c r="E1326" s="27">
        <v>1</v>
      </c>
      <c r="F1326" s="2">
        <v>44783</v>
      </c>
      <c r="G1326" s="27" t="str">
        <f>TEXT(Table[[#This Row],[date]],"mmm")</f>
        <v>Aug</v>
      </c>
      <c r="H1326" s="2" t="str">
        <f>TEXT(Table[[#This Row],[date]],"yyyy")</f>
        <v>2022</v>
      </c>
      <c r="I1326" t="s">
        <v>29</v>
      </c>
      <c r="J1326" t="s">
        <v>185</v>
      </c>
      <c r="K1326">
        <v>238</v>
      </c>
    </row>
    <row r="1327" spans="1:11" x14ac:dyDescent="0.25">
      <c r="A1327" t="s">
        <v>1375</v>
      </c>
      <c r="B1327" t="s">
        <v>184</v>
      </c>
      <c r="C1327" t="s">
        <v>97</v>
      </c>
      <c r="D1327">
        <v>69</v>
      </c>
      <c r="E1327" s="27">
        <v>0.31</v>
      </c>
      <c r="F1327" s="2">
        <v>43970</v>
      </c>
      <c r="G1327" s="27" t="str">
        <f>TEXT(Table[[#This Row],[date]],"mmm")</f>
        <v>May</v>
      </c>
      <c r="H1327" s="2" t="str">
        <f>TEXT(Table[[#This Row],[date]],"yyyy")</f>
        <v>2020</v>
      </c>
      <c r="I1327" t="s">
        <v>24</v>
      </c>
      <c r="J1327" t="s">
        <v>185</v>
      </c>
      <c r="K1327">
        <v>88</v>
      </c>
    </row>
    <row r="1328" spans="1:11" x14ac:dyDescent="0.25">
      <c r="A1328" t="s">
        <v>1375</v>
      </c>
      <c r="B1328" t="s">
        <v>184</v>
      </c>
      <c r="C1328" t="s">
        <v>97</v>
      </c>
      <c r="D1328">
        <v>200</v>
      </c>
      <c r="E1328" s="27">
        <v>0.33</v>
      </c>
      <c r="F1328" s="2">
        <v>44691</v>
      </c>
      <c r="G1328" s="27" t="str">
        <f>TEXT(Table[[#This Row],[date]],"mmm")</f>
        <v>May</v>
      </c>
      <c r="H1328" s="2" t="str">
        <f>TEXT(Table[[#This Row],[date]],"yyyy")</f>
        <v>2022</v>
      </c>
      <c r="I1328" t="s">
        <v>29</v>
      </c>
      <c r="J1328" t="s">
        <v>185</v>
      </c>
      <c r="K1328">
        <v>238</v>
      </c>
    </row>
    <row r="1329" spans="1:11" x14ac:dyDescent="0.25">
      <c r="A1329" t="s">
        <v>1376</v>
      </c>
      <c r="B1329" t="s">
        <v>1377</v>
      </c>
      <c r="C1329" t="s">
        <v>69</v>
      </c>
      <c r="D1329">
        <v>47</v>
      </c>
      <c r="E1329" s="27">
        <v>0.15</v>
      </c>
      <c r="F1329" s="2">
        <v>44897</v>
      </c>
      <c r="G1329" s="27" t="str">
        <f>TEXT(Table[[#This Row],[date]],"mmm")</f>
        <v>Dec</v>
      </c>
      <c r="H1329" s="2" t="str">
        <f>TEXT(Table[[#This Row],[date]],"yyyy")</f>
        <v>2022</v>
      </c>
      <c r="I1329" t="s">
        <v>29</v>
      </c>
      <c r="J1329" t="s">
        <v>15</v>
      </c>
      <c r="K1329">
        <v>184</v>
      </c>
    </row>
    <row r="1330" spans="1:11" x14ac:dyDescent="0.25">
      <c r="A1330" t="s">
        <v>1378</v>
      </c>
      <c r="B1330" t="s">
        <v>298</v>
      </c>
      <c r="C1330" t="s">
        <v>38</v>
      </c>
      <c r="D1330">
        <v>100</v>
      </c>
      <c r="E1330" s="27">
        <v>0.2</v>
      </c>
      <c r="F1330" s="2">
        <v>44978</v>
      </c>
      <c r="G1330" s="27" t="str">
        <f>TEXT(Table[[#This Row],[date]],"mmm")</f>
        <v>Feb</v>
      </c>
      <c r="H1330" s="2" t="str">
        <f>TEXT(Table[[#This Row],[date]],"yyyy")</f>
        <v>2023</v>
      </c>
      <c r="I1330" t="s">
        <v>39</v>
      </c>
      <c r="J1330" t="s">
        <v>70</v>
      </c>
      <c r="K1330">
        <v>451</v>
      </c>
    </row>
    <row r="1331" spans="1:11" x14ac:dyDescent="0.25">
      <c r="A1331" t="s">
        <v>1379</v>
      </c>
      <c r="B1331" t="s">
        <v>1380</v>
      </c>
      <c r="C1331" t="s">
        <v>34</v>
      </c>
      <c r="D1331">
        <v>55</v>
      </c>
      <c r="E1331" s="27">
        <v>0.08</v>
      </c>
      <c r="F1331" s="2">
        <v>44812</v>
      </c>
      <c r="G1331" s="27" t="str">
        <f>TEXT(Table[[#This Row],[date]],"mmm")</f>
        <v>Sep</v>
      </c>
      <c r="H1331" s="2" t="str">
        <f>TEXT(Table[[#This Row],[date]],"yyyy")</f>
        <v>2022</v>
      </c>
      <c r="I1331" t="s">
        <v>39</v>
      </c>
      <c r="J1331" t="s">
        <v>1381</v>
      </c>
      <c r="K1331">
        <v>120</v>
      </c>
    </row>
    <row r="1332" spans="1:11" x14ac:dyDescent="0.25">
      <c r="A1332" t="s">
        <v>1382</v>
      </c>
      <c r="B1332" t="s">
        <v>33</v>
      </c>
      <c r="C1332" t="s">
        <v>453</v>
      </c>
      <c r="D1332" t="s">
        <v>12</v>
      </c>
      <c r="E1332" s="27">
        <v>1</v>
      </c>
      <c r="F1332" s="2">
        <v>43909</v>
      </c>
      <c r="G1332" s="27" t="str">
        <f>TEXT(Table[[#This Row],[date]],"mmm")</f>
        <v>Mar</v>
      </c>
      <c r="H1332" s="2" t="str">
        <f>TEXT(Table[[#This Row],[date]],"yyyy")</f>
        <v>2020</v>
      </c>
      <c r="I1332" t="s">
        <v>39</v>
      </c>
      <c r="J1332" t="s">
        <v>15</v>
      </c>
      <c r="K1332">
        <v>13</v>
      </c>
    </row>
    <row r="1333" spans="1:11" x14ac:dyDescent="0.25">
      <c r="A1333" t="s">
        <v>1383</v>
      </c>
      <c r="B1333" t="s">
        <v>10</v>
      </c>
      <c r="C1333" t="s">
        <v>34</v>
      </c>
      <c r="D1333" t="s">
        <v>12</v>
      </c>
      <c r="E1333" s="27">
        <v>0.02</v>
      </c>
      <c r="F1333" s="2">
        <v>44981</v>
      </c>
      <c r="G1333" s="27" t="str">
        <f>TEXT(Table[[#This Row],[date]],"mmm")</f>
        <v>Feb</v>
      </c>
      <c r="H1333" s="2" t="str">
        <f>TEXT(Table[[#This Row],[date]],"yyyy")</f>
        <v>2023</v>
      </c>
      <c r="I1333" t="s">
        <v>59</v>
      </c>
      <c r="J1333" t="s">
        <v>15</v>
      </c>
      <c r="K1333">
        <v>153</v>
      </c>
    </row>
    <row r="1334" spans="1:11" x14ac:dyDescent="0.25">
      <c r="A1334" t="s">
        <v>1384</v>
      </c>
      <c r="B1334" t="s">
        <v>10</v>
      </c>
      <c r="C1334" t="s">
        <v>53</v>
      </c>
      <c r="D1334">
        <v>180</v>
      </c>
      <c r="E1334" s="27">
        <v>0.15</v>
      </c>
      <c r="F1334" s="2">
        <v>44219</v>
      </c>
      <c r="G1334" s="27" t="str">
        <f>TEXT(Table[[#This Row],[date]],"mmm")</f>
        <v>Jan</v>
      </c>
      <c r="H1334" s="2" t="str">
        <f>TEXT(Table[[#This Row],[date]],"yyyy")</f>
        <v>2021</v>
      </c>
      <c r="I1334" t="s">
        <v>59</v>
      </c>
      <c r="J1334" t="s">
        <v>15</v>
      </c>
      <c r="K1334">
        <v>763</v>
      </c>
    </row>
    <row r="1335" spans="1:11" x14ac:dyDescent="0.25">
      <c r="A1335" t="s">
        <v>1385</v>
      </c>
      <c r="B1335" t="s">
        <v>10</v>
      </c>
      <c r="C1335" t="s">
        <v>18</v>
      </c>
      <c r="D1335">
        <v>43</v>
      </c>
      <c r="E1335" s="27" t="s">
        <v>12</v>
      </c>
      <c r="F1335" s="2">
        <v>44738</v>
      </c>
      <c r="G1335" s="27" t="str">
        <f>TEXT(Table[[#This Row],[date]],"mmm")</f>
        <v>Jun</v>
      </c>
      <c r="H1335" s="2" t="str">
        <f>TEXT(Table[[#This Row],[date]],"yyyy")</f>
        <v>2022</v>
      </c>
      <c r="I1335" t="s">
        <v>29</v>
      </c>
      <c r="J1335" t="s">
        <v>15</v>
      </c>
      <c r="K1335">
        <v>106</v>
      </c>
    </row>
    <row r="1336" spans="1:11" x14ac:dyDescent="0.25">
      <c r="A1336" t="s">
        <v>1386</v>
      </c>
      <c r="B1336" t="s">
        <v>74</v>
      </c>
      <c r="C1336" t="s">
        <v>43</v>
      </c>
      <c r="D1336">
        <v>26</v>
      </c>
      <c r="E1336" s="27">
        <v>0.05</v>
      </c>
      <c r="F1336" s="2">
        <v>44721</v>
      </c>
      <c r="G1336" s="27" t="str">
        <f>TEXT(Table[[#This Row],[date]],"mmm")</f>
        <v>Jun</v>
      </c>
      <c r="H1336" s="2" t="str">
        <f>TEXT(Table[[#This Row],[date]],"yyyy")</f>
        <v>2022</v>
      </c>
      <c r="I1336" t="s">
        <v>29</v>
      </c>
      <c r="J1336" t="s">
        <v>15</v>
      </c>
      <c r="K1336">
        <v>100</v>
      </c>
    </row>
    <row r="1337" spans="1:11" x14ac:dyDescent="0.25">
      <c r="A1337" t="s">
        <v>1387</v>
      </c>
      <c r="B1337" t="s">
        <v>1172</v>
      </c>
      <c r="C1337" t="s">
        <v>38</v>
      </c>
      <c r="D1337" t="s">
        <v>12</v>
      </c>
      <c r="E1337" s="27">
        <v>0.33</v>
      </c>
      <c r="F1337" s="2">
        <v>44956</v>
      </c>
      <c r="G1337" s="27" t="str">
        <f>TEXT(Table[[#This Row],[date]],"mmm")</f>
        <v>Jan</v>
      </c>
      <c r="H1337" s="2" t="str">
        <f>TEXT(Table[[#This Row],[date]],"yyyy")</f>
        <v>2023</v>
      </c>
      <c r="I1337" t="s">
        <v>24</v>
      </c>
      <c r="J1337" t="s">
        <v>15</v>
      </c>
      <c r="K1337">
        <v>176</v>
      </c>
    </row>
    <row r="1338" spans="1:11" x14ac:dyDescent="0.25">
      <c r="A1338" t="s">
        <v>1388</v>
      </c>
      <c r="B1338" t="s">
        <v>184</v>
      </c>
      <c r="C1338" t="s">
        <v>69</v>
      </c>
      <c r="D1338">
        <v>85</v>
      </c>
      <c r="E1338" s="27">
        <v>0.33</v>
      </c>
      <c r="F1338" s="2">
        <v>44904</v>
      </c>
      <c r="G1338" s="27" t="str">
        <f>TEXT(Table[[#This Row],[date]],"mmm")</f>
        <v>Dec</v>
      </c>
      <c r="H1338" s="2" t="str">
        <f>TEXT(Table[[#This Row],[date]],"yyyy")</f>
        <v>2022</v>
      </c>
      <c r="I1338" t="s">
        <v>24</v>
      </c>
      <c r="J1338" t="s">
        <v>185</v>
      </c>
      <c r="K1338">
        <v>73</v>
      </c>
    </row>
    <row r="1339" spans="1:11" x14ac:dyDescent="0.25">
      <c r="A1339" t="s">
        <v>1389</v>
      </c>
      <c r="B1339" t="s">
        <v>10</v>
      </c>
      <c r="C1339" t="s">
        <v>75</v>
      </c>
      <c r="D1339" t="s">
        <v>12</v>
      </c>
      <c r="E1339" s="27">
        <v>0.28000000000000003</v>
      </c>
      <c r="F1339" s="2">
        <v>44945</v>
      </c>
      <c r="G1339" s="27" t="str">
        <f>TEXT(Table[[#This Row],[date]],"mmm")</f>
        <v>Jan</v>
      </c>
      <c r="H1339" s="2" t="str">
        <f>TEXT(Table[[#This Row],[date]],"yyyy")</f>
        <v>2023</v>
      </c>
      <c r="I1339" t="s">
        <v>24</v>
      </c>
      <c r="J1339" t="s">
        <v>15</v>
      </c>
      <c r="K1339">
        <v>56</v>
      </c>
    </row>
    <row r="1340" spans="1:11" x14ac:dyDescent="0.25">
      <c r="A1340" t="s">
        <v>1390</v>
      </c>
      <c r="B1340" t="s">
        <v>184</v>
      </c>
      <c r="C1340" t="s">
        <v>75</v>
      </c>
      <c r="D1340">
        <v>20</v>
      </c>
      <c r="E1340" s="27" t="s">
        <v>12</v>
      </c>
      <c r="F1340" s="2">
        <v>44223</v>
      </c>
      <c r="G1340" s="27" t="str">
        <f>TEXT(Table[[#This Row],[date]],"mmm")</f>
        <v>Jan</v>
      </c>
      <c r="H1340" s="2" t="str">
        <f>TEXT(Table[[#This Row],[date]],"yyyy")</f>
        <v>2021</v>
      </c>
      <c r="I1340" t="s">
        <v>29</v>
      </c>
      <c r="J1340" t="s">
        <v>185</v>
      </c>
      <c r="K1340">
        <v>150</v>
      </c>
    </row>
    <row r="1341" spans="1:11" x14ac:dyDescent="0.25">
      <c r="A1341" t="s">
        <v>1391</v>
      </c>
      <c r="B1341" t="s">
        <v>27</v>
      </c>
      <c r="C1341" t="s">
        <v>345</v>
      </c>
      <c r="D1341">
        <v>180</v>
      </c>
      <c r="E1341" s="27">
        <v>0.09</v>
      </c>
      <c r="F1341" s="2">
        <v>44040</v>
      </c>
      <c r="G1341" s="27" t="str">
        <f>TEXT(Table[[#This Row],[date]],"mmm")</f>
        <v>Jul</v>
      </c>
      <c r="H1341" s="2" t="str">
        <f>TEXT(Table[[#This Row],[date]],"yyyy")</f>
        <v>2020</v>
      </c>
      <c r="I1341" t="s">
        <v>39</v>
      </c>
      <c r="J1341" t="s">
        <v>15</v>
      </c>
      <c r="K1341">
        <v>649</v>
      </c>
    </row>
    <row r="1342" spans="1:11" x14ac:dyDescent="0.25">
      <c r="A1342" t="s">
        <v>1392</v>
      </c>
      <c r="B1342" t="s">
        <v>10</v>
      </c>
      <c r="C1342" t="s">
        <v>108</v>
      </c>
      <c r="D1342">
        <v>100</v>
      </c>
      <c r="E1342" s="27">
        <v>0.2</v>
      </c>
      <c r="F1342" s="2">
        <v>44880</v>
      </c>
      <c r="G1342" s="27" t="str">
        <f>TEXT(Table[[#This Row],[date]],"mmm")</f>
        <v>Nov</v>
      </c>
      <c r="H1342" s="2" t="str">
        <f>TEXT(Table[[#This Row],[date]],"yyyy")</f>
        <v>2022</v>
      </c>
      <c r="I1342" t="s">
        <v>35</v>
      </c>
      <c r="J1342" t="s">
        <v>15</v>
      </c>
      <c r="K1342" t="s">
        <v>12</v>
      </c>
    </row>
    <row r="1343" spans="1:11" x14ac:dyDescent="0.25">
      <c r="A1343" t="s">
        <v>1393</v>
      </c>
      <c r="B1343" t="s">
        <v>77</v>
      </c>
      <c r="C1343" t="s">
        <v>105</v>
      </c>
      <c r="D1343">
        <v>63</v>
      </c>
      <c r="E1343" s="27">
        <v>0.05</v>
      </c>
      <c r="F1343" s="2">
        <v>44757</v>
      </c>
      <c r="G1343" s="27" t="str">
        <f>TEXT(Table[[#This Row],[date]],"mmm")</f>
        <v>Jul</v>
      </c>
      <c r="H1343" s="2" t="str">
        <f>TEXT(Table[[#This Row],[date]],"yyyy")</f>
        <v>2022</v>
      </c>
      <c r="I1343" t="s">
        <v>39</v>
      </c>
      <c r="J1343" t="s">
        <v>15</v>
      </c>
      <c r="K1343">
        <v>817</v>
      </c>
    </row>
    <row r="1344" spans="1:11" x14ac:dyDescent="0.25">
      <c r="A1344" t="s">
        <v>1394</v>
      </c>
      <c r="B1344" t="s">
        <v>22</v>
      </c>
      <c r="C1344" t="s">
        <v>159</v>
      </c>
      <c r="D1344">
        <v>71</v>
      </c>
      <c r="E1344" s="27" t="s">
        <v>12</v>
      </c>
      <c r="F1344" s="2">
        <v>44880</v>
      </c>
      <c r="G1344" s="27" t="str">
        <f>TEXT(Table[[#This Row],[date]],"mmm")</f>
        <v>Nov</v>
      </c>
      <c r="H1344" s="2" t="str">
        <f>TEXT(Table[[#This Row],[date]],"yyyy")</f>
        <v>2022</v>
      </c>
      <c r="I1344" t="s">
        <v>24</v>
      </c>
      <c r="J1344" t="s">
        <v>25</v>
      </c>
      <c r="K1344">
        <v>154</v>
      </c>
    </row>
    <row r="1345" spans="1:11" x14ac:dyDescent="0.25">
      <c r="A1345" t="s">
        <v>1395</v>
      </c>
      <c r="B1345" t="s">
        <v>1396</v>
      </c>
      <c r="C1345" t="s">
        <v>159</v>
      </c>
      <c r="D1345" t="s">
        <v>12</v>
      </c>
      <c r="E1345" s="27">
        <v>0.5</v>
      </c>
      <c r="F1345" s="2">
        <v>44719</v>
      </c>
      <c r="G1345" s="27" t="str">
        <f>TEXT(Table[[#This Row],[date]],"mmm")</f>
        <v>Jun</v>
      </c>
      <c r="H1345" s="2" t="str">
        <f>TEXT(Table[[#This Row],[date]],"yyyy")</f>
        <v>2022</v>
      </c>
      <c r="I1345" t="s">
        <v>19</v>
      </c>
      <c r="J1345" t="s">
        <v>1397</v>
      </c>
      <c r="K1345">
        <v>33</v>
      </c>
    </row>
    <row r="1346" spans="1:11" x14ac:dyDescent="0.25">
      <c r="A1346" t="s">
        <v>1395</v>
      </c>
      <c r="B1346" t="s">
        <v>1396</v>
      </c>
      <c r="C1346" t="s">
        <v>159</v>
      </c>
      <c r="D1346" t="s">
        <v>12</v>
      </c>
      <c r="E1346" s="27">
        <v>1</v>
      </c>
      <c r="F1346" s="2">
        <v>44817</v>
      </c>
      <c r="G1346" s="27" t="str">
        <f>TEXT(Table[[#This Row],[date]],"mmm")</f>
        <v>Sep</v>
      </c>
      <c r="H1346" s="2" t="str">
        <f>TEXT(Table[[#This Row],[date]],"yyyy")</f>
        <v>2022</v>
      </c>
      <c r="I1346" t="s">
        <v>19</v>
      </c>
      <c r="J1346" t="s">
        <v>1397</v>
      </c>
      <c r="K1346">
        <v>33</v>
      </c>
    </row>
    <row r="1347" spans="1:11" x14ac:dyDescent="0.25">
      <c r="A1347" t="s">
        <v>1398</v>
      </c>
      <c r="B1347" t="s">
        <v>319</v>
      </c>
      <c r="C1347" t="s">
        <v>146</v>
      </c>
      <c r="D1347" t="s">
        <v>12</v>
      </c>
      <c r="E1347" s="27">
        <v>0.3</v>
      </c>
      <c r="F1347" s="2">
        <v>44951</v>
      </c>
      <c r="G1347" s="27" t="str">
        <f>TEXT(Table[[#This Row],[date]],"mmm")</f>
        <v>Jan</v>
      </c>
      <c r="H1347" s="2" t="str">
        <f>TEXT(Table[[#This Row],[date]],"yyyy")</f>
        <v>2023</v>
      </c>
      <c r="I1347" t="s">
        <v>39</v>
      </c>
      <c r="J1347" t="s">
        <v>320</v>
      </c>
      <c r="K1347" t="s">
        <v>12</v>
      </c>
    </row>
    <row r="1348" spans="1:11" x14ac:dyDescent="0.25">
      <c r="A1348" t="s">
        <v>1399</v>
      </c>
      <c r="B1348" t="s">
        <v>57</v>
      </c>
      <c r="C1348" t="s">
        <v>38</v>
      </c>
      <c r="D1348" t="s">
        <v>12</v>
      </c>
      <c r="E1348" s="27">
        <v>0.5</v>
      </c>
      <c r="F1348" s="2">
        <v>44986</v>
      </c>
      <c r="G1348" s="27" t="str">
        <f>TEXT(Table[[#This Row],[date]],"mmm")</f>
        <v>Mar</v>
      </c>
      <c r="H1348" s="2" t="str">
        <f>TEXT(Table[[#This Row],[date]],"yyyy")</f>
        <v>2023</v>
      </c>
      <c r="I1348" t="s">
        <v>19</v>
      </c>
      <c r="J1348" t="s">
        <v>15</v>
      </c>
      <c r="K1348">
        <v>70</v>
      </c>
    </row>
    <row r="1349" spans="1:11" x14ac:dyDescent="0.25">
      <c r="A1349" t="s">
        <v>1400</v>
      </c>
      <c r="B1349" t="s">
        <v>10</v>
      </c>
      <c r="C1349" t="s">
        <v>58</v>
      </c>
      <c r="D1349">
        <v>300</v>
      </c>
      <c r="E1349" s="27" t="s">
        <v>12</v>
      </c>
      <c r="F1349" s="2">
        <v>44945</v>
      </c>
      <c r="G1349" s="27" t="str">
        <f>TEXT(Table[[#This Row],[date]],"mmm")</f>
        <v>Jan</v>
      </c>
      <c r="H1349" s="2" t="str">
        <f>TEXT(Table[[#This Row],[date]],"yyyy")</f>
        <v>2023</v>
      </c>
      <c r="I1349" t="s">
        <v>31</v>
      </c>
      <c r="J1349" t="s">
        <v>15</v>
      </c>
      <c r="K1349">
        <v>1200</v>
      </c>
    </row>
    <row r="1350" spans="1:11" x14ac:dyDescent="0.25">
      <c r="A1350" t="s">
        <v>1401</v>
      </c>
      <c r="B1350" t="s">
        <v>10</v>
      </c>
      <c r="C1350" t="s">
        <v>65</v>
      </c>
      <c r="D1350">
        <v>60</v>
      </c>
      <c r="E1350" s="27">
        <v>1</v>
      </c>
      <c r="F1350" s="2">
        <v>44880</v>
      </c>
      <c r="G1350" s="27" t="str">
        <f>TEXT(Table[[#This Row],[date]],"mmm")</f>
        <v>Nov</v>
      </c>
      <c r="H1350" s="2" t="str">
        <f>TEXT(Table[[#This Row],[date]],"yyyy")</f>
        <v>2022</v>
      </c>
      <c r="I1350" t="s">
        <v>59</v>
      </c>
      <c r="J1350" t="s">
        <v>15</v>
      </c>
      <c r="K1350" t="s">
        <v>12</v>
      </c>
    </row>
    <row r="1351" spans="1:11" x14ac:dyDescent="0.25">
      <c r="A1351" t="s">
        <v>1402</v>
      </c>
      <c r="B1351" t="s">
        <v>10</v>
      </c>
      <c r="C1351" t="s">
        <v>38</v>
      </c>
      <c r="D1351">
        <v>89</v>
      </c>
      <c r="E1351" s="27">
        <v>0.2</v>
      </c>
      <c r="F1351" s="2">
        <v>44960</v>
      </c>
      <c r="G1351" s="27" t="str">
        <f>TEXT(Table[[#This Row],[date]],"mmm")</f>
        <v>Feb</v>
      </c>
      <c r="H1351" s="2" t="str">
        <f>TEXT(Table[[#This Row],[date]],"yyyy")</f>
        <v>2023</v>
      </c>
      <c r="I1351" t="s">
        <v>39</v>
      </c>
      <c r="J1351" t="s">
        <v>15</v>
      </c>
      <c r="K1351">
        <v>10</v>
      </c>
    </row>
    <row r="1352" spans="1:11" x14ac:dyDescent="0.25">
      <c r="A1352" t="s">
        <v>1403</v>
      </c>
      <c r="B1352" t="s">
        <v>293</v>
      </c>
      <c r="C1352" t="s">
        <v>146</v>
      </c>
      <c r="D1352">
        <v>1500</v>
      </c>
      <c r="E1352" s="27" t="s">
        <v>12</v>
      </c>
      <c r="F1352" s="2">
        <v>44750</v>
      </c>
      <c r="G1352" s="27" t="str">
        <f>TEXT(Table[[#This Row],[date]],"mmm")</f>
        <v>Jul</v>
      </c>
      <c r="H1352" s="2" t="str">
        <f>TEXT(Table[[#This Row],[date]],"yyyy")</f>
        <v>2022</v>
      </c>
      <c r="I1352" t="s">
        <v>29</v>
      </c>
      <c r="J1352" t="s">
        <v>267</v>
      </c>
      <c r="K1352">
        <v>184</v>
      </c>
    </row>
    <row r="1353" spans="1:11" x14ac:dyDescent="0.25">
      <c r="A1353" t="s">
        <v>1404</v>
      </c>
      <c r="B1353" t="s">
        <v>10</v>
      </c>
      <c r="C1353" t="s">
        <v>166</v>
      </c>
      <c r="D1353">
        <v>78</v>
      </c>
      <c r="E1353" s="27" t="s">
        <v>12</v>
      </c>
      <c r="F1353" s="2">
        <v>44188</v>
      </c>
      <c r="G1353" s="27" t="str">
        <f>TEXT(Table[[#This Row],[date]],"mmm")</f>
        <v>Dec</v>
      </c>
      <c r="H1353" s="2" t="str">
        <f>TEXT(Table[[#This Row],[date]],"yyyy")</f>
        <v>2020</v>
      </c>
      <c r="I1353" t="s">
        <v>59</v>
      </c>
      <c r="J1353" t="s">
        <v>15</v>
      </c>
      <c r="K1353" t="s">
        <v>12</v>
      </c>
    </row>
    <row r="1354" spans="1:11" x14ac:dyDescent="0.25">
      <c r="A1354" t="s">
        <v>1405</v>
      </c>
      <c r="B1354" t="s">
        <v>72</v>
      </c>
      <c r="C1354" t="s">
        <v>119</v>
      </c>
      <c r="D1354" t="s">
        <v>12</v>
      </c>
      <c r="E1354" s="27">
        <v>0.15</v>
      </c>
      <c r="F1354" s="2">
        <v>44776</v>
      </c>
      <c r="G1354" s="27" t="str">
        <f>TEXT(Table[[#This Row],[date]],"mmm")</f>
        <v>Aug</v>
      </c>
      <c r="H1354" s="2" t="str">
        <f>TEXT(Table[[#This Row],[date]],"yyyy")</f>
        <v>2022</v>
      </c>
      <c r="I1354" t="s">
        <v>59</v>
      </c>
      <c r="J1354" t="s">
        <v>15</v>
      </c>
      <c r="K1354">
        <v>189</v>
      </c>
    </row>
    <row r="1355" spans="1:11" x14ac:dyDescent="0.25">
      <c r="A1355" t="s">
        <v>1405</v>
      </c>
      <c r="B1355" t="s">
        <v>72</v>
      </c>
      <c r="C1355" t="s">
        <v>119</v>
      </c>
      <c r="D1355">
        <v>50</v>
      </c>
      <c r="E1355" s="27">
        <v>0.1</v>
      </c>
      <c r="F1355" s="2">
        <v>43916</v>
      </c>
      <c r="G1355" s="27" t="str">
        <f>TEXT(Table[[#This Row],[date]],"mmm")</f>
        <v>Mar</v>
      </c>
      <c r="H1355" s="2" t="str">
        <f>TEXT(Table[[#This Row],[date]],"yyyy")</f>
        <v>2020</v>
      </c>
      <c r="I1355" t="s">
        <v>85</v>
      </c>
      <c r="J1355" t="s">
        <v>15</v>
      </c>
      <c r="K1355">
        <v>149</v>
      </c>
    </row>
    <row r="1356" spans="1:11" x14ac:dyDescent="0.25">
      <c r="A1356" t="s">
        <v>1406</v>
      </c>
      <c r="B1356" t="s">
        <v>10</v>
      </c>
      <c r="C1356" t="s">
        <v>38</v>
      </c>
      <c r="D1356" t="s">
        <v>12</v>
      </c>
      <c r="E1356" s="27">
        <v>1</v>
      </c>
      <c r="F1356" s="2">
        <v>43937</v>
      </c>
      <c r="G1356" s="27" t="str">
        <f>TEXT(Table[[#This Row],[date]],"mmm")</f>
        <v>Apr</v>
      </c>
      <c r="H1356" s="2" t="str">
        <f>TEXT(Table[[#This Row],[date]],"yyyy")</f>
        <v>2020</v>
      </c>
      <c r="I1356" t="s">
        <v>124</v>
      </c>
      <c r="J1356" t="s">
        <v>15</v>
      </c>
      <c r="K1356">
        <v>1</v>
      </c>
    </row>
    <row r="1357" spans="1:11" x14ac:dyDescent="0.25">
      <c r="A1357" t="s">
        <v>1407</v>
      </c>
      <c r="B1357" t="s">
        <v>22</v>
      </c>
      <c r="C1357" t="s">
        <v>146</v>
      </c>
      <c r="D1357">
        <v>50</v>
      </c>
      <c r="E1357" s="27">
        <v>0.08</v>
      </c>
      <c r="F1357" s="2">
        <v>44796</v>
      </c>
      <c r="G1357" s="27" t="str">
        <f>TEXT(Table[[#This Row],[date]],"mmm")</f>
        <v>Aug</v>
      </c>
      <c r="H1357" s="2" t="str">
        <f>TEXT(Table[[#This Row],[date]],"yyyy")</f>
        <v>2022</v>
      </c>
      <c r="I1357" t="s">
        <v>29</v>
      </c>
      <c r="J1357" t="s">
        <v>25</v>
      </c>
      <c r="K1357">
        <v>91</v>
      </c>
    </row>
    <row r="1358" spans="1:11" x14ac:dyDescent="0.25">
      <c r="A1358" t="s">
        <v>1408</v>
      </c>
      <c r="B1358" t="s">
        <v>1110</v>
      </c>
      <c r="C1358" t="s">
        <v>43</v>
      </c>
      <c r="D1358" t="s">
        <v>12</v>
      </c>
      <c r="E1358" s="27">
        <v>1</v>
      </c>
      <c r="F1358" s="2">
        <v>44848</v>
      </c>
      <c r="G1358" s="27" t="str">
        <f>TEXT(Table[[#This Row],[date]],"mmm")</f>
        <v>Oct</v>
      </c>
      <c r="H1358" s="2" t="str">
        <f>TEXT(Table[[#This Row],[date]],"yyyy")</f>
        <v>2022</v>
      </c>
      <c r="I1358" t="s">
        <v>124</v>
      </c>
      <c r="J1358" t="s">
        <v>70</v>
      </c>
      <c r="K1358" t="s">
        <v>12</v>
      </c>
    </row>
    <row r="1359" spans="1:11" x14ac:dyDescent="0.25">
      <c r="A1359" t="s">
        <v>1409</v>
      </c>
      <c r="B1359" t="s">
        <v>374</v>
      </c>
      <c r="C1359" t="s">
        <v>294</v>
      </c>
      <c r="D1359">
        <v>153</v>
      </c>
      <c r="E1359" s="27" t="s">
        <v>12</v>
      </c>
      <c r="F1359" s="2">
        <v>44917</v>
      </c>
      <c r="G1359" s="27" t="str">
        <f>TEXT(Table[[#This Row],[date]],"mmm")</f>
        <v>Dec</v>
      </c>
      <c r="H1359" s="2" t="str">
        <f>TEXT(Table[[#This Row],[date]],"yyyy")</f>
        <v>2022</v>
      </c>
      <c r="I1359" t="s">
        <v>31</v>
      </c>
      <c r="J1359" t="s">
        <v>15</v>
      </c>
      <c r="K1359" t="s">
        <v>12</v>
      </c>
    </row>
    <row r="1360" spans="1:11" x14ac:dyDescent="0.25">
      <c r="A1360" t="s">
        <v>1410</v>
      </c>
      <c r="B1360" t="s">
        <v>88</v>
      </c>
      <c r="C1360" t="s">
        <v>146</v>
      </c>
      <c r="D1360">
        <v>270</v>
      </c>
      <c r="E1360" s="27">
        <v>0.05</v>
      </c>
      <c r="F1360" s="2">
        <v>44937</v>
      </c>
      <c r="G1360" s="27" t="str">
        <f>TEXT(Table[[#This Row],[date]],"mmm")</f>
        <v>Jan</v>
      </c>
      <c r="H1360" s="2" t="str">
        <f>TEXT(Table[[#This Row],[date]],"yyyy")</f>
        <v>2023</v>
      </c>
      <c r="I1360" t="s">
        <v>31</v>
      </c>
      <c r="J1360" t="s">
        <v>15</v>
      </c>
      <c r="K1360">
        <v>400</v>
      </c>
    </row>
    <row r="1361" spans="1:11" x14ac:dyDescent="0.25">
      <c r="A1361" t="s">
        <v>1411</v>
      </c>
      <c r="B1361" t="s">
        <v>80</v>
      </c>
      <c r="C1361" t="s">
        <v>53</v>
      </c>
      <c r="D1361">
        <v>87</v>
      </c>
      <c r="E1361" s="27">
        <v>0.2</v>
      </c>
      <c r="F1361" s="2">
        <v>44230</v>
      </c>
      <c r="G1361" s="27" t="str">
        <f>TEXT(Table[[#This Row],[date]],"mmm")</f>
        <v>Feb</v>
      </c>
      <c r="H1361" s="2" t="str">
        <f>TEXT(Table[[#This Row],[date]],"yyyy")</f>
        <v>2021</v>
      </c>
      <c r="I1361" t="s">
        <v>59</v>
      </c>
      <c r="J1361" t="s">
        <v>81</v>
      </c>
      <c r="K1361">
        <v>39</v>
      </c>
    </row>
    <row r="1362" spans="1:11" x14ac:dyDescent="0.25">
      <c r="A1362" t="s">
        <v>1412</v>
      </c>
      <c r="B1362" t="s">
        <v>10</v>
      </c>
      <c r="C1362" t="s">
        <v>58</v>
      </c>
      <c r="D1362">
        <v>72</v>
      </c>
      <c r="E1362" s="27" t="s">
        <v>12</v>
      </c>
      <c r="F1362" s="2">
        <v>44909</v>
      </c>
      <c r="G1362" s="27" t="str">
        <f>TEXT(Table[[#This Row],[date]],"mmm")</f>
        <v>Dec</v>
      </c>
      <c r="H1362" s="2" t="str">
        <f>TEXT(Table[[#This Row],[date]],"yyyy")</f>
        <v>2022</v>
      </c>
      <c r="I1362" t="s">
        <v>31</v>
      </c>
      <c r="J1362" t="s">
        <v>15</v>
      </c>
      <c r="K1362">
        <v>175</v>
      </c>
    </row>
    <row r="1363" spans="1:11" x14ac:dyDescent="0.25">
      <c r="A1363" t="s">
        <v>1413</v>
      </c>
      <c r="B1363" t="s">
        <v>10</v>
      </c>
      <c r="C1363" t="s">
        <v>18</v>
      </c>
      <c r="D1363">
        <v>30</v>
      </c>
      <c r="E1363" s="27">
        <v>0.05</v>
      </c>
      <c r="F1363" s="2">
        <v>43929</v>
      </c>
      <c r="G1363" s="27" t="str">
        <f>TEXT(Table[[#This Row],[date]],"mmm")</f>
        <v>Apr</v>
      </c>
      <c r="H1363" s="2" t="str">
        <f>TEXT(Table[[#This Row],[date]],"yyyy")</f>
        <v>2020</v>
      </c>
      <c r="I1363" t="s">
        <v>29</v>
      </c>
      <c r="J1363" t="s">
        <v>15</v>
      </c>
      <c r="K1363">
        <v>65</v>
      </c>
    </row>
    <row r="1364" spans="1:11" x14ac:dyDescent="0.25">
      <c r="A1364" t="s">
        <v>1413</v>
      </c>
      <c r="B1364" t="s">
        <v>10</v>
      </c>
      <c r="C1364" t="s">
        <v>18</v>
      </c>
      <c r="D1364">
        <v>40</v>
      </c>
      <c r="E1364" s="27">
        <v>0.06</v>
      </c>
      <c r="F1364" s="2">
        <v>44771</v>
      </c>
      <c r="G1364" s="27" t="str">
        <f>TEXT(Table[[#This Row],[date]],"mmm")</f>
        <v>Jul</v>
      </c>
      <c r="H1364" s="2" t="str">
        <f>TEXT(Table[[#This Row],[date]],"yyyy")</f>
        <v>2022</v>
      </c>
      <c r="I1364" t="s">
        <v>29</v>
      </c>
      <c r="J1364" t="s">
        <v>15</v>
      </c>
      <c r="K1364">
        <v>65</v>
      </c>
    </row>
    <row r="1365" spans="1:11" x14ac:dyDescent="0.25">
      <c r="A1365" t="s">
        <v>1414</v>
      </c>
      <c r="B1365" t="s">
        <v>74</v>
      </c>
      <c r="C1365" t="s">
        <v>11</v>
      </c>
      <c r="D1365">
        <v>130</v>
      </c>
      <c r="E1365" s="27">
        <v>0.25</v>
      </c>
      <c r="F1365" s="2">
        <v>44782</v>
      </c>
      <c r="G1365" s="27" t="str">
        <f>TEXT(Table[[#This Row],[date]],"mmm")</f>
        <v>Aug</v>
      </c>
      <c r="H1365" s="2" t="str">
        <f>TEXT(Table[[#This Row],[date]],"yyyy")</f>
        <v>2022</v>
      </c>
      <c r="I1365" t="s">
        <v>31</v>
      </c>
      <c r="J1365" t="s">
        <v>15</v>
      </c>
      <c r="K1365">
        <v>533</v>
      </c>
    </row>
    <row r="1366" spans="1:11" x14ac:dyDescent="0.25">
      <c r="A1366" t="s">
        <v>1415</v>
      </c>
      <c r="B1366" t="s">
        <v>37</v>
      </c>
      <c r="C1366" t="s">
        <v>69</v>
      </c>
      <c r="D1366">
        <v>28</v>
      </c>
      <c r="E1366" s="27">
        <v>0.22</v>
      </c>
      <c r="F1366" s="2">
        <v>44764</v>
      </c>
      <c r="G1366" s="27" t="str">
        <f>TEXT(Table[[#This Row],[date]],"mmm")</f>
        <v>Jul</v>
      </c>
      <c r="H1366" s="2" t="str">
        <f>TEXT(Table[[#This Row],[date]],"yyyy")</f>
        <v>2022</v>
      </c>
      <c r="I1366" t="s">
        <v>19</v>
      </c>
      <c r="J1366" t="s">
        <v>40</v>
      </c>
      <c r="K1366">
        <v>15</v>
      </c>
    </row>
    <row r="1367" spans="1:11" x14ac:dyDescent="0.25">
      <c r="A1367" t="s">
        <v>1416</v>
      </c>
      <c r="B1367" t="s">
        <v>368</v>
      </c>
      <c r="C1367" t="s">
        <v>11</v>
      </c>
      <c r="D1367" t="s">
        <v>12</v>
      </c>
      <c r="E1367" s="27">
        <v>0.12</v>
      </c>
      <c r="F1367" s="2">
        <v>44956</v>
      </c>
      <c r="G1367" s="27" t="str">
        <f>TEXT(Table[[#This Row],[date]],"mmm")</f>
        <v>Jan</v>
      </c>
      <c r="H1367" s="2" t="str">
        <f>TEXT(Table[[#This Row],[date]],"yyyy")</f>
        <v>2023</v>
      </c>
      <c r="I1367" t="s">
        <v>31</v>
      </c>
      <c r="J1367" t="s">
        <v>15</v>
      </c>
      <c r="K1367">
        <v>425</v>
      </c>
    </row>
    <row r="1368" spans="1:11" x14ac:dyDescent="0.25">
      <c r="A1368" t="s">
        <v>1417</v>
      </c>
      <c r="B1368" t="s">
        <v>33</v>
      </c>
      <c r="C1368" t="s">
        <v>65</v>
      </c>
      <c r="D1368">
        <v>80</v>
      </c>
      <c r="E1368" s="27">
        <v>0.4</v>
      </c>
      <c r="F1368" s="2">
        <v>43965</v>
      </c>
      <c r="G1368" s="27" t="str">
        <f>TEXT(Table[[#This Row],[date]],"mmm")</f>
        <v>May</v>
      </c>
      <c r="H1368" s="2" t="str">
        <f>TEXT(Table[[#This Row],[date]],"yyyy")</f>
        <v>2020</v>
      </c>
      <c r="I1368" t="s">
        <v>59</v>
      </c>
      <c r="J1368" t="s">
        <v>15</v>
      </c>
      <c r="K1368" t="s">
        <v>12</v>
      </c>
    </row>
    <row r="1369" spans="1:11" x14ac:dyDescent="0.25">
      <c r="A1369" t="s">
        <v>1418</v>
      </c>
      <c r="B1369" t="s">
        <v>27</v>
      </c>
      <c r="C1369" t="s">
        <v>65</v>
      </c>
      <c r="D1369" t="s">
        <v>12</v>
      </c>
      <c r="E1369" s="27">
        <v>1</v>
      </c>
      <c r="F1369" s="2">
        <v>44125</v>
      </c>
      <c r="G1369" s="27" t="str">
        <f>TEXT(Table[[#This Row],[date]],"mmm")</f>
        <v>Oct</v>
      </c>
      <c r="H1369" s="2" t="str">
        <f>TEXT(Table[[#This Row],[date]],"yyyy")</f>
        <v>2020</v>
      </c>
      <c r="I1369" t="s">
        <v>102</v>
      </c>
      <c r="J1369" t="s">
        <v>15</v>
      </c>
      <c r="K1369">
        <v>1800</v>
      </c>
    </row>
    <row r="1370" spans="1:11" x14ac:dyDescent="0.25">
      <c r="A1370" t="s">
        <v>1419</v>
      </c>
      <c r="B1370" t="s">
        <v>37</v>
      </c>
      <c r="C1370" t="s">
        <v>58</v>
      </c>
      <c r="D1370">
        <v>60</v>
      </c>
      <c r="E1370" s="27" t="s">
        <v>12</v>
      </c>
      <c r="F1370" s="2">
        <v>44816</v>
      </c>
      <c r="G1370" s="27" t="str">
        <f>TEXT(Table[[#This Row],[date]],"mmm")</f>
        <v>Sep</v>
      </c>
      <c r="H1370" s="2" t="str">
        <f>TEXT(Table[[#This Row],[date]],"yyyy")</f>
        <v>2022</v>
      </c>
      <c r="I1370" t="s">
        <v>59</v>
      </c>
      <c r="J1370" t="s">
        <v>40</v>
      </c>
      <c r="K1370">
        <v>28</v>
      </c>
    </row>
    <row r="1371" spans="1:11" x14ac:dyDescent="0.25">
      <c r="A1371" t="s">
        <v>1420</v>
      </c>
      <c r="B1371" t="s">
        <v>314</v>
      </c>
      <c r="C1371" t="s">
        <v>38</v>
      </c>
      <c r="D1371">
        <v>20</v>
      </c>
      <c r="E1371" s="27">
        <v>0.2</v>
      </c>
      <c r="F1371" s="2">
        <v>44889</v>
      </c>
      <c r="G1371" s="27" t="str">
        <f>TEXT(Table[[#This Row],[date]],"mmm")</f>
        <v>Nov</v>
      </c>
      <c r="H1371" s="2" t="str">
        <f>TEXT(Table[[#This Row],[date]],"yyyy")</f>
        <v>2022</v>
      </c>
      <c r="I1371" t="s">
        <v>39</v>
      </c>
      <c r="J1371" t="s">
        <v>131</v>
      </c>
      <c r="K1371">
        <v>3</v>
      </c>
    </row>
    <row r="1372" spans="1:11" x14ac:dyDescent="0.25">
      <c r="A1372" t="s">
        <v>1421</v>
      </c>
      <c r="B1372" t="s">
        <v>37</v>
      </c>
      <c r="C1372" t="s">
        <v>159</v>
      </c>
      <c r="D1372">
        <v>88</v>
      </c>
      <c r="E1372" s="27">
        <v>0.08</v>
      </c>
      <c r="F1372" s="2">
        <v>43938</v>
      </c>
      <c r="G1372" s="27" t="str">
        <f>TEXT(Table[[#This Row],[date]],"mmm")</f>
        <v>Apr</v>
      </c>
      <c r="H1372" s="2" t="str">
        <f>TEXT(Table[[#This Row],[date]],"yyyy")</f>
        <v>2020</v>
      </c>
      <c r="I1372" t="s">
        <v>35</v>
      </c>
      <c r="J1372" t="s">
        <v>40</v>
      </c>
      <c r="K1372">
        <v>335</v>
      </c>
    </row>
    <row r="1373" spans="1:11" x14ac:dyDescent="0.25">
      <c r="A1373" t="s">
        <v>1421</v>
      </c>
      <c r="B1373" t="s">
        <v>37</v>
      </c>
      <c r="C1373" t="s">
        <v>159</v>
      </c>
      <c r="D1373">
        <v>160</v>
      </c>
      <c r="E1373" s="27">
        <v>0.04</v>
      </c>
      <c r="F1373" s="2">
        <v>44670</v>
      </c>
      <c r="G1373" s="27" t="str">
        <f>TEXT(Table[[#This Row],[date]],"mmm")</f>
        <v>Apr</v>
      </c>
      <c r="H1373" s="2" t="str">
        <f>TEXT(Table[[#This Row],[date]],"yyyy")</f>
        <v>2022</v>
      </c>
      <c r="I1373" t="s">
        <v>14</v>
      </c>
      <c r="J1373" t="s">
        <v>40</v>
      </c>
      <c r="K1373">
        <v>755</v>
      </c>
    </row>
    <row r="1374" spans="1:11" x14ac:dyDescent="0.25">
      <c r="A1374" t="s">
        <v>1422</v>
      </c>
      <c r="B1374" t="s">
        <v>57</v>
      </c>
      <c r="C1374" t="s">
        <v>75</v>
      </c>
      <c r="D1374">
        <v>80</v>
      </c>
      <c r="E1374" s="27">
        <v>0.19</v>
      </c>
      <c r="F1374" s="2">
        <v>44741</v>
      </c>
      <c r="G1374" s="27" t="str">
        <f>TEXT(Table[[#This Row],[date]],"mmm")</f>
        <v>Jun</v>
      </c>
      <c r="H1374" s="2" t="str">
        <f>TEXT(Table[[#This Row],[date]],"yyyy")</f>
        <v>2022</v>
      </c>
      <c r="I1374" t="s">
        <v>14</v>
      </c>
      <c r="J1374" t="s">
        <v>15</v>
      </c>
      <c r="K1374">
        <v>347</v>
      </c>
    </row>
    <row r="1375" spans="1:11" x14ac:dyDescent="0.25">
      <c r="A1375" t="s">
        <v>1423</v>
      </c>
      <c r="B1375" t="s">
        <v>218</v>
      </c>
      <c r="C1375" t="s">
        <v>152</v>
      </c>
      <c r="D1375" t="s">
        <v>12</v>
      </c>
      <c r="E1375" s="27">
        <v>0.7</v>
      </c>
      <c r="F1375" s="2">
        <v>43948</v>
      </c>
      <c r="G1375" s="27" t="str">
        <f>TEXT(Table[[#This Row],[date]],"mmm")</f>
        <v>Apr</v>
      </c>
      <c r="H1375" s="2" t="str">
        <f>TEXT(Table[[#This Row],[date]],"yyyy")</f>
        <v>2020</v>
      </c>
      <c r="I1375" t="s">
        <v>124</v>
      </c>
      <c r="J1375" t="s">
        <v>15</v>
      </c>
      <c r="K1375">
        <v>4</v>
      </c>
    </row>
    <row r="1376" spans="1:11" x14ac:dyDescent="0.25">
      <c r="A1376" t="s">
        <v>1424</v>
      </c>
      <c r="B1376" t="s">
        <v>57</v>
      </c>
      <c r="C1376" t="s">
        <v>58</v>
      </c>
      <c r="D1376">
        <v>63</v>
      </c>
      <c r="E1376" s="27">
        <v>0.1</v>
      </c>
      <c r="F1376" s="2">
        <v>44763</v>
      </c>
      <c r="G1376" s="27" t="str">
        <f>TEXT(Table[[#This Row],[date]],"mmm")</f>
        <v>Jul</v>
      </c>
      <c r="H1376" s="2" t="str">
        <f>TEXT(Table[[#This Row],[date]],"yyyy")</f>
        <v>2022</v>
      </c>
      <c r="I1376" t="s">
        <v>35</v>
      </c>
      <c r="J1376" t="s">
        <v>15</v>
      </c>
      <c r="K1376">
        <v>329</v>
      </c>
    </row>
    <row r="1377" spans="1:11" x14ac:dyDescent="0.25">
      <c r="A1377" t="s">
        <v>1424</v>
      </c>
      <c r="B1377" t="s">
        <v>57</v>
      </c>
      <c r="C1377" t="s">
        <v>58</v>
      </c>
      <c r="D1377">
        <v>100</v>
      </c>
      <c r="E1377" s="27">
        <v>0.14000000000000001</v>
      </c>
      <c r="F1377" s="2">
        <v>44663</v>
      </c>
      <c r="G1377" s="27" t="str">
        <f>TEXT(Table[[#This Row],[date]],"mmm")</f>
        <v>Apr</v>
      </c>
      <c r="H1377" s="2" t="str">
        <f>TEXT(Table[[#This Row],[date]],"yyyy")</f>
        <v>2022</v>
      </c>
      <c r="I1377" t="s">
        <v>35</v>
      </c>
      <c r="J1377" t="s">
        <v>15</v>
      </c>
      <c r="K1377">
        <v>329</v>
      </c>
    </row>
    <row r="1378" spans="1:11" x14ac:dyDescent="0.25">
      <c r="A1378" t="s">
        <v>1425</v>
      </c>
      <c r="B1378" t="s">
        <v>374</v>
      </c>
      <c r="C1378" t="s">
        <v>345</v>
      </c>
      <c r="D1378">
        <v>60</v>
      </c>
      <c r="E1378" s="27" t="s">
        <v>12</v>
      </c>
      <c r="F1378" s="2">
        <v>43917</v>
      </c>
      <c r="G1378" s="27" t="str">
        <f>TEXT(Table[[#This Row],[date]],"mmm")</f>
        <v>Mar</v>
      </c>
      <c r="H1378" s="2" t="str">
        <f>TEXT(Table[[#This Row],[date]],"yyyy")</f>
        <v>2020</v>
      </c>
      <c r="I1378" t="s">
        <v>19</v>
      </c>
      <c r="J1378" t="s">
        <v>15</v>
      </c>
      <c r="K1378">
        <v>12</v>
      </c>
    </row>
    <row r="1379" spans="1:11" x14ac:dyDescent="0.25">
      <c r="A1379" t="s">
        <v>1426</v>
      </c>
      <c r="B1379" t="s">
        <v>22</v>
      </c>
      <c r="C1379" t="s">
        <v>108</v>
      </c>
      <c r="D1379">
        <v>78</v>
      </c>
      <c r="E1379" s="27">
        <v>0.3</v>
      </c>
      <c r="F1379" s="2">
        <v>43915</v>
      </c>
      <c r="G1379" s="27" t="str">
        <f>TEXT(Table[[#This Row],[date]],"mmm")</f>
        <v>Mar</v>
      </c>
      <c r="H1379" s="2" t="str">
        <f>TEXT(Table[[#This Row],[date]],"yyyy")</f>
        <v>2020</v>
      </c>
      <c r="I1379" t="s">
        <v>39</v>
      </c>
      <c r="J1379" t="s">
        <v>25</v>
      </c>
      <c r="K1379" t="s">
        <v>12</v>
      </c>
    </row>
    <row r="1380" spans="1:11" x14ac:dyDescent="0.25">
      <c r="A1380" t="s">
        <v>1427</v>
      </c>
      <c r="B1380" t="s">
        <v>80</v>
      </c>
      <c r="C1380" t="s">
        <v>75</v>
      </c>
      <c r="D1380">
        <v>59</v>
      </c>
      <c r="E1380" s="27">
        <v>0.4</v>
      </c>
      <c r="F1380" s="2">
        <v>44650</v>
      </c>
      <c r="G1380" s="27" t="str">
        <f>TEXT(Table[[#This Row],[date]],"mmm")</f>
        <v>Mar</v>
      </c>
      <c r="H1380" s="2" t="str">
        <f>TEXT(Table[[#This Row],[date]],"yyyy")</f>
        <v>2022</v>
      </c>
      <c r="I1380" t="s">
        <v>24</v>
      </c>
      <c r="J1380" t="s">
        <v>81</v>
      </c>
      <c r="K1380">
        <v>40</v>
      </c>
    </row>
    <row r="1381" spans="1:11" x14ac:dyDescent="0.25">
      <c r="A1381" t="s">
        <v>1428</v>
      </c>
      <c r="B1381" t="s">
        <v>247</v>
      </c>
      <c r="C1381" t="s">
        <v>34</v>
      </c>
      <c r="D1381" t="s">
        <v>12</v>
      </c>
      <c r="E1381" s="27">
        <v>0.12</v>
      </c>
      <c r="F1381" s="2">
        <v>44911</v>
      </c>
      <c r="G1381" s="27" t="str">
        <f>TEXT(Table[[#This Row],[date]],"mmm")</f>
        <v>Dec</v>
      </c>
      <c r="H1381" s="2" t="str">
        <f>TEXT(Table[[#This Row],[date]],"yyyy")</f>
        <v>2022</v>
      </c>
      <c r="I1381" t="s">
        <v>19</v>
      </c>
      <c r="J1381" t="s">
        <v>25</v>
      </c>
      <c r="K1381">
        <v>30</v>
      </c>
    </row>
    <row r="1382" spans="1:11" x14ac:dyDescent="0.25">
      <c r="A1382" t="s">
        <v>1429</v>
      </c>
      <c r="B1382" t="s">
        <v>10</v>
      </c>
      <c r="C1382" t="s">
        <v>159</v>
      </c>
      <c r="D1382">
        <v>140</v>
      </c>
      <c r="E1382" s="27">
        <v>1</v>
      </c>
      <c r="F1382" s="2">
        <v>44797</v>
      </c>
      <c r="G1382" s="27" t="str">
        <f>TEXT(Table[[#This Row],[date]],"mmm")</f>
        <v>Aug</v>
      </c>
      <c r="H1382" s="2" t="str">
        <f>TEXT(Table[[#This Row],[date]],"yyyy")</f>
        <v>2022</v>
      </c>
      <c r="I1382" t="s">
        <v>24</v>
      </c>
      <c r="J1382" t="s">
        <v>15</v>
      </c>
      <c r="K1382">
        <v>117</v>
      </c>
    </row>
    <row r="1383" spans="1:11" x14ac:dyDescent="0.25">
      <c r="A1383" t="s">
        <v>1430</v>
      </c>
      <c r="B1383" t="s">
        <v>57</v>
      </c>
      <c r="C1383" t="s">
        <v>11</v>
      </c>
      <c r="D1383">
        <v>11</v>
      </c>
      <c r="E1383" s="27">
        <v>0.05</v>
      </c>
      <c r="F1383" s="2">
        <v>44763</v>
      </c>
      <c r="G1383" s="27" t="str">
        <f>TEXT(Table[[#This Row],[date]],"mmm")</f>
        <v>Jul</v>
      </c>
      <c r="H1383" s="2" t="str">
        <f>TEXT(Table[[#This Row],[date]],"yyyy")</f>
        <v>2022</v>
      </c>
      <c r="I1383" t="s">
        <v>24</v>
      </c>
      <c r="J1383" t="s">
        <v>15</v>
      </c>
      <c r="K1383">
        <v>42</v>
      </c>
    </row>
    <row r="1384" spans="1:11" x14ac:dyDescent="0.25">
      <c r="A1384" t="s">
        <v>1430</v>
      </c>
      <c r="B1384" t="s">
        <v>57</v>
      </c>
      <c r="C1384" t="s">
        <v>11</v>
      </c>
      <c r="D1384">
        <v>40</v>
      </c>
      <c r="E1384" s="27">
        <v>0.13</v>
      </c>
      <c r="F1384" s="2">
        <v>43942</v>
      </c>
      <c r="G1384" s="27" t="str">
        <f>TEXT(Table[[#This Row],[date]],"mmm")</f>
        <v>Apr</v>
      </c>
      <c r="H1384" s="2" t="str">
        <f>TEXT(Table[[#This Row],[date]],"yyyy")</f>
        <v>2020</v>
      </c>
      <c r="I1384" t="s">
        <v>24</v>
      </c>
      <c r="J1384" t="s">
        <v>15</v>
      </c>
      <c r="K1384">
        <v>42</v>
      </c>
    </row>
    <row r="1385" spans="1:11" x14ac:dyDescent="0.25">
      <c r="A1385" t="s">
        <v>1431</v>
      </c>
      <c r="B1385" t="s">
        <v>68</v>
      </c>
      <c r="C1385" t="s">
        <v>53</v>
      </c>
      <c r="D1385" t="s">
        <v>12</v>
      </c>
      <c r="E1385" s="27">
        <v>0.02</v>
      </c>
      <c r="F1385" s="2">
        <v>44942</v>
      </c>
      <c r="G1385" s="27" t="str">
        <f>TEXT(Table[[#This Row],[date]],"mmm")</f>
        <v>Jan</v>
      </c>
      <c r="H1385" s="2" t="str">
        <f>TEXT(Table[[#This Row],[date]],"yyyy")</f>
        <v>2023</v>
      </c>
      <c r="I1385" t="s">
        <v>39</v>
      </c>
      <c r="J1385" t="s">
        <v>70</v>
      </c>
      <c r="K1385">
        <v>548</v>
      </c>
    </row>
    <row r="1386" spans="1:11" x14ac:dyDescent="0.25">
      <c r="A1386" t="s">
        <v>1432</v>
      </c>
      <c r="B1386" t="s">
        <v>27</v>
      </c>
      <c r="C1386" t="s">
        <v>69</v>
      </c>
      <c r="D1386">
        <v>84</v>
      </c>
      <c r="E1386" s="27">
        <v>0.17</v>
      </c>
      <c r="F1386" s="2">
        <v>44861</v>
      </c>
      <c r="G1386" s="27" t="str">
        <f>TEXT(Table[[#This Row],[date]],"mmm")</f>
        <v>Oct</v>
      </c>
      <c r="H1386" s="2" t="str">
        <f>TEXT(Table[[#This Row],[date]],"yyyy")</f>
        <v>2022</v>
      </c>
      <c r="I1386" t="s">
        <v>24</v>
      </c>
      <c r="J1386" t="s">
        <v>15</v>
      </c>
      <c r="K1386">
        <v>277</v>
      </c>
    </row>
    <row r="1387" spans="1:11" x14ac:dyDescent="0.25">
      <c r="A1387" t="s">
        <v>1433</v>
      </c>
      <c r="B1387" t="s">
        <v>165</v>
      </c>
      <c r="C1387" t="s">
        <v>38</v>
      </c>
      <c r="D1387">
        <v>235</v>
      </c>
      <c r="E1387" s="27" t="s">
        <v>12</v>
      </c>
      <c r="F1387" s="2">
        <v>44902</v>
      </c>
      <c r="G1387" s="27" t="str">
        <f>TEXT(Table[[#This Row],[date]],"mmm")</f>
        <v>Dec</v>
      </c>
      <c r="H1387" s="2" t="str">
        <f>TEXT(Table[[#This Row],[date]],"yyyy")</f>
        <v>2022</v>
      </c>
      <c r="I1387" t="s">
        <v>19</v>
      </c>
      <c r="J1387" t="s">
        <v>15</v>
      </c>
      <c r="K1387">
        <v>55</v>
      </c>
    </row>
    <row r="1388" spans="1:11" x14ac:dyDescent="0.25">
      <c r="A1388" t="s">
        <v>1434</v>
      </c>
      <c r="B1388" t="s">
        <v>237</v>
      </c>
      <c r="C1388" t="s">
        <v>34</v>
      </c>
      <c r="D1388" t="s">
        <v>12</v>
      </c>
      <c r="E1388" s="27">
        <v>0.14000000000000001</v>
      </c>
      <c r="F1388" s="2">
        <v>44944</v>
      </c>
      <c r="G1388" s="27" t="str">
        <f>TEXT(Table[[#This Row],[date]],"mmm")</f>
        <v>Jan</v>
      </c>
      <c r="H1388" s="2" t="str">
        <f>TEXT(Table[[#This Row],[date]],"yyyy")</f>
        <v>2023</v>
      </c>
      <c r="I1388" t="s">
        <v>31</v>
      </c>
      <c r="J1388" t="s">
        <v>48</v>
      </c>
      <c r="K1388">
        <v>55</v>
      </c>
    </row>
    <row r="1389" spans="1:11" x14ac:dyDescent="0.25">
      <c r="A1389" t="s">
        <v>1435</v>
      </c>
      <c r="B1389" t="s">
        <v>96</v>
      </c>
      <c r="C1389" t="s">
        <v>97</v>
      </c>
      <c r="D1389" t="s">
        <v>12</v>
      </c>
      <c r="E1389" s="27">
        <v>0.1</v>
      </c>
      <c r="F1389" s="2">
        <v>43929</v>
      </c>
      <c r="G1389" s="27" t="str">
        <f>TEXT(Table[[#This Row],[date]],"mmm")</f>
        <v>Apr</v>
      </c>
      <c r="H1389" s="2" t="str">
        <f>TEXT(Table[[#This Row],[date]],"yyyy")</f>
        <v>2020</v>
      </c>
      <c r="I1389" t="s">
        <v>29</v>
      </c>
      <c r="J1389" t="s">
        <v>96</v>
      </c>
      <c r="K1389">
        <v>134</v>
      </c>
    </row>
    <row r="1390" spans="1:11" x14ac:dyDescent="0.25">
      <c r="A1390" t="s">
        <v>1436</v>
      </c>
      <c r="B1390" t="s">
        <v>33</v>
      </c>
      <c r="C1390" t="s">
        <v>11</v>
      </c>
      <c r="D1390">
        <v>67</v>
      </c>
      <c r="E1390" s="27">
        <v>0.2</v>
      </c>
      <c r="F1390" s="2">
        <v>44844</v>
      </c>
      <c r="G1390" s="27" t="str">
        <f>TEXT(Table[[#This Row],[date]],"mmm")</f>
        <v>Oct</v>
      </c>
      <c r="H1390" s="2" t="str">
        <f>TEXT(Table[[#This Row],[date]],"yyyy")</f>
        <v>2022</v>
      </c>
      <c r="I1390" t="s">
        <v>29</v>
      </c>
      <c r="J1390" t="s">
        <v>15</v>
      </c>
      <c r="K1390">
        <v>315</v>
      </c>
    </row>
    <row r="1391" spans="1:11" x14ac:dyDescent="0.25">
      <c r="A1391" t="s">
        <v>1437</v>
      </c>
      <c r="B1391" t="s">
        <v>57</v>
      </c>
      <c r="C1391" t="s">
        <v>159</v>
      </c>
      <c r="D1391">
        <v>236</v>
      </c>
      <c r="E1391" s="27">
        <v>7.0000000000000007E-2</v>
      </c>
      <c r="F1391" s="2">
        <v>43928</v>
      </c>
      <c r="G1391" s="27" t="str">
        <f>TEXT(Table[[#This Row],[date]],"mmm")</f>
        <v>Apr</v>
      </c>
      <c r="H1391" s="2" t="str">
        <f>TEXT(Table[[#This Row],[date]],"yyyy")</f>
        <v>2020</v>
      </c>
      <c r="I1391" t="s">
        <v>31</v>
      </c>
      <c r="J1391" t="s">
        <v>15</v>
      </c>
      <c r="K1391">
        <v>319</v>
      </c>
    </row>
    <row r="1392" spans="1:11" x14ac:dyDescent="0.25">
      <c r="A1392" t="s">
        <v>1437</v>
      </c>
      <c r="B1392" t="s">
        <v>57</v>
      </c>
      <c r="C1392" t="s">
        <v>159</v>
      </c>
      <c r="D1392">
        <v>470</v>
      </c>
      <c r="E1392" s="27">
        <v>0.08</v>
      </c>
      <c r="F1392" s="2">
        <v>44726</v>
      </c>
      <c r="G1392" s="27" t="str">
        <f>TEXT(Table[[#This Row],[date]],"mmm")</f>
        <v>Jun</v>
      </c>
      <c r="H1392" s="2" t="str">
        <f>TEXT(Table[[#This Row],[date]],"yyyy")</f>
        <v>2022</v>
      </c>
      <c r="I1392" t="s">
        <v>31</v>
      </c>
      <c r="J1392" t="s">
        <v>15</v>
      </c>
      <c r="K1392">
        <v>319</v>
      </c>
    </row>
    <row r="1393" spans="1:11" x14ac:dyDescent="0.25">
      <c r="A1393" t="s">
        <v>1437</v>
      </c>
      <c r="B1393" t="s">
        <v>57</v>
      </c>
      <c r="C1393" t="s">
        <v>159</v>
      </c>
      <c r="D1393">
        <v>862</v>
      </c>
      <c r="E1393" s="27">
        <v>0.13</v>
      </c>
      <c r="F1393" s="2">
        <v>44874</v>
      </c>
      <c r="G1393" s="27" t="str">
        <f>TEXT(Table[[#This Row],[date]],"mmm")</f>
        <v>Nov</v>
      </c>
      <c r="H1393" s="2" t="str">
        <f>TEXT(Table[[#This Row],[date]],"yyyy")</f>
        <v>2022</v>
      </c>
      <c r="I1393" t="s">
        <v>31</v>
      </c>
      <c r="J1393" t="s">
        <v>15</v>
      </c>
      <c r="K1393">
        <v>320</v>
      </c>
    </row>
    <row r="1394" spans="1:11" x14ac:dyDescent="0.25">
      <c r="A1394" t="s">
        <v>1438</v>
      </c>
      <c r="B1394" t="s">
        <v>1439</v>
      </c>
      <c r="C1394" t="s">
        <v>11</v>
      </c>
      <c r="D1394">
        <v>44</v>
      </c>
      <c r="E1394" s="27">
        <v>0.25</v>
      </c>
      <c r="F1394" s="2">
        <v>43998</v>
      </c>
      <c r="G1394" s="27" t="str">
        <f>TEXT(Table[[#This Row],[date]],"mmm")</f>
        <v>Jun</v>
      </c>
      <c r="H1394" s="2" t="str">
        <f>TEXT(Table[[#This Row],[date]],"yyyy")</f>
        <v>2020</v>
      </c>
      <c r="I1394" t="s">
        <v>29</v>
      </c>
      <c r="J1394" t="s">
        <v>15</v>
      </c>
      <c r="K1394">
        <v>50</v>
      </c>
    </row>
    <row r="1395" spans="1:11" x14ac:dyDescent="0.25">
      <c r="A1395" t="s">
        <v>1440</v>
      </c>
      <c r="B1395" t="s">
        <v>155</v>
      </c>
      <c r="C1395" t="s">
        <v>58</v>
      </c>
      <c r="D1395">
        <v>31</v>
      </c>
      <c r="E1395" s="27">
        <v>0.11</v>
      </c>
      <c r="F1395" s="2">
        <v>44966</v>
      </c>
      <c r="G1395" s="27" t="str">
        <f>TEXT(Table[[#This Row],[date]],"mmm")</f>
        <v>Feb</v>
      </c>
      <c r="H1395" s="2" t="str">
        <f>TEXT(Table[[#This Row],[date]],"yyyy")</f>
        <v>2023</v>
      </c>
      <c r="I1395" t="s">
        <v>31</v>
      </c>
      <c r="J1395" t="s">
        <v>157</v>
      </c>
      <c r="K1395">
        <v>317</v>
      </c>
    </row>
    <row r="1396" spans="1:11" x14ac:dyDescent="0.25">
      <c r="A1396" t="s">
        <v>1441</v>
      </c>
      <c r="B1396" t="s">
        <v>165</v>
      </c>
      <c r="C1396" t="s">
        <v>58</v>
      </c>
      <c r="D1396">
        <v>750</v>
      </c>
      <c r="E1396" s="27">
        <v>0.05</v>
      </c>
      <c r="F1396" s="2">
        <v>44687</v>
      </c>
      <c r="G1396" s="27" t="str">
        <f>TEXT(Table[[#This Row],[date]],"mmm")</f>
        <v>May</v>
      </c>
      <c r="H1396" s="2" t="str">
        <f>TEXT(Table[[#This Row],[date]],"yyyy")</f>
        <v>2022</v>
      </c>
      <c r="I1396" t="s">
        <v>39</v>
      </c>
      <c r="J1396" t="s">
        <v>15</v>
      </c>
      <c r="K1396">
        <v>1500</v>
      </c>
    </row>
    <row r="1397" spans="1:11" x14ac:dyDescent="0.25">
      <c r="A1397" t="s">
        <v>1442</v>
      </c>
      <c r="B1397" t="s">
        <v>77</v>
      </c>
      <c r="C1397" t="s">
        <v>520</v>
      </c>
      <c r="D1397">
        <v>150</v>
      </c>
      <c r="E1397" s="27">
        <v>0.1</v>
      </c>
      <c r="F1397" s="2">
        <v>44902</v>
      </c>
      <c r="G1397" s="27" t="str">
        <f>TEXT(Table[[#This Row],[date]],"mmm")</f>
        <v>Dec</v>
      </c>
      <c r="H1397" s="2" t="str">
        <f>TEXT(Table[[#This Row],[date]],"yyyy")</f>
        <v>2022</v>
      </c>
      <c r="I1397" t="s">
        <v>102</v>
      </c>
      <c r="J1397" t="s">
        <v>15</v>
      </c>
      <c r="K1397">
        <v>125</v>
      </c>
    </row>
    <row r="1398" spans="1:11" x14ac:dyDescent="0.25">
      <c r="A1398" t="s">
        <v>1443</v>
      </c>
      <c r="B1398" t="s">
        <v>298</v>
      </c>
      <c r="C1398" t="s">
        <v>175</v>
      </c>
      <c r="D1398">
        <v>40</v>
      </c>
      <c r="E1398" s="27">
        <v>0.2</v>
      </c>
      <c r="F1398" s="2">
        <v>44936</v>
      </c>
      <c r="G1398" s="27" t="str">
        <f>TEXT(Table[[#This Row],[date]],"mmm")</f>
        <v>Jan</v>
      </c>
      <c r="H1398" s="2" t="str">
        <f>TEXT(Table[[#This Row],[date]],"yyyy")</f>
        <v>2023</v>
      </c>
      <c r="I1398" t="s">
        <v>12</v>
      </c>
      <c r="J1398" t="s">
        <v>70</v>
      </c>
      <c r="K1398" t="s">
        <v>12</v>
      </c>
    </row>
    <row r="1399" spans="1:11" x14ac:dyDescent="0.25">
      <c r="A1399" t="s">
        <v>1444</v>
      </c>
      <c r="B1399" t="s">
        <v>187</v>
      </c>
      <c r="C1399" t="s">
        <v>11</v>
      </c>
      <c r="D1399">
        <v>82</v>
      </c>
      <c r="E1399" s="27" t="s">
        <v>12</v>
      </c>
      <c r="F1399" s="2">
        <v>44133</v>
      </c>
      <c r="G1399" s="27" t="str">
        <f>TEXT(Table[[#This Row],[date]],"mmm")</f>
        <v>Oct</v>
      </c>
      <c r="H1399" s="2" t="str">
        <f>TEXT(Table[[#This Row],[date]],"yyyy")</f>
        <v>2020</v>
      </c>
      <c r="I1399" t="s">
        <v>19</v>
      </c>
      <c r="J1399" t="s">
        <v>15</v>
      </c>
      <c r="K1399">
        <v>13</v>
      </c>
    </row>
    <row r="1400" spans="1:11" x14ac:dyDescent="0.25">
      <c r="A1400" t="s">
        <v>1445</v>
      </c>
      <c r="B1400" t="s">
        <v>10</v>
      </c>
      <c r="C1400" t="s">
        <v>175</v>
      </c>
      <c r="D1400">
        <v>100</v>
      </c>
      <c r="E1400" s="27">
        <v>0.09</v>
      </c>
      <c r="F1400" s="2">
        <v>44748</v>
      </c>
      <c r="G1400" s="27" t="str">
        <f>TEXT(Table[[#This Row],[date]],"mmm")</f>
        <v>Jul</v>
      </c>
      <c r="H1400" s="2" t="str">
        <f>TEXT(Table[[#This Row],[date]],"yyyy")</f>
        <v>2022</v>
      </c>
      <c r="I1400" t="s">
        <v>29</v>
      </c>
      <c r="J1400" t="s">
        <v>15</v>
      </c>
      <c r="K1400">
        <v>496</v>
      </c>
    </row>
    <row r="1401" spans="1:11" x14ac:dyDescent="0.25">
      <c r="A1401" t="s">
        <v>1446</v>
      </c>
      <c r="B1401" t="s">
        <v>77</v>
      </c>
      <c r="C1401" t="s">
        <v>97</v>
      </c>
      <c r="D1401">
        <v>50</v>
      </c>
      <c r="E1401" s="27">
        <v>0.5</v>
      </c>
      <c r="F1401" s="2">
        <v>43909</v>
      </c>
      <c r="G1401" s="27" t="str">
        <f>TEXT(Table[[#This Row],[date]],"mmm")</f>
        <v>Mar</v>
      </c>
      <c r="H1401" s="2" t="str">
        <f>TEXT(Table[[#This Row],[date]],"yyyy")</f>
        <v>2020</v>
      </c>
      <c r="I1401" t="s">
        <v>24</v>
      </c>
      <c r="J1401" t="s">
        <v>15</v>
      </c>
      <c r="K1401">
        <v>17</v>
      </c>
    </row>
    <row r="1402" spans="1:11" x14ac:dyDescent="0.25">
      <c r="A1402" t="s">
        <v>1447</v>
      </c>
      <c r="B1402" t="s">
        <v>314</v>
      </c>
      <c r="C1402" t="s">
        <v>69</v>
      </c>
      <c r="D1402">
        <v>391</v>
      </c>
      <c r="E1402" s="27">
        <v>0.5</v>
      </c>
      <c r="F1402" s="2">
        <v>43949</v>
      </c>
      <c r="G1402" s="27" t="str">
        <f>TEXT(Table[[#This Row],[date]],"mmm")</f>
        <v>Apr</v>
      </c>
      <c r="H1402" s="2" t="str">
        <f>TEXT(Table[[#This Row],[date]],"yyyy")</f>
        <v>2020</v>
      </c>
      <c r="I1402" t="s">
        <v>39</v>
      </c>
      <c r="J1402" t="s">
        <v>131</v>
      </c>
      <c r="K1402" t="s">
        <v>12</v>
      </c>
    </row>
    <row r="1403" spans="1:11" x14ac:dyDescent="0.25">
      <c r="A1403" t="s">
        <v>1448</v>
      </c>
      <c r="B1403" t="s">
        <v>127</v>
      </c>
      <c r="C1403" t="s">
        <v>345</v>
      </c>
      <c r="D1403">
        <v>70</v>
      </c>
      <c r="E1403" s="27">
        <v>0.12</v>
      </c>
      <c r="F1403" s="2">
        <v>44777</v>
      </c>
      <c r="G1403" s="27" t="str">
        <f>TEXT(Table[[#This Row],[date]],"mmm")</f>
        <v>Aug</v>
      </c>
      <c r="H1403" s="2" t="str">
        <f>TEXT(Table[[#This Row],[date]],"yyyy")</f>
        <v>2022</v>
      </c>
      <c r="I1403" t="s">
        <v>24</v>
      </c>
      <c r="J1403" t="s">
        <v>25</v>
      </c>
      <c r="K1403">
        <v>163</v>
      </c>
    </row>
    <row r="1404" spans="1:11" x14ac:dyDescent="0.25">
      <c r="A1404" t="s">
        <v>1448</v>
      </c>
      <c r="B1404" t="s">
        <v>127</v>
      </c>
      <c r="C1404" t="s">
        <v>345</v>
      </c>
      <c r="D1404">
        <v>210</v>
      </c>
      <c r="E1404" s="27">
        <v>0.43</v>
      </c>
      <c r="F1404" s="2">
        <v>44861</v>
      </c>
      <c r="G1404" s="27" t="str">
        <f>TEXT(Table[[#This Row],[date]],"mmm")</f>
        <v>Oct</v>
      </c>
      <c r="H1404" s="2" t="str">
        <f>TEXT(Table[[#This Row],[date]],"yyyy")</f>
        <v>2022</v>
      </c>
      <c r="I1404" t="s">
        <v>24</v>
      </c>
      <c r="J1404" t="s">
        <v>25</v>
      </c>
      <c r="K1404">
        <v>163</v>
      </c>
    </row>
    <row r="1405" spans="1:11" x14ac:dyDescent="0.25">
      <c r="A1405" t="s">
        <v>1449</v>
      </c>
      <c r="B1405" t="s">
        <v>33</v>
      </c>
      <c r="C1405" t="s">
        <v>34</v>
      </c>
      <c r="D1405" t="s">
        <v>12</v>
      </c>
      <c r="E1405" s="27">
        <v>0.24</v>
      </c>
      <c r="F1405" s="2">
        <v>44816</v>
      </c>
      <c r="G1405" s="27" t="str">
        <f>TEXT(Table[[#This Row],[date]],"mmm")</f>
        <v>Sep</v>
      </c>
      <c r="H1405" s="2" t="str">
        <f>TEXT(Table[[#This Row],[date]],"yyyy")</f>
        <v>2022</v>
      </c>
      <c r="I1405" t="s">
        <v>31</v>
      </c>
      <c r="J1405" t="s">
        <v>15</v>
      </c>
      <c r="K1405">
        <v>526</v>
      </c>
    </row>
    <row r="1406" spans="1:11" x14ac:dyDescent="0.25">
      <c r="A1406" t="s">
        <v>1450</v>
      </c>
      <c r="B1406" t="s">
        <v>74</v>
      </c>
      <c r="C1406" t="s">
        <v>11</v>
      </c>
      <c r="D1406">
        <v>65</v>
      </c>
      <c r="E1406" s="27">
        <v>0.5</v>
      </c>
      <c r="F1406" s="2">
        <v>44873</v>
      </c>
      <c r="G1406" s="27" t="str">
        <f>TEXT(Table[[#This Row],[date]],"mmm")</f>
        <v>Nov</v>
      </c>
      <c r="H1406" s="2" t="str">
        <f>TEXT(Table[[#This Row],[date]],"yyyy")</f>
        <v>2022</v>
      </c>
      <c r="I1406" t="s">
        <v>24</v>
      </c>
      <c r="J1406" t="s">
        <v>15</v>
      </c>
      <c r="K1406">
        <v>257</v>
      </c>
    </row>
    <row r="1407" spans="1:11" x14ac:dyDescent="0.25">
      <c r="A1407" t="s">
        <v>1451</v>
      </c>
      <c r="B1407" t="s">
        <v>27</v>
      </c>
      <c r="C1407" t="s">
        <v>119</v>
      </c>
      <c r="D1407">
        <v>50</v>
      </c>
      <c r="E1407" s="27" t="s">
        <v>12</v>
      </c>
      <c r="F1407" s="2">
        <v>44712</v>
      </c>
      <c r="G1407" s="27" t="str">
        <f>TEXT(Table[[#This Row],[date]],"mmm")</f>
        <v>May</v>
      </c>
      <c r="H1407" s="2" t="str">
        <f>TEXT(Table[[#This Row],[date]],"yyyy")</f>
        <v>2022</v>
      </c>
      <c r="I1407" t="s">
        <v>29</v>
      </c>
      <c r="J1407" t="s">
        <v>15</v>
      </c>
      <c r="K1407">
        <v>85</v>
      </c>
    </row>
    <row r="1408" spans="1:11" x14ac:dyDescent="0.25">
      <c r="A1408" t="s">
        <v>1452</v>
      </c>
      <c r="B1408" t="s">
        <v>80</v>
      </c>
      <c r="C1408" t="s">
        <v>146</v>
      </c>
      <c r="D1408">
        <v>25</v>
      </c>
      <c r="E1408" s="27">
        <v>0.1</v>
      </c>
      <c r="F1408" s="2">
        <v>44893</v>
      </c>
      <c r="G1408" s="27" t="str">
        <f>TEXT(Table[[#This Row],[date]],"mmm")</f>
        <v>Nov</v>
      </c>
      <c r="H1408" s="2" t="str">
        <f>TEXT(Table[[#This Row],[date]],"yyyy")</f>
        <v>2022</v>
      </c>
      <c r="I1408" t="s">
        <v>35</v>
      </c>
      <c r="J1408" t="s">
        <v>81</v>
      </c>
      <c r="K1408">
        <v>87</v>
      </c>
    </row>
    <row r="1409" spans="1:11" x14ac:dyDescent="0.25">
      <c r="A1409" t="s">
        <v>1453</v>
      </c>
      <c r="B1409" t="s">
        <v>27</v>
      </c>
      <c r="C1409" t="s">
        <v>53</v>
      </c>
      <c r="D1409">
        <v>175</v>
      </c>
      <c r="E1409" s="27" t="s">
        <v>12</v>
      </c>
      <c r="F1409" s="2">
        <v>43917</v>
      </c>
      <c r="G1409" s="27" t="str">
        <f>TEXT(Table[[#This Row],[date]],"mmm")</f>
        <v>Mar</v>
      </c>
      <c r="H1409" s="2" t="str">
        <f>TEXT(Table[[#This Row],[date]],"yyyy")</f>
        <v>2020</v>
      </c>
      <c r="I1409" t="s">
        <v>29</v>
      </c>
      <c r="J1409" t="s">
        <v>15</v>
      </c>
      <c r="K1409">
        <v>127</v>
      </c>
    </row>
    <row r="1410" spans="1:11" x14ac:dyDescent="0.25">
      <c r="A1410" t="s">
        <v>1454</v>
      </c>
      <c r="B1410" t="s">
        <v>187</v>
      </c>
      <c r="C1410" t="s">
        <v>75</v>
      </c>
      <c r="D1410">
        <v>85</v>
      </c>
      <c r="E1410" s="27" t="s">
        <v>12</v>
      </c>
      <c r="F1410" s="2">
        <v>44841</v>
      </c>
      <c r="G1410" s="27" t="str">
        <f>TEXT(Table[[#This Row],[date]],"mmm")</f>
        <v>Oct</v>
      </c>
      <c r="H1410" s="2" t="str">
        <f>TEXT(Table[[#This Row],[date]],"yyyy")</f>
        <v>2022</v>
      </c>
      <c r="I1410" t="s">
        <v>35</v>
      </c>
      <c r="J1410" t="s">
        <v>15</v>
      </c>
      <c r="K1410">
        <v>30</v>
      </c>
    </row>
    <row r="1411" spans="1:11" x14ac:dyDescent="0.25">
      <c r="A1411" t="s">
        <v>1455</v>
      </c>
      <c r="B1411" t="s">
        <v>127</v>
      </c>
      <c r="C1411" t="s">
        <v>75</v>
      </c>
      <c r="D1411">
        <v>24</v>
      </c>
      <c r="E1411" s="27">
        <v>0.3</v>
      </c>
      <c r="F1411" s="2">
        <v>44911</v>
      </c>
      <c r="G1411" s="27" t="str">
        <f>TEXT(Table[[#This Row],[date]],"mmm")</f>
        <v>Dec</v>
      </c>
      <c r="H1411" s="2" t="str">
        <f>TEXT(Table[[#This Row],[date]],"yyyy")</f>
        <v>2022</v>
      </c>
      <c r="I1411" t="s">
        <v>19</v>
      </c>
      <c r="J1411" t="s">
        <v>25</v>
      </c>
      <c r="K1411">
        <v>26</v>
      </c>
    </row>
    <row r="1412" spans="1:11" x14ac:dyDescent="0.25">
      <c r="A1412" t="s">
        <v>1456</v>
      </c>
      <c r="B1412" t="s">
        <v>184</v>
      </c>
      <c r="C1412" t="s">
        <v>69</v>
      </c>
      <c r="D1412">
        <v>60</v>
      </c>
      <c r="E1412" s="27">
        <v>0.03</v>
      </c>
      <c r="F1412" s="2">
        <v>43962</v>
      </c>
      <c r="G1412" s="27" t="str">
        <f>TEXT(Table[[#This Row],[date]],"mmm")</f>
        <v>May</v>
      </c>
      <c r="H1412" s="2" t="str">
        <f>TEXT(Table[[#This Row],[date]],"yyyy")</f>
        <v>2020</v>
      </c>
      <c r="I1412" t="s">
        <v>35</v>
      </c>
      <c r="J1412" t="s">
        <v>185</v>
      </c>
      <c r="K1412">
        <v>837</v>
      </c>
    </row>
    <row r="1413" spans="1:11" x14ac:dyDescent="0.25">
      <c r="A1413" t="s">
        <v>1457</v>
      </c>
      <c r="B1413" t="s">
        <v>33</v>
      </c>
      <c r="C1413" t="s">
        <v>159</v>
      </c>
      <c r="D1413">
        <v>57</v>
      </c>
      <c r="E1413" s="27">
        <v>0.2</v>
      </c>
      <c r="F1413" s="2">
        <v>44595</v>
      </c>
      <c r="G1413" s="27" t="str">
        <f>TEXT(Table[[#This Row],[date]],"mmm")</f>
        <v>Feb</v>
      </c>
      <c r="H1413" s="2" t="str">
        <f>TEXT(Table[[#This Row],[date]],"yyyy")</f>
        <v>2022</v>
      </c>
      <c r="I1413" t="s">
        <v>39</v>
      </c>
      <c r="J1413" t="s">
        <v>15</v>
      </c>
      <c r="K1413">
        <v>133</v>
      </c>
    </row>
    <row r="1414" spans="1:11" x14ac:dyDescent="0.25">
      <c r="A1414" t="s">
        <v>1458</v>
      </c>
      <c r="B1414" t="s">
        <v>10</v>
      </c>
      <c r="C1414" t="s">
        <v>345</v>
      </c>
      <c r="D1414">
        <v>16</v>
      </c>
      <c r="E1414" s="27">
        <v>0.27</v>
      </c>
      <c r="F1414" s="2">
        <v>43931</v>
      </c>
      <c r="G1414" s="27" t="str">
        <f>TEXT(Table[[#This Row],[date]],"mmm")</f>
        <v>Apr</v>
      </c>
      <c r="H1414" s="2" t="str">
        <f>TEXT(Table[[#This Row],[date]],"yyyy")</f>
        <v>2020</v>
      </c>
      <c r="I1414" t="s">
        <v>24</v>
      </c>
      <c r="J1414" t="s">
        <v>15</v>
      </c>
      <c r="K1414">
        <v>35</v>
      </c>
    </row>
    <row r="1415" spans="1:11" x14ac:dyDescent="0.25">
      <c r="A1415" t="s">
        <v>1459</v>
      </c>
      <c r="B1415" t="s">
        <v>33</v>
      </c>
      <c r="C1415" t="s">
        <v>159</v>
      </c>
      <c r="D1415">
        <v>136</v>
      </c>
      <c r="E1415" s="27" t="s">
        <v>12</v>
      </c>
      <c r="F1415" s="2">
        <v>44770</v>
      </c>
      <c r="G1415" s="27" t="str">
        <f>TEXT(Table[[#This Row],[date]],"mmm")</f>
        <v>Jul</v>
      </c>
      <c r="H1415" s="2" t="str">
        <f>TEXT(Table[[#This Row],[date]],"yyyy")</f>
        <v>2022</v>
      </c>
      <c r="I1415" t="s">
        <v>29</v>
      </c>
      <c r="J1415" t="s">
        <v>15</v>
      </c>
      <c r="K1415">
        <v>405</v>
      </c>
    </row>
    <row r="1416" spans="1:11" x14ac:dyDescent="0.25">
      <c r="A1416" t="s">
        <v>1459</v>
      </c>
      <c r="B1416" t="s">
        <v>33</v>
      </c>
      <c r="C1416" t="s">
        <v>159</v>
      </c>
      <c r="D1416">
        <v>170</v>
      </c>
      <c r="E1416" s="27">
        <v>0.85</v>
      </c>
      <c r="F1416" s="2">
        <v>44879</v>
      </c>
      <c r="G1416" s="27" t="str">
        <f>TEXT(Table[[#This Row],[date]],"mmm")</f>
        <v>Nov</v>
      </c>
      <c r="H1416" s="2" t="str">
        <f>TEXT(Table[[#This Row],[date]],"yyyy")</f>
        <v>2022</v>
      </c>
      <c r="I1416" t="s">
        <v>29</v>
      </c>
      <c r="J1416" t="s">
        <v>15</v>
      </c>
      <c r="K1416">
        <v>405</v>
      </c>
    </row>
    <row r="1417" spans="1:11" x14ac:dyDescent="0.25">
      <c r="A1417" t="s">
        <v>1460</v>
      </c>
      <c r="B1417" t="s">
        <v>10</v>
      </c>
      <c r="C1417" t="s">
        <v>58</v>
      </c>
      <c r="D1417">
        <v>35</v>
      </c>
      <c r="E1417" s="27">
        <v>0.15</v>
      </c>
      <c r="F1417" s="2">
        <v>43965</v>
      </c>
      <c r="G1417" s="27" t="str">
        <f>TEXT(Table[[#This Row],[date]],"mmm")</f>
        <v>May</v>
      </c>
      <c r="H1417" s="2" t="str">
        <f>TEXT(Table[[#This Row],[date]],"yyyy")</f>
        <v>2020</v>
      </c>
      <c r="I1417" t="s">
        <v>24</v>
      </c>
      <c r="J1417" t="s">
        <v>15</v>
      </c>
      <c r="K1417">
        <v>73</v>
      </c>
    </row>
    <row r="1418" spans="1:11" x14ac:dyDescent="0.25">
      <c r="A1418" t="s">
        <v>1461</v>
      </c>
      <c r="B1418" t="s">
        <v>10</v>
      </c>
      <c r="C1418" t="s">
        <v>294</v>
      </c>
      <c r="D1418" t="s">
        <v>12</v>
      </c>
      <c r="E1418" s="27">
        <v>0.28000000000000003</v>
      </c>
      <c r="F1418" s="2">
        <v>44967</v>
      </c>
      <c r="G1418" s="27" t="str">
        <f>TEXT(Table[[#This Row],[date]],"mmm")</f>
        <v>Feb</v>
      </c>
      <c r="H1418" s="2" t="str">
        <f>TEXT(Table[[#This Row],[date]],"yyyy")</f>
        <v>2023</v>
      </c>
      <c r="I1418" t="s">
        <v>31</v>
      </c>
      <c r="J1418" t="s">
        <v>15</v>
      </c>
      <c r="K1418">
        <v>298</v>
      </c>
    </row>
    <row r="1419" spans="1:11" x14ac:dyDescent="0.25">
      <c r="A1419" t="s">
        <v>1462</v>
      </c>
      <c r="B1419" t="s">
        <v>187</v>
      </c>
      <c r="C1419" t="s">
        <v>47</v>
      </c>
      <c r="D1419">
        <v>120</v>
      </c>
      <c r="E1419" s="27">
        <v>0.25</v>
      </c>
      <c r="F1419" s="2">
        <v>43920</v>
      </c>
      <c r="G1419" s="27" t="str">
        <f>TEXT(Table[[#This Row],[date]],"mmm")</f>
        <v>Mar</v>
      </c>
      <c r="H1419" s="2" t="str">
        <f>TEXT(Table[[#This Row],[date]],"yyyy")</f>
        <v>2020</v>
      </c>
      <c r="I1419" t="s">
        <v>35</v>
      </c>
      <c r="J1419" t="s">
        <v>15</v>
      </c>
      <c r="K1419">
        <v>423</v>
      </c>
    </row>
    <row r="1420" spans="1:11" x14ac:dyDescent="0.25">
      <c r="A1420" t="s">
        <v>1463</v>
      </c>
      <c r="B1420" t="s">
        <v>10</v>
      </c>
      <c r="C1420" t="s">
        <v>146</v>
      </c>
      <c r="D1420" t="s">
        <v>12</v>
      </c>
      <c r="E1420" s="27">
        <v>0.1</v>
      </c>
      <c r="F1420" s="2">
        <v>44874</v>
      </c>
      <c r="G1420" s="27" t="str">
        <f>TEXT(Table[[#This Row],[date]],"mmm")</f>
        <v>Nov</v>
      </c>
      <c r="H1420" s="2" t="str">
        <f>TEXT(Table[[#This Row],[date]],"yyyy")</f>
        <v>2022</v>
      </c>
      <c r="I1420" t="s">
        <v>31</v>
      </c>
      <c r="J1420" t="s">
        <v>15</v>
      </c>
      <c r="K1420">
        <v>44</v>
      </c>
    </row>
    <row r="1421" spans="1:11" x14ac:dyDescent="0.25">
      <c r="A1421" t="s">
        <v>1463</v>
      </c>
      <c r="B1421" t="s">
        <v>10</v>
      </c>
      <c r="C1421" t="s">
        <v>146</v>
      </c>
      <c r="D1421">
        <v>30</v>
      </c>
      <c r="E1421" s="27" t="s">
        <v>12</v>
      </c>
      <c r="F1421" s="2">
        <v>44943</v>
      </c>
      <c r="G1421" s="27" t="str">
        <f>TEXT(Table[[#This Row],[date]],"mmm")</f>
        <v>Jan</v>
      </c>
      <c r="H1421" s="2" t="str">
        <f>TEXT(Table[[#This Row],[date]],"yyyy")</f>
        <v>2023</v>
      </c>
      <c r="I1421" t="s">
        <v>31</v>
      </c>
      <c r="J1421" t="s">
        <v>15</v>
      </c>
      <c r="K1421">
        <v>44</v>
      </c>
    </row>
    <row r="1422" spans="1:11" x14ac:dyDescent="0.25">
      <c r="A1422" t="s">
        <v>1463</v>
      </c>
      <c r="B1422" t="s">
        <v>10</v>
      </c>
      <c r="C1422" t="s">
        <v>55</v>
      </c>
      <c r="D1422">
        <v>50</v>
      </c>
      <c r="E1422" s="27" t="s">
        <v>12</v>
      </c>
      <c r="F1422" s="2">
        <v>44777</v>
      </c>
      <c r="G1422" s="27" t="str">
        <f>TEXT(Table[[#This Row],[date]],"mmm")</f>
        <v>Aug</v>
      </c>
      <c r="H1422" s="2" t="str">
        <f>TEXT(Table[[#This Row],[date]],"yyyy")</f>
        <v>2022</v>
      </c>
      <c r="I1422" t="s">
        <v>31</v>
      </c>
      <c r="J1422" t="s">
        <v>15</v>
      </c>
      <c r="K1422">
        <v>44</v>
      </c>
    </row>
    <row r="1423" spans="1:11" x14ac:dyDescent="0.25">
      <c r="A1423" t="s">
        <v>1464</v>
      </c>
      <c r="B1423" t="s">
        <v>27</v>
      </c>
      <c r="C1423" t="s">
        <v>28</v>
      </c>
      <c r="D1423">
        <v>46</v>
      </c>
      <c r="E1423" s="27" t="s">
        <v>12</v>
      </c>
      <c r="F1423" s="2">
        <v>44945</v>
      </c>
      <c r="G1423" s="27" t="str">
        <f>TEXT(Table[[#This Row],[date]],"mmm")</f>
        <v>Jan</v>
      </c>
      <c r="H1423" s="2" t="str">
        <f>TEXT(Table[[#This Row],[date]],"yyyy")</f>
        <v>2023</v>
      </c>
      <c r="I1423" t="s">
        <v>59</v>
      </c>
      <c r="J1423" t="s">
        <v>15</v>
      </c>
      <c r="K1423">
        <v>21</v>
      </c>
    </row>
    <row r="1424" spans="1:11" x14ac:dyDescent="0.25">
      <c r="A1424" t="s">
        <v>1465</v>
      </c>
      <c r="B1424" t="s">
        <v>22</v>
      </c>
      <c r="C1424" t="s">
        <v>53</v>
      </c>
      <c r="D1424">
        <v>23</v>
      </c>
      <c r="E1424" s="27">
        <v>0.16</v>
      </c>
      <c r="F1424" s="2">
        <v>44734</v>
      </c>
      <c r="G1424" s="27" t="str">
        <f>TEXT(Table[[#This Row],[date]],"mmm")</f>
        <v>Jun</v>
      </c>
      <c r="H1424" s="2" t="str">
        <f>TEXT(Table[[#This Row],[date]],"yyyy")</f>
        <v>2022</v>
      </c>
      <c r="I1424" t="s">
        <v>29</v>
      </c>
      <c r="J1424" t="s">
        <v>25</v>
      </c>
      <c r="K1424">
        <v>134</v>
      </c>
    </row>
    <row r="1425" spans="1:11" x14ac:dyDescent="0.25">
      <c r="A1425" t="s">
        <v>1465</v>
      </c>
      <c r="B1425" t="s">
        <v>22</v>
      </c>
      <c r="C1425" t="s">
        <v>53</v>
      </c>
      <c r="D1425">
        <v>196</v>
      </c>
      <c r="E1425" s="27">
        <v>0.54</v>
      </c>
      <c r="F1425" s="2">
        <v>43923</v>
      </c>
      <c r="G1425" s="27" t="str">
        <f>TEXT(Table[[#This Row],[date]],"mmm")</f>
        <v>Apr</v>
      </c>
      <c r="H1425" s="2" t="str">
        <f>TEXT(Table[[#This Row],[date]],"yyyy")</f>
        <v>2020</v>
      </c>
      <c r="I1425" t="s">
        <v>29</v>
      </c>
      <c r="J1425" t="s">
        <v>25</v>
      </c>
      <c r="K1425">
        <v>112</v>
      </c>
    </row>
    <row r="1426" spans="1:11" x14ac:dyDescent="0.25">
      <c r="A1426" t="s">
        <v>1466</v>
      </c>
      <c r="B1426" t="s">
        <v>1467</v>
      </c>
      <c r="C1426" t="s">
        <v>58</v>
      </c>
      <c r="D1426" t="s">
        <v>12</v>
      </c>
      <c r="E1426" s="27">
        <v>0.06</v>
      </c>
      <c r="F1426" s="2">
        <v>44958</v>
      </c>
      <c r="G1426" s="27" t="str">
        <f>TEXT(Table[[#This Row],[date]],"mmm")</f>
        <v>Feb</v>
      </c>
      <c r="H1426" s="2" t="str">
        <f>TEXT(Table[[#This Row],[date]],"yyyy")</f>
        <v>2023</v>
      </c>
      <c r="I1426" t="s">
        <v>31</v>
      </c>
      <c r="J1426" t="s">
        <v>15</v>
      </c>
      <c r="K1426">
        <v>10700</v>
      </c>
    </row>
    <row r="1427" spans="1:11" x14ac:dyDescent="0.25">
      <c r="A1427" t="s">
        <v>1466</v>
      </c>
      <c r="B1427" t="s">
        <v>1467</v>
      </c>
      <c r="C1427" t="s">
        <v>58</v>
      </c>
      <c r="D1427">
        <v>40</v>
      </c>
      <c r="E1427" s="27">
        <v>0.02</v>
      </c>
      <c r="F1427" s="2">
        <v>43984</v>
      </c>
      <c r="G1427" s="27" t="str">
        <f>TEXT(Table[[#This Row],[date]],"mmm")</f>
        <v>Jun</v>
      </c>
      <c r="H1427" s="2" t="str">
        <f>TEXT(Table[[#This Row],[date]],"yyyy")</f>
        <v>2020</v>
      </c>
      <c r="I1427" t="s">
        <v>102</v>
      </c>
      <c r="J1427" t="s">
        <v>15</v>
      </c>
      <c r="K1427">
        <v>3100</v>
      </c>
    </row>
    <row r="1428" spans="1:11" x14ac:dyDescent="0.25">
      <c r="A1428" t="s">
        <v>1466</v>
      </c>
      <c r="B1428" t="s">
        <v>1467</v>
      </c>
      <c r="C1428" t="s">
        <v>58</v>
      </c>
      <c r="D1428">
        <v>840</v>
      </c>
      <c r="E1428" s="27">
        <v>0.06</v>
      </c>
      <c r="F1428" s="2">
        <v>44769</v>
      </c>
      <c r="G1428" s="27" t="str">
        <f>TEXT(Table[[#This Row],[date]],"mmm")</f>
        <v>Jul</v>
      </c>
      <c r="H1428" s="2" t="str">
        <f>TEXT(Table[[#This Row],[date]],"yyyy")</f>
        <v>2022</v>
      </c>
      <c r="I1428" t="s">
        <v>31</v>
      </c>
      <c r="J1428" t="s">
        <v>15</v>
      </c>
      <c r="K1428">
        <v>10700</v>
      </c>
    </row>
    <row r="1429" spans="1:11" x14ac:dyDescent="0.25">
      <c r="A1429" t="s">
        <v>1468</v>
      </c>
      <c r="B1429" t="s">
        <v>33</v>
      </c>
      <c r="C1429" t="s">
        <v>11</v>
      </c>
      <c r="D1429" t="s">
        <v>12</v>
      </c>
      <c r="E1429" s="27">
        <v>0.18</v>
      </c>
      <c r="F1429" s="2">
        <v>44735</v>
      </c>
      <c r="G1429" s="27" t="str">
        <f>TEXT(Table[[#This Row],[date]],"mmm")</f>
        <v>Jun</v>
      </c>
      <c r="H1429" s="2" t="str">
        <f>TEXT(Table[[#This Row],[date]],"yyyy")</f>
        <v>2022</v>
      </c>
      <c r="I1429" t="s">
        <v>39</v>
      </c>
      <c r="J1429" t="s">
        <v>15</v>
      </c>
      <c r="K1429">
        <v>1000</v>
      </c>
    </row>
    <row r="1430" spans="1:11" x14ac:dyDescent="0.25">
      <c r="A1430" t="s">
        <v>1469</v>
      </c>
      <c r="B1430" t="s">
        <v>10</v>
      </c>
      <c r="C1430" t="s">
        <v>69</v>
      </c>
      <c r="D1430">
        <v>340</v>
      </c>
      <c r="E1430" s="27">
        <v>0.09</v>
      </c>
      <c r="F1430" s="2">
        <v>44677</v>
      </c>
      <c r="G1430" s="27" t="str">
        <f>TEXT(Table[[#This Row],[date]],"mmm")</f>
        <v>Apr</v>
      </c>
      <c r="H1430" s="2" t="str">
        <f>TEXT(Table[[#This Row],[date]],"yyyy")</f>
        <v>2022</v>
      </c>
      <c r="I1430" t="s">
        <v>31</v>
      </c>
      <c r="J1430" t="s">
        <v>15</v>
      </c>
      <c r="K1430">
        <v>5600</v>
      </c>
    </row>
    <row r="1431" spans="1:11" x14ac:dyDescent="0.25">
      <c r="A1431" t="s">
        <v>1469</v>
      </c>
      <c r="B1431" t="s">
        <v>10</v>
      </c>
      <c r="C1431" t="s">
        <v>69</v>
      </c>
      <c r="D1431">
        <v>713</v>
      </c>
      <c r="E1431" s="27">
        <v>0.23</v>
      </c>
      <c r="F1431" s="2">
        <v>44775</v>
      </c>
      <c r="G1431" s="27" t="str">
        <f>TEXT(Table[[#This Row],[date]],"mmm")</f>
        <v>Aug</v>
      </c>
      <c r="H1431" s="2" t="str">
        <f>TEXT(Table[[#This Row],[date]],"yyyy")</f>
        <v>2022</v>
      </c>
      <c r="I1431" t="s">
        <v>31</v>
      </c>
      <c r="J1431" t="s">
        <v>15</v>
      </c>
      <c r="K1431">
        <v>5600</v>
      </c>
    </row>
    <row r="1432" spans="1:11" x14ac:dyDescent="0.25">
      <c r="A1432" t="s">
        <v>1470</v>
      </c>
      <c r="B1432" t="s">
        <v>842</v>
      </c>
      <c r="C1432" t="s">
        <v>18</v>
      </c>
      <c r="D1432">
        <v>100</v>
      </c>
      <c r="E1432" s="27">
        <v>0.2</v>
      </c>
      <c r="F1432" s="2">
        <v>43927</v>
      </c>
      <c r="G1432" s="27" t="str">
        <f>TEXT(Table[[#This Row],[date]],"mmm")</f>
        <v>Apr</v>
      </c>
      <c r="H1432" s="2" t="str">
        <f>TEXT(Table[[#This Row],[date]],"yyyy")</f>
        <v>2020</v>
      </c>
      <c r="I1432" t="s">
        <v>19</v>
      </c>
      <c r="J1432" t="s">
        <v>40</v>
      </c>
      <c r="K1432">
        <v>1</v>
      </c>
    </row>
    <row r="1433" spans="1:11" x14ac:dyDescent="0.25">
      <c r="A1433" t="s">
        <v>1470</v>
      </c>
      <c r="B1433" t="s">
        <v>165</v>
      </c>
      <c r="C1433" t="s">
        <v>18</v>
      </c>
      <c r="D1433" t="s">
        <v>12</v>
      </c>
      <c r="E1433" s="27">
        <v>0.15</v>
      </c>
      <c r="F1433" s="2">
        <v>44938</v>
      </c>
      <c r="G1433" s="27" t="str">
        <f>TEXT(Table[[#This Row],[date]],"mmm")</f>
        <v>Jan</v>
      </c>
      <c r="H1433" s="2" t="str">
        <f>TEXT(Table[[#This Row],[date]],"yyyy")</f>
        <v>2023</v>
      </c>
      <c r="I1433" t="s">
        <v>24</v>
      </c>
      <c r="J1433" t="s">
        <v>15</v>
      </c>
      <c r="K1433">
        <v>34</v>
      </c>
    </row>
    <row r="1434" spans="1:11" x14ac:dyDescent="0.25">
      <c r="A1434" t="s">
        <v>1471</v>
      </c>
      <c r="B1434" t="s">
        <v>10</v>
      </c>
      <c r="C1434" t="s">
        <v>65</v>
      </c>
      <c r="D1434">
        <v>200</v>
      </c>
      <c r="E1434" s="27">
        <v>7.0000000000000007E-2</v>
      </c>
      <c r="F1434" s="2">
        <v>44882</v>
      </c>
      <c r="G1434" s="27" t="str">
        <f>TEXT(Table[[#This Row],[date]],"mmm")</f>
        <v>Nov</v>
      </c>
      <c r="H1434" s="2" t="str">
        <f>TEXT(Table[[#This Row],[date]],"yyyy")</f>
        <v>2022</v>
      </c>
      <c r="I1434" t="s">
        <v>31</v>
      </c>
      <c r="J1434" t="s">
        <v>15</v>
      </c>
      <c r="K1434">
        <v>208</v>
      </c>
    </row>
    <row r="1435" spans="1:11" x14ac:dyDescent="0.25">
      <c r="A1435" t="s">
        <v>1472</v>
      </c>
      <c r="B1435" t="s">
        <v>10</v>
      </c>
      <c r="C1435" t="s">
        <v>159</v>
      </c>
      <c r="D1435" t="s">
        <v>12</v>
      </c>
      <c r="E1435" s="27">
        <v>0.2</v>
      </c>
      <c r="F1435" s="2">
        <v>44854</v>
      </c>
      <c r="G1435" s="27" t="str">
        <f>TEXT(Table[[#This Row],[date]],"mmm")</f>
        <v>Oct</v>
      </c>
      <c r="H1435" s="2" t="str">
        <f>TEXT(Table[[#This Row],[date]],"yyyy")</f>
        <v>2022</v>
      </c>
      <c r="I1435" t="s">
        <v>14</v>
      </c>
      <c r="J1435" t="s">
        <v>15</v>
      </c>
      <c r="K1435">
        <v>365</v>
      </c>
    </row>
    <row r="1436" spans="1:11" x14ac:dyDescent="0.25">
      <c r="A1436" t="s">
        <v>1473</v>
      </c>
      <c r="B1436" t="s">
        <v>242</v>
      </c>
      <c r="C1436" t="s">
        <v>69</v>
      </c>
      <c r="D1436">
        <v>137</v>
      </c>
      <c r="E1436" s="27">
        <v>0.2</v>
      </c>
      <c r="F1436" s="2">
        <v>44874</v>
      </c>
      <c r="G1436" s="27" t="str">
        <f>TEXT(Table[[#This Row],[date]],"mmm")</f>
        <v>Nov</v>
      </c>
      <c r="H1436" s="2" t="str">
        <f>TEXT(Table[[#This Row],[date]],"yyyy")</f>
        <v>2022</v>
      </c>
      <c r="I1436" t="s">
        <v>31</v>
      </c>
      <c r="J1436" t="s">
        <v>15</v>
      </c>
      <c r="K1436">
        <v>527</v>
      </c>
    </row>
    <row r="1437" spans="1:11" x14ac:dyDescent="0.25">
      <c r="A1437" t="s">
        <v>1473</v>
      </c>
      <c r="B1437" t="s">
        <v>242</v>
      </c>
      <c r="C1437" t="s">
        <v>69</v>
      </c>
      <c r="D1437">
        <v>330</v>
      </c>
      <c r="E1437" s="27" t="s">
        <v>12</v>
      </c>
      <c r="F1437" s="2">
        <v>44581</v>
      </c>
      <c r="G1437" s="27" t="str">
        <f>TEXT(Table[[#This Row],[date]],"mmm")</f>
        <v>Jan</v>
      </c>
      <c r="H1437" s="2" t="str">
        <f>TEXT(Table[[#This Row],[date]],"yyyy")</f>
        <v>2022</v>
      </c>
      <c r="I1437" t="s">
        <v>31</v>
      </c>
      <c r="J1437" t="s">
        <v>15</v>
      </c>
      <c r="K1437">
        <v>527</v>
      </c>
    </row>
    <row r="1438" spans="1:11" x14ac:dyDescent="0.25">
      <c r="A1438" t="s">
        <v>1474</v>
      </c>
      <c r="B1438" t="s">
        <v>57</v>
      </c>
      <c r="C1438" t="s">
        <v>28</v>
      </c>
      <c r="D1438">
        <v>194</v>
      </c>
      <c r="E1438" s="27">
        <v>0.41</v>
      </c>
      <c r="F1438" s="2">
        <v>43921</v>
      </c>
      <c r="G1438" s="27" t="str">
        <f>TEXT(Table[[#This Row],[date]],"mmm")</f>
        <v>Mar</v>
      </c>
      <c r="H1438" s="2" t="str">
        <f>TEXT(Table[[#This Row],[date]],"yyyy")</f>
        <v>2020</v>
      </c>
      <c r="I1438" t="s">
        <v>408</v>
      </c>
      <c r="J1438" t="s">
        <v>15</v>
      </c>
      <c r="K1438">
        <v>310</v>
      </c>
    </row>
    <row r="1439" spans="1:11" x14ac:dyDescent="0.25">
      <c r="A1439" t="s">
        <v>1475</v>
      </c>
      <c r="B1439" t="s">
        <v>80</v>
      </c>
      <c r="C1439" t="s">
        <v>146</v>
      </c>
      <c r="D1439">
        <v>18</v>
      </c>
      <c r="E1439" s="27">
        <v>0.3</v>
      </c>
      <c r="F1439" s="2">
        <v>44741</v>
      </c>
      <c r="G1439" s="27" t="str">
        <f>TEXT(Table[[#This Row],[date]],"mmm")</f>
        <v>Jun</v>
      </c>
      <c r="H1439" s="2" t="str">
        <f>TEXT(Table[[#This Row],[date]],"yyyy")</f>
        <v>2022</v>
      </c>
      <c r="I1439" t="s">
        <v>24</v>
      </c>
      <c r="J1439" t="s">
        <v>81</v>
      </c>
      <c r="K1439">
        <v>25</v>
      </c>
    </row>
    <row r="1440" spans="1:11" x14ac:dyDescent="0.25">
      <c r="A1440" t="s">
        <v>1476</v>
      </c>
      <c r="B1440" t="s">
        <v>57</v>
      </c>
      <c r="C1440" t="s">
        <v>166</v>
      </c>
      <c r="D1440" t="s">
        <v>12</v>
      </c>
      <c r="E1440" s="27">
        <v>1</v>
      </c>
      <c r="F1440" s="2">
        <v>44140</v>
      </c>
      <c r="G1440" s="27" t="str">
        <f>TEXT(Table[[#This Row],[date]],"mmm")</f>
        <v>Nov</v>
      </c>
      <c r="H1440" s="2" t="str">
        <f>TEXT(Table[[#This Row],[date]],"yyyy")</f>
        <v>2020</v>
      </c>
      <c r="I1440" t="s">
        <v>19</v>
      </c>
      <c r="J1440" t="s">
        <v>15</v>
      </c>
      <c r="K1440">
        <v>14</v>
      </c>
    </row>
    <row r="1441" spans="1:11" x14ac:dyDescent="0.25">
      <c r="A1441" t="s">
        <v>1477</v>
      </c>
      <c r="B1441" t="s">
        <v>27</v>
      </c>
      <c r="C1441" t="s">
        <v>18</v>
      </c>
      <c r="D1441">
        <v>50</v>
      </c>
      <c r="E1441" s="27">
        <v>0.08</v>
      </c>
      <c r="F1441" s="2">
        <v>43957</v>
      </c>
      <c r="G1441" s="27" t="str">
        <f>TEXT(Table[[#This Row],[date]],"mmm")</f>
        <v>May</v>
      </c>
      <c r="H1441" s="2" t="str">
        <f>TEXT(Table[[#This Row],[date]],"yyyy")</f>
        <v>2020</v>
      </c>
      <c r="I1441" t="s">
        <v>31</v>
      </c>
      <c r="J1441" t="s">
        <v>15</v>
      </c>
      <c r="K1441">
        <v>60</v>
      </c>
    </row>
    <row r="1442" spans="1:11" x14ac:dyDescent="0.25">
      <c r="A1442" t="s">
        <v>1478</v>
      </c>
      <c r="B1442" t="s">
        <v>1479</v>
      </c>
      <c r="C1442" t="s">
        <v>146</v>
      </c>
      <c r="D1442" t="s">
        <v>12</v>
      </c>
      <c r="E1442" s="27">
        <v>0.11</v>
      </c>
      <c r="F1442" s="2">
        <v>44880</v>
      </c>
      <c r="G1442" s="27" t="str">
        <f>TEXT(Table[[#This Row],[date]],"mmm")</f>
        <v>Nov</v>
      </c>
      <c r="H1442" s="2" t="str">
        <f>TEXT(Table[[#This Row],[date]],"yyyy")</f>
        <v>2022</v>
      </c>
      <c r="I1442" t="s">
        <v>31</v>
      </c>
      <c r="J1442" t="s">
        <v>15</v>
      </c>
      <c r="K1442">
        <v>382</v>
      </c>
    </row>
    <row r="1443" spans="1:11" x14ac:dyDescent="0.25">
      <c r="A1443" t="s">
        <v>1480</v>
      </c>
      <c r="B1443" t="s">
        <v>74</v>
      </c>
      <c r="C1443" t="s">
        <v>11</v>
      </c>
      <c r="D1443" t="s">
        <v>12</v>
      </c>
      <c r="E1443" s="27">
        <v>0.82</v>
      </c>
      <c r="F1443" s="2">
        <v>44868</v>
      </c>
      <c r="G1443" s="27" t="str">
        <f>TEXT(Table[[#This Row],[date]],"mmm")</f>
        <v>Nov</v>
      </c>
      <c r="H1443" s="2" t="str">
        <f>TEXT(Table[[#This Row],[date]],"yyyy")</f>
        <v>2022</v>
      </c>
      <c r="I1443" t="s">
        <v>31</v>
      </c>
      <c r="J1443" t="s">
        <v>15</v>
      </c>
      <c r="K1443">
        <v>445</v>
      </c>
    </row>
    <row r="1444" spans="1:11" x14ac:dyDescent="0.25">
      <c r="A1444" t="s">
        <v>1480</v>
      </c>
      <c r="B1444" t="s">
        <v>74</v>
      </c>
      <c r="C1444" t="s">
        <v>11</v>
      </c>
      <c r="D1444">
        <v>160</v>
      </c>
      <c r="E1444" s="27">
        <v>0.75</v>
      </c>
      <c r="F1444" s="2">
        <v>44817</v>
      </c>
      <c r="G1444" s="27" t="str">
        <f>TEXT(Table[[#This Row],[date]],"mmm")</f>
        <v>Sep</v>
      </c>
      <c r="H1444" s="2" t="str">
        <f>TEXT(Table[[#This Row],[date]],"yyyy")</f>
        <v>2022</v>
      </c>
      <c r="I1444" t="s">
        <v>31</v>
      </c>
      <c r="J1444" t="s">
        <v>15</v>
      </c>
      <c r="K1444">
        <v>445</v>
      </c>
    </row>
    <row r="1445" spans="1:11" x14ac:dyDescent="0.25">
      <c r="A1445" t="s">
        <v>1481</v>
      </c>
      <c r="B1445" t="s">
        <v>10</v>
      </c>
      <c r="C1445" t="s">
        <v>119</v>
      </c>
      <c r="D1445">
        <v>57</v>
      </c>
      <c r="E1445" s="27" t="s">
        <v>12</v>
      </c>
      <c r="F1445" s="2">
        <v>43969</v>
      </c>
      <c r="G1445" s="27" t="str">
        <f>TEXT(Table[[#This Row],[date]],"mmm")</f>
        <v>May</v>
      </c>
      <c r="H1445" s="2" t="str">
        <f>TEXT(Table[[#This Row],[date]],"yyyy")</f>
        <v>2020</v>
      </c>
      <c r="I1445" t="s">
        <v>14</v>
      </c>
      <c r="J1445" t="s">
        <v>15</v>
      </c>
      <c r="K1445">
        <v>553</v>
      </c>
    </row>
    <row r="1446" spans="1:11" x14ac:dyDescent="0.25">
      <c r="A1446" t="s">
        <v>1482</v>
      </c>
      <c r="B1446" t="s">
        <v>27</v>
      </c>
      <c r="C1446" t="s">
        <v>34</v>
      </c>
      <c r="D1446">
        <v>100</v>
      </c>
      <c r="E1446" s="27" t="s">
        <v>12</v>
      </c>
      <c r="F1446" s="2">
        <v>44953</v>
      </c>
      <c r="G1446" s="27" t="str">
        <f>TEXT(Table[[#This Row],[date]],"mmm")</f>
        <v>Jan</v>
      </c>
      <c r="H1446" s="2" t="str">
        <f>TEXT(Table[[#This Row],[date]],"yyyy")</f>
        <v>2023</v>
      </c>
      <c r="I1446" t="s">
        <v>124</v>
      </c>
      <c r="J1446" t="s">
        <v>15</v>
      </c>
      <c r="K1446" t="s">
        <v>12</v>
      </c>
    </row>
    <row r="1447" spans="1:11" x14ac:dyDescent="0.25">
      <c r="A1447" t="s">
        <v>1483</v>
      </c>
      <c r="B1447" t="s">
        <v>298</v>
      </c>
      <c r="C1447" t="s">
        <v>69</v>
      </c>
      <c r="D1447">
        <v>50</v>
      </c>
      <c r="E1447" s="27" t="s">
        <v>12</v>
      </c>
      <c r="F1447" s="2">
        <v>44811</v>
      </c>
      <c r="G1447" s="27" t="str">
        <f>TEXT(Table[[#This Row],[date]],"mmm")</f>
        <v>Sep</v>
      </c>
      <c r="H1447" s="2" t="str">
        <f>TEXT(Table[[#This Row],[date]],"yyyy")</f>
        <v>2022</v>
      </c>
      <c r="I1447" t="s">
        <v>39</v>
      </c>
      <c r="J1447" t="s">
        <v>70</v>
      </c>
      <c r="K1447">
        <v>172</v>
      </c>
    </row>
    <row r="1448" spans="1:11" x14ac:dyDescent="0.25">
      <c r="A1448" t="s">
        <v>1483</v>
      </c>
      <c r="B1448" t="s">
        <v>298</v>
      </c>
      <c r="C1448" t="s">
        <v>69</v>
      </c>
      <c r="D1448">
        <v>180</v>
      </c>
      <c r="E1448" s="27">
        <v>0.15</v>
      </c>
      <c r="F1448" s="2">
        <v>44719</v>
      </c>
      <c r="G1448" s="27" t="str">
        <f>TEXT(Table[[#This Row],[date]],"mmm")</f>
        <v>Jun</v>
      </c>
      <c r="H1448" s="2" t="str">
        <f>TEXT(Table[[#This Row],[date]],"yyyy")</f>
        <v>2022</v>
      </c>
      <c r="I1448" t="s">
        <v>39</v>
      </c>
      <c r="J1448" t="s">
        <v>70</v>
      </c>
      <c r="K1448">
        <v>172</v>
      </c>
    </row>
    <row r="1449" spans="1:11" x14ac:dyDescent="0.25">
      <c r="A1449" t="s">
        <v>1484</v>
      </c>
      <c r="B1449" t="s">
        <v>27</v>
      </c>
      <c r="C1449" t="s">
        <v>146</v>
      </c>
      <c r="D1449" t="s">
        <v>12</v>
      </c>
      <c r="E1449" s="27">
        <v>0.11</v>
      </c>
      <c r="F1449" s="2">
        <v>44873</v>
      </c>
      <c r="G1449" s="27" t="str">
        <f>TEXT(Table[[#This Row],[date]],"mmm")</f>
        <v>Nov</v>
      </c>
      <c r="H1449" s="2" t="str">
        <f>TEXT(Table[[#This Row],[date]],"yyyy")</f>
        <v>2022</v>
      </c>
      <c r="I1449" t="s">
        <v>59</v>
      </c>
      <c r="J1449" t="s">
        <v>15</v>
      </c>
      <c r="K1449" t="s">
        <v>12</v>
      </c>
    </row>
    <row r="1450" spans="1:11" x14ac:dyDescent="0.25">
      <c r="A1450" t="s">
        <v>1485</v>
      </c>
      <c r="B1450" t="s">
        <v>10</v>
      </c>
      <c r="C1450" t="s">
        <v>75</v>
      </c>
      <c r="D1450">
        <v>27</v>
      </c>
      <c r="E1450" s="27">
        <v>0.25</v>
      </c>
      <c r="F1450" s="2">
        <v>44739</v>
      </c>
      <c r="G1450" s="27" t="str">
        <f>TEXT(Table[[#This Row],[date]],"mmm")</f>
        <v>Jun</v>
      </c>
      <c r="H1450" s="2" t="str">
        <f>TEXT(Table[[#This Row],[date]],"yyyy")</f>
        <v>2022</v>
      </c>
      <c r="I1450" t="s">
        <v>24</v>
      </c>
      <c r="J1450" t="s">
        <v>15</v>
      </c>
      <c r="K1450">
        <v>61</v>
      </c>
    </row>
    <row r="1451" spans="1:11" x14ac:dyDescent="0.25">
      <c r="A1451" t="s">
        <v>1486</v>
      </c>
      <c r="B1451" t="s">
        <v>74</v>
      </c>
      <c r="C1451" t="s">
        <v>11</v>
      </c>
      <c r="D1451">
        <v>340</v>
      </c>
      <c r="E1451" s="27">
        <v>0.53</v>
      </c>
      <c r="F1451" s="2">
        <v>43928</v>
      </c>
      <c r="G1451" s="27" t="str">
        <f>TEXT(Table[[#This Row],[date]],"mmm")</f>
        <v>Apr</v>
      </c>
      <c r="H1451" s="2" t="str">
        <f>TEXT(Table[[#This Row],[date]],"yyyy")</f>
        <v>2020</v>
      </c>
      <c r="I1451" t="s">
        <v>31</v>
      </c>
      <c r="J1451" t="s">
        <v>15</v>
      </c>
      <c r="K1451">
        <v>438</v>
      </c>
    </row>
    <row r="1452" spans="1:11" x14ac:dyDescent="0.25">
      <c r="A1452" t="s">
        <v>1487</v>
      </c>
      <c r="B1452" t="s">
        <v>33</v>
      </c>
      <c r="C1452" t="s">
        <v>34</v>
      </c>
      <c r="D1452">
        <v>100</v>
      </c>
      <c r="E1452" s="27">
        <v>0.05</v>
      </c>
      <c r="F1452" s="2">
        <v>44945</v>
      </c>
      <c r="G1452" s="27" t="str">
        <f>TEXT(Table[[#This Row],[date]],"mmm")</f>
        <v>Jan</v>
      </c>
      <c r="H1452" s="2" t="str">
        <f>TEXT(Table[[#This Row],[date]],"yyyy")</f>
        <v>2023</v>
      </c>
      <c r="I1452" t="s">
        <v>39</v>
      </c>
      <c r="J1452" t="s">
        <v>15</v>
      </c>
      <c r="K1452">
        <v>965</v>
      </c>
    </row>
    <row r="1453" spans="1:11" x14ac:dyDescent="0.25">
      <c r="A1453" t="s">
        <v>1488</v>
      </c>
      <c r="B1453" t="s">
        <v>123</v>
      </c>
      <c r="C1453" t="s">
        <v>50</v>
      </c>
      <c r="D1453">
        <v>20</v>
      </c>
      <c r="E1453" s="27" t="s">
        <v>12</v>
      </c>
      <c r="F1453" s="2">
        <v>44854</v>
      </c>
      <c r="G1453" s="27" t="str">
        <f>TEXT(Table[[#This Row],[date]],"mmm")</f>
        <v>Oct</v>
      </c>
      <c r="H1453" s="2" t="str">
        <f>TEXT(Table[[#This Row],[date]],"yyyy")</f>
        <v>2022</v>
      </c>
      <c r="I1453" t="s">
        <v>102</v>
      </c>
      <c r="J1453" t="s">
        <v>15</v>
      </c>
      <c r="K1453">
        <v>5</v>
      </c>
    </row>
    <row r="1454" spans="1:11" x14ac:dyDescent="0.25">
      <c r="A1454" t="s">
        <v>1489</v>
      </c>
      <c r="B1454" t="s">
        <v>10</v>
      </c>
      <c r="C1454" t="s">
        <v>50</v>
      </c>
      <c r="D1454">
        <v>90</v>
      </c>
      <c r="E1454" s="27" t="s">
        <v>12</v>
      </c>
      <c r="F1454" s="2">
        <v>44847</v>
      </c>
      <c r="G1454" s="27" t="str">
        <f>TEXT(Table[[#This Row],[date]],"mmm")</f>
        <v>Oct</v>
      </c>
      <c r="H1454" s="2" t="str">
        <f>TEXT(Table[[#This Row],[date]],"yyyy")</f>
        <v>2022</v>
      </c>
      <c r="I1454" t="s">
        <v>31</v>
      </c>
      <c r="J1454" t="s">
        <v>15</v>
      </c>
      <c r="K1454">
        <v>65</v>
      </c>
    </row>
    <row r="1455" spans="1:11" x14ac:dyDescent="0.25">
      <c r="A1455" t="s">
        <v>1489</v>
      </c>
      <c r="B1455" t="s">
        <v>10</v>
      </c>
      <c r="C1455" t="s">
        <v>50</v>
      </c>
      <c r="D1455">
        <v>1000</v>
      </c>
      <c r="E1455" s="27">
        <v>0.01</v>
      </c>
      <c r="F1455" s="2">
        <v>44872</v>
      </c>
      <c r="G1455" s="27" t="str">
        <f>TEXT(Table[[#This Row],[date]],"mmm")</f>
        <v>Nov</v>
      </c>
      <c r="H1455" s="2" t="str">
        <f>TEXT(Table[[#This Row],[date]],"yyyy")</f>
        <v>2022</v>
      </c>
      <c r="I1455" t="s">
        <v>31</v>
      </c>
      <c r="J1455" t="s">
        <v>15</v>
      </c>
      <c r="K1455">
        <v>65</v>
      </c>
    </row>
    <row r="1456" spans="1:11" x14ac:dyDescent="0.25">
      <c r="A1456" t="s">
        <v>1489</v>
      </c>
      <c r="B1456" t="s">
        <v>10</v>
      </c>
      <c r="C1456" t="s">
        <v>50</v>
      </c>
      <c r="D1456">
        <v>1000</v>
      </c>
      <c r="E1456" s="27">
        <v>0.02</v>
      </c>
      <c r="F1456" s="2">
        <v>44069</v>
      </c>
      <c r="G1456" s="27" t="str">
        <f>TEXT(Table[[#This Row],[date]],"mmm")</f>
        <v>Aug</v>
      </c>
      <c r="H1456" s="2" t="str">
        <f>TEXT(Table[[#This Row],[date]],"yyyy")</f>
        <v>2020</v>
      </c>
      <c r="I1456" t="s">
        <v>31</v>
      </c>
      <c r="J1456" t="s">
        <v>15</v>
      </c>
      <c r="K1456">
        <v>65</v>
      </c>
    </row>
    <row r="1457" spans="1:11" x14ac:dyDescent="0.25">
      <c r="A1457" t="s">
        <v>1489</v>
      </c>
      <c r="B1457" t="s">
        <v>10</v>
      </c>
      <c r="C1457" t="s">
        <v>50</v>
      </c>
      <c r="D1457">
        <v>8000</v>
      </c>
      <c r="E1457" s="27">
        <v>0.1</v>
      </c>
      <c r="F1457" s="2">
        <v>44930</v>
      </c>
      <c r="G1457" s="27" t="str">
        <f>TEXT(Table[[#This Row],[date]],"mmm")</f>
        <v>Jan</v>
      </c>
      <c r="H1457" s="2" t="str">
        <f>TEXT(Table[[#This Row],[date]],"yyyy")</f>
        <v>2023</v>
      </c>
      <c r="I1457" t="s">
        <v>31</v>
      </c>
      <c r="J1457" t="s">
        <v>15</v>
      </c>
      <c r="K1457">
        <v>65</v>
      </c>
    </row>
    <row r="1458" spans="1:11" x14ac:dyDescent="0.25">
      <c r="A1458" t="s">
        <v>1490</v>
      </c>
      <c r="B1458" t="s">
        <v>198</v>
      </c>
      <c r="C1458" t="s">
        <v>50</v>
      </c>
      <c r="D1458">
        <v>55</v>
      </c>
      <c r="E1458" s="27" t="s">
        <v>12</v>
      </c>
      <c r="F1458" s="2">
        <v>43958</v>
      </c>
      <c r="G1458" s="27" t="str">
        <f>TEXT(Table[[#This Row],[date]],"mmm")</f>
        <v>May</v>
      </c>
      <c r="H1458" s="2" t="str">
        <f>TEXT(Table[[#This Row],[date]],"yyyy")</f>
        <v>2020</v>
      </c>
      <c r="I1458" t="s">
        <v>35</v>
      </c>
      <c r="J1458" t="s">
        <v>15</v>
      </c>
      <c r="K1458">
        <v>145</v>
      </c>
    </row>
    <row r="1459" spans="1:11" x14ac:dyDescent="0.25">
      <c r="A1459" t="s">
        <v>1491</v>
      </c>
      <c r="B1459" t="s">
        <v>198</v>
      </c>
      <c r="C1459" t="s">
        <v>50</v>
      </c>
      <c r="D1459">
        <v>100</v>
      </c>
      <c r="E1459" s="27">
        <v>0.1</v>
      </c>
      <c r="F1459" s="2">
        <v>44964</v>
      </c>
      <c r="G1459" s="27" t="str">
        <f>TEXT(Table[[#This Row],[date]],"mmm")</f>
        <v>Feb</v>
      </c>
      <c r="H1459" s="2" t="str">
        <f>TEXT(Table[[#This Row],[date]],"yyyy")</f>
        <v>2023</v>
      </c>
      <c r="I1459" t="s">
        <v>59</v>
      </c>
      <c r="J1459" t="s">
        <v>15</v>
      </c>
      <c r="K1459">
        <v>245</v>
      </c>
    </row>
    <row r="1460" spans="1:11" x14ac:dyDescent="0.25">
      <c r="A1460" t="s">
        <v>1492</v>
      </c>
      <c r="B1460" t="s">
        <v>74</v>
      </c>
      <c r="C1460" t="s">
        <v>34</v>
      </c>
      <c r="D1460">
        <v>60</v>
      </c>
      <c r="E1460" s="27">
        <v>0.13</v>
      </c>
      <c r="F1460" s="2">
        <v>43924</v>
      </c>
      <c r="G1460" s="27" t="str">
        <f>TEXT(Table[[#This Row],[date]],"mmm")</f>
        <v>Apr</v>
      </c>
      <c r="H1460" s="2" t="str">
        <f>TEXT(Table[[#This Row],[date]],"yyyy")</f>
        <v>2020</v>
      </c>
      <c r="I1460" t="s">
        <v>35</v>
      </c>
      <c r="J1460" t="s">
        <v>15</v>
      </c>
      <c r="K1460">
        <v>97</v>
      </c>
    </row>
    <row r="1461" spans="1:11" x14ac:dyDescent="0.25">
      <c r="A1461" t="s">
        <v>1492</v>
      </c>
      <c r="B1461" t="s">
        <v>74</v>
      </c>
      <c r="C1461" t="s">
        <v>34</v>
      </c>
      <c r="D1461">
        <v>90</v>
      </c>
      <c r="E1461" s="27">
        <v>0.11</v>
      </c>
      <c r="F1461" s="2">
        <v>44881</v>
      </c>
      <c r="G1461" s="27" t="str">
        <f>TEXT(Table[[#This Row],[date]],"mmm")</f>
        <v>Nov</v>
      </c>
      <c r="H1461" s="2" t="str">
        <f>TEXT(Table[[#This Row],[date]],"yyyy")</f>
        <v>2022</v>
      </c>
      <c r="I1461" t="s">
        <v>85</v>
      </c>
      <c r="J1461" t="s">
        <v>15</v>
      </c>
      <c r="K1461">
        <v>452</v>
      </c>
    </row>
    <row r="1462" spans="1:11" x14ac:dyDescent="0.25">
      <c r="A1462" t="s">
        <v>1493</v>
      </c>
      <c r="B1462" t="s">
        <v>37</v>
      </c>
      <c r="C1462" t="s">
        <v>11</v>
      </c>
      <c r="D1462">
        <v>75</v>
      </c>
      <c r="E1462" s="27">
        <v>0.15</v>
      </c>
      <c r="F1462" s="2">
        <v>44726</v>
      </c>
      <c r="G1462" s="27" t="str">
        <f>TEXT(Table[[#This Row],[date]],"mmm")</f>
        <v>Jun</v>
      </c>
      <c r="H1462" s="2" t="str">
        <f>TEXT(Table[[#This Row],[date]],"yyyy")</f>
        <v>2022</v>
      </c>
      <c r="I1462" t="s">
        <v>39</v>
      </c>
      <c r="J1462" t="s">
        <v>40</v>
      </c>
      <c r="K1462">
        <v>36</v>
      </c>
    </row>
    <row r="1463" spans="1:11" x14ac:dyDescent="0.25">
      <c r="A1463" t="s">
        <v>1494</v>
      </c>
      <c r="B1463" t="s">
        <v>10</v>
      </c>
      <c r="C1463" t="s">
        <v>105</v>
      </c>
      <c r="D1463">
        <v>300</v>
      </c>
      <c r="E1463" s="27">
        <v>0.18</v>
      </c>
      <c r="F1463" s="2">
        <v>43971</v>
      </c>
      <c r="G1463" s="27" t="str">
        <f>TEXT(Table[[#This Row],[date]],"mmm")</f>
        <v>May</v>
      </c>
      <c r="H1463" s="2" t="str">
        <f>TEXT(Table[[#This Row],[date]],"yyyy")</f>
        <v>2020</v>
      </c>
      <c r="I1463" t="s">
        <v>85</v>
      </c>
      <c r="J1463" t="s">
        <v>15</v>
      </c>
      <c r="K1463">
        <v>530</v>
      </c>
    </row>
    <row r="1464" spans="1:11" x14ac:dyDescent="0.25">
      <c r="A1464" t="s">
        <v>1495</v>
      </c>
      <c r="B1464" t="s">
        <v>57</v>
      </c>
      <c r="C1464" t="s">
        <v>11</v>
      </c>
      <c r="D1464" t="s">
        <v>12</v>
      </c>
      <c r="E1464" s="27">
        <v>0.15</v>
      </c>
      <c r="F1464" s="2">
        <v>44895</v>
      </c>
      <c r="G1464" s="27" t="str">
        <f>TEXT(Table[[#This Row],[date]],"mmm")</f>
        <v>Nov</v>
      </c>
      <c r="H1464" s="2" t="str">
        <f>TEXT(Table[[#This Row],[date]],"yyyy")</f>
        <v>2022</v>
      </c>
      <c r="I1464" t="s">
        <v>19</v>
      </c>
      <c r="J1464" t="s">
        <v>15</v>
      </c>
      <c r="K1464">
        <v>700</v>
      </c>
    </row>
    <row r="1465" spans="1:11" x14ac:dyDescent="0.25">
      <c r="A1465" t="s">
        <v>1496</v>
      </c>
      <c r="B1465" t="s">
        <v>187</v>
      </c>
      <c r="C1465" t="s">
        <v>175</v>
      </c>
      <c r="D1465" t="s">
        <v>12</v>
      </c>
      <c r="E1465" s="27">
        <v>0.19</v>
      </c>
      <c r="F1465" s="2">
        <v>44964</v>
      </c>
      <c r="G1465" s="27" t="str">
        <f>TEXT(Table[[#This Row],[date]],"mmm")</f>
        <v>Feb</v>
      </c>
      <c r="H1465" s="2" t="str">
        <f>TEXT(Table[[#This Row],[date]],"yyyy")</f>
        <v>2023</v>
      </c>
      <c r="I1465" t="s">
        <v>24</v>
      </c>
      <c r="J1465" t="s">
        <v>15</v>
      </c>
      <c r="K1465">
        <v>106</v>
      </c>
    </row>
    <row r="1466" spans="1:11" x14ac:dyDescent="0.25">
      <c r="A1466" t="s">
        <v>1497</v>
      </c>
      <c r="B1466" t="s">
        <v>37</v>
      </c>
      <c r="C1466" t="s">
        <v>11</v>
      </c>
      <c r="D1466">
        <v>60</v>
      </c>
      <c r="E1466" s="27">
        <v>0.2</v>
      </c>
      <c r="F1466" s="2">
        <v>44722</v>
      </c>
      <c r="G1466" s="27" t="str">
        <f>TEXT(Table[[#This Row],[date]],"mmm")</f>
        <v>Jun</v>
      </c>
      <c r="H1466" s="2" t="str">
        <f>TEXT(Table[[#This Row],[date]],"yyyy")</f>
        <v>2022</v>
      </c>
      <c r="I1466" t="s">
        <v>39</v>
      </c>
      <c r="J1466" t="s">
        <v>40</v>
      </c>
      <c r="K1466">
        <v>11</v>
      </c>
    </row>
    <row r="1467" spans="1:11" x14ac:dyDescent="0.25">
      <c r="A1467" t="s">
        <v>1498</v>
      </c>
      <c r="B1467" t="s">
        <v>10</v>
      </c>
      <c r="C1467" t="s">
        <v>28</v>
      </c>
      <c r="D1467">
        <v>80</v>
      </c>
      <c r="E1467" s="27">
        <v>0.8</v>
      </c>
      <c r="F1467" s="2">
        <v>43952</v>
      </c>
      <c r="G1467" s="27" t="str">
        <f>TEXT(Table[[#This Row],[date]],"mmm")</f>
        <v>May</v>
      </c>
      <c r="H1467" s="2" t="str">
        <f>TEXT(Table[[#This Row],[date]],"yyyy")</f>
        <v>2020</v>
      </c>
      <c r="I1467" t="s">
        <v>19</v>
      </c>
      <c r="J1467" t="s">
        <v>15</v>
      </c>
      <c r="K1467">
        <v>82</v>
      </c>
    </row>
    <row r="1468" spans="1:11" x14ac:dyDescent="0.25">
      <c r="A1468" t="s">
        <v>1499</v>
      </c>
      <c r="B1468" t="s">
        <v>1500</v>
      </c>
      <c r="C1468" t="s">
        <v>146</v>
      </c>
      <c r="D1468">
        <v>3000</v>
      </c>
      <c r="E1468" s="27">
        <v>0.03</v>
      </c>
      <c r="F1468" s="2">
        <v>44952</v>
      </c>
      <c r="G1468" s="27" t="str">
        <f>TEXT(Table[[#This Row],[date]],"mmm")</f>
        <v>Jan</v>
      </c>
      <c r="H1468" s="2" t="str">
        <f>TEXT(Table[[#This Row],[date]],"yyyy")</f>
        <v>2023</v>
      </c>
      <c r="I1468" t="s">
        <v>31</v>
      </c>
      <c r="J1468" t="s">
        <v>81</v>
      </c>
      <c r="K1468">
        <v>1300</v>
      </c>
    </row>
    <row r="1469" spans="1:11" x14ac:dyDescent="0.25">
      <c r="A1469" t="s">
        <v>1501</v>
      </c>
      <c r="B1469" t="s">
        <v>298</v>
      </c>
      <c r="C1469" t="s">
        <v>146</v>
      </c>
      <c r="D1469">
        <v>300</v>
      </c>
      <c r="E1469" s="27" t="s">
        <v>12</v>
      </c>
      <c r="F1469" s="2">
        <v>44981</v>
      </c>
      <c r="G1469" s="27" t="str">
        <f>TEXT(Table[[#This Row],[date]],"mmm")</f>
        <v>Feb</v>
      </c>
      <c r="H1469" s="2" t="str">
        <f>TEXT(Table[[#This Row],[date]],"yyyy")</f>
        <v>2023</v>
      </c>
      <c r="I1469" t="s">
        <v>865</v>
      </c>
      <c r="J1469" t="s">
        <v>70</v>
      </c>
      <c r="K1469">
        <v>1300</v>
      </c>
    </row>
    <row r="1470" spans="1:11" x14ac:dyDescent="0.25">
      <c r="A1470" t="s">
        <v>1502</v>
      </c>
      <c r="B1470" t="s">
        <v>10</v>
      </c>
      <c r="C1470" t="s">
        <v>119</v>
      </c>
      <c r="D1470">
        <v>30</v>
      </c>
      <c r="E1470" s="27">
        <v>0.15</v>
      </c>
      <c r="F1470" s="2">
        <v>43923</v>
      </c>
      <c r="G1470" s="27" t="str">
        <f>TEXT(Table[[#This Row],[date]],"mmm")</f>
        <v>Apr</v>
      </c>
      <c r="H1470" s="2" t="str">
        <f>TEXT(Table[[#This Row],[date]],"yyyy")</f>
        <v>2020</v>
      </c>
      <c r="I1470" t="s">
        <v>39</v>
      </c>
      <c r="J1470" t="s">
        <v>15</v>
      </c>
      <c r="K1470">
        <v>151</v>
      </c>
    </row>
    <row r="1471" spans="1:11" x14ac:dyDescent="0.25">
      <c r="A1471" t="s">
        <v>1503</v>
      </c>
      <c r="B1471" t="s">
        <v>114</v>
      </c>
      <c r="C1471" t="s">
        <v>53</v>
      </c>
      <c r="D1471" t="s">
        <v>12</v>
      </c>
      <c r="E1471" s="27">
        <v>0.05</v>
      </c>
      <c r="F1471" s="2">
        <v>44902</v>
      </c>
      <c r="G1471" s="27" t="str">
        <f>TEXT(Table[[#This Row],[date]],"mmm")</f>
        <v>Dec</v>
      </c>
      <c r="H1471" s="2" t="str">
        <f>TEXT(Table[[#This Row],[date]],"yyyy")</f>
        <v>2022</v>
      </c>
      <c r="I1471" t="s">
        <v>29</v>
      </c>
      <c r="J1471" t="s">
        <v>116</v>
      </c>
      <c r="K1471">
        <v>139</v>
      </c>
    </row>
    <row r="1472" spans="1:11" x14ac:dyDescent="0.25">
      <c r="A1472" t="s">
        <v>1504</v>
      </c>
      <c r="B1472" t="s">
        <v>10</v>
      </c>
      <c r="C1472" t="s">
        <v>75</v>
      </c>
      <c r="D1472" t="s">
        <v>12</v>
      </c>
      <c r="E1472" s="27">
        <v>0.2</v>
      </c>
      <c r="F1472" s="2">
        <v>44935</v>
      </c>
      <c r="G1472" s="27" t="str">
        <f>TEXT(Table[[#This Row],[date]],"mmm")</f>
        <v>Jan</v>
      </c>
      <c r="H1472" s="2" t="str">
        <f>TEXT(Table[[#This Row],[date]],"yyyy")</f>
        <v>2023</v>
      </c>
      <c r="I1472" t="s">
        <v>14</v>
      </c>
      <c r="J1472" t="s">
        <v>15</v>
      </c>
      <c r="K1472">
        <v>602</v>
      </c>
    </row>
    <row r="1473" spans="1:11" x14ac:dyDescent="0.25">
      <c r="A1473" t="s">
        <v>1505</v>
      </c>
      <c r="B1473" t="s">
        <v>187</v>
      </c>
      <c r="C1473" t="s">
        <v>69</v>
      </c>
      <c r="D1473">
        <v>90</v>
      </c>
      <c r="E1473" s="27">
        <v>0.9</v>
      </c>
      <c r="F1473" s="2">
        <v>44005</v>
      </c>
      <c r="G1473" s="27" t="str">
        <f>TEXT(Table[[#This Row],[date]],"mmm")</f>
        <v>Jun</v>
      </c>
      <c r="H1473" s="2" t="str">
        <f>TEXT(Table[[#This Row],[date]],"yyyy")</f>
        <v>2020</v>
      </c>
      <c r="I1473" t="s">
        <v>29</v>
      </c>
      <c r="J1473" t="s">
        <v>15</v>
      </c>
      <c r="K1473">
        <v>103</v>
      </c>
    </row>
    <row r="1474" spans="1:11" x14ac:dyDescent="0.25">
      <c r="A1474" t="s">
        <v>1506</v>
      </c>
      <c r="B1474" t="s">
        <v>1507</v>
      </c>
      <c r="C1474" t="s">
        <v>119</v>
      </c>
      <c r="D1474">
        <v>120</v>
      </c>
      <c r="E1474" s="27">
        <v>0.1</v>
      </c>
      <c r="F1474" s="2">
        <v>43993</v>
      </c>
      <c r="G1474" s="27" t="str">
        <f>TEXT(Table[[#This Row],[date]],"mmm")</f>
        <v>Jun</v>
      </c>
      <c r="H1474" s="2" t="str">
        <f>TEXT(Table[[#This Row],[date]],"yyyy")</f>
        <v>2020</v>
      </c>
      <c r="I1474" t="s">
        <v>39</v>
      </c>
      <c r="J1474" t="s">
        <v>1508</v>
      </c>
      <c r="K1474" t="s">
        <v>12</v>
      </c>
    </row>
    <row r="1475" spans="1:11" x14ac:dyDescent="0.25">
      <c r="A1475" t="s">
        <v>1509</v>
      </c>
      <c r="B1475" t="s">
        <v>27</v>
      </c>
      <c r="C1475" t="s">
        <v>11</v>
      </c>
      <c r="D1475">
        <v>90</v>
      </c>
      <c r="E1475" s="27" t="s">
        <v>12</v>
      </c>
      <c r="F1475" s="2">
        <v>44879</v>
      </c>
      <c r="G1475" s="27" t="str">
        <f>TEXT(Table[[#This Row],[date]],"mmm")</f>
        <v>Nov</v>
      </c>
      <c r="H1475" s="2" t="str">
        <f>TEXT(Table[[#This Row],[date]],"yyyy")</f>
        <v>2022</v>
      </c>
      <c r="I1475" t="s">
        <v>31</v>
      </c>
      <c r="J1475" t="s">
        <v>15</v>
      </c>
      <c r="K1475">
        <v>347</v>
      </c>
    </row>
    <row r="1476" spans="1:11" x14ac:dyDescent="0.25">
      <c r="A1476" t="s">
        <v>1510</v>
      </c>
      <c r="B1476" t="s">
        <v>10</v>
      </c>
      <c r="C1476" t="s">
        <v>58</v>
      </c>
      <c r="D1476">
        <v>92</v>
      </c>
      <c r="E1476" s="27">
        <v>0.33</v>
      </c>
      <c r="F1476" s="2">
        <v>43929</v>
      </c>
      <c r="G1476" s="27" t="str">
        <f>TEXT(Table[[#This Row],[date]],"mmm")</f>
        <v>Apr</v>
      </c>
      <c r="H1476" s="2" t="str">
        <f>TEXT(Table[[#This Row],[date]],"yyyy")</f>
        <v>2020</v>
      </c>
      <c r="I1476" t="s">
        <v>29</v>
      </c>
      <c r="J1476" t="s">
        <v>15</v>
      </c>
      <c r="K1476">
        <v>95</v>
      </c>
    </row>
    <row r="1477" spans="1:11" x14ac:dyDescent="0.25">
      <c r="A1477" t="s">
        <v>1511</v>
      </c>
      <c r="B1477" t="s">
        <v>184</v>
      </c>
      <c r="C1477" t="s">
        <v>175</v>
      </c>
      <c r="D1477" t="s">
        <v>12</v>
      </c>
      <c r="E1477" s="27">
        <v>0.09</v>
      </c>
      <c r="F1477" s="2">
        <v>44950</v>
      </c>
      <c r="G1477" s="27" t="str">
        <f>TEXT(Table[[#This Row],[date]],"mmm")</f>
        <v>Jan</v>
      </c>
      <c r="H1477" s="2" t="str">
        <f>TEXT(Table[[#This Row],[date]],"yyyy")</f>
        <v>2023</v>
      </c>
      <c r="I1477" t="s">
        <v>24</v>
      </c>
      <c r="J1477" t="s">
        <v>185</v>
      </c>
      <c r="K1477">
        <v>23</v>
      </c>
    </row>
    <row r="1478" spans="1:11" x14ac:dyDescent="0.25">
      <c r="A1478" t="s">
        <v>1512</v>
      </c>
      <c r="B1478" t="s">
        <v>298</v>
      </c>
      <c r="C1478" t="s">
        <v>34</v>
      </c>
      <c r="D1478">
        <v>350</v>
      </c>
      <c r="E1478" s="27" t="s">
        <v>12</v>
      </c>
      <c r="F1478" s="2">
        <v>44650</v>
      </c>
      <c r="G1478" s="27" t="str">
        <f>TEXT(Table[[#This Row],[date]],"mmm")</f>
        <v>Mar</v>
      </c>
      <c r="H1478" s="2" t="str">
        <f>TEXT(Table[[#This Row],[date]],"yyyy")</f>
        <v>2022</v>
      </c>
      <c r="I1478" t="s">
        <v>31</v>
      </c>
      <c r="J1478" t="s">
        <v>70</v>
      </c>
      <c r="K1478">
        <v>8600</v>
      </c>
    </row>
    <row r="1479" spans="1:11" x14ac:dyDescent="0.25">
      <c r="A1479" t="s">
        <v>1513</v>
      </c>
      <c r="B1479" t="s">
        <v>33</v>
      </c>
      <c r="C1479" t="s">
        <v>43</v>
      </c>
      <c r="D1479">
        <v>32</v>
      </c>
      <c r="E1479" s="27" t="s">
        <v>12</v>
      </c>
      <c r="F1479" s="2">
        <v>44693</v>
      </c>
      <c r="G1479" s="27" t="str">
        <f>TEXT(Table[[#This Row],[date]],"mmm")</f>
        <v>May</v>
      </c>
      <c r="H1479" s="2" t="str">
        <f>TEXT(Table[[#This Row],[date]],"yyyy")</f>
        <v>2022</v>
      </c>
      <c r="I1479" t="s">
        <v>19</v>
      </c>
      <c r="J1479" t="s">
        <v>15</v>
      </c>
      <c r="K1479">
        <v>37</v>
      </c>
    </row>
    <row r="1480" spans="1:11" x14ac:dyDescent="0.25">
      <c r="A1480" t="s">
        <v>1514</v>
      </c>
      <c r="B1480" t="s">
        <v>198</v>
      </c>
      <c r="C1480" t="s">
        <v>166</v>
      </c>
      <c r="D1480">
        <v>212</v>
      </c>
      <c r="E1480" s="27">
        <v>0.09</v>
      </c>
      <c r="F1480" s="2">
        <v>44964</v>
      </c>
      <c r="G1480" s="27" t="str">
        <f>TEXT(Table[[#This Row],[date]],"mmm")</f>
        <v>Feb</v>
      </c>
      <c r="H1480" s="2" t="str">
        <f>TEXT(Table[[#This Row],[date]],"yyyy")</f>
        <v>2023</v>
      </c>
      <c r="I1480" t="s">
        <v>31</v>
      </c>
      <c r="J1480" t="s">
        <v>15</v>
      </c>
      <c r="K1480">
        <v>83</v>
      </c>
    </row>
    <row r="1481" spans="1:11" x14ac:dyDescent="0.25">
      <c r="A1481" t="s">
        <v>1515</v>
      </c>
      <c r="B1481" t="s">
        <v>180</v>
      </c>
      <c r="C1481" t="s">
        <v>105</v>
      </c>
      <c r="D1481">
        <v>90</v>
      </c>
      <c r="E1481" s="27" t="s">
        <v>12</v>
      </c>
      <c r="F1481" s="2">
        <v>44775</v>
      </c>
      <c r="G1481" s="27" t="str">
        <f>TEXT(Table[[#This Row],[date]],"mmm")</f>
        <v>Aug</v>
      </c>
      <c r="H1481" s="2" t="str">
        <f>TEXT(Table[[#This Row],[date]],"yyyy")</f>
        <v>2022</v>
      </c>
      <c r="I1481" t="s">
        <v>39</v>
      </c>
      <c r="J1481" t="s">
        <v>15</v>
      </c>
      <c r="K1481">
        <v>107</v>
      </c>
    </row>
    <row r="1482" spans="1:11" x14ac:dyDescent="0.25">
      <c r="A1482" t="s">
        <v>1516</v>
      </c>
      <c r="B1482" t="s">
        <v>10</v>
      </c>
      <c r="C1482" t="s">
        <v>75</v>
      </c>
      <c r="D1482">
        <v>50</v>
      </c>
      <c r="E1482" s="27">
        <v>0.1</v>
      </c>
      <c r="F1482" s="2">
        <v>43957</v>
      </c>
      <c r="G1482" s="27" t="str">
        <f>TEXT(Table[[#This Row],[date]],"mmm")</f>
        <v>May</v>
      </c>
      <c r="H1482" s="2" t="str">
        <f>TEXT(Table[[#This Row],[date]],"yyyy")</f>
        <v>2020</v>
      </c>
      <c r="I1482" t="s">
        <v>35</v>
      </c>
      <c r="J1482" t="s">
        <v>15</v>
      </c>
      <c r="K1482">
        <v>283</v>
      </c>
    </row>
    <row r="1483" spans="1:11" x14ac:dyDescent="0.25">
      <c r="A1483" t="s">
        <v>1517</v>
      </c>
      <c r="B1483" t="s">
        <v>80</v>
      </c>
      <c r="C1483" t="s">
        <v>34</v>
      </c>
      <c r="D1483">
        <v>28</v>
      </c>
      <c r="E1483" s="27" t="s">
        <v>12</v>
      </c>
      <c r="F1483" s="2">
        <v>44761</v>
      </c>
      <c r="G1483" s="27" t="str">
        <f>TEXT(Table[[#This Row],[date]],"mmm")</f>
        <v>Jul</v>
      </c>
      <c r="H1483" s="2" t="str">
        <f>TEXT(Table[[#This Row],[date]],"yyyy")</f>
        <v>2022</v>
      </c>
      <c r="I1483" t="s">
        <v>39</v>
      </c>
      <c r="J1483" t="s">
        <v>81</v>
      </c>
      <c r="K1483">
        <v>766</v>
      </c>
    </row>
    <row r="1484" spans="1:11" x14ac:dyDescent="0.25">
      <c r="A1484" t="s">
        <v>1518</v>
      </c>
      <c r="B1484" t="s">
        <v>570</v>
      </c>
      <c r="C1484" t="s">
        <v>11</v>
      </c>
      <c r="D1484">
        <v>250</v>
      </c>
      <c r="E1484" s="27">
        <v>0.13</v>
      </c>
      <c r="F1484" s="2">
        <v>44788</v>
      </c>
      <c r="G1484" s="27" t="str">
        <f>TEXT(Table[[#This Row],[date]],"mmm")</f>
        <v>Aug</v>
      </c>
      <c r="H1484" s="2" t="str">
        <f>TEXT(Table[[#This Row],[date]],"yyyy")</f>
        <v>2022</v>
      </c>
      <c r="I1484" t="s">
        <v>31</v>
      </c>
      <c r="J1484" t="s">
        <v>15</v>
      </c>
      <c r="K1484">
        <v>791</v>
      </c>
    </row>
    <row r="1485" spans="1:11" x14ac:dyDescent="0.25">
      <c r="A1485" t="s">
        <v>1518</v>
      </c>
      <c r="B1485" t="s">
        <v>570</v>
      </c>
      <c r="C1485" t="s">
        <v>11</v>
      </c>
      <c r="D1485">
        <v>500</v>
      </c>
      <c r="E1485" s="27" t="s">
        <v>12</v>
      </c>
      <c r="F1485" s="2">
        <v>44879</v>
      </c>
      <c r="G1485" s="27" t="str">
        <f>TEXT(Table[[#This Row],[date]],"mmm")</f>
        <v>Nov</v>
      </c>
      <c r="H1485" s="2" t="str">
        <f>TEXT(Table[[#This Row],[date]],"yyyy")</f>
        <v>2022</v>
      </c>
      <c r="I1485" t="s">
        <v>31</v>
      </c>
      <c r="J1485" t="s">
        <v>15</v>
      </c>
      <c r="K1485">
        <v>791</v>
      </c>
    </row>
    <row r="1486" spans="1:11" x14ac:dyDescent="0.25">
      <c r="A1486" t="s">
        <v>1519</v>
      </c>
      <c r="B1486" t="s">
        <v>46</v>
      </c>
      <c r="C1486" t="s">
        <v>53</v>
      </c>
      <c r="D1486">
        <v>300</v>
      </c>
      <c r="E1486" s="27">
        <v>1</v>
      </c>
      <c r="F1486" s="2">
        <v>44685</v>
      </c>
      <c r="G1486" s="27" t="str">
        <f>TEXT(Table[[#This Row],[date]],"mmm")</f>
        <v>May</v>
      </c>
      <c r="H1486" s="2" t="str">
        <f>TEXT(Table[[#This Row],[date]],"yyyy")</f>
        <v>2022</v>
      </c>
      <c r="I1486" t="s">
        <v>124</v>
      </c>
      <c r="J1486" t="s">
        <v>48</v>
      </c>
      <c r="K1486">
        <v>3</v>
      </c>
    </row>
    <row r="1487" spans="1:11" x14ac:dyDescent="0.25">
      <c r="A1487" t="s">
        <v>1520</v>
      </c>
      <c r="B1487" t="s">
        <v>1521</v>
      </c>
      <c r="C1487" t="s">
        <v>105</v>
      </c>
      <c r="D1487" t="s">
        <v>12</v>
      </c>
      <c r="E1487" s="27">
        <v>0.1</v>
      </c>
      <c r="F1487" s="2">
        <v>44875</v>
      </c>
      <c r="G1487" s="27" t="str">
        <f>TEXT(Table[[#This Row],[date]],"mmm")</f>
        <v>Nov</v>
      </c>
      <c r="H1487" s="2" t="str">
        <f>TEXT(Table[[#This Row],[date]],"yyyy")</f>
        <v>2022</v>
      </c>
      <c r="I1487" t="s">
        <v>29</v>
      </c>
      <c r="J1487" t="s">
        <v>15</v>
      </c>
      <c r="K1487">
        <v>200</v>
      </c>
    </row>
    <row r="1488" spans="1:11" x14ac:dyDescent="0.25">
      <c r="A1488" t="s">
        <v>1522</v>
      </c>
      <c r="B1488" t="s">
        <v>46</v>
      </c>
      <c r="C1488" t="s">
        <v>105</v>
      </c>
      <c r="D1488">
        <v>27</v>
      </c>
      <c r="E1488" s="27">
        <v>0.12</v>
      </c>
      <c r="F1488" s="2">
        <v>44746</v>
      </c>
      <c r="G1488" s="27" t="str">
        <f>TEXT(Table[[#This Row],[date]],"mmm")</f>
        <v>Jul</v>
      </c>
      <c r="H1488" s="2" t="str">
        <f>TEXT(Table[[#This Row],[date]],"yyyy")</f>
        <v>2022</v>
      </c>
      <c r="I1488" t="s">
        <v>29</v>
      </c>
      <c r="J1488" t="s">
        <v>48</v>
      </c>
      <c r="K1488">
        <v>69</v>
      </c>
    </row>
    <row r="1489" spans="1:11" x14ac:dyDescent="0.25">
      <c r="A1489" t="s">
        <v>1523</v>
      </c>
      <c r="B1489" t="s">
        <v>10</v>
      </c>
      <c r="C1489" t="s">
        <v>18</v>
      </c>
      <c r="D1489" t="s">
        <v>12</v>
      </c>
      <c r="E1489" s="27">
        <v>0.14000000000000001</v>
      </c>
      <c r="F1489" s="2">
        <v>44718</v>
      </c>
      <c r="G1489" s="27" t="str">
        <f>TEXT(Table[[#This Row],[date]],"mmm")</f>
        <v>Jun</v>
      </c>
      <c r="H1489" s="2" t="str">
        <f>TEXT(Table[[#This Row],[date]],"yyyy")</f>
        <v>2022</v>
      </c>
      <c r="I1489" t="s">
        <v>29</v>
      </c>
      <c r="J1489" t="s">
        <v>15</v>
      </c>
      <c r="K1489">
        <v>152</v>
      </c>
    </row>
    <row r="1490" spans="1:11" x14ac:dyDescent="0.25">
      <c r="A1490" t="s">
        <v>1524</v>
      </c>
      <c r="B1490" t="s">
        <v>466</v>
      </c>
      <c r="C1490" t="s">
        <v>105</v>
      </c>
      <c r="D1490">
        <v>30</v>
      </c>
      <c r="E1490" s="27">
        <v>0.1</v>
      </c>
      <c r="F1490" s="2">
        <v>44775</v>
      </c>
      <c r="G1490" s="27" t="str">
        <f>TEXT(Table[[#This Row],[date]],"mmm")</f>
        <v>Aug</v>
      </c>
      <c r="H1490" s="2" t="str">
        <f>TEXT(Table[[#This Row],[date]],"yyyy")</f>
        <v>2022</v>
      </c>
      <c r="I1490" t="s">
        <v>24</v>
      </c>
      <c r="J1490" t="s">
        <v>467</v>
      </c>
      <c r="K1490">
        <v>26</v>
      </c>
    </row>
    <row r="1491" spans="1:11" x14ac:dyDescent="0.25">
      <c r="A1491" t="s">
        <v>1524</v>
      </c>
      <c r="B1491" t="s">
        <v>466</v>
      </c>
      <c r="C1491" t="s">
        <v>105</v>
      </c>
      <c r="D1491">
        <v>54</v>
      </c>
      <c r="E1491" s="27">
        <v>0.2</v>
      </c>
      <c r="F1491" s="2">
        <v>44775</v>
      </c>
      <c r="G1491" s="27" t="str">
        <f>TEXT(Table[[#This Row],[date]],"mmm")</f>
        <v>Aug</v>
      </c>
      <c r="H1491" s="2" t="str">
        <f>TEXT(Table[[#This Row],[date]],"yyyy")</f>
        <v>2022</v>
      </c>
      <c r="I1491" t="s">
        <v>24</v>
      </c>
      <c r="J1491" t="s">
        <v>467</v>
      </c>
      <c r="K1491">
        <v>26</v>
      </c>
    </row>
    <row r="1492" spans="1:11" x14ac:dyDescent="0.25">
      <c r="A1492" t="s">
        <v>1525</v>
      </c>
      <c r="B1492" t="s">
        <v>22</v>
      </c>
      <c r="C1492" t="s">
        <v>69</v>
      </c>
      <c r="D1492">
        <v>17</v>
      </c>
      <c r="E1492" s="27">
        <v>0.2</v>
      </c>
      <c r="F1492" s="2">
        <v>43922</v>
      </c>
      <c r="G1492" s="27" t="str">
        <f>TEXT(Table[[#This Row],[date]],"mmm")</f>
        <v>Apr</v>
      </c>
      <c r="H1492" s="2" t="str">
        <f>TEXT(Table[[#This Row],[date]],"yyyy")</f>
        <v>2020</v>
      </c>
      <c r="I1492" t="s">
        <v>24</v>
      </c>
      <c r="J1492" t="s">
        <v>25</v>
      </c>
      <c r="K1492">
        <v>50</v>
      </c>
    </row>
    <row r="1493" spans="1:11" x14ac:dyDescent="0.25">
      <c r="A1493" t="s">
        <v>1526</v>
      </c>
      <c r="B1493" t="s">
        <v>27</v>
      </c>
      <c r="C1493" t="s">
        <v>97</v>
      </c>
      <c r="D1493" t="s">
        <v>12</v>
      </c>
      <c r="E1493" s="27">
        <v>1</v>
      </c>
      <c r="F1493" s="2">
        <v>43906</v>
      </c>
      <c r="G1493" s="27" t="str">
        <f>TEXT(Table[[#This Row],[date]],"mmm")</f>
        <v>Mar</v>
      </c>
      <c r="H1493" s="2" t="str">
        <f>TEXT(Table[[#This Row],[date]],"yyyy")</f>
        <v>2020</v>
      </c>
      <c r="I1493" t="s">
        <v>124</v>
      </c>
      <c r="J1493" t="s">
        <v>15</v>
      </c>
      <c r="K1493">
        <v>5</v>
      </c>
    </row>
    <row r="1494" spans="1:11" x14ac:dyDescent="0.25">
      <c r="A1494" t="s">
        <v>1526</v>
      </c>
      <c r="B1494" t="s">
        <v>27</v>
      </c>
      <c r="C1494" t="s">
        <v>97</v>
      </c>
      <c r="D1494" t="s">
        <v>12</v>
      </c>
      <c r="E1494" s="27">
        <v>1</v>
      </c>
      <c r="F1494" s="2">
        <v>43910</v>
      </c>
      <c r="G1494" s="27" t="str">
        <f>TEXT(Table[[#This Row],[date]],"mmm")</f>
        <v>Mar</v>
      </c>
      <c r="H1494" s="2" t="str">
        <f>TEXT(Table[[#This Row],[date]],"yyyy")</f>
        <v>2020</v>
      </c>
      <c r="I1494" t="s">
        <v>124</v>
      </c>
      <c r="J1494" t="s">
        <v>15</v>
      </c>
      <c r="K1494">
        <v>5</v>
      </c>
    </row>
    <row r="1495" spans="1:11" x14ac:dyDescent="0.25">
      <c r="A1495" t="s">
        <v>1527</v>
      </c>
      <c r="B1495" t="s">
        <v>27</v>
      </c>
      <c r="C1495" t="s">
        <v>50</v>
      </c>
      <c r="D1495">
        <v>221</v>
      </c>
      <c r="E1495" s="27">
        <v>0.08</v>
      </c>
      <c r="F1495" s="2">
        <v>44972</v>
      </c>
      <c r="G1495" s="27" t="str">
        <f>TEXT(Table[[#This Row],[date]],"mmm")</f>
        <v>Feb</v>
      </c>
      <c r="H1495" s="2" t="str">
        <f>TEXT(Table[[#This Row],[date]],"yyyy")</f>
        <v>2023</v>
      </c>
      <c r="I1495" t="s">
        <v>408</v>
      </c>
      <c r="J1495" t="s">
        <v>15</v>
      </c>
      <c r="K1495">
        <v>1100</v>
      </c>
    </row>
    <row r="1496" spans="1:11" x14ac:dyDescent="0.25">
      <c r="A1496" t="s">
        <v>1528</v>
      </c>
      <c r="B1496" t="s">
        <v>215</v>
      </c>
      <c r="C1496" t="s">
        <v>69</v>
      </c>
      <c r="D1496" t="s">
        <v>12</v>
      </c>
      <c r="E1496" s="27">
        <v>0.2</v>
      </c>
      <c r="F1496" s="2">
        <v>44630</v>
      </c>
      <c r="G1496" s="27" t="str">
        <f>TEXT(Table[[#This Row],[date]],"mmm")</f>
        <v>Mar</v>
      </c>
      <c r="H1496" s="2" t="str">
        <f>TEXT(Table[[#This Row],[date]],"yyyy")</f>
        <v>2022</v>
      </c>
      <c r="I1496" t="s">
        <v>31</v>
      </c>
      <c r="J1496" t="s">
        <v>15</v>
      </c>
      <c r="K1496">
        <v>301</v>
      </c>
    </row>
    <row r="1497" spans="1:11" x14ac:dyDescent="0.25">
      <c r="A1497" t="s">
        <v>1529</v>
      </c>
      <c r="B1497" t="s">
        <v>127</v>
      </c>
      <c r="C1497" t="s">
        <v>38</v>
      </c>
      <c r="D1497">
        <v>21</v>
      </c>
      <c r="E1497" s="27">
        <v>0.25</v>
      </c>
      <c r="F1497" s="2">
        <v>44953</v>
      </c>
      <c r="G1497" s="27" t="str">
        <f>TEXT(Table[[#This Row],[date]],"mmm")</f>
        <v>Jan</v>
      </c>
      <c r="H1497" s="2" t="str">
        <f>TEXT(Table[[#This Row],[date]],"yyyy")</f>
        <v>2023</v>
      </c>
      <c r="I1497" t="s">
        <v>19</v>
      </c>
      <c r="J1497" t="s">
        <v>25</v>
      </c>
      <c r="K1497">
        <v>45</v>
      </c>
    </row>
    <row r="1498" spans="1:11" x14ac:dyDescent="0.25">
      <c r="A1498" t="s">
        <v>1530</v>
      </c>
      <c r="B1498" t="s">
        <v>80</v>
      </c>
      <c r="C1498" t="s">
        <v>58</v>
      </c>
      <c r="D1498">
        <v>150</v>
      </c>
      <c r="E1498" s="27">
        <v>0.36</v>
      </c>
      <c r="F1498" s="2">
        <v>44904</v>
      </c>
      <c r="G1498" s="27" t="str">
        <f>TEXT(Table[[#This Row],[date]],"mmm")</f>
        <v>Dec</v>
      </c>
      <c r="H1498" s="2" t="str">
        <f>TEXT(Table[[#This Row],[date]],"yyyy")</f>
        <v>2022</v>
      </c>
      <c r="I1498" t="s">
        <v>59</v>
      </c>
      <c r="J1498" t="s">
        <v>81</v>
      </c>
      <c r="K1498" t="s">
        <v>12</v>
      </c>
    </row>
    <row r="1499" spans="1:11" x14ac:dyDescent="0.25">
      <c r="A1499" t="s">
        <v>1531</v>
      </c>
      <c r="B1499" t="s">
        <v>298</v>
      </c>
      <c r="C1499" t="s">
        <v>28</v>
      </c>
      <c r="D1499">
        <v>100</v>
      </c>
      <c r="E1499" s="27" t="s">
        <v>12</v>
      </c>
      <c r="F1499" s="2">
        <v>44897</v>
      </c>
      <c r="G1499" s="27" t="str">
        <f>TEXT(Table[[#This Row],[date]],"mmm")</f>
        <v>Dec</v>
      </c>
      <c r="H1499" s="2" t="str">
        <f>TEXT(Table[[#This Row],[date]],"yyyy")</f>
        <v>2022</v>
      </c>
      <c r="I1499" t="s">
        <v>39</v>
      </c>
      <c r="J1499" t="s">
        <v>70</v>
      </c>
      <c r="K1499">
        <v>1700</v>
      </c>
    </row>
    <row r="1500" spans="1:11" x14ac:dyDescent="0.25">
      <c r="A1500" t="s">
        <v>1531</v>
      </c>
      <c r="B1500" t="s">
        <v>298</v>
      </c>
      <c r="C1500" t="s">
        <v>28</v>
      </c>
      <c r="D1500">
        <v>500</v>
      </c>
      <c r="E1500" s="27">
        <v>0.2</v>
      </c>
      <c r="F1500" s="2">
        <v>44942</v>
      </c>
      <c r="G1500" s="27" t="str">
        <f>TEXT(Table[[#This Row],[date]],"mmm")</f>
        <v>Jan</v>
      </c>
      <c r="H1500" s="2" t="str">
        <f>TEXT(Table[[#This Row],[date]],"yyyy")</f>
        <v>2023</v>
      </c>
      <c r="I1500" t="s">
        <v>381</v>
      </c>
      <c r="J1500" t="s">
        <v>70</v>
      </c>
      <c r="K1500">
        <v>1700</v>
      </c>
    </row>
    <row r="1501" spans="1:11" x14ac:dyDescent="0.25">
      <c r="A1501" t="s">
        <v>1531</v>
      </c>
      <c r="B1501" t="s">
        <v>298</v>
      </c>
      <c r="C1501" t="s">
        <v>18</v>
      </c>
      <c r="D1501">
        <v>101</v>
      </c>
      <c r="E1501" s="27">
        <v>0.25</v>
      </c>
      <c r="F1501" s="2">
        <v>43971</v>
      </c>
      <c r="G1501" s="27" t="str">
        <f>TEXT(Table[[#This Row],[date]],"mmm")</f>
        <v>May</v>
      </c>
      <c r="H1501" s="2" t="str">
        <f>TEXT(Table[[#This Row],[date]],"yyyy")</f>
        <v>2020</v>
      </c>
      <c r="I1501" t="s">
        <v>35</v>
      </c>
      <c r="J1501" t="s">
        <v>70</v>
      </c>
      <c r="K1501">
        <v>222</v>
      </c>
    </row>
    <row r="1502" spans="1:11" x14ac:dyDescent="0.25">
      <c r="A1502" t="s">
        <v>1532</v>
      </c>
      <c r="B1502" t="s">
        <v>10</v>
      </c>
      <c r="C1502" t="s">
        <v>18</v>
      </c>
      <c r="D1502">
        <v>18</v>
      </c>
      <c r="E1502" s="27" t="s">
        <v>12</v>
      </c>
      <c r="F1502" s="2">
        <v>44013</v>
      </c>
      <c r="G1502" s="27" t="str">
        <f>TEXT(Table[[#This Row],[date]],"mmm")</f>
        <v>Jul</v>
      </c>
      <c r="H1502" s="2" t="str">
        <f>TEXT(Table[[#This Row],[date]],"yyyy")</f>
        <v>2020</v>
      </c>
      <c r="I1502" t="s">
        <v>35</v>
      </c>
      <c r="J1502" t="s">
        <v>15</v>
      </c>
      <c r="K1502">
        <v>38</v>
      </c>
    </row>
    <row r="1503" spans="1:11" x14ac:dyDescent="0.25">
      <c r="A1503" t="s">
        <v>1533</v>
      </c>
      <c r="B1503" t="s">
        <v>10</v>
      </c>
      <c r="C1503" t="s">
        <v>53</v>
      </c>
      <c r="D1503">
        <v>29</v>
      </c>
      <c r="E1503" s="27" t="s">
        <v>12</v>
      </c>
      <c r="F1503" s="2">
        <v>44714</v>
      </c>
      <c r="G1503" s="27" t="str">
        <f>TEXT(Table[[#This Row],[date]],"mmm")</f>
        <v>Jun</v>
      </c>
      <c r="H1503" s="2" t="str">
        <f>TEXT(Table[[#This Row],[date]],"yyyy")</f>
        <v>2022</v>
      </c>
      <c r="I1503" t="s">
        <v>19</v>
      </c>
      <c r="J1503" t="s">
        <v>15</v>
      </c>
      <c r="K1503">
        <v>28</v>
      </c>
    </row>
    <row r="1504" spans="1:11" x14ac:dyDescent="0.25">
      <c r="A1504" t="s">
        <v>1534</v>
      </c>
      <c r="B1504" t="s">
        <v>57</v>
      </c>
      <c r="C1504" t="s">
        <v>53</v>
      </c>
      <c r="D1504">
        <v>43</v>
      </c>
      <c r="E1504" s="27" t="s">
        <v>12</v>
      </c>
      <c r="F1504" s="2">
        <v>44771</v>
      </c>
      <c r="G1504" s="27" t="str">
        <f>TEXT(Table[[#This Row],[date]],"mmm")</f>
        <v>Jul</v>
      </c>
      <c r="H1504" s="2" t="str">
        <f>TEXT(Table[[#This Row],[date]],"yyyy")</f>
        <v>2022</v>
      </c>
      <c r="I1504" t="s">
        <v>24</v>
      </c>
      <c r="J1504" t="s">
        <v>15</v>
      </c>
      <c r="K1504">
        <v>58</v>
      </c>
    </row>
    <row r="1505" spans="1:11" x14ac:dyDescent="0.25">
      <c r="A1505" t="s">
        <v>1535</v>
      </c>
      <c r="B1505" t="s">
        <v>22</v>
      </c>
      <c r="C1505" t="s">
        <v>97</v>
      </c>
      <c r="D1505">
        <v>22</v>
      </c>
      <c r="E1505" s="27" t="s">
        <v>12</v>
      </c>
      <c r="F1505" s="2">
        <v>44771</v>
      </c>
      <c r="G1505" s="27" t="str">
        <f>TEXT(Table[[#This Row],[date]],"mmm")</f>
        <v>Jul</v>
      </c>
      <c r="H1505" s="2" t="str">
        <f>TEXT(Table[[#This Row],[date]],"yyyy")</f>
        <v>2022</v>
      </c>
      <c r="I1505" t="s">
        <v>39</v>
      </c>
      <c r="J1505" t="s">
        <v>25</v>
      </c>
      <c r="K1505">
        <v>11</v>
      </c>
    </row>
    <row r="1506" spans="1:11" x14ac:dyDescent="0.25">
      <c r="A1506" t="s">
        <v>1536</v>
      </c>
      <c r="B1506" t="s">
        <v>77</v>
      </c>
      <c r="C1506" t="s">
        <v>105</v>
      </c>
      <c r="D1506" t="s">
        <v>12</v>
      </c>
      <c r="E1506" s="27">
        <v>7.0000000000000007E-2</v>
      </c>
      <c r="F1506" s="2">
        <v>44798</v>
      </c>
      <c r="G1506" s="27" t="str">
        <f>TEXT(Table[[#This Row],[date]],"mmm")</f>
        <v>Aug</v>
      </c>
      <c r="H1506" s="2" t="str">
        <f>TEXT(Table[[#This Row],[date]],"yyyy")</f>
        <v>2022</v>
      </c>
      <c r="I1506" t="s">
        <v>14</v>
      </c>
      <c r="J1506" t="s">
        <v>15</v>
      </c>
      <c r="K1506">
        <v>330</v>
      </c>
    </row>
    <row r="1507" spans="1:11" x14ac:dyDescent="0.25">
      <c r="A1507" t="s">
        <v>1537</v>
      </c>
      <c r="B1507" t="s">
        <v>10</v>
      </c>
      <c r="C1507" t="s">
        <v>105</v>
      </c>
      <c r="D1507">
        <v>60</v>
      </c>
      <c r="E1507" s="27">
        <v>0.2</v>
      </c>
      <c r="F1507" s="2">
        <v>44868</v>
      </c>
      <c r="G1507" s="27" t="str">
        <f>TEXT(Table[[#This Row],[date]],"mmm")</f>
        <v>Nov</v>
      </c>
      <c r="H1507" s="2" t="str">
        <f>TEXT(Table[[#This Row],[date]],"yyyy")</f>
        <v>2022</v>
      </c>
      <c r="I1507" t="s">
        <v>14</v>
      </c>
      <c r="J1507" t="s">
        <v>15</v>
      </c>
      <c r="K1507">
        <v>154</v>
      </c>
    </row>
    <row r="1508" spans="1:11" x14ac:dyDescent="0.25">
      <c r="A1508" t="s">
        <v>1538</v>
      </c>
      <c r="B1508" t="s">
        <v>27</v>
      </c>
      <c r="C1508" t="s">
        <v>34</v>
      </c>
      <c r="D1508">
        <v>20</v>
      </c>
      <c r="E1508" s="27">
        <v>0.5</v>
      </c>
      <c r="F1508" s="2">
        <v>43949</v>
      </c>
      <c r="G1508" s="27" t="str">
        <f>TEXT(Table[[#This Row],[date]],"mmm")</f>
        <v>Apr</v>
      </c>
      <c r="H1508" s="2" t="str">
        <f>TEXT(Table[[#This Row],[date]],"yyyy")</f>
        <v>2020</v>
      </c>
      <c r="I1508" t="s">
        <v>124</v>
      </c>
      <c r="J1508" t="s">
        <v>15</v>
      </c>
      <c r="K1508">
        <v>2</v>
      </c>
    </row>
    <row r="1509" spans="1:11" x14ac:dyDescent="0.25">
      <c r="A1509" t="s">
        <v>1539</v>
      </c>
      <c r="B1509" t="s">
        <v>10</v>
      </c>
      <c r="C1509" t="s">
        <v>34</v>
      </c>
      <c r="D1509">
        <v>48</v>
      </c>
      <c r="E1509" s="27">
        <v>0.3</v>
      </c>
      <c r="F1509" s="2">
        <v>44782</v>
      </c>
      <c r="G1509" s="27" t="str">
        <f>TEXT(Table[[#This Row],[date]],"mmm")</f>
        <v>Aug</v>
      </c>
      <c r="H1509" s="2" t="str">
        <f>TEXT(Table[[#This Row],[date]],"yyyy")</f>
        <v>2022</v>
      </c>
      <c r="I1509" t="s">
        <v>29</v>
      </c>
      <c r="J1509" t="s">
        <v>15</v>
      </c>
      <c r="K1509">
        <v>114</v>
      </c>
    </row>
    <row r="1510" spans="1:11" x14ac:dyDescent="0.25">
      <c r="A1510" t="s">
        <v>1540</v>
      </c>
      <c r="B1510" t="s">
        <v>68</v>
      </c>
      <c r="C1510" t="s">
        <v>34</v>
      </c>
      <c r="D1510">
        <v>200</v>
      </c>
      <c r="E1510" s="27">
        <v>0.4</v>
      </c>
      <c r="F1510" s="2">
        <v>43936</v>
      </c>
      <c r="G1510" s="27" t="str">
        <f>TEXT(Table[[#This Row],[date]],"mmm")</f>
        <v>Apr</v>
      </c>
      <c r="H1510" s="2" t="str">
        <f>TEXT(Table[[#This Row],[date]],"yyyy")</f>
        <v>2020</v>
      </c>
      <c r="I1510" t="s">
        <v>29</v>
      </c>
      <c r="J1510" t="s">
        <v>70</v>
      </c>
      <c r="K1510">
        <v>19</v>
      </c>
    </row>
    <row r="1511" spans="1:11" x14ac:dyDescent="0.25">
      <c r="A1511" t="s">
        <v>1541</v>
      </c>
      <c r="B1511" t="s">
        <v>1542</v>
      </c>
      <c r="C1511" t="s">
        <v>34</v>
      </c>
      <c r="D1511">
        <v>30</v>
      </c>
      <c r="E1511" s="27" t="s">
        <v>12</v>
      </c>
      <c r="F1511" s="2">
        <v>44057</v>
      </c>
      <c r="G1511" s="27" t="str">
        <f>TEXT(Table[[#This Row],[date]],"mmm")</f>
        <v>Aug</v>
      </c>
      <c r="H1511" s="2" t="str">
        <f>TEXT(Table[[#This Row],[date]],"yyyy")</f>
        <v>2020</v>
      </c>
      <c r="I1511" t="s">
        <v>31</v>
      </c>
      <c r="J1511" t="s">
        <v>25</v>
      </c>
      <c r="K1511">
        <v>122</v>
      </c>
    </row>
    <row r="1512" spans="1:11" x14ac:dyDescent="0.25">
      <c r="A1512" t="s">
        <v>1541</v>
      </c>
      <c r="B1512" t="s">
        <v>1542</v>
      </c>
      <c r="C1512" t="s">
        <v>34</v>
      </c>
      <c r="D1512">
        <v>50</v>
      </c>
      <c r="E1512" s="27" t="s">
        <v>12</v>
      </c>
      <c r="F1512" s="2">
        <v>44748</v>
      </c>
      <c r="G1512" s="27" t="str">
        <f>TEXT(Table[[#This Row],[date]],"mmm")</f>
        <v>Jul</v>
      </c>
      <c r="H1512" s="2" t="str">
        <f>TEXT(Table[[#This Row],[date]],"yyyy")</f>
        <v>2022</v>
      </c>
      <c r="I1512" t="s">
        <v>31</v>
      </c>
      <c r="J1512" t="s">
        <v>25</v>
      </c>
      <c r="K1512">
        <v>122</v>
      </c>
    </row>
    <row r="1513" spans="1:11" x14ac:dyDescent="0.25">
      <c r="A1513" t="s">
        <v>1541</v>
      </c>
      <c r="B1513" t="s">
        <v>1542</v>
      </c>
      <c r="C1513" t="s">
        <v>34</v>
      </c>
      <c r="D1513">
        <v>70</v>
      </c>
      <c r="E1513" s="27" t="s">
        <v>12</v>
      </c>
      <c r="F1513" s="2">
        <v>44805</v>
      </c>
      <c r="G1513" s="27" t="str">
        <f>TEXT(Table[[#This Row],[date]],"mmm")</f>
        <v>Sep</v>
      </c>
      <c r="H1513" s="2" t="str">
        <f>TEXT(Table[[#This Row],[date]],"yyyy")</f>
        <v>2022</v>
      </c>
      <c r="I1513" t="s">
        <v>31</v>
      </c>
      <c r="J1513" t="s">
        <v>25</v>
      </c>
      <c r="K1513">
        <v>122</v>
      </c>
    </row>
    <row r="1514" spans="1:11" x14ac:dyDescent="0.25">
      <c r="A1514" t="s">
        <v>1541</v>
      </c>
      <c r="B1514" t="s">
        <v>1542</v>
      </c>
      <c r="C1514" t="s">
        <v>34</v>
      </c>
      <c r="D1514">
        <v>1000</v>
      </c>
      <c r="E1514" s="27">
        <v>0.1</v>
      </c>
      <c r="F1514" s="2">
        <v>44768</v>
      </c>
      <c r="G1514" s="27" t="str">
        <f>TEXT(Table[[#This Row],[date]],"mmm")</f>
        <v>Jul</v>
      </c>
      <c r="H1514" s="2" t="str">
        <f>TEXT(Table[[#This Row],[date]],"yyyy")</f>
        <v>2022</v>
      </c>
      <c r="I1514" t="s">
        <v>31</v>
      </c>
      <c r="J1514" t="s">
        <v>25</v>
      </c>
      <c r="K1514">
        <v>122</v>
      </c>
    </row>
    <row r="1515" spans="1:11" x14ac:dyDescent="0.25">
      <c r="A1515" t="s">
        <v>1543</v>
      </c>
      <c r="B1515" t="s">
        <v>298</v>
      </c>
      <c r="C1515" t="s">
        <v>34</v>
      </c>
      <c r="D1515" t="s">
        <v>12</v>
      </c>
      <c r="E1515" s="27">
        <v>1</v>
      </c>
      <c r="F1515" s="2">
        <v>44795</v>
      </c>
      <c r="G1515" s="27" t="str">
        <f>TEXT(Table[[#This Row],[date]],"mmm")</f>
        <v>Aug</v>
      </c>
      <c r="H1515" s="2" t="str">
        <f>TEXT(Table[[#This Row],[date]],"yyyy")</f>
        <v>2022</v>
      </c>
      <c r="I1515" t="s">
        <v>39</v>
      </c>
      <c r="J1515" t="s">
        <v>70</v>
      </c>
      <c r="K1515">
        <v>56</v>
      </c>
    </row>
    <row r="1516" spans="1:11" x14ac:dyDescent="0.25">
      <c r="A1516" t="s">
        <v>1544</v>
      </c>
      <c r="B1516" t="s">
        <v>77</v>
      </c>
      <c r="C1516" t="s">
        <v>18</v>
      </c>
      <c r="D1516">
        <v>52</v>
      </c>
      <c r="E1516" s="27">
        <v>0.12</v>
      </c>
      <c r="F1516" s="2">
        <v>43922</v>
      </c>
      <c r="G1516" s="27" t="str">
        <f>TEXT(Table[[#This Row],[date]],"mmm")</f>
        <v>Apr</v>
      </c>
      <c r="H1516" s="2" t="str">
        <f>TEXT(Table[[#This Row],[date]],"yyyy")</f>
        <v>2020</v>
      </c>
      <c r="I1516" t="s">
        <v>35</v>
      </c>
      <c r="J1516" t="s">
        <v>15</v>
      </c>
      <c r="K1516">
        <v>159</v>
      </c>
    </row>
    <row r="1517" spans="1:11" x14ac:dyDescent="0.25">
      <c r="A1517" t="s">
        <v>1545</v>
      </c>
      <c r="B1517" t="s">
        <v>10</v>
      </c>
      <c r="C1517" t="s">
        <v>34</v>
      </c>
      <c r="D1517">
        <v>360</v>
      </c>
      <c r="E1517" s="27" t="s">
        <v>12</v>
      </c>
      <c r="F1517" s="2">
        <v>44951</v>
      </c>
      <c r="G1517" s="27" t="str">
        <f>TEXT(Table[[#This Row],[date]],"mmm")</f>
        <v>Jan</v>
      </c>
      <c r="H1517" s="2" t="str">
        <f>TEXT(Table[[#This Row],[date]],"yyyy")</f>
        <v>2023</v>
      </c>
      <c r="I1517" t="s">
        <v>59</v>
      </c>
      <c r="J1517" t="s">
        <v>15</v>
      </c>
      <c r="K1517">
        <v>50</v>
      </c>
    </row>
    <row r="1518" spans="1:11" x14ac:dyDescent="0.25">
      <c r="A1518" t="s">
        <v>1545</v>
      </c>
      <c r="B1518" t="s">
        <v>10</v>
      </c>
      <c r="C1518" t="s">
        <v>34</v>
      </c>
      <c r="D1518">
        <v>800</v>
      </c>
      <c r="E1518" s="27" t="s">
        <v>12</v>
      </c>
      <c r="F1518" s="2">
        <v>44221</v>
      </c>
      <c r="G1518" s="27" t="str">
        <f>TEXT(Table[[#This Row],[date]],"mmm")</f>
        <v>Jan</v>
      </c>
      <c r="H1518" s="2" t="str">
        <f>TEXT(Table[[#This Row],[date]],"yyyy")</f>
        <v>2021</v>
      </c>
      <c r="I1518" t="s">
        <v>59</v>
      </c>
      <c r="J1518" t="s">
        <v>15</v>
      </c>
      <c r="K1518">
        <v>50</v>
      </c>
    </row>
    <row r="1519" spans="1:11" x14ac:dyDescent="0.25">
      <c r="A1519" t="s">
        <v>1546</v>
      </c>
      <c r="B1519" t="s">
        <v>339</v>
      </c>
      <c r="C1519" t="s">
        <v>58</v>
      </c>
      <c r="D1519">
        <v>40</v>
      </c>
      <c r="E1519" s="27" t="s">
        <v>12</v>
      </c>
      <c r="F1519" s="2">
        <v>43923</v>
      </c>
      <c r="G1519" s="27" t="str">
        <f>TEXT(Table[[#This Row],[date]],"mmm")</f>
        <v>Apr</v>
      </c>
      <c r="H1519" s="2" t="str">
        <f>TEXT(Table[[#This Row],[date]],"yyyy")</f>
        <v>2020</v>
      </c>
      <c r="I1519" t="s">
        <v>29</v>
      </c>
      <c r="J1519" t="s">
        <v>70</v>
      </c>
      <c r="K1519">
        <v>122</v>
      </c>
    </row>
    <row r="1520" spans="1:11" x14ac:dyDescent="0.25">
      <c r="A1520" t="s">
        <v>1547</v>
      </c>
      <c r="B1520" t="s">
        <v>10</v>
      </c>
      <c r="C1520" t="s">
        <v>159</v>
      </c>
      <c r="D1520" t="s">
        <v>12</v>
      </c>
      <c r="E1520" s="27">
        <v>0.1</v>
      </c>
      <c r="F1520" s="2">
        <v>44713</v>
      </c>
      <c r="G1520" s="27" t="str">
        <f>TEXT(Table[[#This Row],[date]],"mmm")</f>
        <v>Jun</v>
      </c>
      <c r="H1520" s="2" t="str">
        <f>TEXT(Table[[#This Row],[date]],"yyyy")</f>
        <v>2022</v>
      </c>
      <c r="I1520" t="s">
        <v>39</v>
      </c>
      <c r="J1520" t="s">
        <v>15</v>
      </c>
      <c r="K1520">
        <v>313</v>
      </c>
    </row>
    <row r="1521" spans="1:11" x14ac:dyDescent="0.25">
      <c r="A1521" t="s">
        <v>1548</v>
      </c>
      <c r="B1521" t="s">
        <v>27</v>
      </c>
      <c r="C1521" t="s">
        <v>11</v>
      </c>
      <c r="D1521">
        <v>110</v>
      </c>
      <c r="E1521" s="27">
        <v>0.4</v>
      </c>
      <c r="F1521" s="2">
        <v>44740</v>
      </c>
      <c r="G1521" s="27" t="str">
        <f>TEXT(Table[[#This Row],[date]],"mmm")</f>
        <v>Jun</v>
      </c>
      <c r="H1521" s="2" t="str">
        <f>TEXT(Table[[#This Row],[date]],"yyyy")</f>
        <v>2022</v>
      </c>
      <c r="I1521" t="s">
        <v>29</v>
      </c>
      <c r="J1521" t="s">
        <v>15</v>
      </c>
      <c r="K1521">
        <v>163</v>
      </c>
    </row>
    <row r="1522" spans="1:11" x14ac:dyDescent="0.25">
      <c r="A1522" t="s">
        <v>1549</v>
      </c>
      <c r="B1522" t="s">
        <v>1550</v>
      </c>
      <c r="C1522" t="s">
        <v>146</v>
      </c>
      <c r="D1522">
        <v>64</v>
      </c>
      <c r="E1522" s="27" t="s">
        <v>12</v>
      </c>
      <c r="F1522" s="2">
        <v>44676</v>
      </c>
      <c r="G1522" s="27" t="str">
        <f>TEXT(Table[[#This Row],[date]],"mmm")</f>
        <v>Apr</v>
      </c>
      <c r="H1522" s="2" t="str">
        <f>TEXT(Table[[#This Row],[date]],"yyyy")</f>
        <v>2022</v>
      </c>
      <c r="I1522" t="s">
        <v>59</v>
      </c>
      <c r="J1522" t="s">
        <v>229</v>
      </c>
      <c r="K1522">
        <v>277</v>
      </c>
    </row>
    <row r="1523" spans="1:11" x14ac:dyDescent="0.25">
      <c r="A1523" t="s">
        <v>1551</v>
      </c>
      <c r="B1523" t="s">
        <v>33</v>
      </c>
      <c r="C1523" t="s">
        <v>146</v>
      </c>
      <c r="D1523">
        <v>120</v>
      </c>
      <c r="E1523" s="27">
        <v>0.1</v>
      </c>
      <c r="F1523" s="2">
        <v>44881</v>
      </c>
      <c r="G1523" s="27" t="str">
        <f>TEXT(Table[[#This Row],[date]],"mmm")</f>
        <v>Nov</v>
      </c>
      <c r="H1523" s="2" t="str">
        <f>TEXT(Table[[#This Row],[date]],"yyyy")</f>
        <v>2022</v>
      </c>
      <c r="I1523" t="s">
        <v>31</v>
      </c>
      <c r="J1523" t="s">
        <v>15</v>
      </c>
      <c r="K1523">
        <v>235</v>
      </c>
    </row>
    <row r="1524" spans="1:11" x14ac:dyDescent="0.25">
      <c r="A1524" t="s">
        <v>1552</v>
      </c>
      <c r="B1524" t="s">
        <v>33</v>
      </c>
      <c r="C1524" t="s">
        <v>18</v>
      </c>
      <c r="D1524">
        <v>6</v>
      </c>
      <c r="E1524" s="27" t="s">
        <v>12</v>
      </c>
      <c r="F1524" s="2">
        <v>43944</v>
      </c>
      <c r="G1524" s="27" t="str">
        <f>TEXT(Table[[#This Row],[date]],"mmm")</f>
        <v>Apr</v>
      </c>
      <c r="H1524" s="2" t="str">
        <f>TEXT(Table[[#This Row],[date]],"yyyy")</f>
        <v>2020</v>
      </c>
      <c r="I1524" t="s">
        <v>29</v>
      </c>
      <c r="J1524" t="s">
        <v>15</v>
      </c>
      <c r="K1524">
        <v>68</v>
      </c>
    </row>
    <row r="1525" spans="1:11" x14ac:dyDescent="0.25">
      <c r="A1525" t="s">
        <v>1553</v>
      </c>
      <c r="B1525" t="s">
        <v>72</v>
      </c>
      <c r="C1525" t="s">
        <v>69</v>
      </c>
      <c r="D1525" t="s">
        <v>12</v>
      </c>
      <c r="E1525" s="27">
        <v>1</v>
      </c>
      <c r="F1525" s="2">
        <v>44203</v>
      </c>
      <c r="G1525" s="27" t="str">
        <f>TEXT(Table[[#This Row],[date]],"mmm")</f>
        <v>Jan</v>
      </c>
      <c r="H1525" s="2" t="str">
        <f>TEXT(Table[[#This Row],[date]],"yyyy")</f>
        <v>2021</v>
      </c>
      <c r="I1525" t="s">
        <v>59</v>
      </c>
      <c r="J1525" t="s">
        <v>15</v>
      </c>
      <c r="K1525">
        <v>15</v>
      </c>
    </row>
    <row r="1526" spans="1:11" x14ac:dyDescent="0.25">
      <c r="A1526" t="s">
        <v>1554</v>
      </c>
      <c r="B1526" t="s">
        <v>110</v>
      </c>
      <c r="C1526" t="s">
        <v>53</v>
      </c>
      <c r="D1526">
        <v>150</v>
      </c>
      <c r="E1526" s="27">
        <v>1</v>
      </c>
      <c r="F1526" s="2">
        <v>44811</v>
      </c>
      <c r="G1526" s="27" t="str">
        <f>TEXT(Table[[#This Row],[date]],"mmm")</f>
        <v>Sep</v>
      </c>
      <c r="H1526" s="2" t="str">
        <f>TEXT(Table[[#This Row],[date]],"yyyy")</f>
        <v>2022</v>
      </c>
      <c r="I1526" t="s">
        <v>39</v>
      </c>
      <c r="J1526" t="s">
        <v>111</v>
      </c>
      <c r="K1526">
        <v>173</v>
      </c>
    </row>
    <row r="1527" spans="1:11" x14ac:dyDescent="0.25">
      <c r="A1527" t="s">
        <v>1555</v>
      </c>
      <c r="B1527" t="s">
        <v>64</v>
      </c>
      <c r="C1527" t="s">
        <v>146</v>
      </c>
      <c r="D1527">
        <v>150</v>
      </c>
      <c r="E1527" s="27" t="s">
        <v>12</v>
      </c>
      <c r="F1527" s="2">
        <v>44846</v>
      </c>
      <c r="G1527" s="27" t="str">
        <f>TEXT(Table[[#This Row],[date]],"mmm")</f>
        <v>Oct</v>
      </c>
      <c r="H1527" s="2" t="str">
        <f>TEXT(Table[[#This Row],[date]],"yyyy")</f>
        <v>2022</v>
      </c>
      <c r="I1527" t="s">
        <v>31</v>
      </c>
      <c r="J1527" t="s">
        <v>66</v>
      </c>
      <c r="K1527">
        <v>1500</v>
      </c>
    </row>
    <row r="1528" spans="1:11" x14ac:dyDescent="0.25">
      <c r="A1528" t="s">
        <v>1556</v>
      </c>
      <c r="B1528" t="s">
        <v>114</v>
      </c>
      <c r="C1528" t="s">
        <v>34</v>
      </c>
      <c r="D1528">
        <v>160</v>
      </c>
      <c r="E1528" s="27">
        <v>0.08</v>
      </c>
      <c r="F1528" s="2">
        <v>44887</v>
      </c>
      <c r="G1528" s="27" t="str">
        <f>TEXT(Table[[#This Row],[date]],"mmm")</f>
        <v>Nov</v>
      </c>
      <c r="H1528" s="2" t="str">
        <f>TEXT(Table[[#This Row],[date]],"yyyy")</f>
        <v>2022</v>
      </c>
      <c r="I1528" t="s">
        <v>24</v>
      </c>
      <c r="J1528" t="s">
        <v>116</v>
      </c>
      <c r="K1528">
        <v>92</v>
      </c>
    </row>
    <row r="1529" spans="1:11" x14ac:dyDescent="0.25">
      <c r="A1529" t="s">
        <v>1557</v>
      </c>
      <c r="B1529" t="s">
        <v>57</v>
      </c>
      <c r="C1529" t="s">
        <v>520</v>
      </c>
      <c r="D1529">
        <v>130</v>
      </c>
      <c r="E1529" s="27">
        <v>0.15</v>
      </c>
      <c r="F1529" s="2">
        <v>44951</v>
      </c>
      <c r="G1529" s="27" t="str">
        <f>TEXT(Table[[#This Row],[date]],"mmm")</f>
        <v>Jan</v>
      </c>
      <c r="H1529" s="2" t="str">
        <f>TEXT(Table[[#This Row],[date]],"yyyy")</f>
        <v>2023</v>
      </c>
      <c r="I1529" t="s">
        <v>35</v>
      </c>
      <c r="J1529" t="s">
        <v>15</v>
      </c>
      <c r="K1529">
        <v>171</v>
      </c>
    </row>
    <row r="1530" spans="1:11" x14ac:dyDescent="0.25">
      <c r="A1530" t="s">
        <v>1558</v>
      </c>
      <c r="B1530" t="s">
        <v>33</v>
      </c>
      <c r="C1530" t="s">
        <v>65</v>
      </c>
      <c r="D1530">
        <v>475</v>
      </c>
      <c r="E1530" s="27">
        <v>0.08</v>
      </c>
      <c r="F1530" s="2">
        <v>44991</v>
      </c>
      <c r="G1530" s="27" t="str">
        <f>TEXT(Table[[#This Row],[date]],"mmm")</f>
        <v>Mar</v>
      </c>
      <c r="H1530" s="2" t="str">
        <f>TEXT(Table[[#This Row],[date]],"yyyy")</f>
        <v>2023</v>
      </c>
      <c r="I1530" t="s">
        <v>31</v>
      </c>
      <c r="J1530" t="s">
        <v>15</v>
      </c>
      <c r="K1530">
        <v>525</v>
      </c>
    </row>
    <row r="1531" spans="1:11" x14ac:dyDescent="0.25">
      <c r="A1531" t="s">
        <v>1559</v>
      </c>
      <c r="B1531" t="s">
        <v>33</v>
      </c>
      <c r="C1531" t="s">
        <v>75</v>
      </c>
      <c r="D1531">
        <v>80</v>
      </c>
      <c r="E1531" s="27">
        <v>0.09</v>
      </c>
      <c r="F1531" s="2">
        <v>43944</v>
      </c>
      <c r="G1531" s="27" t="str">
        <f>TEXT(Table[[#This Row],[date]],"mmm")</f>
        <v>Apr</v>
      </c>
      <c r="H1531" s="2" t="str">
        <f>TEXT(Table[[#This Row],[date]],"yyyy")</f>
        <v>2020</v>
      </c>
      <c r="I1531" t="s">
        <v>85</v>
      </c>
      <c r="J1531" t="s">
        <v>15</v>
      </c>
      <c r="K1531">
        <v>274</v>
      </c>
    </row>
    <row r="1532" spans="1:11" x14ac:dyDescent="0.25">
      <c r="A1532" t="s">
        <v>1560</v>
      </c>
      <c r="B1532" t="s">
        <v>215</v>
      </c>
      <c r="C1532" t="s">
        <v>18</v>
      </c>
      <c r="D1532">
        <v>40</v>
      </c>
      <c r="E1532" s="27" t="s">
        <v>12</v>
      </c>
      <c r="F1532" s="2">
        <v>43921</v>
      </c>
      <c r="G1532" s="27" t="str">
        <f>TEXT(Table[[#This Row],[date]],"mmm")</f>
        <v>Mar</v>
      </c>
      <c r="H1532" s="2" t="str">
        <f>TEXT(Table[[#This Row],[date]],"yyyy")</f>
        <v>2020</v>
      </c>
      <c r="I1532" t="s">
        <v>39</v>
      </c>
      <c r="J1532" t="s">
        <v>15</v>
      </c>
      <c r="K1532">
        <v>55</v>
      </c>
    </row>
    <row r="1533" spans="1:11" x14ac:dyDescent="0.25">
      <c r="A1533" t="s">
        <v>1561</v>
      </c>
      <c r="B1533" t="s">
        <v>155</v>
      </c>
      <c r="C1533" t="s">
        <v>18</v>
      </c>
      <c r="D1533">
        <v>30</v>
      </c>
      <c r="E1533" s="27">
        <v>0.04</v>
      </c>
      <c r="F1533" s="2">
        <v>44769</v>
      </c>
      <c r="G1533" s="27" t="str">
        <f>TEXT(Table[[#This Row],[date]],"mmm")</f>
        <v>Jul</v>
      </c>
      <c r="H1533" s="2" t="str">
        <f>TEXT(Table[[#This Row],[date]],"yyyy")</f>
        <v>2022</v>
      </c>
      <c r="I1533" t="s">
        <v>14</v>
      </c>
      <c r="J1533" t="s">
        <v>157</v>
      </c>
      <c r="K1533">
        <v>60</v>
      </c>
    </row>
    <row r="1534" spans="1:11" x14ac:dyDescent="0.25">
      <c r="A1534" t="s">
        <v>1562</v>
      </c>
      <c r="B1534" t="s">
        <v>10</v>
      </c>
      <c r="C1534" t="s">
        <v>175</v>
      </c>
      <c r="D1534">
        <v>31</v>
      </c>
      <c r="E1534" s="27">
        <v>0.08</v>
      </c>
      <c r="F1534" s="2">
        <v>44796</v>
      </c>
      <c r="G1534" s="27" t="str">
        <f>TEXT(Table[[#This Row],[date]],"mmm")</f>
        <v>Aug</v>
      </c>
      <c r="H1534" s="2" t="str">
        <f>TEXT(Table[[#This Row],[date]],"yyyy")</f>
        <v>2022</v>
      </c>
      <c r="I1534" t="s">
        <v>29</v>
      </c>
      <c r="J1534" t="s">
        <v>15</v>
      </c>
      <c r="K1534">
        <v>114</v>
      </c>
    </row>
    <row r="1535" spans="1:11" x14ac:dyDescent="0.25">
      <c r="A1535" t="s">
        <v>1563</v>
      </c>
      <c r="B1535" t="s">
        <v>1564</v>
      </c>
      <c r="C1535" t="s">
        <v>146</v>
      </c>
      <c r="D1535">
        <v>80</v>
      </c>
      <c r="E1535" s="27" t="s">
        <v>12</v>
      </c>
      <c r="F1535" s="2">
        <v>44845</v>
      </c>
      <c r="G1535" s="27" t="str">
        <f>TEXT(Table[[#This Row],[date]],"mmm")</f>
        <v>Oct</v>
      </c>
      <c r="H1535" s="2" t="str">
        <f>TEXT(Table[[#This Row],[date]],"yyyy")</f>
        <v>2022</v>
      </c>
      <c r="I1535" t="s">
        <v>19</v>
      </c>
      <c r="J1535" t="s">
        <v>320</v>
      </c>
      <c r="K1535">
        <v>20</v>
      </c>
    </row>
    <row r="1536" spans="1:11" x14ac:dyDescent="0.25">
      <c r="A1536" t="s">
        <v>1565</v>
      </c>
      <c r="B1536" t="s">
        <v>33</v>
      </c>
      <c r="C1536" t="s">
        <v>43</v>
      </c>
      <c r="D1536">
        <v>31</v>
      </c>
      <c r="E1536" s="27" t="s">
        <v>12</v>
      </c>
      <c r="F1536" s="2">
        <v>44713</v>
      </c>
      <c r="G1536" s="27" t="str">
        <f>TEXT(Table[[#This Row],[date]],"mmm")</f>
        <v>Jun</v>
      </c>
      <c r="H1536" s="2" t="str">
        <f>TEXT(Table[[#This Row],[date]],"yyyy")</f>
        <v>2022</v>
      </c>
      <c r="I1536" t="s">
        <v>39</v>
      </c>
      <c r="J1536" t="s">
        <v>15</v>
      </c>
      <c r="K1536">
        <v>136</v>
      </c>
    </row>
    <row r="1537" spans="1:11" x14ac:dyDescent="0.25">
      <c r="A1537" t="s">
        <v>1566</v>
      </c>
      <c r="B1537" t="s">
        <v>10</v>
      </c>
      <c r="C1537" t="s">
        <v>28</v>
      </c>
      <c r="D1537">
        <v>21</v>
      </c>
      <c r="E1537" s="27" t="s">
        <v>12</v>
      </c>
      <c r="F1537" s="2">
        <v>43935</v>
      </c>
      <c r="G1537" s="27" t="str">
        <f>TEXT(Table[[#This Row],[date]],"mmm")</f>
        <v>Apr</v>
      </c>
      <c r="H1537" s="2" t="str">
        <f>TEXT(Table[[#This Row],[date]],"yyyy")</f>
        <v>2020</v>
      </c>
      <c r="I1537" t="s">
        <v>35</v>
      </c>
      <c r="J1537" t="s">
        <v>15</v>
      </c>
      <c r="K1537">
        <v>132</v>
      </c>
    </row>
    <row r="1538" spans="1:11" x14ac:dyDescent="0.25">
      <c r="A1538" t="s">
        <v>1566</v>
      </c>
      <c r="B1538" t="s">
        <v>10</v>
      </c>
      <c r="C1538" t="s">
        <v>28</v>
      </c>
      <c r="D1538">
        <v>70</v>
      </c>
      <c r="E1538" s="27">
        <v>0.1</v>
      </c>
      <c r="F1538" s="2">
        <v>44701</v>
      </c>
      <c r="G1538" s="27" t="str">
        <f>TEXT(Table[[#This Row],[date]],"mmm")</f>
        <v>May</v>
      </c>
      <c r="H1538" s="2" t="str">
        <f>TEXT(Table[[#This Row],[date]],"yyyy")</f>
        <v>2022</v>
      </c>
      <c r="I1538" t="s">
        <v>31</v>
      </c>
      <c r="J1538" t="s">
        <v>15</v>
      </c>
      <c r="K1538">
        <v>287</v>
      </c>
    </row>
    <row r="1539" spans="1:11" x14ac:dyDescent="0.25">
      <c r="A1539" t="s">
        <v>1567</v>
      </c>
      <c r="B1539" t="s">
        <v>1568</v>
      </c>
      <c r="C1539" t="s">
        <v>53</v>
      </c>
      <c r="D1539">
        <v>350</v>
      </c>
      <c r="E1539" s="27" t="s">
        <v>12</v>
      </c>
      <c r="F1539" s="2">
        <v>44813</v>
      </c>
      <c r="G1539" s="27" t="str">
        <f>TEXT(Table[[#This Row],[date]],"mmm")</f>
        <v>Sep</v>
      </c>
      <c r="H1539" s="2" t="str">
        <f>TEXT(Table[[#This Row],[date]],"yyyy")</f>
        <v>2022</v>
      </c>
      <c r="I1539" t="s">
        <v>59</v>
      </c>
      <c r="J1539" t="s">
        <v>25</v>
      </c>
      <c r="K1539">
        <v>6</v>
      </c>
    </row>
    <row r="1540" spans="1:11" x14ac:dyDescent="0.25">
      <c r="A1540" t="s">
        <v>1569</v>
      </c>
      <c r="B1540" t="s">
        <v>298</v>
      </c>
      <c r="C1540" t="s">
        <v>55</v>
      </c>
      <c r="D1540">
        <v>115</v>
      </c>
      <c r="E1540" s="27" t="s">
        <v>12</v>
      </c>
      <c r="F1540" s="2">
        <v>44938</v>
      </c>
      <c r="G1540" s="27" t="str">
        <f>TEXT(Table[[#This Row],[date]],"mmm")</f>
        <v>Jan</v>
      </c>
      <c r="H1540" s="2" t="str">
        <f>TEXT(Table[[#This Row],[date]],"yyyy")</f>
        <v>2023</v>
      </c>
      <c r="I1540" t="s">
        <v>24</v>
      </c>
      <c r="J1540" t="s">
        <v>70</v>
      </c>
      <c r="K1540">
        <v>28</v>
      </c>
    </row>
    <row r="1541" spans="1:11" x14ac:dyDescent="0.25">
      <c r="A1541" t="s">
        <v>1570</v>
      </c>
      <c r="B1541" t="s">
        <v>1571</v>
      </c>
      <c r="C1541" t="s">
        <v>97</v>
      </c>
      <c r="D1541">
        <v>300</v>
      </c>
      <c r="E1541" s="27">
        <v>0.2</v>
      </c>
      <c r="F1541" s="2">
        <v>44026</v>
      </c>
      <c r="G1541" s="27" t="str">
        <f>TEXT(Table[[#This Row],[date]],"mmm")</f>
        <v>Jul</v>
      </c>
      <c r="H1541" s="2" t="str">
        <f>TEXT(Table[[#This Row],[date]],"yyyy")</f>
        <v>2020</v>
      </c>
      <c r="I1541" t="s">
        <v>59</v>
      </c>
      <c r="J1541" t="s">
        <v>185</v>
      </c>
      <c r="K1541">
        <v>197</v>
      </c>
    </row>
    <row r="1542" spans="1:11" x14ac:dyDescent="0.25">
      <c r="A1542" t="s">
        <v>1572</v>
      </c>
      <c r="B1542" t="s">
        <v>568</v>
      </c>
      <c r="C1542" t="s">
        <v>159</v>
      </c>
      <c r="D1542">
        <v>50</v>
      </c>
      <c r="E1542" s="27">
        <v>0.25</v>
      </c>
      <c r="F1542" s="2">
        <v>43921</v>
      </c>
      <c r="G1542" s="27" t="str">
        <f>TEXT(Table[[#This Row],[date]],"mmm")</f>
        <v>Mar</v>
      </c>
      <c r="H1542" s="2" t="str">
        <f>TEXT(Table[[#This Row],[date]],"yyyy")</f>
        <v>2020</v>
      </c>
      <c r="I1542" t="s">
        <v>59</v>
      </c>
      <c r="J1542" t="s">
        <v>15</v>
      </c>
      <c r="K1542" t="s">
        <v>12</v>
      </c>
    </row>
    <row r="1543" spans="1:11" x14ac:dyDescent="0.25">
      <c r="A1543" t="s">
        <v>1573</v>
      </c>
      <c r="B1543" t="s">
        <v>516</v>
      </c>
      <c r="C1543" t="s">
        <v>65</v>
      </c>
      <c r="D1543">
        <v>120</v>
      </c>
      <c r="E1543" s="27">
        <v>0.4</v>
      </c>
      <c r="F1543" s="2">
        <v>44938</v>
      </c>
      <c r="G1543" s="27" t="str">
        <f>TEXT(Table[[#This Row],[date]],"mmm")</f>
        <v>Jan</v>
      </c>
      <c r="H1543" s="2" t="str">
        <f>TEXT(Table[[#This Row],[date]],"yyyy")</f>
        <v>2023</v>
      </c>
      <c r="I1543" t="s">
        <v>85</v>
      </c>
      <c r="J1543" t="s">
        <v>15</v>
      </c>
      <c r="K1543">
        <v>410</v>
      </c>
    </row>
    <row r="1544" spans="1:11" x14ac:dyDescent="0.25">
      <c r="A1544" t="s">
        <v>1574</v>
      </c>
      <c r="B1544" t="s">
        <v>57</v>
      </c>
      <c r="C1544" t="s">
        <v>146</v>
      </c>
      <c r="D1544">
        <v>85</v>
      </c>
      <c r="E1544" s="27">
        <v>0.03</v>
      </c>
      <c r="F1544" s="2">
        <v>44973</v>
      </c>
      <c r="G1544" s="27" t="str">
        <f>TEXT(Table[[#This Row],[date]],"mmm")</f>
        <v>Feb</v>
      </c>
      <c r="H1544" s="2" t="str">
        <f>TEXT(Table[[#This Row],[date]],"yyyy")</f>
        <v>2023</v>
      </c>
      <c r="I1544" t="s">
        <v>31</v>
      </c>
      <c r="J1544" t="s">
        <v>15</v>
      </c>
      <c r="K1544">
        <v>152</v>
      </c>
    </row>
    <row r="1545" spans="1:11" x14ac:dyDescent="0.25">
      <c r="A1545" t="s">
        <v>1575</v>
      </c>
      <c r="B1545" t="s">
        <v>80</v>
      </c>
      <c r="C1545" t="s">
        <v>69</v>
      </c>
      <c r="D1545">
        <v>100</v>
      </c>
      <c r="E1545" s="27">
        <v>0.1</v>
      </c>
      <c r="F1545" s="2">
        <v>44804</v>
      </c>
      <c r="G1545" s="27" t="str">
        <f>TEXT(Table[[#This Row],[date]],"mmm")</f>
        <v>Aug</v>
      </c>
      <c r="H1545" s="2" t="str">
        <f>TEXT(Table[[#This Row],[date]],"yyyy")</f>
        <v>2022</v>
      </c>
      <c r="I1545" t="s">
        <v>39</v>
      </c>
      <c r="J1545" t="s">
        <v>81</v>
      </c>
      <c r="K1545">
        <v>188</v>
      </c>
    </row>
    <row r="1546" spans="1:11" x14ac:dyDescent="0.25">
      <c r="A1546" t="s">
        <v>1575</v>
      </c>
      <c r="B1546" t="s">
        <v>80</v>
      </c>
      <c r="C1546" t="s">
        <v>69</v>
      </c>
      <c r="D1546">
        <v>100</v>
      </c>
      <c r="E1546" s="27">
        <v>0.15</v>
      </c>
      <c r="F1546" s="2">
        <v>44867</v>
      </c>
      <c r="G1546" s="27" t="str">
        <f>TEXT(Table[[#This Row],[date]],"mmm")</f>
        <v>Nov</v>
      </c>
      <c r="H1546" s="2" t="str">
        <f>TEXT(Table[[#This Row],[date]],"yyyy")</f>
        <v>2022</v>
      </c>
      <c r="I1546" t="s">
        <v>39</v>
      </c>
      <c r="J1546" t="s">
        <v>81</v>
      </c>
      <c r="K1546">
        <v>188</v>
      </c>
    </row>
    <row r="1547" spans="1:11" x14ac:dyDescent="0.25">
      <c r="A1547" t="s">
        <v>1576</v>
      </c>
      <c r="B1547" t="s">
        <v>27</v>
      </c>
      <c r="C1547" t="s">
        <v>28</v>
      </c>
      <c r="D1547">
        <v>1280</v>
      </c>
      <c r="E1547" s="27">
        <v>0.2</v>
      </c>
      <c r="F1547" s="2">
        <v>44804</v>
      </c>
      <c r="G1547" s="27" t="str">
        <f>TEXT(Table[[#This Row],[date]],"mmm")</f>
        <v>Aug</v>
      </c>
      <c r="H1547" s="2" t="str">
        <f>TEXT(Table[[#This Row],[date]],"yyyy")</f>
        <v>2022</v>
      </c>
      <c r="I1547" t="s">
        <v>31</v>
      </c>
      <c r="J1547" t="s">
        <v>15</v>
      </c>
      <c r="K1547">
        <v>4900</v>
      </c>
    </row>
    <row r="1548" spans="1:11" x14ac:dyDescent="0.25">
      <c r="A1548" t="s">
        <v>1577</v>
      </c>
      <c r="B1548" t="s">
        <v>10</v>
      </c>
      <c r="C1548" t="s">
        <v>159</v>
      </c>
      <c r="D1548" t="s">
        <v>12</v>
      </c>
      <c r="E1548" s="27">
        <v>0.1</v>
      </c>
      <c r="F1548" s="2">
        <v>44789</v>
      </c>
      <c r="G1548" s="27" t="str">
        <f>TEXT(Table[[#This Row],[date]],"mmm")</f>
        <v>Aug</v>
      </c>
      <c r="H1548" s="2" t="str">
        <f>TEXT(Table[[#This Row],[date]],"yyyy")</f>
        <v>2022</v>
      </c>
      <c r="I1548" t="s">
        <v>35</v>
      </c>
      <c r="J1548" t="s">
        <v>15</v>
      </c>
      <c r="K1548">
        <v>253</v>
      </c>
    </row>
    <row r="1549" spans="1:11" x14ac:dyDescent="0.25">
      <c r="A1549" t="s">
        <v>1577</v>
      </c>
      <c r="B1549" t="s">
        <v>10</v>
      </c>
      <c r="C1549" t="s">
        <v>159</v>
      </c>
      <c r="D1549" t="s">
        <v>12</v>
      </c>
      <c r="E1549" s="27">
        <v>0.15</v>
      </c>
      <c r="F1549" s="2">
        <v>44868</v>
      </c>
      <c r="G1549" s="27" t="str">
        <f>TEXT(Table[[#This Row],[date]],"mmm")</f>
        <v>Nov</v>
      </c>
      <c r="H1549" s="2" t="str">
        <f>TEXT(Table[[#This Row],[date]],"yyyy")</f>
        <v>2022</v>
      </c>
      <c r="I1549" t="s">
        <v>35</v>
      </c>
      <c r="J1549" t="s">
        <v>15</v>
      </c>
      <c r="K1549">
        <v>253</v>
      </c>
    </row>
    <row r="1550" spans="1:11" x14ac:dyDescent="0.25">
      <c r="A1550" t="s">
        <v>1578</v>
      </c>
      <c r="B1550" t="s">
        <v>33</v>
      </c>
      <c r="C1550" t="s">
        <v>18</v>
      </c>
      <c r="D1550">
        <v>100</v>
      </c>
      <c r="E1550" s="27">
        <v>0.3</v>
      </c>
      <c r="F1550" s="2">
        <v>44941</v>
      </c>
      <c r="G1550" s="27" t="str">
        <f>TEXT(Table[[#This Row],[date]],"mmm")</f>
        <v>Jan</v>
      </c>
      <c r="H1550" s="2" t="str">
        <f>TEXT(Table[[#This Row],[date]],"yyyy")</f>
        <v>2023</v>
      </c>
      <c r="I1550" t="s">
        <v>29</v>
      </c>
      <c r="J1550" t="s">
        <v>15</v>
      </c>
      <c r="K1550">
        <v>104</v>
      </c>
    </row>
    <row r="1551" spans="1:11" x14ac:dyDescent="0.25">
      <c r="A1551" t="s">
        <v>1579</v>
      </c>
      <c r="B1551" t="s">
        <v>184</v>
      </c>
      <c r="C1551" t="s">
        <v>75</v>
      </c>
      <c r="D1551">
        <v>40</v>
      </c>
      <c r="E1551" s="27" t="s">
        <v>12</v>
      </c>
      <c r="F1551" s="2">
        <v>44959</v>
      </c>
      <c r="G1551" s="27" t="str">
        <f>TEXT(Table[[#This Row],[date]],"mmm")</f>
        <v>Feb</v>
      </c>
      <c r="H1551" s="2" t="str">
        <f>TEXT(Table[[#This Row],[date]],"yyyy")</f>
        <v>2023</v>
      </c>
      <c r="I1551" t="s">
        <v>24</v>
      </c>
      <c r="J1551" t="s">
        <v>15</v>
      </c>
      <c r="K1551">
        <v>55</v>
      </c>
    </row>
    <row r="1552" spans="1:11" x14ac:dyDescent="0.25">
      <c r="A1552" t="s">
        <v>1580</v>
      </c>
      <c r="B1552" t="s">
        <v>74</v>
      </c>
      <c r="C1552" t="s">
        <v>166</v>
      </c>
      <c r="D1552">
        <v>30</v>
      </c>
      <c r="E1552" s="27" t="s">
        <v>12</v>
      </c>
      <c r="F1552" s="2">
        <v>44742</v>
      </c>
      <c r="G1552" s="27" t="str">
        <f>TEXT(Table[[#This Row],[date]],"mmm")</f>
        <v>Jun</v>
      </c>
      <c r="H1552" s="2" t="str">
        <f>TEXT(Table[[#This Row],[date]],"yyyy")</f>
        <v>2022</v>
      </c>
      <c r="I1552" t="s">
        <v>85</v>
      </c>
      <c r="J1552" t="s">
        <v>15</v>
      </c>
      <c r="K1552">
        <v>849</v>
      </c>
    </row>
    <row r="1553" spans="1:11" x14ac:dyDescent="0.25">
      <c r="A1553" t="s">
        <v>1580</v>
      </c>
      <c r="B1553" t="s">
        <v>74</v>
      </c>
      <c r="C1553" t="s">
        <v>166</v>
      </c>
      <c r="D1553">
        <v>198</v>
      </c>
      <c r="E1553" s="27">
        <v>0.14000000000000001</v>
      </c>
      <c r="F1553" s="2">
        <v>44858</v>
      </c>
      <c r="G1553" s="27" t="str">
        <f>TEXT(Table[[#This Row],[date]],"mmm")</f>
        <v>Oct</v>
      </c>
      <c r="H1553" s="2" t="str">
        <f>TEXT(Table[[#This Row],[date]],"yyyy")</f>
        <v>2022</v>
      </c>
      <c r="I1553" t="s">
        <v>85</v>
      </c>
      <c r="J1553" t="s">
        <v>15</v>
      </c>
      <c r="K1553">
        <v>849</v>
      </c>
    </row>
    <row r="1554" spans="1:11" x14ac:dyDescent="0.25">
      <c r="A1554" t="s">
        <v>1581</v>
      </c>
      <c r="B1554" t="s">
        <v>456</v>
      </c>
      <c r="C1554" t="s">
        <v>69</v>
      </c>
      <c r="D1554">
        <v>69</v>
      </c>
      <c r="E1554" s="27">
        <v>0.13</v>
      </c>
      <c r="F1554" s="2">
        <v>44729</v>
      </c>
      <c r="G1554" s="27" t="str">
        <f>TEXT(Table[[#This Row],[date]],"mmm")</f>
        <v>Jun</v>
      </c>
      <c r="H1554" s="2" t="str">
        <f>TEXT(Table[[#This Row],[date]],"yyyy")</f>
        <v>2022</v>
      </c>
      <c r="I1554" t="s">
        <v>14</v>
      </c>
      <c r="J1554" t="s">
        <v>15</v>
      </c>
      <c r="K1554">
        <v>646</v>
      </c>
    </row>
    <row r="1555" spans="1:11" x14ac:dyDescent="0.25">
      <c r="A1555" t="s">
        <v>1581</v>
      </c>
      <c r="B1555" t="s">
        <v>456</v>
      </c>
      <c r="C1555" t="s">
        <v>69</v>
      </c>
      <c r="D1555">
        <v>104</v>
      </c>
      <c r="E1555" s="27">
        <v>0.19</v>
      </c>
      <c r="F1555" s="2">
        <v>44931</v>
      </c>
      <c r="G1555" s="27" t="str">
        <f>TEXT(Table[[#This Row],[date]],"mmm")</f>
        <v>Jan</v>
      </c>
      <c r="H1555" s="2" t="str">
        <f>TEXT(Table[[#This Row],[date]],"yyyy")</f>
        <v>2023</v>
      </c>
      <c r="I1555" t="s">
        <v>14</v>
      </c>
      <c r="J1555" t="s">
        <v>15</v>
      </c>
      <c r="K1555">
        <v>646</v>
      </c>
    </row>
    <row r="1556" spans="1:11" x14ac:dyDescent="0.25">
      <c r="A1556" t="s">
        <v>1582</v>
      </c>
      <c r="B1556" t="s">
        <v>10</v>
      </c>
      <c r="C1556" t="s">
        <v>69</v>
      </c>
      <c r="D1556">
        <v>112</v>
      </c>
      <c r="E1556" s="27">
        <v>7.0000000000000007E-2</v>
      </c>
      <c r="F1556" s="2">
        <v>43971</v>
      </c>
      <c r="G1556" s="27" t="str">
        <f>TEXT(Table[[#This Row],[date]],"mmm")</f>
        <v>May</v>
      </c>
      <c r="H1556" s="2" t="str">
        <f>TEXT(Table[[#This Row],[date]],"yyyy")</f>
        <v>2020</v>
      </c>
      <c r="I1556" t="s">
        <v>102</v>
      </c>
      <c r="J1556" t="s">
        <v>15</v>
      </c>
      <c r="K1556">
        <v>2500</v>
      </c>
    </row>
    <row r="1557" spans="1:11" x14ac:dyDescent="0.25">
      <c r="A1557" t="s">
        <v>1583</v>
      </c>
      <c r="B1557" t="s">
        <v>1584</v>
      </c>
      <c r="C1557" t="s">
        <v>75</v>
      </c>
      <c r="D1557">
        <v>200</v>
      </c>
      <c r="E1557" s="27">
        <v>0.04</v>
      </c>
      <c r="F1557" s="2">
        <v>44957</v>
      </c>
      <c r="G1557" s="27" t="str">
        <f>TEXT(Table[[#This Row],[date]],"mmm")</f>
        <v>Jan</v>
      </c>
      <c r="H1557" s="2" t="str">
        <f>TEXT(Table[[#This Row],[date]],"yyyy")</f>
        <v>2023</v>
      </c>
      <c r="I1557" t="s">
        <v>31</v>
      </c>
      <c r="J1557" t="s">
        <v>81</v>
      </c>
      <c r="K1557">
        <v>344</v>
      </c>
    </row>
    <row r="1558" spans="1:11" x14ac:dyDescent="0.25">
      <c r="A1558" t="s">
        <v>1585</v>
      </c>
      <c r="B1558" t="s">
        <v>10</v>
      </c>
      <c r="C1558" t="s">
        <v>18</v>
      </c>
      <c r="D1558">
        <v>300</v>
      </c>
      <c r="E1558" s="27">
        <v>0.5</v>
      </c>
      <c r="F1558" s="2">
        <v>43924</v>
      </c>
      <c r="G1558" s="27" t="str">
        <f>TEXT(Table[[#This Row],[date]],"mmm")</f>
        <v>Apr</v>
      </c>
      <c r="H1558" s="2" t="str">
        <f>TEXT(Table[[#This Row],[date]],"yyyy")</f>
        <v>2020</v>
      </c>
      <c r="I1558" t="s">
        <v>35</v>
      </c>
      <c r="J1558" t="s">
        <v>15</v>
      </c>
      <c r="K1558">
        <v>162</v>
      </c>
    </row>
    <row r="1559" spans="1:11" x14ac:dyDescent="0.25">
      <c r="A1559" t="s">
        <v>1586</v>
      </c>
      <c r="B1559" t="s">
        <v>80</v>
      </c>
      <c r="C1559" t="s">
        <v>69</v>
      </c>
      <c r="D1559" t="s">
        <v>12</v>
      </c>
      <c r="E1559" s="27">
        <v>0.1</v>
      </c>
      <c r="F1559" s="2">
        <v>44833</v>
      </c>
      <c r="G1559" s="27" t="str">
        <f>TEXT(Table[[#This Row],[date]],"mmm")</f>
        <v>Sep</v>
      </c>
      <c r="H1559" s="2" t="str">
        <f>TEXT(Table[[#This Row],[date]],"yyyy")</f>
        <v>2022</v>
      </c>
      <c r="I1559" t="s">
        <v>39</v>
      </c>
      <c r="J1559" t="s">
        <v>81</v>
      </c>
      <c r="K1559">
        <v>385</v>
      </c>
    </row>
    <row r="1560" spans="1:11" x14ac:dyDescent="0.25">
      <c r="A1560" t="s">
        <v>1587</v>
      </c>
      <c r="B1560" t="s">
        <v>155</v>
      </c>
      <c r="C1560" t="s">
        <v>55</v>
      </c>
      <c r="D1560">
        <v>120</v>
      </c>
      <c r="E1560" s="27">
        <v>1</v>
      </c>
      <c r="F1560" s="2">
        <v>44766</v>
      </c>
      <c r="G1560" s="27" t="str">
        <f>TEXT(Table[[#This Row],[date]],"mmm")</f>
        <v>Jul</v>
      </c>
      <c r="H1560" s="2" t="str">
        <f>TEXT(Table[[#This Row],[date]],"yyyy")</f>
        <v>2022</v>
      </c>
      <c r="I1560" t="s">
        <v>59</v>
      </c>
      <c r="J1560" t="s">
        <v>157</v>
      </c>
      <c r="K1560">
        <v>18</v>
      </c>
    </row>
    <row r="1561" spans="1:11" x14ac:dyDescent="0.25">
      <c r="A1561" t="s">
        <v>1588</v>
      </c>
      <c r="B1561" t="s">
        <v>10</v>
      </c>
      <c r="C1561" t="s">
        <v>97</v>
      </c>
      <c r="D1561">
        <v>100</v>
      </c>
      <c r="E1561" s="27">
        <v>0.14000000000000001</v>
      </c>
      <c r="F1561" s="2">
        <v>44986</v>
      </c>
      <c r="G1561" s="27" t="str">
        <f>TEXT(Table[[#This Row],[date]],"mmm")</f>
        <v>Mar</v>
      </c>
      <c r="H1561" s="2" t="str">
        <f>TEXT(Table[[#This Row],[date]],"yyyy")</f>
        <v>2023</v>
      </c>
      <c r="I1561" t="s">
        <v>31</v>
      </c>
      <c r="J1561" t="s">
        <v>15</v>
      </c>
      <c r="K1561">
        <v>839</v>
      </c>
    </row>
    <row r="1562" spans="1:11" x14ac:dyDescent="0.25">
      <c r="A1562" t="s">
        <v>1588</v>
      </c>
      <c r="B1562" t="s">
        <v>10</v>
      </c>
      <c r="C1562" t="s">
        <v>97</v>
      </c>
      <c r="D1562">
        <v>250</v>
      </c>
      <c r="E1562" s="27">
        <v>0.21</v>
      </c>
      <c r="F1562" s="2">
        <v>44720</v>
      </c>
      <c r="G1562" s="27" t="str">
        <f>TEXT(Table[[#This Row],[date]],"mmm")</f>
        <v>Jun</v>
      </c>
      <c r="H1562" s="2" t="str">
        <f>TEXT(Table[[#This Row],[date]],"yyyy")</f>
        <v>2022</v>
      </c>
      <c r="I1562" t="s">
        <v>31</v>
      </c>
      <c r="J1562" t="s">
        <v>15</v>
      </c>
      <c r="K1562">
        <v>839</v>
      </c>
    </row>
    <row r="1563" spans="1:11" x14ac:dyDescent="0.25">
      <c r="A1563" t="s">
        <v>1588</v>
      </c>
      <c r="B1563" t="s">
        <v>10</v>
      </c>
      <c r="C1563" t="s">
        <v>97</v>
      </c>
      <c r="D1563">
        <v>400</v>
      </c>
      <c r="E1563" s="27">
        <v>0.33</v>
      </c>
      <c r="F1563" s="2">
        <v>43914</v>
      </c>
      <c r="G1563" s="27" t="str">
        <f>TEXT(Table[[#This Row],[date]],"mmm")</f>
        <v>Mar</v>
      </c>
      <c r="H1563" s="2" t="str">
        <f>TEXT(Table[[#This Row],[date]],"yyyy")</f>
        <v>2020</v>
      </c>
      <c r="I1563" t="s">
        <v>35</v>
      </c>
      <c r="J1563" t="s">
        <v>15</v>
      </c>
      <c r="K1563">
        <v>359</v>
      </c>
    </row>
    <row r="1564" spans="1:11" x14ac:dyDescent="0.25">
      <c r="A1564" t="s">
        <v>1589</v>
      </c>
      <c r="B1564" t="s">
        <v>310</v>
      </c>
      <c r="C1564" t="s">
        <v>11</v>
      </c>
      <c r="D1564" t="s">
        <v>12</v>
      </c>
      <c r="E1564" s="27">
        <v>0.15</v>
      </c>
      <c r="F1564" s="2">
        <v>44911</v>
      </c>
      <c r="G1564" s="27" t="str">
        <f>TEXT(Table[[#This Row],[date]],"mmm")</f>
        <v>Dec</v>
      </c>
      <c r="H1564" s="2" t="str">
        <f>TEXT(Table[[#This Row],[date]],"yyyy")</f>
        <v>2022</v>
      </c>
      <c r="I1564" t="s">
        <v>29</v>
      </c>
      <c r="J1564" t="s">
        <v>15</v>
      </c>
      <c r="K1564">
        <v>183</v>
      </c>
    </row>
    <row r="1565" spans="1:11" x14ac:dyDescent="0.25">
      <c r="A1565" t="s">
        <v>1590</v>
      </c>
      <c r="B1565" t="s">
        <v>179</v>
      </c>
      <c r="C1565" t="s">
        <v>58</v>
      </c>
      <c r="D1565">
        <v>300</v>
      </c>
      <c r="E1565" s="27" t="s">
        <v>12</v>
      </c>
      <c r="F1565" s="2">
        <v>44984</v>
      </c>
      <c r="G1565" s="27" t="str">
        <f>TEXT(Table[[#This Row],[date]],"mmm")</f>
        <v>Feb</v>
      </c>
      <c r="H1565" s="2" t="str">
        <f>TEXT(Table[[#This Row],[date]],"yyyy")</f>
        <v>2023</v>
      </c>
      <c r="I1565" t="s">
        <v>31</v>
      </c>
      <c r="J1565" t="s">
        <v>81</v>
      </c>
      <c r="K1565">
        <v>126</v>
      </c>
    </row>
    <row r="1566" spans="1:11" x14ac:dyDescent="0.25">
      <c r="A1566" t="s">
        <v>1591</v>
      </c>
      <c r="B1566" t="s">
        <v>33</v>
      </c>
      <c r="C1566" t="s">
        <v>28</v>
      </c>
      <c r="D1566">
        <v>174</v>
      </c>
      <c r="E1566" s="27">
        <v>0.12</v>
      </c>
      <c r="F1566" s="2">
        <v>44006</v>
      </c>
      <c r="G1566" s="27" t="str">
        <f>TEXT(Table[[#This Row],[date]],"mmm")</f>
        <v>Jun</v>
      </c>
      <c r="H1566" s="2" t="str">
        <f>TEXT(Table[[#This Row],[date]],"yyyy")</f>
        <v>2020</v>
      </c>
      <c r="I1566" t="s">
        <v>31</v>
      </c>
      <c r="J1566" t="s">
        <v>15</v>
      </c>
      <c r="K1566">
        <v>455</v>
      </c>
    </row>
    <row r="1567" spans="1:11" x14ac:dyDescent="0.25">
      <c r="A1567" t="s">
        <v>1592</v>
      </c>
      <c r="B1567" t="s">
        <v>1593</v>
      </c>
      <c r="C1567" t="s">
        <v>166</v>
      </c>
      <c r="D1567">
        <v>450</v>
      </c>
      <c r="E1567" s="27">
        <v>0.1</v>
      </c>
      <c r="F1567" s="2">
        <v>44944</v>
      </c>
      <c r="G1567" s="27" t="str">
        <f>TEXT(Table[[#This Row],[date]],"mmm")</f>
        <v>Jan</v>
      </c>
      <c r="H1567" s="2" t="str">
        <f>TEXT(Table[[#This Row],[date]],"yyyy")</f>
        <v>2023</v>
      </c>
      <c r="I1567" t="s">
        <v>59</v>
      </c>
      <c r="J1567" t="s">
        <v>15</v>
      </c>
      <c r="K1567">
        <v>125</v>
      </c>
    </row>
    <row r="1568" spans="1:11" x14ac:dyDescent="0.25">
      <c r="A1568" t="s">
        <v>1594</v>
      </c>
      <c r="B1568" t="s">
        <v>114</v>
      </c>
      <c r="C1568" t="s">
        <v>34</v>
      </c>
      <c r="D1568" t="s">
        <v>12</v>
      </c>
      <c r="E1568" s="27">
        <v>1</v>
      </c>
      <c r="F1568" s="2">
        <v>44035</v>
      </c>
      <c r="G1568" s="27" t="str">
        <f>TEXT(Table[[#This Row],[date]],"mmm")</f>
        <v>Jul</v>
      </c>
      <c r="H1568" s="2" t="str">
        <f>TEXT(Table[[#This Row],[date]],"yyyy")</f>
        <v>2020</v>
      </c>
      <c r="I1568" t="s">
        <v>24</v>
      </c>
      <c r="J1568" t="s">
        <v>116</v>
      </c>
      <c r="K1568">
        <v>27</v>
      </c>
    </row>
    <row r="1569" spans="1:11" x14ac:dyDescent="0.25">
      <c r="A1569" t="s">
        <v>1595</v>
      </c>
      <c r="B1569" t="s">
        <v>80</v>
      </c>
      <c r="C1569" t="s">
        <v>28</v>
      </c>
      <c r="D1569" t="s">
        <v>12</v>
      </c>
      <c r="E1569" s="27">
        <v>0.2</v>
      </c>
      <c r="F1569" s="2">
        <v>44776</v>
      </c>
      <c r="G1569" s="27" t="str">
        <f>TEXT(Table[[#This Row],[date]],"mmm")</f>
        <v>Aug</v>
      </c>
      <c r="H1569" s="2" t="str">
        <f>TEXT(Table[[#This Row],[date]],"yyyy")</f>
        <v>2022</v>
      </c>
      <c r="I1569" t="s">
        <v>39</v>
      </c>
      <c r="J1569" t="s">
        <v>81</v>
      </c>
      <c r="K1569">
        <v>542</v>
      </c>
    </row>
    <row r="1570" spans="1:11" x14ac:dyDescent="0.25">
      <c r="A1570" t="s">
        <v>1596</v>
      </c>
      <c r="B1570" t="s">
        <v>10</v>
      </c>
      <c r="C1570" t="s">
        <v>146</v>
      </c>
      <c r="D1570">
        <v>45</v>
      </c>
      <c r="E1570" s="27">
        <v>0.1</v>
      </c>
      <c r="F1570" s="2">
        <v>44875</v>
      </c>
      <c r="G1570" s="27" t="str">
        <f>TEXT(Table[[#This Row],[date]],"mmm")</f>
        <v>Nov</v>
      </c>
      <c r="H1570" s="2" t="str">
        <f>TEXT(Table[[#This Row],[date]],"yyyy")</f>
        <v>2022</v>
      </c>
      <c r="I1570" t="s">
        <v>31</v>
      </c>
      <c r="J1570" t="s">
        <v>15</v>
      </c>
      <c r="K1570">
        <v>326</v>
      </c>
    </row>
    <row r="1571" spans="1:11" x14ac:dyDescent="0.25">
      <c r="A1571" t="s">
        <v>1596</v>
      </c>
      <c r="B1571" t="s">
        <v>10</v>
      </c>
      <c r="C1571" t="s">
        <v>146</v>
      </c>
      <c r="D1571">
        <v>200</v>
      </c>
      <c r="E1571" s="27">
        <v>0.5</v>
      </c>
      <c r="F1571" s="2">
        <v>44931</v>
      </c>
      <c r="G1571" s="27" t="str">
        <f>TEXT(Table[[#This Row],[date]],"mmm")</f>
        <v>Jan</v>
      </c>
      <c r="H1571" s="2" t="str">
        <f>TEXT(Table[[#This Row],[date]],"yyyy")</f>
        <v>2023</v>
      </c>
      <c r="I1571" t="s">
        <v>31</v>
      </c>
      <c r="J1571" t="s">
        <v>15</v>
      </c>
      <c r="K1571">
        <v>326</v>
      </c>
    </row>
    <row r="1572" spans="1:11" x14ac:dyDescent="0.25">
      <c r="A1572" t="s">
        <v>1597</v>
      </c>
      <c r="B1572" t="s">
        <v>10</v>
      </c>
      <c r="C1572" t="s">
        <v>108</v>
      </c>
      <c r="D1572">
        <v>24</v>
      </c>
      <c r="E1572" s="27">
        <v>0.08</v>
      </c>
      <c r="F1572" s="2">
        <v>44733</v>
      </c>
      <c r="G1572" s="27" t="str">
        <f>TEXT(Table[[#This Row],[date]],"mmm")</f>
        <v>Jun</v>
      </c>
      <c r="H1572" s="2" t="str">
        <f>TEXT(Table[[#This Row],[date]],"yyyy")</f>
        <v>2022</v>
      </c>
      <c r="I1572" t="s">
        <v>35</v>
      </c>
      <c r="J1572" t="s">
        <v>15</v>
      </c>
      <c r="K1572">
        <v>248</v>
      </c>
    </row>
    <row r="1573" spans="1:11" x14ac:dyDescent="0.25">
      <c r="A1573" t="s">
        <v>1598</v>
      </c>
      <c r="B1573" t="s">
        <v>10</v>
      </c>
      <c r="C1573" t="s">
        <v>58</v>
      </c>
      <c r="D1573" t="s">
        <v>12</v>
      </c>
      <c r="E1573" s="27">
        <v>0.25</v>
      </c>
      <c r="F1573" s="2">
        <v>44569</v>
      </c>
      <c r="G1573" s="27" t="str">
        <f>TEXT(Table[[#This Row],[date]],"mmm")</f>
        <v>Jan</v>
      </c>
      <c r="H1573" s="2" t="str">
        <f>TEXT(Table[[#This Row],[date]],"yyyy")</f>
        <v>2022</v>
      </c>
      <c r="I1573" t="s">
        <v>59</v>
      </c>
      <c r="J1573" t="s">
        <v>15</v>
      </c>
      <c r="K1573">
        <v>8</v>
      </c>
    </row>
    <row r="1574" spans="1:11" x14ac:dyDescent="0.25">
      <c r="A1574" t="s">
        <v>1598</v>
      </c>
      <c r="B1574" t="s">
        <v>10</v>
      </c>
      <c r="C1574" t="s">
        <v>58</v>
      </c>
      <c r="D1574">
        <v>78</v>
      </c>
      <c r="E1574" s="27">
        <v>0.1</v>
      </c>
      <c r="F1574" s="2">
        <v>44834</v>
      </c>
      <c r="G1574" s="27" t="str">
        <f>TEXT(Table[[#This Row],[date]],"mmm")</f>
        <v>Sep</v>
      </c>
      <c r="H1574" s="2" t="str">
        <f>TEXT(Table[[#This Row],[date]],"yyyy")</f>
        <v>2022</v>
      </c>
      <c r="I1574" t="s">
        <v>59</v>
      </c>
      <c r="J1574" t="s">
        <v>15</v>
      </c>
      <c r="K1574">
        <v>8</v>
      </c>
    </row>
    <row r="1575" spans="1:11" x14ac:dyDescent="0.25">
      <c r="A1575" t="s">
        <v>1599</v>
      </c>
      <c r="B1575" t="s">
        <v>33</v>
      </c>
      <c r="C1575" t="s">
        <v>65</v>
      </c>
      <c r="D1575">
        <v>23</v>
      </c>
      <c r="E1575" s="27" t="s">
        <v>12</v>
      </c>
      <c r="F1575" s="2">
        <v>44762</v>
      </c>
      <c r="G1575" s="27" t="str">
        <f>TEXT(Table[[#This Row],[date]],"mmm")</f>
        <v>Jul</v>
      </c>
      <c r="H1575" s="2" t="str">
        <f>TEXT(Table[[#This Row],[date]],"yyyy")</f>
        <v>2022</v>
      </c>
      <c r="I1575" t="s">
        <v>35</v>
      </c>
      <c r="J1575" t="s">
        <v>15</v>
      </c>
      <c r="K1575">
        <v>159</v>
      </c>
    </row>
    <row r="1576" spans="1:11" x14ac:dyDescent="0.25">
      <c r="A1576" t="s">
        <v>1600</v>
      </c>
      <c r="B1576" t="s">
        <v>10</v>
      </c>
      <c r="C1576" t="s">
        <v>75</v>
      </c>
      <c r="D1576">
        <v>70</v>
      </c>
      <c r="E1576" s="27">
        <v>0.01</v>
      </c>
      <c r="F1576" s="2">
        <v>43998</v>
      </c>
      <c r="G1576" s="27" t="str">
        <f>TEXT(Table[[#This Row],[date]],"mmm")</f>
        <v>Jun</v>
      </c>
      <c r="H1576" s="2" t="str">
        <f>TEXT(Table[[#This Row],[date]],"yyyy")</f>
        <v>2020</v>
      </c>
      <c r="I1576" t="s">
        <v>31</v>
      </c>
      <c r="J1576" t="s">
        <v>15</v>
      </c>
      <c r="K1576">
        <v>40</v>
      </c>
    </row>
    <row r="1577" spans="1:11" x14ac:dyDescent="0.25">
      <c r="A1577" t="s">
        <v>1600</v>
      </c>
      <c r="B1577" t="s">
        <v>10</v>
      </c>
      <c r="C1577" t="s">
        <v>75</v>
      </c>
      <c r="D1577">
        <v>325</v>
      </c>
      <c r="E1577" s="27">
        <v>0.04</v>
      </c>
      <c r="F1577" s="2">
        <v>44958</v>
      </c>
      <c r="G1577" s="27" t="str">
        <f>TEXT(Table[[#This Row],[date]],"mmm")</f>
        <v>Feb</v>
      </c>
      <c r="H1577" s="2" t="str">
        <f>TEXT(Table[[#This Row],[date]],"yyyy")</f>
        <v>2023</v>
      </c>
      <c r="I1577" t="s">
        <v>31</v>
      </c>
      <c r="J1577" t="s">
        <v>15</v>
      </c>
      <c r="K1577">
        <v>2400</v>
      </c>
    </row>
    <row r="1578" spans="1:11" x14ac:dyDescent="0.25">
      <c r="A1578" t="s">
        <v>1601</v>
      </c>
      <c r="B1578" t="s">
        <v>184</v>
      </c>
      <c r="C1578" t="s">
        <v>58</v>
      </c>
      <c r="D1578">
        <v>57</v>
      </c>
      <c r="E1578" s="27" t="s">
        <v>12</v>
      </c>
      <c r="F1578" s="2">
        <v>44883</v>
      </c>
      <c r="G1578" s="27" t="str">
        <f>TEXT(Table[[#This Row],[date]],"mmm")</f>
        <v>Nov</v>
      </c>
      <c r="H1578" s="2" t="str">
        <f>TEXT(Table[[#This Row],[date]],"yyyy")</f>
        <v>2022</v>
      </c>
      <c r="I1578" t="s">
        <v>24</v>
      </c>
      <c r="J1578" t="s">
        <v>185</v>
      </c>
      <c r="K1578">
        <v>34</v>
      </c>
    </row>
    <row r="1579" spans="1:11" x14ac:dyDescent="0.25">
      <c r="A1579" t="s">
        <v>1602</v>
      </c>
      <c r="B1579" t="s">
        <v>77</v>
      </c>
      <c r="C1579" t="s">
        <v>58</v>
      </c>
      <c r="D1579">
        <v>40</v>
      </c>
      <c r="E1579" s="27">
        <v>0.21</v>
      </c>
      <c r="F1579" s="2">
        <v>43985</v>
      </c>
      <c r="G1579" s="27" t="str">
        <f>TEXT(Table[[#This Row],[date]],"mmm")</f>
        <v>Jun</v>
      </c>
      <c r="H1579" s="2" t="str">
        <f>TEXT(Table[[#This Row],[date]],"yyyy")</f>
        <v>2020</v>
      </c>
      <c r="I1579" t="s">
        <v>35</v>
      </c>
      <c r="J1579" t="s">
        <v>15</v>
      </c>
      <c r="K1579">
        <v>117</v>
      </c>
    </row>
    <row r="1580" spans="1:11" x14ac:dyDescent="0.25">
      <c r="A1580" t="s">
        <v>1603</v>
      </c>
      <c r="B1580" t="s">
        <v>64</v>
      </c>
      <c r="C1580" t="s">
        <v>65</v>
      </c>
      <c r="D1580">
        <v>600</v>
      </c>
      <c r="E1580" s="27">
        <v>0.06</v>
      </c>
      <c r="F1580" s="2">
        <v>44949</v>
      </c>
      <c r="G1580" s="27" t="str">
        <f>TEXT(Table[[#This Row],[date]],"mmm")</f>
        <v>Jan</v>
      </c>
      <c r="H1580" s="2" t="str">
        <f>TEXT(Table[[#This Row],[date]],"yyyy")</f>
        <v>2023</v>
      </c>
      <c r="I1580" t="s">
        <v>31</v>
      </c>
      <c r="J1580" t="s">
        <v>66</v>
      </c>
      <c r="K1580">
        <v>2100</v>
      </c>
    </row>
    <row r="1581" spans="1:11" x14ac:dyDescent="0.25">
      <c r="A1581" t="s">
        <v>1604</v>
      </c>
      <c r="B1581" t="s">
        <v>165</v>
      </c>
      <c r="C1581" t="s">
        <v>50</v>
      </c>
      <c r="D1581">
        <v>37</v>
      </c>
      <c r="E1581" s="27">
        <v>0.23</v>
      </c>
      <c r="F1581" s="2">
        <v>44896</v>
      </c>
      <c r="G1581" s="27" t="str">
        <f>TEXT(Table[[#This Row],[date]],"mmm")</f>
        <v>Dec</v>
      </c>
      <c r="H1581" s="2" t="str">
        <f>TEXT(Table[[#This Row],[date]],"yyyy")</f>
        <v>2022</v>
      </c>
      <c r="I1581" t="s">
        <v>31</v>
      </c>
      <c r="J1581" t="s">
        <v>15</v>
      </c>
      <c r="K1581">
        <v>32</v>
      </c>
    </row>
    <row r="1582" spans="1:11" x14ac:dyDescent="0.25">
      <c r="A1582" t="s">
        <v>1605</v>
      </c>
      <c r="B1582" t="s">
        <v>1606</v>
      </c>
      <c r="C1582" t="s">
        <v>53</v>
      </c>
      <c r="D1582" t="s">
        <v>12</v>
      </c>
      <c r="E1582" s="27">
        <v>0.35</v>
      </c>
      <c r="F1582" s="2">
        <v>44862</v>
      </c>
      <c r="G1582" s="27" t="str">
        <f>TEXT(Table[[#This Row],[date]],"mmm")</f>
        <v>Oct</v>
      </c>
      <c r="H1582" s="2" t="str">
        <f>TEXT(Table[[#This Row],[date]],"yyyy")</f>
        <v>2022</v>
      </c>
      <c r="I1582" t="s">
        <v>29</v>
      </c>
      <c r="J1582" t="s">
        <v>81</v>
      </c>
      <c r="K1582">
        <v>11</v>
      </c>
    </row>
    <row r="1583" spans="1:11" x14ac:dyDescent="0.25">
      <c r="A1583" t="s">
        <v>1607</v>
      </c>
      <c r="B1583" t="s">
        <v>33</v>
      </c>
      <c r="C1583" t="s">
        <v>55</v>
      </c>
      <c r="D1583">
        <v>50</v>
      </c>
      <c r="E1583" s="27" t="s">
        <v>12</v>
      </c>
      <c r="F1583" s="2">
        <v>44734</v>
      </c>
      <c r="G1583" s="27" t="str">
        <f>TEXT(Table[[#This Row],[date]],"mmm")</f>
        <v>Jun</v>
      </c>
      <c r="H1583" s="2" t="str">
        <f>TEXT(Table[[#This Row],[date]],"yyyy")</f>
        <v>2022</v>
      </c>
      <c r="I1583" t="s">
        <v>31</v>
      </c>
      <c r="J1583" t="s">
        <v>15</v>
      </c>
      <c r="K1583">
        <v>429</v>
      </c>
    </row>
    <row r="1584" spans="1:11" x14ac:dyDescent="0.25">
      <c r="A1584" t="s">
        <v>1607</v>
      </c>
      <c r="B1584" t="s">
        <v>33</v>
      </c>
      <c r="C1584" t="s">
        <v>55</v>
      </c>
      <c r="D1584">
        <v>100</v>
      </c>
      <c r="E1584" s="27">
        <v>0.04</v>
      </c>
      <c r="F1584" s="2">
        <v>44972</v>
      </c>
      <c r="G1584" s="27" t="str">
        <f>TEXT(Table[[#This Row],[date]],"mmm")</f>
        <v>Feb</v>
      </c>
      <c r="H1584" s="2" t="str">
        <f>TEXT(Table[[#This Row],[date]],"yyyy")</f>
        <v>2023</v>
      </c>
      <c r="I1584" t="s">
        <v>31</v>
      </c>
      <c r="J1584" t="s">
        <v>15</v>
      </c>
      <c r="K1584">
        <v>429</v>
      </c>
    </row>
    <row r="1585" spans="1:11" x14ac:dyDescent="0.25">
      <c r="A1585" t="s">
        <v>1608</v>
      </c>
      <c r="B1585" t="s">
        <v>74</v>
      </c>
      <c r="C1585" t="s">
        <v>53</v>
      </c>
      <c r="D1585">
        <v>4</v>
      </c>
      <c r="E1585" s="27">
        <v>0.12</v>
      </c>
      <c r="F1585" s="2">
        <v>43929</v>
      </c>
      <c r="G1585" s="27" t="str">
        <f>TEXT(Table[[#This Row],[date]],"mmm")</f>
        <v>Apr</v>
      </c>
      <c r="H1585" s="2" t="str">
        <f>TEXT(Table[[#This Row],[date]],"yyyy")</f>
        <v>2020</v>
      </c>
      <c r="I1585" t="s">
        <v>19</v>
      </c>
      <c r="J1585" t="s">
        <v>15</v>
      </c>
      <c r="K1585">
        <v>26</v>
      </c>
    </row>
    <row r="1586" spans="1:11" x14ac:dyDescent="0.25">
      <c r="A1586" t="s">
        <v>1609</v>
      </c>
      <c r="B1586" t="s">
        <v>33</v>
      </c>
      <c r="C1586" t="s">
        <v>75</v>
      </c>
      <c r="D1586">
        <v>30</v>
      </c>
      <c r="E1586" s="27">
        <v>0.18</v>
      </c>
      <c r="F1586" s="2">
        <v>44748</v>
      </c>
      <c r="G1586" s="27" t="str">
        <f>TEXT(Table[[#This Row],[date]],"mmm")</f>
        <v>Jul</v>
      </c>
      <c r="H1586" s="2" t="str">
        <f>TEXT(Table[[#This Row],[date]],"yyyy")</f>
        <v>2022</v>
      </c>
      <c r="I1586" t="s">
        <v>24</v>
      </c>
      <c r="J1586" t="s">
        <v>15</v>
      </c>
      <c r="K1586">
        <v>77</v>
      </c>
    </row>
    <row r="1587" spans="1:11" x14ac:dyDescent="0.25">
      <c r="A1587" t="s">
        <v>1610</v>
      </c>
      <c r="B1587" t="s">
        <v>74</v>
      </c>
      <c r="C1587" t="s">
        <v>11</v>
      </c>
      <c r="D1587" t="s">
        <v>12</v>
      </c>
      <c r="E1587" s="27">
        <v>0.6</v>
      </c>
      <c r="F1587" s="2">
        <v>44896</v>
      </c>
      <c r="G1587" s="27" t="str">
        <f>TEXT(Table[[#This Row],[date]],"mmm")</f>
        <v>Dec</v>
      </c>
      <c r="H1587" s="2" t="str">
        <f>TEXT(Table[[#This Row],[date]],"yyyy")</f>
        <v>2022</v>
      </c>
      <c r="I1587" t="s">
        <v>31</v>
      </c>
      <c r="J1587" t="s">
        <v>15</v>
      </c>
      <c r="K1587">
        <v>229</v>
      </c>
    </row>
    <row r="1588" spans="1:11" x14ac:dyDescent="0.25">
      <c r="A1588" t="s">
        <v>1611</v>
      </c>
      <c r="B1588" t="s">
        <v>127</v>
      </c>
      <c r="C1588" t="s">
        <v>34</v>
      </c>
      <c r="D1588">
        <v>138</v>
      </c>
      <c r="E1588" s="27">
        <v>7.0000000000000007E-2</v>
      </c>
      <c r="F1588" s="2">
        <v>44953</v>
      </c>
      <c r="G1588" s="27" t="str">
        <f>TEXT(Table[[#This Row],[date]],"mmm")</f>
        <v>Jan</v>
      </c>
      <c r="H1588" s="2" t="str">
        <f>TEXT(Table[[#This Row],[date]],"yyyy")</f>
        <v>2023</v>
      </c>
      <c r="I1588" t="s">
        <v>19</v>
      </c>
      <c r="J1588" t="s">
        <v>25</v>
      </c>
      <c r="K1588" t="s">
        <v>12</v>
      </c>
    </row>
    <row r="1589" spans="1:11" x14ac:dyDescent="0.25">
      <c r="A1589" t="s">
        <v>1612</v>
      </c>
      <c r="B1589" t="s">
        <v>33</v>
      </c>
      <c r="C1589" t="s">
        <v>152</v>
      </c>
      <c r="D1589">
        <v>40</v>
      </c>
      <c r="E1589" s="27">
        <v>0.15</v>
      </c>
      <c r="F1589" s="2">
        <v>43956</v>
      </c>
      <c r="G1589" s="27" t="str">
        <f>TEXT(Table[[#This Row],[date]],"mmm")</f>
        <v>May</v>
      </c>
      <c r="H1589" s="2" t="str">
        <f>TEXT(Table[[#This Row],[date]],"yyyy")</f>
        <v>2020</v>
      </c>
      <c r="I1589" t="s">
        <v>35</v>
      </c>
      <c r="J1589" t="s">
        <v>15</v>
      </c>
      <c r="K1589">
        <v>68</v>
      </c>
    </row>
    <row r="1590" spans="1:11" x14ac:dyDescent="0.25">
      <c r="A1590" t="s">
        <v>1613</v>
      </c>
      <c r="B1590" t="s">
        <v>74</v>
      </c>
      <c r="C1590" t="s">
        <v>146</v>
      </c>
      <c r="D1590" t="s">
        <v>12</v>
      </c>
      <c r="E1590" s="27">
        <v>0.5</v>
      </c>
      <c r="F1590" s="2">
        <v>44854</v>
      </c>
      <c r="G1590" s="27" t="str">
        <f>TEXT(Table[[#This Row],[date]],"mmm")</f>
        <v>Oct</v>
      </c>
      <c r="H1590" s="2" t="str">
        <f>TEXT(Table[[#This Row],[date]],"yyyy")</f>
        <v>2022</v>
      </c>
      <c r="I1590" t="s">
        <v>31</v>
      </c>
      <c r="J1590" t="s">
        <v>15</v>
      </c>
      <c r="K1590">
        <v>260</v>
      </c>
    </row>
    <row r="1591" spans="1:11" x14ac:dyDescent="0.25">
      <c r="A1591" t="s">
        <v>1613</v>
      </c>
      <c r="B1591" t="s">
        <v>74</v>
      </c>
      <c r="C1591" t="s">
        <v>146</v>
      </c>
      <c r="D1591">
        <v>100</v>
      </c>
      <c r="E1591" s="27">
        <v>0.24</v>
      </c>
      <c r="F1591" s="2">
        <v>44944</v>
      </c>
      <c r="G1591" s="27" t="str">
        <f>TEXT(Table[[#This Row],[date]],"mmm")</f>
        <v>Jan</v>
      </c>
      <c r="H1591" s="2" t="str">
        <f>TEXT(Table[[#This Row],[date]],"yyyy")</f>
        <v>2023</v>
      </c>
      <c r="I1591" t="s">
        <v>31</v>
      </c>
      <c r="J1591" t="s">
        <v>15</v>
      </c>
      <c r="K1591">
        <v>260</v>
      </c>
    </row>
    <row r="1592" spans="1:11" x14ac:dyDescent="0.25">
      <c r="A1592" t="s">
        <v>1614</v>
      </c>
      <c r="B1592" t="s">
        <v>10</v>
      </c>
      <c r="C1592" t="s">
        <v>58</v>
      </c>
      <c r="D1592" t="s">
        <v>12</v>
      </c>
      <c r="E1592" s="27">
        <v>0.11</v>
      </c>
      <c r="F1592" s="2">
        <v>44721</v>
      </c>
      <c r="G1592" s="27" t="str">
        <f>TEXT(Table[[#This Row],[date]],"mmm")</f>
        <v>Jun</v>
      </c>
      <c r="H1592" s="2" t="str">
        <f>TEXT(Table[[#This Row],[date]],"yyyy")</f>
        <v>2022</v>
      </c>
      <c r="I1592" t="s">
        <v>24</v>
      </c>
      <c r="J1592" t="s">
        <v>15</v>
      </c>
      <c r="K1592">
        <v>197</v>
      </c>
    </row>
    <row r="1593" spans="1:11" x14ac:dyDescent="0.25">
      <c r="A1593" t="s">
        <v>1615</v>
      </c>
      <c r="B1593" t="s">
        <v>1352</v>
      </c>
      <c r="C1593" t="s">
        <v>58</v>
      </c>
      <c r="D1593">
        <v>30</v>
      </c>
      <c r="E1593" s="27" t="s">
        <v>12</v>
      </c>
      <c r="F1593" s="2">
        <v>43920</v>
      </c>
      <c r="G1593" s="27" t="str">
        <f>TEXT(Table[[#This Row],[date]],"mmm")</f>
        <v>Mar</v>
      </c>
      <c r="H1593" s="2" t="str">
        <f>TEXT(Table[[#This Row],[date]],"yyyy")</f>
        <v>2020</v>
      </c>
      <c r="I1593" t="s">
        <v>19</v>
      </c>
      <c r="J1593" t="s">
        <v>1353</v>
      </c>
      <c r="K1593">
        <v>82</v>
      </c>
    </row>
    <row r="1594" spans="1:11" x14ac:dyDescent="0.25">
      <c r="A1594" t="s">
        <v>1616</v>
      </c>
      <c r="B1594" t="s">
        <v>33</v>
      </c>
      <c r="C1594" t="s">
        <v>69</v>
      </c>
      <c r="D1594">
        <v>32</v>
      </c>
      <c r="E1594" s="27">
        <v>0.08</v>
      </c>
      <c r="F1594" s="2">
        <v>44901</v>
      </c>
      <c r="G1594" s="27" t="str">
        <f>TEXT(Table[[#This Row],[date]],"mmm")</f>
        <v>Dec</v>
      </c>
      <c r="H1594" s="2" t="str">
        <f>TEXT(Table[[#This Row],[date]],"yyyy")</f>
        <v>2022</v>
      </c>
      <c r="I1594" t="s">
        <v>39</v>
      </c>
      <c r="J1594" t="s">
        <v>15</v>
      </c>
      <c r="K1594">
        <v>480</v>
      </c>
    </row>
    <row r="1595" spans="1:11" x14ac:dyDescent="0.25">
      <c r="A1595" t="s">
        <v>1617</v>
      </c>
      <c r="B1595" t="s">
        <v>33</v>
      </c>
      <c r="C1595" t="s">
        <v>69</v>
      </c>
      <c r="D1595">
        <v>40</v>
      </c>
      <c r="E1595" s="27">
        <v>0.08</v>
      </c>
      <c r="F1595" s="2">
        <v>44742</v>
      </c>
      <c r="G1595" s="27" t="str">
        <f>TEXT(Table[[#This Row],[date]],"mmm")</f>
        <v>Jun</v>
      </c>
      <c r="H1595" s="2" t="str">
        <f>TEXT(Table[[#This Row],[date]],"yyyy")</f>
        <v>2022</v>
      </c>
      <c r="I1595" t="s">
        <v>39</v>
      </c>
      <c r="J1595" t="s">
        <v>15</v>
      </c>
      <c r="K1595">
        <v>480</v>
      </c>
    </row>
    <row r="1596" spans="1:11" x14ac:dyDescent="0.25">
      <c r="A1596" t="s">
        <v>1618</v>
      </c>
      <c r="B1596" t="s">
        <v>96</v>
      </c>
      <c r="C1596" t="s">
        <v>69</v>
      </c>
      <c r="D1596">
        <v>31</v>
      </c>
      <c r="E1596" s="27">
        <v>0.14000000000000001</v>
      </c>
      <c r="F1596" s="2">
        <v>44721</v>
      </c>
      <c r="G1596" s="27" t="str">
        <f>TEXT(Table[[#This Row],[date]],"mmm")</f>
        <v>Jun</v>
      </c>
      <c r="H1596" s="2" t="str">
        <f>TEXT(Table[[#This Row],[date]],"yyyy")</f>
        <v>2022</v>
      </c>
      <c r="I1596" t="s">
        <v>35</v>
      </c>
      <c r="J1596" t="s">
        <v>96</v>
      </c>
      <c r="K1596">
        <v>61</v>
      </c>
    </row>
    <row r="1597" spans="1:11" x14ac:dyDescent="0.25">
      <c r="A1597" t="s">
        <v>1619</v>
      </c>
      <c r="B1597" t="s">
        <v>1620</v>
      </c>
      <c r="C1597" t="s">
        <v>69</v>
      </c>
      <c r="D1597">
        <v>24</v>
      </c>
      <c r="E1597" s="27" t="s">
        <v>12</v>
      </c>
      <c r="F1597" s="2">
        <v>44981</v>
      </c>
      <c r="G1597" s="27" t="str">
        <f>TEXT(Table[[#This Row],[date]],"mmm")</f>
        <v>Feb</v>
      </c>
      <c r="H1597" s="2" t="str">
        <f>TEXT(Table[[#This Row],[date]],"yyyy")</f>
        <v>2023</v>
      </c>
      <c r="I1597" t="s">
        <v>35</v>
      </c>
      <c r="J1597" t="s">
        <v>15</v>
      </c>
      <c r="K1597">
        <v>263</v>
      </c>
    </row>
    <row r="1598" spans="1:11" x14ac:dyDescent="0.25">
      <c r="A1598" t="s">
        <v>1621</v>
      </c>
      <c r="B1598" t="s">
        <v>1355</v>
      </c>
      <c r="C1598" t="s">
        <v>97</v>
      </c>
      <c r="D1598">
        <v>221</v>
      </c>
      <c r="E1598" s="27">
        <v>1</v>
      </c>
      <c r="F1598" s="2">
        <v>43971</v>
      </c>
      <c r="G1598" s="27" t="str">
        <f>TEXT(Table[[#This Row],[date]],"mmm")</f>
        <v>May</v>
      </c>
      <c r="H1598" s="2" t="str">
        <f>TEXT(Table[[#This Row],[date]],"yyyy")</f>
        <v>2020</v>
      </c>
      <c r="I1598" t="s">
        <v>24</v>
      </c>
      <c r="J1598" t="s">
        <v>15</v>
      </c>
      <c r="K1598">
        <v>62</v>
      </c>
    </row>
    <row r="1599" spans="1:11" x14ac:dyDescent="0.25">
      <c r="A1599" t="s">
        <v>1622</v>
      </c>
      <c r="B1599" t="s">
        <v>213</v>
      </c>
      <c r="C1599" t="s">
        <v>108</v>
      </c>
      <c r="D1599">
        <v>23</v>
      </c>
      <c r="E1599" s="27">
        <v>0.3</v>
      </c>
      <c r="F1599" s="2">
        <v>44775</v>
      </c>
      <c r="G1599" s="27" t="str">
        <f>TEXT(Table[[#This Row],[date]],"mmm")</f>
        <v>Aug</v>
      </c>
      <c r="H1599" s="2" t="str">
        <f>TEXT(Table[[#This Row],[date]],"yyyy")</f>
        <v>2022</v>
      </c>
      <c r="I1599" t="s">
        <v>24</v>
      </c>
      <c r="J1599" t="s">
        <v>15</v>
      </c>
      <c r="K1599">
        <v>75</v>
      </c>
    </row>
    <row r="1600" spans="1:11" x14ac:dyDescent="0.25">
      <c r="A1600" t="s">
        <v>1623</v>
      </c>
      <c r="B1600" t="s">
        <v>184</v>
      </c>
      <c r="C1600" t="s">
        <v>175</v>
      </c>
      <c r="D1600">
        <v>28</v>
      </c>
      <c r="E1600" s="27">
        <v>0.2</v>
      </c>
      <c r="F1600" s="2">
        <v>44761</v>
      </c>
      <c r="G1600" s="27" t="str">
        <f>TEXT(Table[[#This Row],[date]],"mmm")</f>
        <v>Jul</v>
      </c>
      <c r="H1600" s="2" t="str">
        <f>TEXT(Table[[#This Row],[date]],"yyyy")</f>
        <v>2022</v>
      </c>
      <c r="I1600" t="s">
        <v>39</v>
      </c>
      <c r="J1600" t="s">
        <v>185</v>
      </c>
      <c r="K1600" t="s">
        <v>12</v>
      </c>
    </row>
    <row r="1601" spans="1:11" x14ac:dyDescent="0.25">
      <c r="A1601" t="s">
        <v>1624</v>
      </c>
      <c r="B1601" t="s">
        <v>10</v>
      </c>
      <c r="C1601" t="s">
        <v>34</v>
      </c>
      <c r="D1601" t="s">
        <v>12</v>
      </c>
      <c r="E1601" s="27">
        <v>0.2</v>
      </c>
      <c r="F1601" s="2">
        <v>44931</v>
      </c>
      <c r="G1601" s="27" t="str">
        <f>TEXT(Table[[#This Row],[date]],"mmm")</f>
        <v>Jan</v>
      </c>
      <c r="H1601" s="2" t="str">
        <f>TEXT(Table[[#This Row],[date]],"yyyy")</f>
        <v>2023</v>
      </c>
      <c r="I1601" t="s">
        <v>31</v>
      </c>
      <c r="J1601" t="s">
        <v>15</v>
      </c>
      <c r="K1601">
        <v>79</v>
      </c>
    </row>
    <row r="1602" spans="1:11" x14ac:dyDescent="0.25">
      <c r="A1602" t="s">
        <v>1624</v>
      </c>
      <c r="B1602" t="s">
        <v>10</v>
      </c>
      <c r="C1602" t="s">
        <v>34</v>
      </c>
      <c r="D1602">
        <v>330</v>
      </c>
      <c r="E1602" s="27">
        <v>0.15</v>
      </c>
      <c r="F1602" s="2">
        <v>44721</v>
      </c>
      <c r="G1602" s="27" t="str">
        <f>TEXT(Table[[#This Row],[date]],"mmm")</f>
        <v>Jun</v>
      </c>
      <c r="H1602" s="2" t="str">
        <f>TEXT(Table[[#This Row],[date]],"yyyy")</f>
        <v>2022</v>
      </c>
      <c r="I1602" t="s">
        <v>31</v>
      </c>
      <c r="J1602" t="s">
        <v>15</v>
      </c>
      <c r="K1602">
        <v>79</v>
      </c>
    </row>
    <row r="1603" spans="1:11" x14ac:dyDescent="0.25">
      <c r="A1603" t="s">
        <v>1624</v>
      </c>
      <c r="B1603" t="s">
        <v>10</v>
      </c>
      <c r="C1603" t="s">
        <v>34</v>
      </c>
      <c r="D1603">
        <v>1400</v>
      </c>
      <c r="E1603" s="27">
        <v>0.18</v>
      </c>
      <c r="F1603" s="2">
        <v>43983</v>
      </c>
      <c r="G1603" s="27" t="str">
        <f>TEXT(Table[[#This Row],[date]],"mmm")</f>
        <v>Jun</v>
      </c>
      <c r="H1603" s="2" t="str">
        <f>TEXT(Table[[#This Row],[date]],"yyyy")</f>
        <v>2020</v>
      </c>
      <c r="I1603" t="s">
        <v>31</v>
      </c>
      <c r="J1603" t="s">
        <v>15</v>
      </c>
      <c r="K1603">
        <v>79</v>
      </c>
    </row>
    <row r="1604" spans="1:11" x14ac:dyDescent="0.25">
      <c r="A1604" t="s">
        <v>1625</v>
      </c>
      <c r="B1604" t="s">
        <v>10</v>
      </c>
      <c r="C1604" t="s">
        <v>34</v>
      </c>
      <c r="D1604" t="s">
        <v>12</v>
      </c>
      <c r="E1604" s="27">
        <v>1</v>
      </c>
      <c r="F1604" s="2">
        <v>43997</v>
      </c>
      <c r="G1604" s="27" t="str">
        <f>TEXT(Table[[#This Row],[date]],"mmm")</f>
        <v>Jun</v>
      </c>
      <c r="H1604" s="2" t="str">
        <f>TEXT(Table[[#This Row],[date]],"yyyy")</f>
        <v>2020</v>
      </c>
      <c r="I1604" t="s">
        <v>24</v>
      </c>
      <c r="J1604" t="s">
        <v>15</v>
      </c>
      <c r="K1604">
        <v>10</v>
      </c>
    </row>
    <row r="1605" spans="1:11" x14ac:dyDescent="0.25">
      <c r="A1605" t="s">
        <v>1626</v>
      </c>
      <c r="B1605" t="s">
        <v>1467</v>
      </c>
      <c r="C1605" t="s">
        <v>34</v>
      </c>
      <c r="D1605">
        <v>80</v>
      </c>
      <c r="E1605" s="27" t="s">
        <v>12</v>
      </c>
      <c r="F1605" s="2">
        <v>44740</v>
      </c>
      <c r="G1605" s="27" t="str">
        <f>TEXT(Table[[#This Row],[date]],"mmm")</f>
        <v>Jun</v>
      </c>
      <c r="H1605" s="2" t="str">
        <f>TEXT(Table[[#This Row],[date]],"yyyy")</f>
        <v>2022</v>
      </c>
      <c r="I1605" t="s">
        <v>14</v>
      </c>
      <c r="J1605" t="s">
        <v>15</v>
      </c>
      <c r="K1605">
        <v>690</v>
      </c>
    </row>
    <row r="1606" spans="1:11" x14ac:dyDescent="0.25">
      <c r="A1606" t="s">
        <v>1626</v>
      </c>
      <c r="B1606" t="s">
        <v>1467</v>
      </c>
      <c r="C1606" t="s">
        <v>34</v>
      </c>
      <c r="D1606">
        <v>100</v>
      </c>
      <c r="E1606" s="27">
        <v>0.12</v>
      </c>
      <c r="F1606" s="2">
        <v>43944</v>
      </c>
      <c r="G1606" s="27" t="str">
        <f>TEXT(Table[[#This Row],[date]],"mmm")</f>
        <v>Apr</v>
      </c>
      <c r="H1606" s="2" t="str">
        <f>TEXT(Table[[#This Row],[date]],"yyyy")</f>
        <v>2020</v>
      </c>
      <c r="I1606" t="s">
        <v>29</v>
      </c>
      <c r="J1606" t="s">
        <v>15</v>
      </c>
      <c r="K1606">
        <v>160</v>
      </c>
    </row>
    <row r="1607" spans="1:11" x14ac:dyDescent="0.25">
      <c r="A1607" t="s">
        <v>1626</v>
      </c>
      <c r="B1607" t="s">
        <v>1467</v>
      </c>
      <c r="C1607" t="s">
        <v>34</v>
      </c>
      <c r="D1607">
        <v>120</v>
      </c>
      <c r="E1607" s="27">
        <v>0.08</v>
      </c>
      <c r="F1607" s="2">
        <v>44740</v>
      </c>
      <c r="G1607" s="27" t="str">
        <f>TEXT(Table[[#This Row],[date]],"mmm")</f>
        <v>Jun</v>
      </c>
      <c r="H1607" s="2" t="str">
        <f>TEXT(Table[[#This Row],[date]],"yyyy")</f>
        <v>2022</v>
      </c>
      <c r="I1607" t="s">
        <v>14</v>
      </c>
      <c r="J1607" t="s">
        <v>15</v>
      </c>
      <c r="K1607">
        <v>690</v>
      </c>
    </row>
    <row r="1608" spans="1:11" x14ac:dyDescent="0.25">
      <c r="A1608" t="s">
        <v>1627</v>
      </c>
      <c r="B1608" t="s">
        <v>37</v>
      </c>
      <c r="C1608" t="s">
        <v>69</v>
      </c>
      <c r="D1608">
        <v>1300</v>
      </c>
      <c r="E1608" s="27">
        <v>0.2</v>
      </c>
      <c r="F1608" s="2">
        <v>43963</v>
      </c>
      <c r="G1608" s="27" t="str">
        <f>TEXT(Table[[#This Row],[date]],"mmm")</f>
        <v>May</v>
      </c>
      <c r="H1608" s="2" t="str">
        <f>TEXT(Table[[#This Row],[date]],"yyyy")</f>
        <v>2020</v>
      </c>
      <c r="I1608" t="s">
        <v>31</v>
      </c>
      <c r="J1608" t="s">
        <v>40</v>
      </c>
      <c r="K1608" t="s">
        <v>12</v>
      </c>
    </row>
    <row r="1609" spans="1:11" x14ac:dyDescent="0.25">
      <c r="A1609" t="s">
        <v>1628</v>
      </c>
      <c r="B1609" t="s">
        <v>114</v>
      </c>
      <c r="C1609" t="s">
        <v>53</v>
      </c>
      <c r="D1609">
        <v>250</v>
      </c>
      <c r="E1609" s="27">
        <v>1</v>
      </c>
      <c r="F1609" s="2">
        <v>43946</v>
      </c>
      <c r="G1609" s="27" t="str">
        <f>TEXT(Table[[#This Row],[date]],"mmm")</f>
        <v>Apr</v>
      </c>
      <c r="H1609" s="2" t="str">
        <f>TEXT(Table[[#This Row],[date]],"yyyy")</f>
        <v>2020</v>
      </c>
      <c r="I1609" t="s">
        <v>19</v>
      </c>
      <c r="J1609" t="s">
        <v>116</v>
      </c>
      <c r="K1609" t="s">
        <v>12</v>
      </c>
    </row>
    <row r="1610" spans="1:11" x14ac:dyDescent="0.25">
      <c r="A1610" t="s">
        <v>1629</v>
      </c>
      <c r="B1610" t="s">
        <v>198</v>
      </c>
      <c r="C1610" t="s">
        <v>105</v>
      </c>
      <c r="D1610">
        <v>59</v>
      </c>
      <c r="E1610" s="27">
        <v>0.08</v>
      </c>
      <c r="F1610" s="2">
        <v>44714</v>
      </c>
      <c r="G1610" s="27" t="str">
        <f>TEXT(Table[[#This Row],[date]],"mmm")</f>
        <v>Jun</v>
      </c>
      <c r="H1610" s="2" t="str">
        <f>TEXT(Table[[#This Row],[date]],"yyyy")</f>
        <v>2022</v>
      </c>
      <c r="I1610" t="s">
        <v>35</v>
      </c>
      <c r="J1610" t="s">
        <v>15</v>
      </c>
      <c r="K1610">
        <v>325</v>
      </c>
    </row>
    <row r="1611" spans="1:11" x14ac:dyDescent="0.25">
      <c r="A1611" t="s">
        <v>1630</v>
      </c>
      <c r="B1611" t="s">
        <v>42</v>
      </c>
      <c r="C1611" t="s">
        <v>65</v>
      </c>
      <c r="D1611" t="s">
        <v>12</v>
      </c>
      <c r="E1611" s="27">
        <v>0.25</v>
      </c>
      <c r="F1611" s="2">
        <v>44883</v>
      </c>
      <c r="G1611" s="27" t="str">
        <f>TEXT(Table[[#This Row],[date]],"mmm")</f>
        <v>Nov</v>
      </c>
      <c r="H1611" s="2" t="str">
        <f>TEXT(Table[[#This Row],[date]],"yyyy")</f>
        <v>2022</v>
      </c>
      <c r="I1611" t="s">
        <v>59</v>
      </c>
      <c r="J1611" t="s">
        <v>15</v>
      </c>
      <c r="K1611">
        <v>18</v>
      </c>
    </row>
    <row r="1612" spans="1:11" x14ac:dyDescent="0.25">
      <c r="A1612" t="s">
        <v>1631</v>
      </c>
      <c r="B1612" t="s">
        <v>64</v>
      </c>
      <c r="C1612" t="s">
        <v>65</v>
      </c>
      <c r="D1612">
        <v>100</v>
      </c>
      <c r="E1612" s="27">
        <v>0.1</v>
      </c>
      <c r="F1612" s="2">
        <v>44637</v>
      </c>
      <c r="G1612" s="27" t="str">
        <f>TEXT(Table[[#This Row],[date]],"mmm")</f>
        <v>Mar</v>
      </c>
      <c r="H1612" s="2" t="str">
        <f>TEXT(Table[[#This Row],[date]],"yyyy")</f>
        <v>2022</v>
      </c>
      <c r="I1612" t="s">
        <v>31</v>
      </c>
      <c r="J1612" t="s">
        <v>66</v>
      </c>
      <c r="K1612">
        <v>275</v>
      </c>
    </row>
    <row r="1613" spans="1:11" x14ac:dyDescent="0.25">
      <c r="A1613" t="s">
        <v>1632</v>
      </c>
      <c r="B1613" t="s">
        <v>10</v>
      </c>
      <c r="C1613" t="s">
        <v>453</v>
      </c>
      <c r="D1613" t="s">
        <v>12</v>
      </c>
      <c r="E1613" s="27">
        <v>0.14000000000000001</v>
      </c>
      <c r="F1613" s="2">
        <v>44896</v>
      </c>
      <c r="G1613" s="27" t="str">
        <f>TEXT(Table[[#This Row],[date]],"mmm")</f>
        <v>Dec</v>
      </c>
      <c r="H1613" s="2" t="str">
        <f>TEXT(Table[[#This Row],[date]],"yyyy")</f>
        <v>2022</v>
      </c>
      <c r="I1613" t="s">
        <v>85</v>
      </c>
      <c r="J1613" t="s">
        <v>15</v>
      </c>
      <c r="K1613">
        <v>151</v>
      </c>
    </row>
    <row r="1614" spans="1:11" x14ac:dyDescent="0.25">
      <c r="A1614" t="s">
        <v>1633</v>
      </c>
      <c r="B1614" t="s">
        <v>213</v>
      </c>
      <c r="C1614" t="s">
        <v>108</v>
      </c>
      <c r="D1614">
        <v>20</v>
      </c>
      <c r="E1614" s="27">
        <v>0.12</v>
      </c>
      <c r="F1614" s="2">
        <v>44742</v>
      </c>
      <c r="G1614" s="27" t="str">
        <f>TEXT(Table[[#This Row],[date]],"mmm")</f>
        <v>Jun</v>
      </c>
      <c r="H1614" s="2" t="str">
        <f>TEXT(Table[[#This Row],[date]],"yyyy")</f>
        <v>2022</v>
      </c>
      <c r="I1614" t="s">
        <v>24</v>
      </c>
      <c r="J1614" t="s">
        <v>15</v>
      </c>
      <c r="K1614">
        <v>58</v>
      </c>
    </row>
    <row r="1615" spans="1:11" x14ac:dyDescent="0.25">
      <c r="A1615" t="s">
        <v>1634</v>
      </c>
      <c r="B1615" t="s">
        <v>155</v>
      </c>
      <c r="C1615" t="s">
        <v>65</v>
      </c>
      <c r="D1615" t="s">
        <v>12</v>
      </c>
      <c r="E1615" s="27">
        <v>0.2</v>
      </c>
      <c r="F1615" s="2">
        <v>44735</v>
      </c>
      <c r="G1615" s="27" t="str">
        <f>TEXT(Table[[#This Row],[date]],"mmm")</f>
        <v>Jun</v>
      </c>
      <c r="H1615" s="2" t="str">
        <f>TEXT(Table[[#This Row],[date]],"yyyy")</f>
        <v>2022</v>
      </c>
      <c r="I1615" t="s">
        <v>24</v>
      </c>
      <c r="J1615" t="s">
        <v>157</v>
      </c>
      <c r="K1615">
        <v>111</v>
      </c>
    </row>
    <row r="1616" spans="1:11" x14ac:dyDescent="0.25">
      <c r="A1616" t="s">
        <v>1634</v>
      </c>
      <c r="B1616" t="s">
        <v>155</v>
      </c>
      <c r="C1616" t="s">
        <v>65</v>
      </c>
      <c r="D1616">
        <v>40</v>
      </c>
      <c r="E1616" s="27">
        <v>0.2</v>
      </c>
      <c r="F1616" s="2">
        <v>44936</v>
      </c>
      <c r="G1616" s="27" t="str">
        <f>TEXT(Table[[#This Row],[date]],"mmm")</f>
        <v>Jan</v>
      </c>
      <c r="H1616" s="2" t="str">
        <f>TEXT(Table[[#This Row],[date]],"yyyy")</f>
        <v>2023</v>
      </c>
      <c r="I1616" t="s">
        <v>24</v>
      </c>
      <c r="J1616" t="s">
        <v>157</v>
      </c>
      <c r="K1616">
        <v>111</v>
      </c>
    </row>
    <row r="1617" spans="1:11" x14ac:dyDescent="0.25">
      <c r="A1617" t="s">
        <v>1635</v>
      </c>
      <c r="B1617" t="s">
        <v>10</v>
      </c>
      <c r="C1617" t="s">
        <v>69</v>
      </c>
      <c r="D1617">
        <v>50</v>
      </c>
      <c r="E1617" s="27" t="s">
        <v>12</v>
      </c>
      <c r="F1617" s="2">
        <v>44792</v>
      </c>
      <c r="G1617" s="27" t="str">
        <f>TEXT(Table[[#This Row],[date]],"mmm")</f>
        <v>Aug</v>
      </c>
      <c r="H1617" s="2" t="str">
        <f>TEXT(Table[[#This Row],[date]],"yyyy")</f>
        <v>2022</v>
      </c>
      <c r="I1617" t="s">
        <v>381</v>
      </c>
      <c r="J1617" t="s">
        <v>15</v>
      </c>
      <c r="K1617">
        <v>2300</v>
      </c>
    </row>
    <row r="1618" spans="1:11" x14ac:dyDescent="0.25">
      <c r="A1618" t="s">
        <v>1635</v>
      </c>
      <c r="B1618" t="s">
        <v>10</v>
      </c>
      <c r="C1618" t="s">
        <v>69</v>
      </c>
      <c r="D1618">
        <v>1000</v>
      </c>
      <c r="E1618" s="27">
        <v>0.14000000000000001</v>
      </c>
      <c r="F1618" s="2">
        <v>44868</v>
      </c>
      <c r="G1618" s="27" t="str">
        <f>TEXT(Table[[#This Row],[date]],"mmm")</f>
        <v>Nov</v>
      </c>
      <c r="H1618" s="2" t="str">
        <f>TEXT(Table[[#This Row],[date]],"yyyy")</f>
        <v>2022</v>
      </c>
      <c r="I1618" t="s">
        <v>381</v>
      </c>
      <c r="J1618" t="s">
        <v>15</v>
      </c>
      <c r="K1618">
        <v>2300</v>
      </c>
    </row>
    <row r="1619" spans="1:11" x14ac:dyDescent="0.25">
      <c r="A1619" t="s">
        <v>1636</v>
      </c>
      <c r="B1619" t="s">
        <v>10</v>
      </c>
      <c r="C1619" t="s">
        <v>119</v>
      </c>
      <c r="D1619">
        <v>40</v>
      </c>
      <c r="E1619" s="27" t="s">
        <v>12</v>
      </c>
      <c r="F1619" s="2">
        <v>44980</v>
      </c>
      <c r="G1619" s="27" t="str">
        <f>TEXT(Table[[#This Row],[date]],"mmm")</f>
        <v>Feb</v>
      </c>
      <c r="H1619" s="2" t="str">
        <f>TEXT(Table[[#This Row],[date]],"yyyy")</f>
        <v>2023</v>
      </c>
      <c r="I1619" t="s">
        <v>24</v>
      </c>
      <c r="J1619" t="s">
        <v>15</v>
      </c>
      <c r="K1619">
        <v>76</v>
      </c>
    </row>
    <row r="1620" spans="1:11" x14ac:dyDescent="0.25">
      <c r="A1620" t="s">
        <v>1637</v>
      </c>
      <c r="B1620" t="s">
        <v>10</v>
      </c>
      <c r="C1620" t="s">
        <v>28</v>
      </c>
      <c r="D1620">
        <v>200</v>
      </c>
      <c r="E1620" s="27" t="s">
        <v>12</v>
      </c>
      <c r="F1620" s="2">
        <v>43979</v>
      </c>
      <c r="G1620" s="27" t="str">
        <f>TEXT(Table[[#This Row],[date]],"mmm")</f>
        <v>May</v>
      </c>
      <c r="H1620" s="2" t="str">
        <f>TEXT(Table[[#This Row],[date]],"yyyy")</f>
        <v>2020</v>
      </c>
      <c r="I1620" t="s">
        <v>59</v>
      </c>
      <c r="J1620" t="s">
        <v>15</v>
      </c>
      <c r="K1620">
        <v>19</v>
      </c>
    </row>
    <row r="1621" spans="1:11" x14ac:dyDescent="0.25">
      <c r="A1621" t="s">
        <v>1638</v>
      </c>
      <c r="B1621" t="s">
        <v>10</v>
      </c>
      <c r="C1621" t="s">
        <v>43</v>
      </c>
      <c r="D1621">
        <v>33</v>
      </c>
      <c r="E1621" s="27">
        <v>0.4</v>
      </c>
      <c r="F1621" s="2">
        <v>44725</v>
      </c>
      <c r="G1621" s="27" t="str">
        <f>TEXT(Table[[#This Row],[date]],"mmm")</f>
        <v>Jun</v>
      </c>
      <c r="H1621" s="2" t="str">
        <f>TEXT(Table[[#This Row],[date]],"yyyy")</f>
        <v>2022</v>
      </c>
      <c r="I1621" t="s">
        <v>24</v>
      </c>
      <c r="J1621" t="s">
        <v>15</v>
      </c>
      <c r="K1621">
        <v>50</v>
      </c>
    </row>
    <row r="1622" spans="1:11" x14ac:dyDescent="0.25">
      <c r="A1622" t="s">
        <v>1639</v>
      </c>
      <c r="B1622" t="s">
        <v>80</v>
      </c>
      <c r="C1622" t="s">
        <v>43</v>
      </c>
      <c r="D1622">
        <v>70</v>
      </c>
      <c r="E1622" s="27" t="s">
        <v>12</v>
      </c>
      <c r="F1622" s="2">
        <v>44895</v>
      </c>
      <c r="G1622" s="27" t="str">
        <f>TEXT(Table[[#This Row],[date]],"mmm")</f>
        <v>Nov</v>
      </c>
      <c r="H1622" s="2" t="str">
        <f>TEXT(Table[[#This Row],[date]],"yyyy")</f>
        <v>2022</v>
      </c>
      <c r="I1622" t="s">
        <v>19</v>
      </c>
      <c r="J1622" t="s">
        <v>81</v>
      </c>
      <c r="K1622">
        <v>64</v>
      </c>
    </row>
    <row r="1623" spans="1:11" x14ac:dyDescent="0.25">
      <c r="A1623" t="s">
        <v>1640</v>
      </c>
      <c r="B1623" t="s">
        <v>10</v>
      </c>
      <c r="C1623" t="s">
        <v>28</v>
      </c>
      <c r="D1623" t="s">
        <v>12</v>
      </c>
      <c r="E1623" s="27">
        <v>0.17</v>
      </c>
      <c r="F1623" s="2">
        <v>44757</v>
      </c>
      <c r="G1623" s="27" t="str">
        <f>TEXT(Table[[#This Row],[date]],"mmm")</f>
        <v>Jul</v>
      </c>
      <c r="H1623" s="2" t="str">
        <f>TEXT(Table[[#This Row],[date]],"yyyy")</f>
        <v>2022</v>
      </c>
      <c r="I1623" t="s">
        <v>29</v>
      </c>
      <c r="J1623" t="s">
        <v>15</v>
      </c>
      <c r="K1623">
        <v>40</v>
      </c>
    </row>
    <row r="1624" spans="1:11" x14ac:dyDescent="0.25">
      <c r="A1624" t="s">
        <v>1641</v>
      </c>
      <c r="B1624" t="s">
        <v>10</v>
      </c>
      <c r="C1624" t="s">
        <v>166</v>
      </c>
      <c r="D1624">
        <v>19</v>
      </c>
      <c r="E1624" s="27">
        <v>0.25</v>
      </c>
      <c r="F1624" s="2">
        <v>44984</v>
      </c>
      <c r="G1624" s="27" t="str">
        <f>TEXT(Table[[#This Row],[date]],"mmm")</f>
        <v>Feb</v>
      </c>
      <c r="H1624" s="2" t="str">
        <f>TEXT(Table[[#This Row],[date]],"yyyy")</f>
        <v>2023</v>
      </c>
      <c r="I1624" t="s">
        <v>24</v>
      </c>
      <c r="J1624" t="s">
        <v>15</v>
      </c>
      <c r="K1624">
        <v>126</v>
      </c>
    </row>
    <row r="1625" spans="1:11" x14ac:dyDescent="0.25">
      <c r="A1625" t="s">
        <v>1642</v>
      </c>
      <c r="B1625" t="s">
        <v>1643</v>
      </c>
      <c r="C1625" t="s">
        <v>146</v>
      </c>
      <c r="D1625">
        <v>30</v>
      </c>
      <c r="E1625" s="27">
        <v>0.2</v>
      </c>
      <c r="F1625" s="2">
        <v>43946</v>
      </c>
      <c r="G1625" s="27" t="str">
        <f>TEXT(Table[[#This Row],[date]],"mmm")</f>
        <v>Apr</v>
      </c>
      <c r="H1625" s="2" t="str">
        <f>TEXT(Table[[#This Row],[date]],"yyyy")</f>
        <v>2020</v>
      </c>
      <c r="I1625" t="s">
        <v>24</v>
      </c>
      <c r="J1625" t="s">
        <v>15</v>
      </c>
      <c r="K1625">
        <v>17</v>
      </c>
    </row>
    <row r="1626" spans="1:11" x14ac:dyDescent="0.25">
      <c r="A1626" t="s">
        <v>1644</v>
      </c>
      <c r="B1626" t="s">
        <v>27</v>
      </c>
      <c r="C1626" t="s">
        <v>119</v>
      </c>
      <c r="D1626" t="s">
        <v>12</v>
      </c>
      <c r="E1626" s="27">
        <v>1</v>
      </c>
      <c r="F1626" s="2">
        <v>44694</v>
      </c>
      <c r="G1626" s="27" t="str">
        <f>TEXT(Table[[#This Row],[date]],"mmm")</f>
        <v>May</v>
      </c>
      <c r="H1626" s="2" t="str">
        <f>TEXT(Table[[#This Row],[date]],"yyyy")</f>
        <v>2022</v>
      </c>
      <c r="I1626" t="s">
        <v>24</v>
      </c>
      <c r="J1626" t="s">
        <v>15</v>
      </c>
      <c r="K1626" t="s">
        <v>12</v>
      </c>
    </row>
    <row r="1627" spans="1:11" x14ac:dyDescent="0.25">
      <c r="A1627" t="s">
        <v>1645</v>
      </c>
      <c r="B1627" t="s">
        <v>10</v>
      </c>
      <c r="C1627" t="s">
        <v>65</v>
      </c>
      <c r="D1627">
        <v>13</v>
      </c>
      <c r="E1627" s="27">
        <v>0.14000000000000001</v>
      </c>
      <c r="F1627" s="2">
        <v>44741</v>
      </c>
      <c r="G1627" s="27" t="str">
        <f>TEXT(Table[[#This Row],[date]],"mmm")</f>
        <v>Jun</v>
      </c>
      <c r="H1627" s="2" t="str">
        <f>TEXT(Table[[#This Row],[date]],"yyyy")</f>
        <v>2022</v>
      </c>
      <c r="I1627" t="s">
        <v>24</v>
      </c>
      <c r="J1627" t="s">
        <v>15</v>
      </c>
      <c r="K1627">
        <v>82</v>
      </c>
    </row>
    <row r="1628" spans="1:11" x14ac:dyDescent="0.25">
      <c r="A1628" t="s">
        <v>1646</v>
      </c>
      <c r="B1628" t="s">
        <v>10</v>
      </c>
      <c r="C1628" t="s">
        <v>11</v>
      </c>
      <c r="D1628">
        <v>101</v>
      </c>
      <c r="E1628" s="27">
        <v>1</v>
      </c>
      <c r="F1628" s="2">
        <v>44732</v>
      </c>
      <c r="G1628" s="27" t="str">
        <f>TEXT(Table[[#This Row],[date]],"mmm")</f>
        <v>Jun</v>
      </c>
      <c r="H1628" s="2" t="str">
        <f>TEXT(Table[[#This Row],[date]],"yyyy")</f>
        <v>2022</v>
      </c>
      <c r="I1628" t="s">
        <v>39</v>
      </c>
      <c r="J1628" t="s">
        <v>15</v>
      </c>
      <c r="K1628">
        <v>7</v>
      </c>
    </row>
    <row r="1629" spans="1:11" x14ac:dyDescent="0.25">
      <c r="A1629" t="s">
        <v>1647</v>
      </c>
      <c r="B1629" t="s">
        <v>37</v>
      </c>
      <c r="C1629" t="s">
        <v>69</v>
      </c>
      <c r="D1629">
        <v>100</v>
      </c>
      <c r="E1629" s="27">
        <v>0.03</v>
      </c>
      <c r="F1629" s="2">
        <v>44711</v>
      </c>
      <c r="G1629" s="27" t="str">
        <f>TEXT(Table[[#This Row],[date]],"mmm")</f>
        <v>May</v>
      </c>
      <c r="H1629" s="2" t="str">
        <f>TEXT(Table[[#This Row],[date]],"yyyy")</f>
        <v>2022</v>
      </c>
      <c r="I1629" t="s">
        <v>39</v>
      </c>
      <c r="J1629" t="s">
        <v>40</v>
      </c>
      <c r="K1629">
        <v>50</v>
      </c>
    </row>
    <row r="1630" spans="1:11" x14ac:dyDescent="0.25">
      <c r="A1630" t="s">
        <v>1648</v>
      </c>
      <c r="B1630" t="s">
        <v>10</v>
      </c>
      <c r="C1630" t="s">
        <v>159</v>
      </c>
      <c r="D1630" t="s">
        <v>12</v>
      </c>
      <c r="E1630" s="27">
        <v>0.15</v>
      </c>
      <c r="F1630" s="2">
        <v>44742</v>
      </c>
      <c r="G1630" s="27" t="str">
        <f>TEXT(Table[[#This Row],[date]],"mmm")</f>
        <v>Jun</v>
      </c>
      <c r="H1630" s="2" t="str">
        <f>TEXT(Table[[#This Row],[date]],"yyyy")</f>
        <v>2022</v>
      </c>
      <c r="I1630" t="s">
        <v>29</v>
      </c>
      <c r="J1630" t="s">
        <v>15</v>
      </c>
      <c r="K1630">
        <v>135</v>
      </c>
    </row>
    <row r="1631" spans="1:11" x14ac:dyDescent="0.25">
      <c r="A1631" t="s">
        <v>1649</v>
      </c>
      <c r="B1631" t="s">
        <v>198</v>
      </c>
      <c r="C1631" t="s">
        <v>69</v>
      </c>
      <c r="D1631">
        <v>90</v>
      </c>
      <c r="E1631" s="27">
        <v>0.23</v>
      </c>
      <c r="F1631" s="2">
        <v>44736</v>
      </c>
      <c r="G1631" s="27" t="str">
        <f>TEXT(Table[[#This Row],[date]],"mmm")</f>
        <v>Jun</v>
      </c>
      <c r="H1631" s="2" t="str">
        <f>TEXT(Table[[#This Row],[date]],"yyyy")</f>
        <v>2022</v>
      </c>
      <c r="I1631" t="s">
        <v>19</v>
      </c>
      <c r="J1631" t="s">
        <v>15</v>
      </c>
      <c r="K1631">
        <v>124</v>
      </c>
    </row>
    <row r="1632" spans="1:11" x14ac:dyDescent="0.25">
      <c r="A1632" t="s">
        <v>1650</v>
      </c>
      <c r="B1632" t="s">
        <v>33</v>
      </c>
      <c r="C1632" t="s">
        <v>18</v>
      </c>
      <c r="D1632">
        <v>24</v>
      </c>
      <c r="E1632" s="27">
        <v>0.13</v>
      </c>
      <c r="F1632" s="2">
        <v>44753</v>
      </c>
      <c r="G1632" s="27" t="str">
        <f>TEXT(Table[[#This Row],[date]],"mmm")</f>
        <v>Jul</v>
      </c>
      <c r="H1632" s="2" t="str">
        <f>TEXT(Table[[#This Row],[date]],"yyyy")</f>
        <v>2022</v>
      </c>
      <c r="I1632" t="s">
        <v>35</v>
      </c>
      <c r="J1632" t="s">
        <v>15</v>
      </c>
      <c r="K1632">
        <v>74</v>
      </c>
    </row>
    <row r="1633" spans="1:11" x14ac:dyDescent="0.25">
      <c r="A1633" t="s">
        <v>1651</v>
      </c>
      <c r="B1633" t="s">
        <v>10</v>
      </c>
      <c r="C1633" t="s">
        <v>28</v>
      </c>
      <c r="D1633">
        <v>23</v>
      </c>
      <c r="E1633" s="27">
        <v>0.22</v>
      </c>
      <c r="F1633" s="2">
        <v>44715</v>
      </c>
      <c r="G1633" s="27" t="str">
        <f>TEXT(Table[[#This Row],[date]],"mmm")</f>
        <v>Jun</v>
      </c>
      <c r="H1633" s="2" t="str">
        <f>TEXT(Table[[#This Row],[date]],"yyyy")</f>
        <v>2022</v>
      </c>
      <c r="I1633" t="s">
        <v>29</v>
      </c>
      <c r="J1633" t="s">
        <v>15</v>
      </c>
      <c r="K1633">
        <v>108</v>
      </c>
    </row>
    <row r="1634" spans="1:11" x14ac:dyDescent="0.25">
      <c r="A1634" t="s">
        <v>1652</v>
      </c>
      <c r="B1634" t="s">
        <v>298</v>
      </c>
      <c r="C1634" t="s">
        <v>43</v>
      </c>
      <c r="D1634" t="s">
        <v>12</v>
      </c>
      <c r="E1634" s="27">
        <v>1</v>
      </c>
      <c r="F1634" s="2">
        <v>44733</v>
      </c>
      <c r="G1634" s="27" t="str">
        <f>TEXT(Table[[#This Row],[date]],"mmm")</f>
        <v>Jun</v>
      </c>
      <c r="H1634" s="2" t="str">
        <f>TEXT(Table[[#This Row],[date]],"yyyy")</f>
        <v>2022</v>
      </c>
      <c r="I1634" t="s">
        <v>124</v>
      </c>
      <c r="J1634" t="s">
        <v>70</v>
      </c>
      <c r="K1634">
        <v>0</v>
      </c>
    </row>
    <row r="1635" spans="1:11" x14ac:dyDescent="0.25">
      <c r="A1635" t="s">
        <v>1653</v>
      </c>
      <c r="B1635" t="s">
        <v>177</v>
      </c>
      <c r="C1635" t="s">
        <v>119</v>
      </c>
      <c r="D1635">
        <v>30</v>
      </c>
      <c r="E1635" s="27" t="s">
        <v>12</v>
      </c>
      <c r="F1635" s="2">
        <v>44067</v>
      </c>
      <c r="G1635" s="27" t="str">
        <f>TEXT(Table[[#This Row],[date]],"mmm")</f>
        <v>Aug</v>
      </c>
      <c r="H1635" s="2" t="str">
        <f>TEXT(Table[[#This Row],[date]],"yyyy")</f>
        <v>2020</v>
      </c>
      <c r="I1635" t="s">
        <v>31</v>
      </c>
      <c r="J1635" t="s">
        <v>48</v>
      </c>
      <c r="K1635">
        <v>36</v>
      </c>
    </row>
    <row r="1636" spans="1:11" x14ac:dyDescent="0.25">
      <c r="A1636" t="s">
        <v>1654</v>
      </c>
      <c r="B1636" t="s">
        <v>74</v>
      </c>
      <c r="C1636" t="s">
        <v>58</v>
      </c>
      <c r="D1636">
        <v>35</v>
      </c>
      <c r="E1636" s="27">
        <v>7.0000000000000007E-2</v>
      </c>
      <c r="F1636" s="2">
        <v>44734</v>
      </c>
      <c r="G1636" s="27" t="str">
        <f>TEXT(Table[[#This Row],[date]],"mmm")</f>
        <v>Jun</v>
      </c>
      <c r="H1636" s="2" t="str">
        <f>TEXT(Table[[#This Row],[date]],"yyyy")</f>
        <v>2022</v>
      </c>
      <c r="I1636" t="s">
        <v>29</v>
      </c>
      <c r="J1636" t="s">
        <v>15</v>
      </c>
      <c r="K1636">
        <v>261</v>
      </c>
    </row>
    <row r="1637" spans="1:11" x14ac:dyDescent="0.25">
      <c r="A1637" t="s">
        <v>1655</v>
      </c>
      <c r="B1637" t="s">
        <v>1200</v>
      </c>
      <c r="C1637" t="s">
        <v>38</v>
      </c>
      <c r="D1637" t="s">
        <v>12</v>
      </c>
      <c r="E1637" s="27">
        <v>0.3</v>
      </c>
      <c r="F1637" s="2">
        <v>44932</v>
      </c>
      <c r="G1637" s="27" t="str">
        <f>TEXT(Table[[#This Row],[date]],"mmm")</f>
        <v>Jan</v>
      </c>
      <c r="H1637" s="2" t="str">
        <f>TEXT(Table[[#This Row],[date]],"yyyy")</f>
        <v>2023</v>
      </c>
      <c r="I1637" t="s">
        <v>19</v>
      </c>
      <c r="J1637" t="s">
        <v>15</v>
      </c>
      <c r="K1637">
        <v>9</v>
      </c>
    </row>
    <row r="1638" spans="1:11" x14ac:dyDescent="0.25">
      <c r="A1638" t="s">
        <v>1656</v>
      </c>
      <c r="B1638" t="s">
        <v>118</v>
      </c>
      <c r="C1638" t="s">
        <v>34</v>
      </c>
      <c r="D1638">
        <v>250</v>
      </c>
      <c r="E1638" s="27">
        <v>0.17</v>
      </c>
      <c r="F1638" s="2">
        <v>44727</v>
      </c>
      <c r="G1638" s="27" t="str">
        <f>TEXT(Table[[#This Row],[date]],"mmm")</f>
        <v>Jun</v>
      </c>
      <c r="H1638" s="2" t="str">
        <f>TEXT(Table[[#This Row],[date]],"yyyy")</f>
        <v>2022</v>
      </c>
      <c r="I1638" t="s">
        <v>29</v>
      </c>
      <c r="J1638" t="s">
        <v>120</v>
      </c>
      <c r="K1638">
        <v>169</v>
      </c>
    </row>
    <row r="1639" spans="1:11" x14ac:dyDescent="0.25">
      <c r="A1639" t="s">
        <v>1657</v>
      </c>
      <c r="B1639" t="s">
        <v>114</v>
      </c>
      <c r="C1639" t="s">
        <v>28</v>
      </c>
      <c r="D1639" t="s">
        <v>12</v>
      </c>
      <c r="E1639" s="27">
        <v>0.3</v>
      </c>
      <c r="F1639" s="2">
        <v>43936</v>
      </c>
      <c r="G1639" s="27" t="str">
        <f>TEXT(Table[[#This Row],[date]],"mmm")</f>
        <v>Apr</v>
      </c>
      <c r="H1639" s="2" t="str">
        <f>TEXT(Table[[#This Row],[date]],"yyyy")</f>
        <v>2020</v>
      </c>
      <c r="I1639" t="s">
        <v>19</v>
      </c>
      <c r="J1639" t="s">
        <v>116</v>
      </c>
      <c r="K1639">
        <v>7</v>
      </c>
    </row>
    <row r="1640" spans="1:11" x14ac:dyDescent="0.25">
      <c r="A1640" t="s">
        <v>1658</v>
      </c>
      <c r="B1640" t="s">
        <v>27</v>
      </c>
      <c r="C1640" t="s">
        <v>53</v>
      </c>
      <c r="D1640">
        <v>35</v>
      </c>
      <c r="E1640" s="27">
        <v>0.1</v>
      </c>
      <c r="F1640" s="2">
        <v>43938</v>
      </c>
      <c r="G1640" s="27" t="str">
        <f>TEXT(Table[[#This Row],[date]],"mmm")</f>
        <v>Apr</v>
      </c>
      <c r="H1640" s="2" t="str">
        <f>TEXT(Table[[#This Row],[date]],"yyyy")</f>
        <v>2020</v>
      </c>
      <c r="I1640" t="s">
        <v>787</v>
      </c>
      <c r="J1640" t="s">
        <v>15</v>
      </c>
      <c r="K1640">
        <v>478</v>
      </c>
    </row>
    <row r="1641" spans="1:11" x14ac:dyDescent="0.25">
      <c r="A1641" t="s">
        <v>1659</v>
      </c>
      <c r="B1641" t="s">
        <v>298</v>
      </c>
      <c r="C1641" t="s">
        <v>53</v>
      </c>
      <c r="D1641">
        <v>250</v>
      </c>
      <c r="E1641" s="27">
        <v>0.03</v>
      </c>
      <c r="F1641" s="2">
        <v>44903</v>
      </c>
      <c r="G1641" s="27" t="str">
        <f>TEXT(Table[[#This Row],[date]],"mmm")</f>
        <v>Dec</v>
      </c>
      <c r="H1641" s="2" t="str">
        <f>TEXT(Table[[#This Row],[date]],"yyyy")</f>
        <v>2022</v>
      </c>
      <c r="I1641" t="s">
        <v>39</v>
      </c>
      <c r="J1641" t="s">
        <v>70</v>
      </c>
      <c r="K1641">
        <v>3600</v>
      </c>
    </row>
    <row r="1642" spans="1:11" x14ac:dyDescent="0.25">
      <c r="A1642" t="s">
        <v>1659</v>
      </c>
      <c r="B1642" t="s">
        <v>298</v>
      </c>
      <c r="C1642" t="s">
        <v>53</v>
      </c>
      <c r="D1642">
        <v>350</v>
      </c>
      <c r="E1642" s="27">
        <v>0.05</v>
      </c>
      <c r="F1642" s="2">
        <v>44039</v>
      </c>
      <c r="G1642" s="27" t="str">
        <f>TEXT(Table[[#This Row],[date]],"mmm")</f>
        <v>Jul</v>
      </c>
      <c r="H1642" s="2" t="str">
        <f>TEXT(Table[[#This Row],[date]],"yyyy")</f>
        <v>2020</v>
      </c>
      <c r="I1642" t="s">
        <v>787</v>
      </c>
      <c r="J1642" t="s">
        <v>70</v>
      </c>
      <c r="K1642">
        <v>1600</v>
      </c>
    </row>
    <row r="1643" spans="1:11" x14ac:dyDescent="0.25">
      <c r="A1643" t="s">
        <v>1659</v>
      </c>
      <c r="B1643" t="s">
        <v>298</v>
      </c>
      <c r="C1643" t="s">
        <v>53</v>
      </c>
      <c r="D1643">
        <v>380</v>
      </c>
      <c r="E1643" s="27">
        <v>0.06</v>
      </c>
      <c r="F1643" s="2">
        <v>44946</v>
      </c>
      <c r="G1643" s="27" t="str">
        <f>TEXT(Table[[#This Row],[date]],"mmm")</f>
        <v>Jan</v>
      </c>
      <c r="H1643" s="2" t="str">
        <f>TEXT(Table[[#This Row],[date]],"yyyy")</f>
        <v>2023</v>
      </c>
      <c r="I1643" t="s">
        <v>39</v>
      </c>
      <c r="J1643" t="s">
        <v>70</v>
      </c>
      <c r="K1643">
        <v>3600</v>
      </c>
    </row>
    <row r="1644" spans="1:11" x14ac:dyDescent="0.25">
      <c r="A1644" t="s">
        <v>1659</v>
      </c>
      <c r="B1644" t="s">
        <v>298</v>
      </c>
      <c r="C1644" t="s">
        <v>53</v>
      </c>
      <c r="D1644">
        <v>800</v>
      </c>
      <c r="E1644" s="27" t="s">
        <v>12</v>
      </c>
      <c r="F1644" s="2">
        <v>43942</v>
      </c>
      <c r="G1644" s="27" t="str">
        <f>TEXT(Table[[#This Row],[date]],"mmm")</f>
        <v>Apr</v>
      </c>
      <c r="H1644" s="2" t="str">
        <f>TEXT(Table[[#This Row],[date]],"yyyy")</f>
        <v>2020</v>
      </c>
      <c r="I1644" t="s">
        <v>787</v>
      </c>
      <c r="J1644" t="s">
        <v>70</v>
      </c>
      <c r="K1644">
        <v>1600</v>
      </c>
    </row>
    <row r="1645" spans="1:11" x14ac:dyDescent="0.25">
      <c r="A1645" t="s">
        <v>1659</v>
      </c>
      <c r="B1645" t="s">
        <v>298</v>
      </c>
      <c r="C1645" t="s">
        <v>53</v>
      </c>
      <c r="D1645">
        <v>1100</v>
      </c>
      <c r="E1645" s="27">
        <v>0.14000000000000001</v>
      </c>
      <c r="F1645" s="2">
        <v>43969</v>
      </c>
      <c r="G1645" s="27" t="str">
        <f>TEXT(Table[[#This Row],[date]],"mmm")</f>
        <v>May</v>
      </c>
      <c r="H1645" s="2" t="str">
        <f>TEXT(Table[[#This Row],[date]],"yyyy")</f>
        <v>2020</v>
      </c>
      <c r="I1645" t="s">
        <v>787</v>
      </c>
      <c r="J1645" t="s">
        <v>70</v>
      </c>
      <c r="K1645">
        <v>1600</v>
      </c>
    </row>
    <row r="1646" spans="1:11" x14ac:dyDescent="0.25">
      <c r="A1646" t="s">
        <v>1660</v>
      </c>
      <c r="B1646" t="s">
        <v>1661</v>
      </c>
      <c r="C1646" t="s">
        <v>58</v>
      </c>
      <c r="D1646" t="s">
        <v>12</v>
      </c>
      <c r="E1646" s="27">
        <v>0.5</v>
      </c>
      <c r="F1646" s="2">
        <v>44888</v>
      </c>
      <c r="G1646" s="27" t="str">
        <f>TEXT(Table[[#This Row],[date]],"mmm")</f>
        <v>Nov</v>
      </c>
      <c r="H1646" s="2" t="str">
        <f>TEXT(Table[[#This Row],[date]],"yyyy")</f>
        <v>2022</v>
      </c>
      <c r="I1646" t="s">
        <v>31</v>
      </c>
      <c r="J1646" t="s">
        <v>1662</v>
      </c>
      <c r="K1646">
        <v>264</v>
      </c>
    </row>
    <row r="1647" spans="1:11" x14ac:dyDescent="0.25">
      <c r="A1647" t="s">
        <v>1660</v>
      </c>
      <c r="B1647" t="s">
        <v>222</v>
      </c>
      <c r="C1647" t="s">
        <v>58</v>
      </c>
      <c r="D1647">
        <v>400</v>
      </c>
      <c r="E1647" s="27">
        <v>0.32</v>
      </c>
      <c r="F1647" s="2">
        <v>44711</v>
      </c>
      <c r="G1647" s="27" t="str">
        <f>TEXT(Table[[#This Row],[date]],"mmm")</f>
        <v>May</v>
      </c>
      <c r="H1647" s="2" t="str">
        <f>TEXT(Table[[#This Row],[date]],"yyyy")</f>
        <v>2022</v>
      </c>
      <c r="I1647" t="s">
        <v>31</v>
      </c>
      <c r="J1647" t="s">
        <v>223</v>
      </c>
      <c r="K1647">
        <v>132</v>
      </c>
    </row>
    <row r="1648" spans="1:11" x14ac:dyDescent="0.25">
      <c r="A1648" t="s">
        <v>1663</v>
      </c>
      <c r="B1648" t="s">
        <v>22</v>
      </c>
      <c r="C1648" t="s">
        <v>105</v>
      </c>
      <c r="D1648">
        <v>10</v>
      </c>
      <c r="E1648" s="27">
        <v>0.3</v>
      </c>
      <c r="F1648" s="2">
        <v>44727</v>
      </c>
      <c r="G1648" s="27" t="str">
        <f>TEXT(Table[[#This Row],[date]],"mmm")</f>
        <v>Jun</v>
      </c>
      <c r="H1648" s="2" t="str">
        <f>TEXT(Table[[#This Row],[date]],"yyyy")</f>
        <v>2022</v>
      </c>
      <c r="I1648" t="s">
        <v>19</v>
      </c>
      <c r="J1648" t="s">
        <v>25</v>
      </c>
      <c r="K1648">
        <v>20</v>
      </c>
    </row>
    <row r="1649" spans="1:11" x14ac:dyDescent="0.25">
      <c r="A1649" t="s">
        <v>1664</v>
      </c>
      <c r="B1649" t="s">
        <v>177</v>
      </c>
      <c r="C1649" t="s">
        <v>38</v>
      </c>
      <c r="D1649">
        <v>74</v>
      </c>
      <c r="E1649" s="27">
        <v>0.21</v>
      </c>
      <c r="F1649" s="2">
        <v>44790</v>
      </c>
      <c r="G1649" s="27" t="str">
        <f>TEXT(Table[[#This Row],[date]],"mmm")</f>
        <v>Aug</v>
      </c>
      <c r="H1649" s="2" t="str">
        <f>TEXT(Table[[#This Row],[date]],"yyyy")</f>
        <v>2022</v>
      </c>
      <c r="I1649" t="s">
        <v>39</v>
      </c>
      <c r="J1649" t="s">
        <v>48</v>
      </c>
      <c r="K1649" t="s">
        <v>12</v>
      </c>
    </row>
    <row r="1650" spans="1:11" x14ac:dyDescent="0.25">
      <c r="A1650" t="s">
        <v>1664</v>
      </c>
      <c r="B1650" t="s">
        <v>177</v>
      </c>
      <c r="C1650" t="s">
        <v>38</v>
      </c>
      <c r="D1650">
        <v>90</v>
      </c>
      <c r="E1650" s="27">
        <v>0.4</v>
      </c>
      <c r="F1650" s="2">
        <v>44900</v>
      </c>
      <c r="G1650" s="27" t="str">
        <f>TEXT(Table[[#This Row],[date]],"mmm")</f>
        <v>Dec</v>
      </c>
      <c r="H1650" s="2" t="str">
        <f>TEXT(Table[[#This Row],[date]],"yyyy")</f>
        <v>2022</v>
      </c>
      <c r="I1650" t="s">
        <v>39</v>
      </c>
      <c r="J1650" t="s">
        <v>48</v>
      </c>
      <c r="K1650" t="s">
        <v>12</v>
      </c>
    </row>
    <row r="1651" spans="1:11" x14ac:dyDescent="0.25">
      <c r="A1651" t="s">
        <v>1665</v>
      </c>
      <c r="B1651" t="s">
        <v>247</v>
      </c>
      <c r="C1651" t="s">
        <v>146</v>
      </c>
      <c r="D1651" t="s">
        <v>12</v>
      </c>
      <c r="E1651" s="27">
        <v>0.13</v>
      </c>
      <c r="F1651" s="2">
        <v>44882</v>
      </c>
      <c r="G1651" s="27" t="str">
        <f>TEXT(Table[[#This Row],[date]],"mmm")</f>
        <v>Nov</v>
      </c>
      <c r="H1651" s="2" t="str">
        <f>TEXT(Table[[#This Row],[date]],"yyyy")</f>
        <v>2022</v>
      </c>
      <c r="I1651" t="s">
        <v>29</v>
      </c>
      <c r="J1651" t="s">
        <v>25</v>
      </c>
      <c r="K1651">
        <v>148</v>
      </c>
    </row>
    <row r="1652" spans="1:11" x14ac:dyDescent="0.25">
      <c r="A1652" t="s">
        <v>1666</v>
      </c>
      <c r="B1652" t="s">
        <v>184</v>
      </c>
      <c r="C1652" t="s">
        <v>65</v>
      </c>
      <c r="D1652">
        <v>200</v>
      </c>
      <c r="E1652" s="27">
        <v>0.12</v>
      </c>
      <c r="F1652" s="2">
        <v>44979</v>
      </c>
      <c r="G1652" s="27" t="str">
        <f>TEXT(Table[[#This Row],[date]],"mmm")</f>
        <v>Feb</v>
      </c>
      <c r="H1652" s="2" t="str">
        <f>TEXT(Table[[#This Row],[date]],"yyyy")</f>
        <v>2023</v>
      </c>
      <c r="I1652" t="s">
        <v>39</v>
      </c>
      <c r="J1652" t="s">
        <v>185</v>
      </c>
      <c r="K1652" t="s">
        <v>12</v>
      </c>
    </row>
    <row r="1653" spans="1:11" x14ac:dyDescent="0.25">
      <c r="A1653" t="s">
        <v>1667</v>
      </c>
      <c r="B1653" t="s">
        <v>10</v>
      </c>
      <c r="C1653" t="s">
        <v>69</v>
      </c>
      <c r="D1653">
        <v>63</v>
      </c>
      <c r="E1653" s="27">
        <v>0.48</v>
      </c>
      <c r="F1653" s="2">
        <v>43994</v>
      </c>
      <c r="G1653" s="27" t="str">
        <f>TEXT(Table[[#This Row],[date]],"mmm")</f>
        <v>Jun</v>
      </c>
      <c r="H1653" s="2" t="str">
        <f>TEXT(Table[[#This Row],[date]],"yyyy")</f>
        <v>2020</v>
      </c>
      <c r="I1653" t="s">
        <v>24</v>
      </c>
      <c r="J1653" t="s">
        <v>15</v>
      </c>
      <c r="K1653">
        <v>50</v>
      </c>
    </row>
    <row r="1654" spans="1:11" x14ac:dyDescent="0.25">
      <c r="A1654" t="s">
        <v>1668</v>
      </c>
      <c r="B1654" t="s">
        <v>339</v>
      </c>
      <c r="C1654" t="s">
        <v>11</v>
      </c>
      <c r="D1654">
        <v>30</v>
      </c>
      <c r="E1654" s="27">
        <v>0.3</v>
      </c>
      <c r="F1654" s="2">
        <v>44855</v>
      </c>
      <c r="G1654" s="27" t="str">
        <f>TEXT(Table[[#This Row],[date]],"mmm")</f>
        <v>Oct</v>
      </c>
      <c r="H1654" s="2" t="str">
        <f>TEXT(Table[[#This Row],[date]],"yyyy")</f>
        <v>2022</v>
      </c>
      <c r="I1654" t="s">
        <v>19</v>
      </c>
      <c r="J1654" t="s">
        <v>70</v>
      </c>
      <c r="K1654">
        <v>4</v>
      </c>
    </row>
    <row r="1655" spans="1:11" x14ac:dyDescent="0.25">
      <c r="A1655" t="s">
        <v>1669</v>
      </c>
      <c r="B1655" t="s">
        <v>88</v>
      </c>
      <c r="C1655" t="s">
        <v>53</v>
      </c>
      <c r="D1655">
        <v>5</v>
      </c>
      <c r="E1655" s="27">
        <v>7.0000000000000007E-2</v>
      </c>
      <c r="F1655" s="2">
        <v>43923</v>
      </c>
      <c r="G1655" s="27" t="str">
        <f>TEXT(Table[[#This Row],[date]],"mmm")</f>
        <v>Apr</v>
      </c>
      <c r="H1655" s="2" t="str">
        <f>TEXT(Table[[#This Row],[date]],"yyyy")</f>
        <v>2020</v>
      </c>
      <c r="I1655" t="s">
        <v>19</v>
      </c>
      <c r="J1655" t="s">
        <v>15</v>
      </c>
      <c r="K1655">
        <v>6</v>
      </c>
    </row>
    <row r="1656" spans="1:11" x14ac:dyDescent="0.25">
      <c r="A1656" t="s">
        <v>1670</v>
      </c>
      <c r="B1656" t="s">
        <v>74</v>
      </c>
      <c r="C1656" t="s">
        <v>11</v>
      </c>
      <c r="D1656" t="s">
        <v>12</v>
      </c>
      <c r="E1656" s="27">
        <v>0.25</v>
      </c>
      <c r="F1656" s="2">
        <v>44896</v>
      </c>
      <c r="G1656" s="27" t="str">
        <f>TEXT(Table[[#This Row],[date]],"mmm")</f>
        <v>Dec</v>
      </c>
      <c r="H1656" s="2" t="str">
        <f>TEXT(Table[[#This Row],[date]],"yyyy")</f>
        <v>2022</v>
      </c>
      <c r="I1656" t="s">
        <v>31</v>
      </c>
      <c r="J1656" t="s">
        <v>15</v>
      </c>
      <c r="K1656">
        <v>321</v>
      </c>
    </row>
    <row r="1657" spans="1:11" x14ac:dyDescent="0.25">
      <c r="A1657" t="s">
        <v>1671</v>
      </c>
      <c r="B1657" t="s">
        <v>10</v>
      </c>
      <c r="C1657" t="s">
        <v>146</v>
      </c>
      <c r="D1657">
        <v>100</v>
      </c>
      <c r="E1657" s="27" t="s">
        <v>12</v>
      </c>
      <c r="F1657" s="2">
        <v>44953</v>
      </c>
      <c r="G1657" s="27" t="str">
        <f>TEXT(Table[[#This Row],[date]],"mmm")</f>
        <v>Jan</v>
      </c>
      <c r="H1657" s="2" t="str">
        <f>TEXT(Table[[#This Row],[date]],"yyyy")</f>
        <v>2023</v>
      </c>
      <c r="I1657" t="s">
        <v>31</v>
      </c>
      <c r="J1657" t="s">
        <v>15</v>
      </c>
      <c r="K1657" t="s">
        <v>12</v>
      </c>
    </row>
    <row r="1658" spans="1:11" x14ac:dyDescent="0.25">
      <c r="A1658" t="s">
        <v>1672</v>
      </c>
      <c r="B1658" t="s">
        <v>10</v>
      </c>
      <c r="C1658" t="s">
        <v>11</v>
      </c>
      <c r="D1658">
        <v>105</v>
      </c>
      <c r="E1658" s="27">
        <v>0.2</v>
      </c>
      <c r="F1658" s="2">
        <v>44883</v>
      </c>
      <c r="G1658" s="27" t="str">
        <f>TEXT(Table[[#This Row],[date]],"mmm")</f>
        <v>Nov</v>
      </c>
      <c r="H1658" s="2" t="str">
        <f>TEXT(Table[[#This Row],[date]],"yyyy")</f>
        <v>2022</v>
      </c>
      <c r="I1658" t="s">
        <v>14</v>
      </c>
      <c r="J1658" t="s">
        <v>15</v>
      </c>
      <c r="K1658">
        <v>459</v>
      </c>
    </row>
    <row r="1659" spans="1:11" x14ac:dyDescent="0.25">
      <c r="A1659" t="s">
        <v>1673</v>
      </c>
      <c r="B1659" t="s">
        <v>155</v>
      </c>
      <c r="C1659" t="s">
        <v>34</v>
      </c>
      <c r="D1659">
        <v>13</v>
      </c>
      <c r="E1659" s="27">
        <v>0.08</v>
      </c>
      <c r="F1659" s="2">
        <v>44747</v>
      </c>
      <c r="G1659" s="27" t="str">
        <f>TEXT(Table[[#This Row],[date]],"mmm")</f>
        <v>Jul</v>
      </c>
      <c r="H1659" s="2" t="str">
        <f>TEXT(Table[[#This Row],[date]],"yyyy")</f>
        <v>2022</v>
      </c>
      <c r="I1659" t="s">
        <v>29</v>
      </c>
      <c r="J1659" t="s">
        <v>157</v>
      </c>
      <c r="K1659">
        <v>71</v>
      </c>
    </row>
    <row r="1660" spans="1:11" x14ac:dyDescent="0.25">
      <c r="A1660" t="s">
        <v>1674</v>
      </c>
      <c r="B1660" t="s">
        <v>33</v>
      </c>
      <c r="C1660" t="s">
        <v>18</v>
      </c>
      <c r="D1660">
        <v>100</v>
      </c>
      <c r="E1660" s="27">
        <v>0.06</v>
      </c>
      <c r="F1660" s="2">
        <v>44817</v>
      </c>
      <c r="G1660" s="27" t="str">
        <f>TEXT(Table[[#This Row],[date]],"mmm")</f>
        <v>Sep</v>
      </c>
      <c r="H1660" s="2" t="str">
        <f>TEXT(Table[[#This Row],[date]],"yyyy")</f>
        <v>2022</v>
      </c>
      <c r="I1660" t="s">
        <v>31</v>
      </c>
      <c r="J1660" t="s">
        <v>15</v>
      </c>
      <c r="K1660">
        <v>445</v>
      </c>
    </row>
    <row r="1661" spans="1:11" x14ac:dyDescent="0.25">
      <c r="A1661" t="s">
        <v>1675</v>
      </c>
      <c r="B1661" t="s">
        <v>1676</v>
      </c>
      <c r="C1661" t="s">
        <v>146</v>
      </c>
      <c r="D1661" t="s">
        <v>12</v>
      </c>
      <c r="E1661" s="27">
        <v>0.15</v>
      </c>
      <c r="F1661" s="2">
        <v>44972</v>
      </c>
      <c r="G1661" s="27" t="str">
        <f>TEXT(Table[[#This Row],[date]],"mmm")</f>
        <v>Feb</v>
      </c>
      <c r="H1661" s="2" t="str">
        <f>TEXT(Table[[#This Row],[date]],"yyyy")</f>
        <v>2023</v>
      </c>
      <c r="I1661" t="s">
        <v>29</v>
      </c>
      <c r="J1661" t="s">
        <v>15</v>
      </c>
      <c r="K1661">
        <v>148</v>
      </c>
    </row>
    <row r="1662" spans="1:11" x14ac:dyDescent="0.25">
      <c r="A1662" t="s">
        <v>1677</v>
      </c>
      <c r="B1662" t="s">
        <v>343</v>
      </c>
      <c r="C1662" t="s">
        <v>28</v>
      </c>
      <c r="D1662">
        <v>130</v>
      </c>
      <c r="E1662" s="27" t="s">
        <v>12</v>
      </c>
      <c r="F1662" s="2">
        <v>43914</v>
      </c>
      <c r="G1662" s="27" t="str">
        <f>TEXT(Table[[#This Row],[date]],"mmm")</f>
        <v>Mar</v>
      </c>
      <c r="H1662" s="2" t="str">
        <f>TEXT(Table[[#This Row],[date]],"yyyy")</f>
        <v>2020</v>
      </c>
      <c r="I1662" t="s">
        <v>39</v>
      </c>
      <c r="J1662" t="s">
        <v>15</v>
      </c>
      <c r="K1662" t="s">
        <v>12</v>
      </c>
    </row>
    <row r="1663" spans="1:11" x14ac:dyDescent="0.25">
      <c r="A1663" t="s">
        <v>1678</v>
      </c>
      <c r="B1663" t="s">
        <v>10</v>
      </c>
      <c r="C1663" t="s">
        <v>11</v>
      </c>
      <c r="D1663" t="s">
        <v>12</v>
      </c>
      <c r="E1663" s="27">
        <v>0.25</v>
      </c>
      <c r="F1663" s="2">
        <v>44635</v>
      </c>
      <c r="G1663" s="27" t="str">
        <f>TEXT(Table[[#This Row],[date]],"mmm")</f>
        <v>Mar</v>
      </c>
      <c r="H1663" s="2" t="str">
        <f>TEXT(Table[[#This Row],[date]],"yyyy")</f>
        <v>2022</v>
      </c>
      <c r="I1663" t="s">
        <v>31</v>
      </c>
      <c r="J1663" t="s">
        <v>15</v>
      </c>
      <c r="K1663">
        <v>8</v>
      </c>
    </row>
    <row r="1664" spans="1:11" x14ac:dyDescent="0.25">
      <c r="A1664" t="s">
        <v>1679</v>
      </c>
      <c r="B1664" t="s">
        <v>1680</v>
      </c>
      <c r="C1664" t="s">
        <v>18</v>
      </c>
      <c r="D1664" t="s">
        <v>12</v>
      </c>
      <c r="E1664" s="27">
        <v>0.15</v>
      </c>
      <c r="F1664" s="2">
        <v>44776</v>
      </c>
      <c r="G1664" s="27" t="str">
        <f>TEXT(Table[[#This Row],[date]],"mmm")</f>
        <v>Aug</v>
      </c>
      <c r="H1664" s="2" t="str">
        <f>TEXT(Table[[#This Row],[date]],"yyyy")</f>
        <v>2022</v>
      </c>
      <c r="I1664" t="s">
        <v>102</v>
      </c>
      <c r="J1664" t="s">
        <v>1680</v>
      </c>
      <c r="K1664">
        <v>9</v>
      </c>
    </row>
    <row r="1665" spans="1:11" x14ac:dyDescent="0.25">
      <c r="A1665" t="s">
        <v>1681</v>
      </c>
      <c r="B1665" t="s">
        <v>10</v>
      </c>
      <c r="C1665" t="s">
        <v>69</v>
      </c>
      <c r="D1665">
        <v>28</v>
      </c>
      <c r="E1665" s="27">
        <v>0.23</v>
      </c>
      <c r="F1665" s="2">
        <v>43958</v>
      </c>
      <c r="G1665" s="27" t="str">
        <f>TEXT(Table[[#This Row],[date]],"mmm")</f>
        <v>May</v>
      </c>
      <c r="H1665" s="2" t="str">
        <f>TEXT(Table[[#This Row],[date]],"yyyy")</f>
        <v>2020</v>
      </c>
      <c r="I1665" t="s">
        <v>29</v>
      </c>
      <c r="J1665" t="s">
        <v>15</v>
      </c>
      <c r="K1665">
        <v>92</v>
      </c>
    </row>
    <row r="1666" spans="1:11" x14ac:dyDescent="0.25">
      <c r="A1666" t="s">
        <v>1682</v>
      </c>
      <c r="B1666" t="s">
        <v>27</v>
      </c>
      <c r="C1666" t="s">
        <v>34</v>
      </c>
      <c r="D1666">
        <v>20</v>
      </c>
      <c r="E1666" s="27">
        <v>0.4</v>
      </c>
      <c r="F1666" s="2">
        <v>43902</v>
      </c>
      <c r="G1666" s="27" t="str">
        <f>TEXT(Table[[#This Row],[date]],"mmm")</f>
        <v>Mar</v>
      </c>
      <c r="H1666" s="2" t="str">
        <f>TEXT(Table[[#This Row],[date]],"yyyy")</f>
        <v>2020</v>
      </c>
      <c r="I1666" t="s">
        <v>29</v>
      </c>
      <c r="J1666" t="s">
        <v>15</v>
      </c>
      <c r="K1666">
        <v>90</v>
      </c>
    </row>
    <row r="1667" spans="1:11" x14ac:dyDescent="0.25">
      <c r="A1667" t="s">
        <v>1683</v>
      </c>
      <c r="B1667" t="s">
        <v>57</v>
      </c>
      <c r="C1667" t="s">
        <v>166</v>
      </c>
      <c r="D1667">
        <v>30</v>
      </c>
      <c r="E1667" s="27" t="s">
        <v>12</v>
      </c>
      <c r="F1667" s="2">
        <v>44438</v>
      </c>
      <c r="G1667" s="27" t="str">
        <f>TEXT(Table[[#This Row],[date]],"mmm")</f>
        <v>Aug</v>
      </c>
      <c r="H1667" s="2" t="str">
        <f>TEXT(Table[[#This Row],[date]],"yyyy")</f>
        <v>2021</v>
      </c>
      <c r="I1667" t="s">
        <v>39</v>
      </c>
      <c r="J1667" t="s">
        <v>15</v>
      </c>
      <c r="K1667">
        <v>1000</v>
      </c>
    </row>
    <row r="1668" spans="1:11" x14ac:dyDescent="0.25">
      <c r="A1668" t="s">
        <v>1684</v>
      </c>
      <c r="B1668" t="s">
        <v>37</v>
      </c>
      <c r="C1668" t="s">
        <v>28</v>
      </c>
      <c r="D1668">
        <v>10</v>
      </c>
      <c r="E1668" s="27" t="s">
        <v>12</v>
      </c>
      <c r="F1668" s="2">
        <v>44866</v>
      </c>
      <c r="G1668" s="27" t="str">
        <f>TEXT(Table[[#This Row],[date]],"mmm")</f>
        <v>Nov</v>
      </c>
      <c r="H1668" s="2" t="str">
        <f>TEXT(Table[[#This Row],[date]],"yyyy")</f>
        <v>2022</v>
      </c>
      <c r="I1668" t="s">
        <v>39</v>
      </c>
      <c r="J1668" t="s">
        <v>40</v>
      </c>
      <c r="K1668" t="s">
        <v>12</v>
      </c>
    </row>
    <row r="1669" spans="1:11" x14ac:dyDescent="0.25">
      <c r="A1669" t="s">
        <v>1685</v>
      </c>
      <c r="B1669" t="s">
        <v>27</v>
      </c>
      <c r="C1669" t="s">
        <v>55</v>
      </c>
      <c r="D1669">
        <v>52</v>
      </c>
      <c r="E1669" s="27">
        <v>0</v>
      </c>
      <c r="F1669" s="2">
        <v>44733</v>
      </c>
      <c r="G1669" s="27" t="str">
        <f>TEXT(Table[[#This Row],[date]],"mmm")</f>
        <v>Jun</v>
      </c>
      <c r="H1669" s="2" t="str">
        <f>TEXT(Table[[#This Row],[date]],"yyyy")</f>
        <v>2022</v>
      </c>
      <c r="I1669" t="s">
        <v>31</v>
      </c>
      <c r="J1669" t="s">
        <v>15</v>
      </c>
      <c r="K1669">
        <v>279</v>
      </c>
    </row>
    <row r="1670" spans="1:11" x14ac:dyDescent="0.25">
      <c r="A1670" t="s">
        <v>1685</v>
      </c>
      <c r="B1670" t="s">
        <v>1368</v>
      </c>
      <c r="C1670" t="s">
        <v>55</v>
      </c>
      <c r="D1670">
        <v>186</v>
      </c>
      <c r="E1670" s="27" t="s">
        <v>12</v>
      </c>
      <c r="F1670" s="2">
        <v>44979</v>
      </c>
      <c r="G1670" s="27" t="str">
        <f>TEXT(Table[[#This Row],[date]],"mmm")</f>
        <v>Feb</v>
      </c>
      <c r="H1670" s="2" t="str">
        <f>TEXT(Table[[#This Row],[date]],"yyyy")</f>
        <v>2023</v>
      </c>
      <c r="I1670" t="s">
        <v>31</v>
      </c>
      <c r="J1670" t="s">
        <v>15</v>
      </c>
      <c r="K1670">
        <v>279</v>
      </c>
    </row>
    <row r="1671" spans="1:11" x14ac:dyDescent="0.25">
      <c r="A1671" t="s">
        <v>1686</v>
      </c>
      <c r="B1671" t="s">
        <v>74</v>
      </c>
      <c r="C1671" t="s">
        <v>11</v>
      </c>
      <c r="D1671" t="s">
        <v>12</v>
      </c>
      <c r="E1671" s="27">
        <v>0.4</v>
      </c>
      <c r="F1671" s="2">
        <v>44931</v>
      </c>
      <c r="G1671" s="27" t="str">
        <f>TEXT(Table[[#This Row],[date]],"mmm")</f>
        <v>Jan</v>
      </c>
      <c r="H1671" s="2" t="str">
        <f>TEXT(Table[[#This Row],[date]],"yyyy")</f>
        <v>2023</v>
      </c>
      <c r="I1671" t="s">
        <v>31</v>
      </c>
      <c r="J1671" t="s">
        <v>15</v>
      </c>
      <c r="K1671">
        <v>173</v>
      </c>
    </row>
    <row r="1672" spans="1:11" x14ac:dyDescent="0.25">
      <c r="A1672" t="s">
        <v>1686</v>
      </c>
      <c r="B1672" t="s">
        <v>74</v>
      </c>
      <c r="C1672" t="s">
        <v>11</v>
      </c>
      <c r="D1672">
        <v>30</v>
      </c>
      <c r="E1672" s="27">
        <v>0.2</v>
      </c>
      <c r="F1672" s="2">
        <v>44804</v>
      </c>
      <c r="G1672" s="27" t="str">
        <f>TEXT(Table[[#This Row],[date]],"mmm")</f>
        <v>Aug</v>
      </c>
      <c r="H1672" s="2" t="str">
        <f>TEXT(Table[[#This Row],[date]],"yyyy")</f>
        <v>2022</v>
      </c>
      <c r="I1672" t="s">
        <v>31</v>
      </c>
      <c r="J1672" t="s">
        <v>15</v>
      </c>
      <c r="K1672">
        <v>173</v>
      </c>
    </row>
    <row r="1673" spans="1:11" x14ac:dyDescent="0.25">
      <c r="A1673" t="s">
        <v>1687</v>
      </c>
      <c r="B1673" t="s">
        <v>298</v>
      </c>
      <c r="C1673" t="s">
        <v>43</v>
      </c>
      <c r="D1673">
        <v>45</v>
      </c>
      <c r="E1673" s="27">
        <v>0.05</v>
      </c>
      <c r="F1673" s="2">
        <v>44895</v>
      </c>
      <c r="G1673" s="27" t="str">
        <f>TEXT(Table[[#This Row],[date]],"mmm")</f>
        <v>Nov</v>
      </c>
      <c r="H1673" s="2" t="str">
        <f>TEXT(Table[[#This Row],[date]],"yyyy")</f>
        <v>2022</v>
      </c>
      <c r="I1673" t="s">
        <v>24</v>
      </c>
      <c r="J1673" t="s">
        <v>70</v>
      </c>
      <c r="K1673">
        <v>118</v>
      </c>
    </row>
    <row r="1674" spans="1:11" x14ac:dyDescent="0.25">
      <c r="A1674" t="s">
        <v>1688</v>
      </c>
      <c r="B1674" t="s">
        <v>22</v>
      </c>
      <c r="C1674" t="s">
        <v>146</v>
      </c>
      <c r="D1674">
        <v>34</v>
      </c>
      <c r="E1674" s="27">
        <v>0.19</v>
      </c>
      <c r="F1674" s="2">
        <v>44882</v>
      </c>
      <c r="G1674" s="27" t="str">
        <f>TEXT(Table[[#This Row],[date]],"mmm")</f>
        <v>Nov</v>
      </c>
      <c r="H1674" s="2" t="str">
        <f>TEXT(Table[[#This Row],[date]],"yyyy")</f>
        <v>2022</v>
      </c>
      <c r="I1674" t="s">
        <v>24</v>
      </c>
      <c r="J1674" t="s">
        <v>25</v>
      </c>
      <c r="K1674">
        <v>73</v>
      </c>
    </row>
    <row r="1675" spans="1:11" x14ac:dyDescent="0.25">
      <c r="A1675" t="s">
        <v>1689</v>
      </c>
      <c r="B1675" t="s">
        <v>1690</v>
      </c>
      <c r="C1675" t="s">
        <v>146</v>
      </c>
      <c r="D1675">
        <v>21</v>
      </c>
      <c r="E1675" s="27" t="s">
        <v>12</v>
      </c>
      <c r="F1675" s="2">
        <v>43973</v>
      </c>
      <c r="G1675" s="27" t="str">
        <f>TEXT(Table[[#This Row],[date]],"mmm")</f>
        <v>May</v>
      </c>
      <c r="H1675" s="2" t="str">
        <f>TEXT(Table[[#This Row],[date]],"yyyy")</f>
        <v>2020</v>
      </c>
      <c r="I1675" t="s">
        <v>39</v>
      </c>
      <c r="J1675" t="s">
        <v>20</v>
      </c>
      <c r="K1675" t="s">
        <v>12</v>
      </c>
    </row>
    <row r="1676" spans="1:11" x14ac:dyDescent="0.25">
      <c r="A1676" t="s">
        <v>1691</v>
      </c>
      <c r="B1676" t="s">
        <v>74</v>
      </c>
      <c r="C1676" t="s">
        <v>18</v>
      </c>
      <c r="D1676">
        <v>60</v>
      </c>
      <c r="E1676" s="27">
        <v>0.05</v>
      </c>
      <c r="F1676" s="2">
        <v>44903</v>
      </c>
      <c r="G1676" s="27" t="str">
        <f>TEXT(Table[[#This Row],[date]],"mmm")</f>
        <v>Dec</v>
      </c>
      <c r="H1676" s="2" t="str">
        <f>TEXT(Table[[#This Row],[date]],"yyyy")</f>
        <v>2022</v>
      </c>
      <c r="I1676" t="s">
        <v>31</v>
      </c>
      <c r="J1676" t="s">
        <v>15</v>
      </c>
      <c r="K1676">
        <v>115</v>
      </c>
    </row>
    <row r="1677" spans="1:11" x14ac:dyDescent="0.25">
      <c r="A1677" t="s">
        <v>1692</v>
      </c>
      <c r="B1677" t="s">
        <v>33</v>
      </c>
      <c r="C1677" t="s">
        <v>11</v>
      </c>
      <c r="D1677">
        <v>300</v>
      </c>
      <c r="E1677" s="27">
        <v>0.06</v>
      </c>
      <c r="F1677" s="2">
        <v>44944</v>
      </c>
      <c r="G1677" s="27" t="str">
        <f>TEXT(Table[[#This Row],[date]],"mmm")</f>
        <v>Jan</v>
      </c>
      <c r="H1677" s="2" t="str">
        <f>TEXT(Table[[#This Row],[date]],"yyyy")</f>
        <v>2023</v>
      </c>
      <c r="I1677" t="s">
        <v>31</v>
      </c>
      <c r="J1677" t="s">
        <v>15</v>
      </c>
      <c r="K1677">
        <v>172</v>
      </c>
    </row>
    <row r="1678" spans="1:11" x14ac:dyDescent="0.25">
      <c r="A1678" t="s">
        <v>1693</v>
      </c>
      <c r="B1678" t="s">
        <v>10</v>
      </c>
      <c r="C1678" t="s">
        <v>119</v>
      </c>
      <c r="D1678">
        <v>15</v>
      </c>
      <c r="E1678" s="27">
        <v>0.06</v>
      </c>
      <c r="F1678" s="2">
        <v>44743</v>
      </c>
      <c r="G1678" s="27" t="str">
        <f>TEXT(Table[[#This Row],[date]],"mmm")</f>
        <v>Jul</v>
      </c>
      <c r="H1678" s="2" t="str">
        <f>TEXT(Table[[#This Row],[date]],"yyyy")</f>
        <v>2022</v>
      </c>
      <c r="I1678" t="s">
        <v>29</v>
      </c>
      <c r="J1678" t="s">
        <v>15</v>
      </c>
      <c r="K1678">
        <v>169</v>
      </c>
    </row>
    <row r="1679" spans="1:11" x14ac:dyDescent="0.25">
      <c r="A1679" t="s">
        <v>1694</v>
      </c>
      <c r="B1679" t="s">
        <v>10</v>
      </c>
      <c r="C1679" t="s">
        <v>146</v>
      </c>
      <c r="D1679">
        <v>54</v>
      </c>
      <c r="E1679" s="27" t="s">
        <v>12</v>
      </c>
      <c r="F1679" s="2">
        <v>44790</v>
      </c>
      <c r="G1679" s="27" t="str">
        <f>TEXT(Table[[#This Row],[date]],"mmm")</f>
        <v>Aug</v>
      </c>
      <c r="H1679" s="2" t="str">
        <f>TEXT(Table[[#This Row],[date]],"yyyy")</f>
        <v>2022</v>
      </c>
      <c r="I1679" t="s">
        <v>29</v>
      </c>
      <c r="J1679" t="s">
        <v>15</v>
      </c>
      <c r="K1679">
        <v>74</v>
      </c>
    </row>
    <row r="1680" spans="1:11" x14ac:dyDescent="0.25">
      <c r="A1680" t="s">
        <v>1695</v>
      </c>
      <c r="B1680" t="s">
        <v>293</v>
      </c>
      <c r="C1680" t="s">
        <v>28</v>
      </c>
      <c r="D1680">
        <v>300</v>
      </c>
      <c r="E1680" s="27" t="s">
        <v>12</v>
      </c>
      <c r="F1680" s="2">
        <v>44974</v>
      </c>
      <c r="G1680" s="27" t="str">
        <f>TEXT(Table[[#This Row],[date]],"mmm")</f>
        <v>Feb</v>
      </c>
      <c r="H1680" s="2" t="str">
        <f>TEXT(Table[[#This Row],[date]],"yyyy")</f>
        <v>2023</v>
      </c>
      <c r="I1680" t="s">
        <v>31</v>
      </c>
      <c r="J1680" t="s">
        <v>267</v>
      </c>
      <c r="K1680">
        <v>12600</v>
      </c>
    </row>
    <row r="1681" spans="1:11" x14ac:dyDescent="0.25">
      <c r="A1681" t="s">
        <v>1696</v>
      </c>
      <c r="B1681" t="s">
        <v>187</v>
      </c>
      <c r="C1681" t="s">
        <v>58</v>
      </c>
      <c r="D1681" t="s">
        <v>12</v>
      </c>
      <c r="E1681" s="27">
        <v>0.1</v>
      </c>
      <c r="F1681" s="2">
        <v>44715</v>
      </c>
      <c r="G1681" s="27" t="str">
        <f>TEXT(Table[[#This Row],[date]],"mmm")</f>
        <v>Jun</v>
      </c>
      <c r="H1681" s="2" t="str">
        <f>TEXT(Table[[#This Row],[date]],"yyyy")</f>
        <v>2022</v>
      </c>
      <c r="I1681" t="s">
        <v>31</v>
      </c>
      <c r="J1681" t="s">
        <v>15</v>
      </c>
      <c r="K1681">
        <v>20200</v>
      </c>
    </row>
    <row r="1682" spans="1:11" x14ac:dyDescent="0.25">
      <c r="A1682" t="s">
        <v>1697</v>
      </c>
      <c r="B1682" t="s">
        <v>57</v>
      </c>
      <c r="C1682" t="s">
        <v>152</v>
      </c>
      <c r="D1682">
        <v>30</v>
      </c>
      <c r="E1682" s="27">
        <v>0.2</v>
      </c>
      <c r="F1682" s="2">
        <v>43917</v>
      </c>
      <c r="G1682" s="27" t="str">
        <f>TEXT(Table[[#This Row],[date]],"mmm")</f>
        <v>Mar</v>
      </c>
      <c r="H1682" s="2" t="str">
        <f>TEXT(Table[[#This Row],[date]],"yyyy")</f>
        <v>2020</v>
      </c>
      <c r="I1682" t="s">
        <v>39</v>
      </c>
      <c r="J1682" t="s">
        <v>15</v>
      </c>
      <c r="K1682">
        <v>41</v>
      </c>
    </row>
    <row r="1683" spans="1:11" x14ac:dyDescent="0.25">
      <c r="A1683" t="s">
        <v>1698</v>
      </c>
      <c r="B1683" t="s">
        <v>170</v>
      </c>
      <c r="C1683" t="s">
        <v>28</v>
      </c>
      <c r="D1683">
        <v>22</v>
      </c>
      <c r="E1683" s="27" t="s">
        <v>12</v>
      </c>
      <c r="F1683" s="2">
        <v>44770</v>
      </c>
      <c r="G1683" s="27" t="str">
        <f>TEXT(Table[[#This Row],[date]],"mmm")</f>
        <v>Jul</v>
      </c>
      <c r="H1683" s="2" t="str">
        <f>TEXT(Table[[#This Row],[date]],"yyyy")</f>
        <v>2022</v>
      </c>
      <c r="I1683" t="s">
        <v>124</v>
      </c>
      <c r="J1683" t="s">
        <v>25</v>
      </c>
      <c r="K1683">
        <v>1</v>
      </c>
    </row>
    <row r="1684" spans="1:11" x14ac:dyDescent="0.25">
      <c r="A1684" t="s">
        <v>1699</v>
      </c>
      <c r="B1684" t="s">
        <v>10</v>
      </c>
      <c r="C1684" t="s">
        <v>65</v>
      </c>
      <c r="D1684">
        <v>46</v>
      </c>
      <c r="E1684" s="27">
        <v>0.08</v>
      </c>
      <c r="F1684" s="2">
        <v>43987</v>
      </c>
      <c r="G1684" s="27" t="str">
        <f>TEXT(Table[[#This Row],[date]],"mmm")</f>
        <v>Jun</v>
      </c>
      <c r="H1684" s="2" t="str">
        <f>TEXT(Table[[#This Row],[date]],"yyyy")</f>
        <v>2020</v>
      </c>
      <c r="I1684" t="s">
        <v>35</v>
      </c>
      <c r="J1684" t="s">
        <v>15</v>
      </c>
      <c r="K1684">
        <v>139</v>
      </c>
    </row>
    <row r="1685" spans="1:11" x14ac:dyDescent="0.25">
      <c r="A1685" t="s">
        <v>1700</v>
      </c>
      <c r="B1685" t="s">
        <v>74</v>
      </c>
      <c r="C1685" t="s">
        <v>34</v>
      </c>
      <c r="D1685">
        <v>40</v>
      </c>
      <c r="E1685" s="27">
        <v>1</v>
      </c>
      <c r="F1685" s="2">
        <v>44721</v>
      </c>
      <c r="G1685" s="27" t="str">
        <f>TEXT(Table[[#This Row],[date]],"mmm")</f>
        <v>Jun</v>
      </c>
      <c r="H1685" s="2" t="str">
        <f>TEXT(Table[[#This Row],[date]],"yyyy")</f>
        <v>2022</v>
      </c>
      <c r="I1685" t="s">
        <v>59</v>
      </c>
      <c r="J1685" t="s">
        <v>15</v>
      </c>
      <c r="K1685">
        <v>5</v>
      </c>
    </row>
    <row r="1686" spans="1:11" x14ac:dyDescent="0.25">
      <c r="A1686" t="s">
        <v>1701</v>
      </c>
      <c r="B1686" t="s">
        <v>187</v>
      </c>
      <c r="C1686" t="s">
        <v>97</v>
      </c>
      <c r="D1686">
        <v>38</v>
      </c>
      <c r="E1686" s="27">
        <v>0.22</v>
      </c>
      <c r="F1686" s="2">
        <v>43913</v>
      </c>
      <c r="G1686" s="27" t="str">
        <f>TEXT(Table[[#This Row],[date]],"mmm")</f>
        <v>Mar</v>
      </c>
      <c r="H1686" s="2" t="str">
        <f>TEXT(Table[[#This Row],[date]],"yyyy")</f>
        <v>2020</v>
      </c>
      <c r="I1686" t="s">
        <v>24</v>
      </c>
      <c r="J1686" t="s">
        <v>15</v>
      </c>
      <c r="K1686">
        <v>36</v>
      </c>
    </row>
    <row r="1687" spans="1:11" x14ac:dyDescent="0.25">
      <c r="A1687" t="s">
        <v>1702</v>
      </c>
      <c r="B1687" t="s">
        <v>46</v>
      </c>
      <c r="C1687" t="s">
        <v>34</v>
      </c>
      <c r="D1687">
        <v>69</v>
      </c>
      <c r="E1687" s="27">
        <v>0.06</v>
      </c>
      <c r="F1687" s="2">
        <v>44980</v>
      </c>
      <c r="G1687" s="27" t="str">
        <f>TEXT(Table[[#This Row],[date]],"mmm")</f>
        <v>Feb</v>
      </c>
      <c r="H1687" s="2" t="str">
        <f>TEXT(Table[[#This Row],[date]],"yyyy")</f>
        <v>2023</v>
      </c>
      <c r="I1687" t="s">
        <v>39</v>
      </c>
      <c r="J1687" t="s">
        <v>48</v>
      </c>
      <c r="K1687" t="s">
        <v>12</v>
      </c>
    </row>
    <row r="1688" spans="1:11" x14ac:dyDescent="0.25">
      <c r="A1688" t="s">
        <v>1703</v>
      </c>
      <c r="B1688" t="s">
        <v>222</v>
      </c>
      <c r="C1688" t="s">
        <v>34</v>
      </c>
      <c r="D1688" t="s">
        <v>12</v>
      </c>
      <c r="E1688" s="27">
        <v>1</v>
      </c>
      <c r="F1688" s="2">
        <v>43923</v>
      </c>
      <c r="G1688" s="27" t="str">
        <f>TEXT(Table[[#This Row],[date]],"mmm")</f>
        <v>Apr</v>
      </c>
      <c r="H1688" s="2" t="str">
        <f>TEXT(Table[[#This Row],[date]],"yyyy")</f>
        <v>2020</v>
      </c>
      <c r="I1688" t="s">
        <v>39</v>
      </c>
      <c r="J1688" t="s">
        <v>223</v>
      </c>
      <c r="K1688" t="s">
        <v>12</v>
      </c>
    </row>
    <row r="1689" spans="1:11" x14ac:dyDescent="0.25">
      <c r="A1689" t="s">
        <v>1704</v>
      </c>
      <c r="B1689" t="s">
        <v>77</v>
      </c>
      <c r="C1689" t="s">
        <v>175</v>
      </c>
      <c r="D1689">
        <v>54</v>
      </c>
      <c r="E1689" s="27">
        <v>0.15</v>
      </c>
      <c r="F1689" s="2">
        <v>44756</v>
      </c>
      <c r="G1689" s="27" t="str">
        <f>TEXT(Table[[#This Row],[date]],"mmm")</f>
        <v>Jul</v>
      </c>
      <c r="H1689" s="2" t="str">
        <f>TEXT(Table[[#This Row],[date]],"yyyy")</f>
        <v>2022</v>
      </c>
      <c r="I1689" t="s">
        <v>29</v>
      </c>
      <c r="J1689" t="s">
        <v>15</v>
      </c>
      <c r="K1689">
        <v>115</v>
      </c>
    </row>
    <row r="1690" spans="1:11" x14ac:dyDescent="0.25">
      <c r="A1690" t="s">
        <v>1705</v>
      </c>
      <c r="B1690" t="s">
        <v>339</v>
      </c>
      <c r="C1690" t="s">
        <v>175</v>
      </c>
      <c r="D1690">
        <v>13</v>
      </c>
      <c r="E1690" s="27" t="s">
        <v>12</v>
      </c>
      <c r="F1690" s="2">
        <v>44776</v>
      </c>
      <c r="G1690" s="27" t="str">
        <f>TEXT(Table[[#This Row],[date]],"mmm")</f>
        <v>Aug</v>
      </c>
      <c r="H1690" s="2" t="str">
        <f>TEXT(Table[[#This Row],[date]],"yyyy")</f>
        <v>2022</v>
      </c>
      <c r="I1690" t="s">
        <v>24</v>
      </c>
      <c r="J1690" t="s">
        <v>15</v>
      </c>
      <c r="K1690">
        <v>39</v>
      </c>
    </row>
    <row r="1691" spans="1:11" x14ac:dyDescent="0.25">
      <c r="A1691" t="s">
        <v>1706</v>
      </c>
      <c r="B1691" t="s">
        <v>74</v>
      </c>
      <c r="C1691" t="s">
        <v>175</v>
      </c>
      <c r="D1691">
        <v>40</v>
      </c>
      <c r="E1691" s="27" t="s">
        <v>12</v>
      </c>
      <c r="F1691" s="2">
        <v>44775</v>
      </c>
      <c r="G1691" s="27" t="str">
        <f>TEXT(Table[[#This Row],[date]],"mmm")</f>
        <v>Aug</v>
      </c>
      <c r="H1691" s="2" t="str">
        <f>TEXT(Table[[#This Row],[date]],"yyyy")</f>
        <v>2022</v>
      </c>
      <c r="I1691" t="s">
        <v>59</v>
      </c>
      <c r="J1691" t="s">
        <v>15</v>
      </c>
      <c r="K1691">
        <v>71</v>
      </c>
    </row>
    <row r="1692" spans="1:11" x14ac:dyDescent="0.25">
      <c r="A1692" t="s">
        <v>1706</v>
      </c>
      <c r="B1692" t="s">
        <v>74</v>
      </c>
      <c r="C1692" t="s">
        <v>175</v>
      </c>
      <c r="D1692">
        <v>59</v>
      </c>
      <c r="E1692" s="27">
        <v>0.25</v>
      </c>
      <c r="F1692" s="2">
        <v>43923</v>
      </c>
      <c r="G1692" s="27" t="str">
        <f>TEXT(Table[[#This Row],[date]],"mmm")</f>
        <v>Apr</v>
      </c>
      <c r="H1692" s="2" t="str">
        <f>TEXT(Table[[#This Row],[date]],"yyyy")</f>
        <v>2020</v>
      </c>
      <c r="I1692" t="s">
        <v>59</v>
      </c>
      <c r="J1692" t="s">
        <v>15</v>
      </c>
      <c r="K1692">
        <v>65</v>
      </c>
    </row>
    <row r="1693" spans="1:11" x14ac:dyDescent="0.25">
      <c r="A1693" t="s">
        <v>1707</v>
      </c>
      <c r="B1693" t="s">
        <v>10</v>
      </c>
      <c r="C1693" t="s">
        <v>34</v>
      </c>
      <c r="D1693">
        <v>230</v>
      </c>
      <c r="E1693" s="27">
        <v>7.0000000000000007E-2</v>
      </c>
      <c r="F1693" s="2">
        <v>44973</v>
      </c>
      <c r="G1693" s="27" t="str">
        <f>TEXT(Table[[#This Row],[date]],"mmm")</f>
        <v>Feb</v>
      </c>
      <c r="H1693" s="2" t="str">
        <f>TEXT(Table[[#This Row],[date]],"yyyy")</f>
        <v>2023</v>
      </c>
      <c r="I1693" t="s">
        <v>31</v>
      </c>
      <c r="J1693" t="s">
        <v>15</v>
      </c>
      <c r="K1693">
        <v>356</v>
      </c>
    </row>
    <row r="1694" spans="1:11" x14ac:dyDescent="0.25">
      <c r="A1694" t="s">
        <v>1707</v>
      </c>
      <c r="B1694" t="s">
        <v>10</v>
      </c>
      <c r="C1694" t="s">
        <v>34</v>
      </c>
      <c r="D1694">
        <v>235</v>
      </c>
      <c r="E1694" s="27">
        <v>0.1</v>
      </c>
      <c r="F1694" s="2">
        <v>43935</v>
      </c>
      <c r="G1694" s="27" t="str">
        <f>TEXT(Table[[#This Row],[date]],"mmm")</f>
        <v>Apr</v>
      </c>
      <c r="H1694" s="2" t="str">
        <f>TEXT(Table[[#This Row],[date]],"yyyy")</f>
        <v>2020</v>
      </c>
      <c r="I1694" t="s">
        <v>31</v>
      </c>
      <c r="J1694" t="s">
        <v>15</v>
      </c>
      <c r="K1694">
        <v>358</v>
      </c>
    </row>
    <row r="1695" spans="1:11" x14ac:dyDescent="0.25">
      <c r="A1695" t="s">
        <v>1708</v>
      </c>
      <c r="B1695" t="s">
        <v>33</v>
      </c>
      <c r="C1695" t="s">
        <v>34</v>
      </c>
      <c r="D1695">
        <v>20</v>
      </c>
      <c r="E1695" s="27">
        <v>0.25</v>
      </c>
      <c r="F1695" s="2">
        <v>43979</v>
      </c>
      <c r="G1695" s="27" t="str">
        <f>TEXT(Table[[#This Row],[date]],"mmm")</f>
        <v>May</v>
      </c>
      <c r="H1695" s="2" t="str">
        <f>TEXT(Table[[#This Row],[date]],"yyyy")</f>
        <v>2020</v>
      </c>
      <c r="I1695" t="s">
        <v>19</v>
      </c>
      <c r="J1695" t="s">
        <v>15</v>
      </c>
      <c r="K1695">
        <v>7</v>
      </c>
    </row>
    <row r="1696" spans="1:11" x14ac:dyDescent="0.25">
      <c r="A1696" t="s">
        <v>1709</v>
      </c>
      <c r="B1696" t="s">
        <v>33</v>
      </c>
      <c r="C1696" t="s">
        <v>159</v>
      </c>
      <c r="D1696" t="s">
        <v>12</v>
      </c>
      <c r="E1696" s="27">
        <v>0.5</v>
      </c>
      <c r="F1696" s="2">
        <v>43924</v>
      </c>
      <c r="G1696" s="27" t="str">
        <f>TEXT(Table[[#This Row],[date]],"mmm")</f>
        <v>Apr</v>
      </c>
      <c r="H1696" s="2" t="str">
        <f>TEXT(Table[[#This Row],[date]],"yyyy")</f>
        <v>2020</v>
      </c>
      <c r="I1696" t="s">
        <v>29</v>
      </c>
      <c r="J1696" t="s">
        <v>15</v>
      </c>
      <c r="K1696">
        <v>117</v>
      </c>
    </row>
    <row r="1697" spans="1:11" x14ac:dyDescent="0.25">
      <c r="A1697" t="s">
        <v>1709</v>
      </c>
      <c r="B1697" t="s">
        <v>33</v>
      </c>
      <c r="C1697" t="s">
        <v>159</v>
      </c>
      <c r="D1697" t="s">
        <v>12</v>
      </c>
      <c r="E1697" s="27">
        <v>1</v>
      </c>
      <c r="F1697" s="2">
        <v>44804</v>
      </c>
      <c r="G1697" s="27" t="str">
        <f>TEXT(Table[[#This Row],[date]],"mmm")</f>
        <v>Aug</v>
      </c>
      <c r="H1697" s="2" t="str">
        <f>TEXT(Table[[#This Row],[date]],"yyyy")</f>
        <v>2022</v>
      </c>
      <c r="I1697" t="s">
        <v>29</v>
      </c>
      <c r="J1697" t="s">
        <v>15</v>
      </c>
      <c r="K1697">
        <v>117</v>
      </c>
    </row>
    <row r="1698" spans="1:11" x14ac:dyDescent="0.25">
      <c r="A1698" t="s">
        <v>1709</v>
      </c>
      <c r="B1698" t="s">
        <v>33</v>
      </c>
      <c r="C1698" t="s">
        <v>159</v>
      </c>
      <c r="D1698">
        <v>56</v>
      </c>
      <c r="E1698" s="27" t="s">
        <v>12</v>
      </c>
      <c r="F1698" s="2">
        <v>44013</v>
      </c>
      <c r="G1698" s="27" t="str">
        <f>TEXT(Table[[#This Row],[date]],"mmm")</f>
        <v>Jul</v>
      </c>
      <c r="H1698" s="2" t="str">
        <f>TEXT(Table[[#This Row],[date]],"yyyy")</f>
        <v>2020</v>
      </c>
      <c r="I1698" t="s">
        <v>29</v>
      </c>
      <c r="J1698" t="s">
        <v>15</v>
      </c>
      <c r="K1698">
        <v>117</v>
      </c>
    </row>
    <row r="1699" spans="1:11" x14ac:dyDescent="0.25">
      <c r="A1699" t="s">
        <v>1710</v>
      </c>
      <c r="B1699" t="s">
        <v>187</v>
      </c>
      <c r="C1699" t="s">
        <v>69</v>
      </c>
      <c r="D1699">
        <v>40</v>
      </c>
      <c r="E1699" s="27" t="s">
        <v>12</v>
      </c>
      <c r="F1699" s="2">
        <v>44705</v>
      </c>
      <c r="G1699" s="27" t="str">
        <f>TEXT(Table[[#This Row],[date]],"mmm")</f>
        <v>May</v>
      </c>
      <c r="H1699" s="2" t="str">
        <f>TEXT(Table[[#This Row],[date]],"yyyy")</f>
        <v>2022</v>
      </c>
      <c r="I1699" t="s">
        <v>35</v>
      </c>
      <c r="J1699" t="s">
        <v>15</v>
      </c>
      <c r="K1699">
        <v>256</v>
      </c>
    </row>
    <row r="1700" spans="1:11" x14ac:dyDescent="0.25">
      <c r="A1700" t="s">
        <v>1710</v>
      </c>
      <c r="B1700" t="s">
        <v>187</v>
      </c>
      <c r="C1700" t="s">
        <v>69</v>
      </c>
      <c r="D1700">
        <v>50</v>
      </c>
      <c r="E1700" s="27" t="s">
        <v>12</v>
      </c>
      <c r="F1700" s="2">
        <v>44880</v>
      </c>
      <c r="G1700" s="27" t="str">
        <f>TEXT(Table[[#This Row],[date]],"mmm")</f>
        <v>Nov</v>
      </c>
      <c r="H1700" s="2" t="str">
        <f>TEXT(Table[[#This Row],[date]],"yyyy")</f>
        <v>2022</v>
      </c>
      <c r="I1700" t="s">
        <v>35</v>
      </c>
      <c r="J1700" t="s">
        <v>15</v>
      </c>
      <c r="K1700">
        <v>256</v>
      </c>
    </row>
    <row r="1701" spans="1:11" x14ac:dyDescent="0.25">
      <c r="A1701" t="s">
        <v>1711</v>
      </c>
      <c r="B1701" t="s">
        <v>33</v>
      </c>
      <c r="C1701" t="s">
        <v>65</v>
      </c>
      <c r="D1701">
        <v>17</v>
      </c>
      <c r="E1701" s="27">
        <v>0.1</v>
      </c>
      <c r="F1701" s="2">
        <v>44958</v>
      </c>
      <c r="G1701" s="27" t="str">
        <f>TEXT(Table[[#This Row],[date]],"mmm")</f>
        <v>Feb</v>
      </c>
      <c r="H1701" s="2" t="str">
        <f>TEXT(Table[[#This Row],[date]],"yyyy")</f>
        <v>2023</v>
      </c>
      <c r="I1701" t="s">
        <v>29</v>
      </c>
      <c r="J1701" t="s">
        <v>15</v>
      </c>
      <c r="K1701">
        <v>28</v>
      </c>
    </row>
    <row r="1702" spans="1:11" x14ac:dyDescent="0.25">
      <c r="A1702" t="s">
        <v>1711</v>
      </c>
      <c r="B1702" t="s">
        <v>33</v>
      </c>
      <c r="C1702" t="s">
        <v>65</v>
      </c>
      <c r="D1702">
        <v>26</v>
      </c>
      <c r="E1702" s="27">
        <v>0.2</v>
      </c>
      <c r="F1702" s="2">
        <v>43952</v>
      </c>
      <c r="G1702" s="27" t="str">
        <f>TEXT(Table[[#This Row],[date]],"mmm")</f>
        <v>May</v>
      </c>
      <c r="H1702" s="2" t="str">
        <f>TEXT(Table[[#This Row],[date]],"yyyy")</f>
        <v>2020</v>
      </c>
      <c r="I1702" t="s">
        <v>29</v>
      </c>
      <c r="J1702" t="s">
        <v>15</v>
      </c>
      <c r="K1702">
        <v>28</v>
      </c>
    </row>
    <row r="1703" spans="1:11" x14ac:dyDescent="0.25">
      <c r="A1703" t="s">
        <v>1712</v>
      </c>
      <c r="B1703" t="s">
        <v>33</v>
      </c>
      <c r="C1703" t="s">
        <v>459</v>
      </c>
      <c r="D1703">
        <v>20</v>
      </c>
      <c r="E1703" s="27">
        <v>0.33</v>
      </c>
      <c r="F1703" s="2">
        <v>44747</v>
      </c>
      <c r="G1703" s="27" t="str">
        <f>TEXT(Table[[#This Row],[date]],"mmm")</f>
        <v>Jul</v>
      </c>
      <c r="H1703" s="2" t="str">
        <f>TEXT(Table[[#This Row],[date]],"yyyy")</f>
        <v>2022</v>
      </c>
      <c r="I1703" t="s">
        <v>19</v>
      </c>
      <c r="J1703" t="s">
        <v>15</v>
      </c>
      <c r="K1703">
        <v>28</v>
      </c>
    </row>
    <row r="1704" spans="1:11" x14ac:dyDescent="0.25">
      <c r="A1704" t="s">
        <v>1713</v>
      </c>
      <c r="B1704" t="s">
        <v>62</v>
      </c>
      <c r="C1704" t="s">
        <v>43</v>
      </c>
      <c r="D1704">
        <v>76</v>
      </c>
      <c r="E1704" s="27">
        <v>0.19</v>
      </c>
      <c r="F1704" s="2">
        <v>44936</v>
      </c>
      <c r="G1704" s="27" t="str">
        <f>TEXT(Table[[#This Row],[date]],"mmm")</f>
        <v>Jan</v>
      </c>
      <c r="H1704" s="2" t="str">
        <f>TEXT(Table[[#This Row],[date]],"yyyy")</f>
        <v>2023</v>
      </c>
      <c r="I1704" t="s">
        <v>31</v>
      </c>
      <c r="J1704" t="s">
        <v>25</v>
      </c>
      <c r="K1704">
        <v>22</v>
      </c>
    </row>
    <row r="1705" spans="1:11" x14ac:dyDescent="0.25">
      <c r="A1705" t="s">
        <v>1713</v>
      </c>
      <c r="B1705" t="s">
        <v>62</v>
      </c>
      <c r="C1705" t="s">
        <v>43</v>
      </c>
      <c r="D1705">
        <v>100</v>
      </c>
      <c r="E1705" s="27">
        <v>0.2</v>
      </c>
      <c r="F1705" s="2">
        <v>44649</v>
      </c>
      <c r="G1705" s="27" t="str">
        <f>TEXT(Table[[#This Row],[date]],"mmm")</f>
        <v>Mar</v>
      </c>
      <c r="H1705" s="2" t="str">
        <f>TEXT(Table[[#This Row],[date]],"yyyy")</f>
        <v>2022</v>
      </c>
      <c r="I1705" t="s">
        <v>31</v>
      </c>
      <c r="J1705" t="s">
        <v>25</v>
      </c>
      <c r="K1705">
        <v>22</v>
      </c>
    </row>
    <row r="1706" spans="1:11" x14ac:dyDescent="0.25">
      <c r="A1706" t="s">
        <v>1714</v>
      </c>
      <c r="B1706" t="s">
        <v>33</v>
      </c>
      <c r="C1706" t="s">
        <v>34</v>
      </c>
      <c r="D1706">
        <v>10</v>
      </c>
      <c r="E1706" s="27" t="s">
        <v>12</v>
      </c>
      <c r="F1706" s="2">
        <v>43917</v>
      </c>
      <c r="G1706" s="27" t="str">
        <f>TEXT(Table[[#This Row],[date]],"mmm")</f>
        <v>Mar</v>
      </c>
      <c r="H1706" s="2" t="str">
        <f>TEXT(Table[[#This Row],[date]],"yyyy")</f>
        <v>2020</v>
      </c>
      <c r="I1706" t="s">
        <v>24</v>
      </c>
      <c r="J1706" t="s">
        <v>15</v>
      </c>
      <c r="K1706">
        <v>68</v>
      </c>
    </row>
    <row r="1707" spans="1:11" x14ac:dyDescent="0.25">
      <c r="A1707" t="s">
        <v>1714</v>
      </c>
      <c r="B1707" t="s">
        <v>10</v>
      </c>
      <c r="C1707" t="s">
        <v>34</v>
      </c>
      <c r="D1707">
        <v>65</v>
      </c>
      <c r="E1707" s="27">
        <v>0.3</v>
      </c>
      <c r="F1707" s="2">
        <v>43923</v>
      </c>
      <c r="G1707" s="27" t="str">
        <f>TEXT(Table[[#This Row],[date]],"mmm")</f>
        <v>Apr</v>
      </c>
      <c r="H1707" s="2" t="str">
        <f>TEXT(Table[[#This Row],[date]],"yyyy")</f>
        <v>2020</v>
      </c>
      <c r="I1707" t="s">
        <v>24</v>
      </c>
      <c r="J1707" t="s">
        <v>15</v>
      </c>
      <c r="K1707">
        <v>68</v>
      </c>
    </row>
    <row r="1708" spans="1:11" x14ac:dyDescent="0.25">
      <c r="A1708" t="s">
        <v>1715</v>
      </c>
      <c r="B1708" t="s">
        <v>33</v>
      </c>
      <c r="C1708" t="s">
        <v>11</v>
      </c>
      <c r="D1708" t="s">
        <v>12</v>
      </c>
      <c r="E1708" s="27">
        <v>0.1</v>
      </c>
      <c r="F1708" s="2">
        <v>44791</v>
      </c>
      <c r="G1708" s="27" t="str">
        <f>TEXT(Table[[#This Row],[date]],"mmm")</f>
        <v>Aug</v>
      </c>
      <c r="H1708" s="2" t="str">
        <f>TEXT(Table[[#This Row],[date]],"yyyy")</f>
        <v>2022</v>
      </c>
      <c r="I1708" t="s">
        <v>29</v>
      </c>
      <c r="J1708" t="s">
        <v>15</v>
      </c>
      <c r="K1708">
        <v>209</v>
      </c>
    </row>
    <row r="1709" spans="1:11" x14ac:dyDescent="0.25">
      <c r="A1709" t="s">
        <v>1715</v>
      </c>
      <c r="B1709" t="s">
        <v>33</v>
      </c>
      <c r="C1709" t="s">
        <v>11</v>
      </c>
      <c r="D1709">
        <v>24</v>
      </c>
      <c r="E1709" s="27" t="s">
        <v>12</v>
      </c>
      <c r="F1709" s="2">
        <v>44695</v>
      </c>
      <c r="G1709" s="27" t="str">
        <f>TEXT(Table[[#This Row],[date]],"mmm")</f>
        <v>May</v>
      </c>
      <c r="H1709" s="2" t="str">
        <f>TEXT(Table[[#This Row],[date]],"yyyy")</f>
        <v>2022</v>
      </c>
      <c r="I1709" t="s">
        <v>59</v>
      </c>
      <c r="J1709" t="s">
        <v>15</v>
      </c>
      <c r="K1709">
        <v>209</v>
      </c>
    </row>
    <row r="1710" spans="1:11" x14ac:dyDescent="0.25">
      <c r="A1710" t="s">
        <v>1716</v>
      </c>
      <c r="B1710" t="s">
        <v>77</v>
      </c>
      <c r="C1710" t="s">
        <v>146</v>
      </c>
      <c r="D1710">
        <v>500</v>
      </c>
      <c r="E1710" s="27">
        <v>0.04</v>
      </c>
      <c r="F1710" s="2">
        <v>44986</v>
      </c>
      <c r="G1710" s="27" t="str">
        <f>TEXT(Table[[#This Row],[date]],"mmm")</f>
        <v>Mar</v>
      </c>
      <c r="H1710" s="2" t="str">
        <f>TEXT(Table[[#This Row],[date]],"yyyy")</f>
        <v>2023</v>
      </c>
      <c r="I1710" t="s">
        <v>31</v>
      </c>
      <c r="J1710" t="s">
        <v>15</v>
      </c>
      <c r="K1710">
        <v>748</v>
      </c>
    </row>
    <row r="1711" spans="1:11" x14ac:dyDescent="0.25">
      <c r="A1711" t="s">
        <v>1717</v>
      </c>
      <c r="B1711" t="s">
        <v>184</v>
      </c>
      <c r="C1711" t="s">
        <v>34</v>
      </c>
      <c r="D1711">
        <v>30</v>
      </c>
      <c r="E1711" s="27">
        <v>0.5</v>
      </c>
      <c r="F1711" s="2">
        <v>44895</v>
      </c>
      <c r="G1711" s="27" t="str">
        <f>TEXT(Table[[#This Row],[date]],"mmm")</f>
        <v>Nov</v>
      </c>
      <c r="H1711" s="2" t="str">
        <f>TEXT(Table[[#This Row],[date]],"yyyy")</f>
        <v>2022</v>
      </c>
      <c r="I1711" t="s">
        <v>59</v>
      </c>
      <c r="J1711" t="s">
        <v>185</v>
      </c>
      <c r="K1711">
        <v>40</v>
      </c>
    </row>
    <row r="1712" spans="1:11" x14ac:dyDescent="0.25">
      <c r="A1712" t="s">
        <v>1718</v>
      </c>
      <c r="B1712" t="s">
        <v>77</v>
      </c>
      <c r="C1712" t="s">
        <v>34</v>
      </c>
      <c r="D1712" t="s">
        <v>12</v>
      </c>
      <c r="E1712" s="27">
        <v>0.15</v>
      </c>
      <c r="F1712" s="2">
        <v>44788</v>
      </c>
      <c r="G1712" s="27" t="str">
        <f>TEXT(Table[[#This Row],[date]],"mmm")</f>
        <v>Aug</v>
      </c>
      <c r="H1712" s="2" t="str">
        <f>TEXT(Table[[#This Row],[date]],"yyyy")</f>
        <v>2022</v>
      </c>
      <c r="I1712" t="s">
        <v>31</v>
      </c>
      <c r="J1712" t="s">
        <v>15</v>
      </c>
      <c r="K1712">
        <v>305</v>
      </c>
    </row>
    <row r="1713" spans="1:11" x14ac:dyDescent="0.25">
      <c r="A1713" t="s">
        <v>1718</v>
      </c>
      <c r="B1713" t="s">
        <v>77</v>
      </c>
      <c r="C1713" t="s">
        <v>34</v>
      </c>
      <c r="D1713">
        <v>243</v>
      </c>
      <c r="E1713" s="27" t="s">
        <v>12</v>
      </c>
      <c r="F1713" s="2">
        <v>44236</v>
      </c>
      <c r="G1713" s="27" t="str">
        <f>TEXT(Table[[#This Row],[date]],"mmm")</f>
        <v>Feb</v>
      </c>
      <c r="H1713" s="2" t="str">
        <f>TEXT(Table[[#This Row],[date]],"yyyy")</f>
        <v>2021</v>
      </c>
      <c r="I1713" t="s">
        <v>85</v>
      </c>
      <c r="J1713" t="s">
        <v>15</v>
      </c>
      <c r="K1713">
        <v>305</v>
      </c>
    </row>
    <row r="1714" spans="1:11" x14ac:dyDescent="0.25">
      <c r="A1714" t="s">
        <v>1719</v>
      </c>
      <c r="B1714" t="s">
        <v>22</v>
      </c>
      <c r="C1714" t="s">
        <v>53</v>
      </c>
      <c r="D1714">
        <v>75</v>
      </c>
      <c r="E1714" s="27">
        <v>0.5</v>
      </c>
      <c r="F1714" s="2">
        <v>44049</v>
      </c>
      <c r="G1714" s="27" t="str">
        <f>TEXT(Table[[#This Row],[date]],"mmm")</f>
        <v>Aug</v>
      </c>
      <c r="H1714" s="2" t="str">
        <f>TEXT(Table[[#This Row],[date]],"yyyy")</f>
        <v>2020</v>
      </c>
      <c r="I1714" t="s">
        <v>24</v>
      </c>
      <c r="J1714" t="s">
        <v>25</v>
      </c>
      <c r="K1714">
        <v>53</v>
      </c>
    </row>
    <row r="1715" spans="1:11" x14ac:dyDescent="0.25">
      <c r="A1715" t="s">
        <v>1720</v>
      </c>
      <c r="B1715" t="s">
        <v>10</v>
      </c>
      <c r="C1715" t="s">
        <v>28</v>
      </c>
      <c r="D1715">
        <v>160</v>
      </c>
      <c r="E1715" s="27">
        <v>0.14000000000000001</v>
      </c>
      <c r="F1715" s="2">
        <v>44908</v>
      </c>
      <c r="G1715" s="27" t="str">
        <f>TEXT(Table[[#This Row],[date]],"mmm")</f>
        <v>Dec</v>
      </c>
      <c r="H1715" s="2" t="str">
        <f>TEXT(Table[[#This Row],[date]],"yyyy")</f>
        <v>2022</v>
      </c>
      <c r="I1715" t="s">
        <v>787</v>
      </c>
      <c r="J1715" t="s">
        <v>15</v>
      </c>
      <c r="K1715">
        <v>698</v>
      </c>
    </row>
    <row r="1716" spans="1:11" x14ac:dyDescent="0.25">
      <c r="A1716" t="s">
        <v>1720</v>
      </c>
      <c r="B1716" t="s">
        <v>10</v>
      </c>
      <c r="C1716" t="s">
        <v>28</v>
      </c>
      <c r="D1716">
        <v>250</v>
      </c>
      <c r="E1716" s="27">
        <v>0.3</v>
      </c>
      <c r="F1716" s="2">
        <v>43920</v>
      </c>
      <c r="G1716" s="27" t="str">
        <f>TEXT(Table[[#This Row],[date]],"mmm")</f>
        <v>Mar</v>
      </c>
      <c r="H1716" s="2" t="str">
        <f>TEXT(Table[[#This Row],[date]],"yyyy")</f>
        <v>2020</v>
      </c>
      <c r="I1716" t="s">
        <v>85</v>
      </c>
      <c r="J1716" t="s">
        <v>15</v>
      </c>
      <c r="K1716">
        <v>423</v>
      </c>
    </row>
    <row r="1717" spans="1:11" x14ac:dyDescent="0.25">
      <c r="A1717" t="s">
        <v>1721</v>
      </c>
      <c r="B1717" t="s">
        <v>10</v>
      </c>
      <c r="C1717" t="s">
        <v>11</v>
      </c>
      <c r="D1717">
        <v>18</v>
      </c>
      <c r="E1717" s="27">
        <v>0.4</v>
      </c>
      <c r="F1717" s="2">
        <v>44152</v>
      </c>
      <c r="G1717" s="27" t="str">
        <f>TEXT(Table[[#This Row],[date]],"mmm")</f>
        <v>Nov</v>
      </c>
      <c r="H1717" s="2" t="str">
        <f>TEXT(Table[[#This Row],[date]],"yyyy")</f>
        <v>2020</v>
      </c>
      <c r="I1717" t="s">
        <v>39</v>
      </c>
      <c r="J1717" t="s">
        <v>15</v>
      </c>
      <c r="K1717" t="s">
        <v>12</v>
      </c>
    </row>
    <row r="1718" spans="1:11" x14ac:dyDescent="0.25">
      <c r="A1718" t="s">
        <v>1722</v>
      </c>
      <c r="B1718" t="s">
        <v>356</v>
      </c>
      <c r="C1718" t="s">
        <v>18</v>
      </c>
      <c r="D1718">
        <v>50</v>
      </c>
      <c r="E1718" s="27">
        <v>0.05</v>
      </c>
      <c r="F1718" s="2">
        <v>44851</v>
      </c>
      <c r="G1718" s="27" t="str">
        <f>TEXT(Table[[#This Row],[date]],"mmm")</f>
        <v>Oct</v>
      </c>
      <c r="H1718" s="2" t="str">
        <f>TEXT(Table[[#This Row],[date]],"yyyy")</f>
        <v>2022</v>
      </c>
      <c r="I1718" t="s">
        <v>39</v>
      </c>
      <c r="J1718" t="s">
        <v>357</v>
      </c>
      <c r="K1718" t="s">
        <v>12</v>
      </c>
    </row>
    <row r="1719" spans="1:11" x14ac:dyDescent="0.25">
      <c r="A1719" t="s">
        <v>1723</v>
      </c>
      <c r="B1719" t="s">
        <v>80</v>
      </c>
      <c r="C1719" t="s">
        <v>58</v>
      </c>
      <c r="D1719">
        <v>80</v>
      </c>
      <c r="E1719" s="27">
        <v>7.0000000000000007E-2</v>
      </c>
      <c r="F1719" s="2">
        <v>44951</v>
      </c>
      <c r="G1719" s="27" t="str">
        <f>TEXT(Table[[#This Row],[date]],"mmm")</f>
        <v>Jan</v>
      </c>
      <c r="H1719" s="2" t="str">
        <f>TEXT(Table[[#This Row],[date]],"yyyy")</f>
        <v>2023</v>
      </c>
      <c r="I1719" t="s">
        <v>35</v>
      </c>
      <c r="J1719" t="s">
        <v>81</v>
      </c>
      <c r="K1719">
        <v>646</v>
      </c>
    </row>
    <row r="1720" spans="1:11" x14ac:dyDescent="0.25">
      <c r="A1720" t="s">
        <v>1723</v>
      </c>
      <c r="B1720" t="s">
        <v>80</v>
      </c>
      <c r="C1720" t="s">
        <v>58</v>
      </c>
      <c r="D1720">
        <v>180</v>
      </c>
      <c r="E1720" s="27">
        <v>0.16</v>
      </c>
      <c r="F1720" s="2">
        <v>44796</v>
      </c>
      <c r="G1720" s="27" t="str">
        <f>TEXT(Table[[#This Row],[date]],"mmm")</f>
        <v>Aug</v>
      </c>
      <c r="H1720" s="2" t="str">
        <f>TEXT(Table[[#This Row],[date]],"yyyy")</f>
        <v>2022</v>
      </c>
      <c r="I1720" t="s">
        <v>35</v>
      </c>
      <c r="J1720" t="s">
        <v>81</v>
      </c>
      <c r="K1720">
        <v>646</v>
      </c>
    </row>
    <row r="1721" spans="1:11" x14ac:dyDescent="0.25">
      <c r="A1721" t="s">
        <v>1724</v>
      </c>
      <c r="B1721" t="s">
        <v>213</v>
      </c>
      <c r="C1721" t="s">
        <v>38</v>
      </c>
      <c r="D1721">
        <v>24</v>
      </c>
      <c r="E1721" s="27">
        <v>0.1</v>
      </c>
      <c r="F1721" s="2">
        <v>44726</v>
      </c>
      <c r="G1721" s="27" t="str">
        <f>TEXT(Table[[#This Row],[date]],"mmm")</f>
        <v>Jun</v>
      </c>
      <c r="H1721" s="2" t="str">
        <f>TEXT(Table[[#This Row],[date]],"yyyy")</f>
        <v>2022</v>
      </c>
      <c r="I1721" t="s">
        <v>35</v>
      </c>
      <c r="J1721" t="s">
        <v>15</v>
      </c>
      <c r="K1721">
        <v>204</v>
      </c>
    </row>
    <row r="1722" spans="1:11" x14ac:dyDescent="0.25">
      <c r="A1722" t="s">
        <v>1725</v>
      </c>
      <c r="B1722" t="s">
        <v>68</v>
      </c>
      <c r="C1722" t="s">
        <v>28</v>
      </c>
      <c r="D1722">
        <v>40</v>
      </c>
      <c r="E1722" s="27" t="s">
        <v>12</v>
      </c>
      <c r="F1722" s="2">
        <v>44967</v>
      </c>
      <c r="G1722" s="27" t="str">
        <f>TEXT(Table[[#This Row],[date]],"mmm")</f>
        <v>Feb</v>
      </c>
      <c r="H1722" s="2" t="str">
        <f>TEXT(Table[[#This Row],[date]],"yyyy")</f>
        <v>2023</v>
      </c>
      <c r="I1722" t="s">
        <v>59</v>
      </c>
      <c r="J1722" t="s">
        <v>70</v>
      </c>
      <c r="K1722">
        <v>9400</v>
      </c>
    </row>
    <row r="1723" spans="1:11" x14ac:dyDescent="0.25">
      <c r="A1723" t="s">
        <v>1726</v>
      </c>
      <c r="B1723" t="s">
        <v>46</v>
      </c>
      <c r="C1723" t="s">
        <v>69</v>
      </c>
      <c r="D1723">
        <v>120</v>
      </c>
      <c r="E1723" s="27" t="s">
        <v>12</v>
      </c>
      <c r="F1723" s="2">
        <v>44936</v>
      </c>
      <c r="G1723" s="27" t="str">
        <f>TEXT(Table[[#This Row],[date]],"mmm")</f>
        <v>Jan</v>
      </c>
      <c r="H1723" s="2" t="str">
        <f>TEXT(Table[[#This Row],[date]],"yyyy")</f>
        <v>2023</v>
      </c>
      <c r="I1723" t="s">
        <v>29</v>
      </c>
      <c r="J1723" t="s">
        <v>48</v>
      </c>
      <c r="K1723">
        <v>95</v>
      </c>
    </row>
    <row r="1724" spans="1:11" x14ac:dyDescent="0.25">
      <c r="A1724" t="s">
        <v>1727</v>
      </c>
      <c r="B1724" t="s">
        <v>33</v>
      </c>
      <c r="C1724" t="s">
        <v>28</v>
      </c>
      <c r="D1724">
        <v>60</v>
      </c>
      <c r="E1724" s="27">
        <v>0.14000000000000001</v>
      </c>
      <c r="F1724" s="2">
        <v>44957</v>
      </c>
      <c r="G1724" s="27" t="str">
        <f>TEXT(Table[[#This Row],[date]],"mmm")</f>
        <v>Jan</v>
      </c>
      <c r="H1724" s="2" t="str">
        <f>TEXT(Table[[#This Row],[date]],"yyyy")</f>
        <v>2023</v>
      </c>
      <c r="I1724" t="s">
        <v>39</v>
      </c>
      <c r="J1724" t="s">
        <v>15</v>
      </c>
      <c r="K1724">
        <v>235</v>
      </c>
    </row>
    <row r="1725" spans="1:11" x14ac:dyDescent="0.25">
      <c r="A1725" t="s">
        <v>1728</v>
      </c>
      <c r="B1725" t="s">
        <v>10</v>
      </c>
      <c r="C1725" t="s">
        <v>69</v>
      </c>
      <c r="D1725">
        <v>123</v>
      </c>
      <c r="E1725" s="27">
        <v>0.11</v>
      </c>
      <c r="F1725" s="2">
        <v>44937</v>
      </c>
      <c r="G1725" s="27" t="str">
        <f>TEXT(Table[[#This Row],[date]],"mmm")</f>
        <v>Jan</v>
      </c>
      <c r="H1725" s="2" t="str">
        <f>TEXT(Table[[#This Row],[date]],"yyyy")</f>
        <v>2023</v>
      </c>
      <c r="I1725" t="s">
        <v>85</v>
      </c>
      <c r="J1725" t="s">
        <v>15</v>
      </c>
      <c r="K1725">
        <v>565</v>
      </c>
    </row>
    <row r="1726" spans="1:11" x14ac:dyDescent="0.25">
      <c r="A1726" t="s">
        <v>1729</v>
      </c>
      <c r="B1726" t="s">
        <v>74</v>
      </c>
      <c r="C1726" t="s">
        <v>53</v>
      </c>
      <c r="D1726">
        <v>1300</v>
      </c>
      <c r="E1726" s="27">
        <v>0.5</v>
      </c>
      <c r="F1726" s="2">
        <v>43928</v>
      </c>
      <c r="G1726" s="27" t="str">
        <f>TEXT(Table[[#This Row],[date]],"mmm")</f>
        <v>Apr</v>
      </c>
      <c r="H1726" s="2" t="str">
        <f>TEXT(Table[[#This Row],[date]],"yyyy")</f>
        <v>2020</v>
      </c>
      <c r="I1726" t="s">
        <v>85</v>
      </c>
      <c r="J1726" t="s">
        <v>15</v>
      </c>
      <c r="K1726">
        <v>902</v>
      </c>
    </row>
    <row r="1727" spans="1:11" x14ac:dyDescent="0.25">
      <c r="A1727" t="s">
        <v>1730</v>
      </c>
      <c r="B1727" t="s">
        <v>570</v>
      </c>
      <c r="C1727" t="s">
        <v>69</v>
      </c>
      <c r="D1727">
        <v>44</v>
      </c>
      <c r="E1727" s="27">
        <v>0.33</v>
      </c>
      <c r="F1727" s="2">
        <v>44712</v>
      </c>
      <c r="G1727" s="27" t="str">
        <f>TEXT(Table[[#This Row],[date]],"mmm")</f>
        <v>May</v>
      </c>
      <c r="H1727" s="2" t="str">
        <f>TEXT(Table[[#This Row],[date]],"yyyy")</f>
        <v>2022</v>
      </c>
      <c r="I1727" t="s">
        <v>19</v>
      </c>
      <c r="J1727" t="s">
        <v>15</v>
      </c>
      <c r="K1727">
        <v>110</v>
      </c>
    </row>
    <row r="1728" spans="1:11" x14ac:dyDescent="0.25">
      <c r="A1728" t="s">
        <v>1731</v>
      </c>
      <c r="B1728" t="s">
        <v>683</v>
      </c>
      <c r="C1728" t="s">
        <v>69</v>
      </c>
      <c r="D1728">
        <v>30</v>
      </c>
      <c r="E1728" s="27">
        <v>0.25</v>
      </c>
      <c r="F1728" s="2">
        <v>44911</v>
      </c>
      <c r="G1728" s="27" t="str">
        <f>TEXT(Table[[#This Row],[date]],"mmm")</f>
        <v>Dec</v>
      </c>
      <c r="H1728" s="2" t="str">
        <f>TEXT(Table[[#This Row],[date]],"yyyy")</f>
        <v>2022</v>
      </c>
      <c r="I1728" t="s">
        <v>39</v>
      </c>
      <c r="J1728" t="s">
        <v>81</v>
      </c>
      <c r="K1728">
        <v>29</v>
      </c>
    </row>
    <row r="1729" spans="1:11" x14ac:dyDescent="0.25">
      <c r="A1729" t="s">
        <v>1732</v>
      </c>
      <c r="B1729" t="s">
        <v>319</v>
      </c>
      <c r="C1729" t="s">
        <v>58</v>
      </c>
      <c r="D1729">
        <v>500</v>
      </c>
      <c r="E1729" s="27">
        <v>0.1</v>
      </c>
      <c r="F1729" s="2">
        <v>44713</v>
      </c>
      <c r="G1729" s="27" t="str">
        <f>TEXT(Table[[#This Row],[date]],"mmm")</f>
        <v>Jun</v>
      </c>
      <c r="H1729" s="2" t="str">
        <f>TEXT(Table[[#This Row],[date]],"yyyy")</f>
        <v>2022</v>
      </c>
      <c r="I1729" t="s">
        <v>31</v>
      </c>
      <c r="J1729" t="s">
        <v>320</v>
      </c>
      <c r="K1729" t="s">
        <v>12</v>
      </c>
    </row>
    <row r="1730" spans="1:11" x14ac:dyDescent="0.25">
      <c r="A1730" t="s">
        <v>1733</v>
      </c>
      <c r="B1730" t="s">
        <v>10</v>
      </c>
      <c r="C1730" t="s">
        <v>453</v>
      </c>
      <c r="D1730">
        <v>262</v>
      </c>
      <c r="E1730" s="27">
        <v>0.35</v>
      </c>
      <c r="F1730" s="2">
        <v>44755</v>
      </c>
      <c r="G1730" s="27" t="str">
        <f>TEXT(Table[[#This Row],[date]],"mmm")</f>
        <v>Jul</v>
      </c>
      <c r="H1730" s="2" t="str">
        <f>TEXT(Table[[#This Row],[date]],"yyyy")</f>
        <v>2022</v>
      </c>
      <c r="I1730" t="s">
        <v>14</v>
      </c>
      <c r="J1730" t="s">
        <v>15</v>
      </c>
      <c r="K1730">
        <v>450</v>
      </c>
    </row>
    <row r="1731" spans="1:11" x14ac:dyDescent="0.25">
      <c r="A1731" t="s">
        <v>1734</v>
      </c>
      <c r="B1731" t="s">
        <v>10</v>
      </c>
      <c r="C1731" t="s">
        <v>146</v>
      </c>
      <c r="D1731">
        <v>23</v>
      </c>
      <c r="E1731" s="27">
        <v>0.23</v>
      </c>
      <c r="F1731" s="2">
        <v>44727</v>
      </c>
      <c r="G1731" s="27" t="str">
        <f>TEXT(Table[[#This Row],[date]],"mmm")</f>
        <v>Jun</v>
      </c>
      <c r="H1731" s="2" t="str">
        <f>TEXT(Table[[#This Row],[date]],"yyyy")</f>
        <v>2022</v>
      </c>
      <c r="I1731" t="s">
        <v>24</v>
      </c>
      <c r="J1731" t="s">
        <v>15</v>
      </c>
      <c r="K1731">
        <v>83</v>
      </c>
    </row>
    <row r="1732" spans="1:11" x14ac:dyDescent="0.25">
      <c r="A1732" t="s">
        <v>1735</v>
      </c>
      <c r="B1732" t="s">
        <v>22</v>
      </c>
      <c r="C1732" t="s">
        <v>43</v>
      </c>
      <c r="D1732">
        <v>16</v>
      </c>
      <c r="E1732" s="27">
        <v>0.03</v>
      </c>
      <c r="F1732" s="2">
        <v>43963</v>
      </c>
      <c r="G1732" s="27" t="str">
        <f>TEXT(Table[[#This Row],[date]],"mmm")</f>
        <v>May</v>
      </c>
      <c r="H1732" s="2" t="str">
        <f>TEXT(Table[[#This Row],[date]],"yyyy")</f>
        <v>2020</v>
      </c>
      <c r="I1732" t="s">
        <v>35</v>
      </c>
      <c r="J1732" t="s">
        <v>25</v>
      </c>
      <c r="K1732">
        <v>104</v>
      </c>
    </row>
    <row r="1733" spans="1:11" x14ac:dyDescent="0.25">
      <c r="A1733" t="s">
        <v>1736</v>
      </c>
      <c r="B1733" t="s">
        <v>68</v>
      </c>
      <c r="C1733" t="s">
        <v>43</v>
      </c>
      <c r="D1733">
        <v>350</v>
      </c>
      <c r="E1733" s="27" t="s">
        <v>12</v>
      </c>
      <c r="F1733" s="2">
        <v>44741</v>
      </c>
      <c r="G1733" s="27" t="str">
        <f>TEXT(Table[[#This Row],[date]],"mmm")</f>
        <v>Jun</v>
      </c>
      <c r="H1733" s="2" t="str">
        <f>TEXT(Table[[#This Row],[date]],"yyyy")</f>
        <v>2022</v>
      </c>
      <c r="I1733" t="s">
        <v>59</v>
      </c>
      <c r="J1733" t="s">
        <v>70</v>
      </c>
      <c r="K1733">
        <v>112</v>
      </c>
    </row>
    <row r="1734" spans="1:11" x14ac:dyDescent="0.25">
      <c r="A1734" t="s">
        <v>1737</v>
      </c>
      <c r="B1734" t="s">
        <v>74</v>
      </c>
      <c r="C1734" t="s">
        <v>166</v>
      </c>
      <c r="D1734">
        <v>13</v>
      </c>
      <c r="E1734" s="27">
        <v>0.37</v>
      </c>
      <c r="F1734" s="2">
        <v>43938</v>
      </c>
      <c r="G1734" s="27" t="str">
        <f>TEXT(Table[[#This Row],[date]],"mmm")</f>
        <v>Apr</v>
      </c>
      <c r="H1734" s="2" t="str">
        <f>TEXT(Table[[#This Row],[date]],"yyyy")</f>
        <v>2020</v>
      </c>
      <c r="I1734" t="s">
        <v>39</v>
      </c>
      <c r="J1734" t="s">
        <v>15</v>
      </c>
      <c r="K1734">
        <v>1</v>
      </c>
    </row>
    <row r="1735" spans="1:11" x14ac:dyDescent="0.25">
      <c r="A1735" t="s">
        <v>1738</v>
      </c>
      <c r="B1735" t="s">
        <v>22</v>
      </c>
      <c r="C1735" t="s">
        <v>53</v>
      </c>
      <c r="D1735">
        <v>131</v>
      </c>
      <c r="E1735" s="27">
        <v>0.23</v>
      </c>
      <c r="F1735" s="2">
        <v>43935</v>
      </c>
      <c r="G1735" s="27" t="str">
        <f>TEXT(Table[[#This Row],[date]],"mmm")</f>
        <v>Apr</v>
      </c>
      <c r="H1735" s="2" t="str">
        <f>TEXT(Table[[#This Row],[date]],"yyyy")</f>
        <v>2020</v>
      </c>
      <c r="I1735" t="s">
        <v>14</v>
      </c>
      <c r="J1735" t="s">
        <v>25</v>
      </c>
      <c r="K1735">
        <v>224</v>
      </c>
    </row>
    <row r="1736" spans="1:11" x14ac:dyDescent="0.25">
      <c r="A1736" t="s">
        <v>1739</v>
      </c>
      <c r="B1736" t="s">
        <v>33</v>
      </c>
      <c r="C1736" t="s">
        <v>105</v>
      </c>
      <c r="D1736">
        <v>24</v>
      </c>
      <c r="E1736" s="27">
        <v>0.1</v>
      </c>
      <c r="F1736" s="2">
        <v>43950</v>
      </c>
      <c r="G1736" s="27" t="str">
        <f>TEXT(Table[[#This Row],[date]],"mmm")</f>
        <v>Apr</v>
      </c>
      <c r="H1736" s="2" t="str">
        <f>TEXT(Table[[#This Row],[date]],"yyyy")</f>
        <v>2020</v>
      </c>
      <c r="I1736" t="s">
        <v>35</v>
      </c>
      <c r="J1736" t="s">
        <v>15</v>
      </c>
      <c r="K1736">
        <v>128</v>
      </c>
    </row>
    <row r="1737" spans="1:11" x14ac:dyDescent="0.25">
      <c r="A1737" t="s">
        <v>1740</v>
      </c>
      <c r="B1737" t="s">
        <v>74</v>
      </c>
      <c r="C1737" t="s">
        <v>166</v>
      </c>
      <c r="D1737">
        <v>27</v>
      </c>
      <c r="E1737" s="27">
        <v>7.0000000000000007E-2</v>
      </c>
      <c r="F1737" s="2">
        <v>44747</v>
      </c>
      <c r="G1737" s="27" t="str">
        <f>TEXT(Table[[#This Row],[date]],"mmm")</f>
        <v>Jul</v>
      </c>
      <c r="H1737" s="2" t="str">
        <f>TEXT(Table[[#This Row],[date]],"yyyy")</f>
        <v>2022</v>
      </c>
      <c r="I1737" t="s">
        <v>19</v>
      </c>
      <c r="J1737" t="s">
        <v>15</v>
      </c>
      <c r="K1737">
        <v>583</v>
      </c>
    </row>
    <row r="1738" spans="1:11" x14ac:dyDescent="0.25">
      <c r="A1738" t="s">
        <v>1741</v>
      </c>
      <c r="B1738" t="s">
        <v>10</v>
      </c>
      <c r="C1738" t="s">
        <v>97</v>
      </c>
      <c r="D1738">
        <v>20</v>
      </c>
      <c r="E1738" s="27" t="s">
        <v>12</v>
      </c>
      <c r="F1738" s="2">
        <v>43914</v>
      </c>
      <c r="G1738" s="27" t="str">
        <f>TEXT(Table[[#This Row],[date]],"mmm")</f>
        <v>Mar</v>
      </c>
      <c r="H1738" s="2" t="str">
        <f>TEXT(Table[[#This Row],[date]],"yyyy")</f>
        <v>2020</v>
      </c>
      <c r="I1738" t="s">
        <v>24</v>
      </c>
      <c r="J1738" t="s">
        <v>15</v>
      </c>
      <c r="K1738">
        <v>35</v>
      </c>
    </row>
    <row r="1739" spans="1:11" x14ac:dyDescent="0.25">
      <c r="A1739" t="s">
        <v>1742</v>
      </c>
      <c r="B1739" t="s">
        <v>114</v>
      </c>
      <c r="C1739" t="s">
        <v>97</v>
      </c>
      <c r="D1739">
        <v>100</v>
      </c>
      <c r="E1739" s="27">
        <v>0.1</v>
      </c>
      <c r="F1739" s="2">
        <v>43924</v>
      </c>
      <c r="G1739" s="27" t="str">
        <f>TEXT(Table[[#This Row],[date]],"mmm")</f>
        <v>Apr</v>
      </c>
      <c r="H1739" s="2" t="str">
        <f>TEXT(Table[[#This Row],[date]],"yyyy")</f>
        <v>2020</v>
      </c>
      <c r="I1739" t="s">
        <v>39</v>
      </c>
      <c r="J1739" t="s">
        <v>116</v>
      </c>
      <c r="K1739" t="s">
        <v>12</v>
      </c>
    </row>
    <row r="1740" spans="1:11" x14ac:dyDescent="0.25">
      <c r="A1740" t="s">
        <v>1743</v>
      </c>
      <c r="B1740" t="s">
        <v>391</v>
      </c>
      <c r="C1740" t="s">
        <v>97</v>
      </c>
      <c r="D1740">
        <v>250</v>
      </c>
      <c r="E1740" s="27">
        <v>0.5</v>
      </c>
      <c r="F1740" s="2">
        <v>43918</v>
      </c>
      <c r="G1740" s="27" t="str">
        <f>TEXT(Table[[#This Row],[date]],"mmm")</f>
        <v>Mar</v>
      </c>
      <c r="H1740" s="2" t="str">
        <f>TEXT(Table[[#This Row],[date]],"yyyy")</f>
        <v>2020</v>
      </c>
      <c r="I1740" t="s">
        <v>35</v>
      </c>
      <c r="J1740" t="s">
        <v>70</v>
      </c>
      <c r="K1740">
        <v>47</v>
      </c>
    </row>
    <row r="1741" spans="1:11" x14ac:dyDescent="0.25">
      <c r="A1741" t="s">
        <v>1744</v>
      </c>
      <c r="B1741" t="s">
        <v>96</v>
      </c>
      <c r="C1741" t="s">
        <v>34</v>
      </c>
      <c r="D1741">
        <v>80</v>
      </c>
      <c r="E1741" s="27">
        <v>0.08</v>
      </c>
      <c r="F1741" s="2">
        <v>44887</v>
      </c>
      <c r="G1741" s="27" t="str">
        <f>TEXT(Table[[#This Row],[date]],"mmm")</f>
        <v>Nov</v>
      </c>
      <c r="H1741" s="2" t="str">
        <f>TEXT(Table[[#This Row],[date]],"yyyy")</f>
        <v>2022</v>
      </c>
      <c r="I1741" t="s">
        <v>14</v>
      </c>
      <c r="J1741" t="s">
        <v>96</v>
      </c>
      <c r="K1741">
        <v>1000</v>
      </c>
    </row>
    <row r="1742" spans="1:11" x14ac:dyDescent="0.25">
      <c r="A1742" t="s">
        <v>1744</v>
      </c>
      <c r="B1742" t="s">
        <v>96</v>
      </c>
      <c r="C1742" t="s">
        <v>34</v>
      </c>
      <c r="D1742">
        <v>100</v>
      </c>
      <c r="E1742" s="27">
        <v>0.12</v>
      </c>
      <c r="F1742" s="2">
        <v>44732</v>
      </c>
      <c r="G1742" s="27" t="str">
        <f>TEXT(Table[[#This Row],[date]],"mmm")</f>
        <v>Jun</v>
      </c>
      <c r="H1742" s="2" t="str">
        <f>TEXT(Table[[#This Row],[date]],"yyyy")</f>
        <v>2022</v>
      </c>
      <c r="I1742" t="s">
        <v>14</v>
      </c>
      <c r="J1742" t="s">
        <v>96</v>
      </c>
      <c r="K1742">
        <v>1000</v>
      </c>
    </row>
    <row r="1743" spans="1:11" x14ac:dyDescent="0.25">
      <c r="A1743" t="s">
        <v>1744</v>
      </c>
      <c r="B1743" t="s">
        <v>155</v>
      </c>
      <c r="C1743" t="s">
        <v>34</v>
      </c>
      <c r="D1743">
        <v>120</v>
      </c>
      <c r="E1743" s="27">
        <v>0.1</v>
      </c>
      <c r="F1743" s="2">
        <v>43954</v>
      </c>
      <c r="G1743" s="27" t="str">
        <f>TEXT(Table[[#This Row],[date]],"mmm")</f>
        <v>May</v>
      </c>
      <c r="H1743" s="2" t="str">
        <f>TEXT(Table[[#This Row],[date]],"yyyy")</f>
        <v>2020</v>
      </c>
      <c r="I1743" t="s">
        <v>35</v>
      </c>
      <c r="J1743" t="s">
        <v>157</v>
      </c>
      <c r="K1743">
        <v>386</v>
      </c>
    </row>
    <row r="1744" spans="1:11" x14ac:dyDescent="0.25">
      <c r="A1744" t="s">
        <v>1745</v>
      </c>
      <c r="B1744" t="s">
        <v>10</v>
      </c>
      <c r="C1744" t="s">
        <v>75</v>
      </c>
      <c r="D1744" t="s">
        <v>12</v>
      </c>
      <c r="E1744" s="27">
        <v>0.1</v>
      </c>
      <c r="F1744" s="2">
        <v>44733</v>
      </c>
      <c r="G1744" s="27" t="str">
        <f>TEXT(Table[[#This Row],[date]],"mmm")</f>
        <v>Jun</v>
      </c>
      <c r="H1744" s="2" t="str">
        <f>TEXT(Table[[#This Row],[date]],"yyyy")</f>
        <v>2022</v>
      </c>
      <c r="I1744" t="s">
        <v>29</v>
      </c>
      <c r="J1744" t="s">
        <v>15</v>
      </c>
      <c r="K1744">
        <v>109</v>
      </c>
    </row>
    <row r="1745" spans="1:11" x14ac:dyDescent="0.25">
      <c r="A1745" t="s">
        <v>1746</v>
      </c>
      <c r="B1745" t="s">
        <v>72</v>
      </c>
      <c r="C1745" t="s">
        <v>43</v>
      </c>
      <c r="D1745">
        <v>41</v>
      </c>
      <c r="E1745" s="27">
        <v>0.9</v>
      </c>
      <c r="F1745" s="2">
        <v>44453</v>
      </c>
      <c r="G1745" s="27" t="str">
        <f>TEXT(Table[[#This Row],[date]],"mmm")</f>
        <v>Sep</v>
      </c>
      <c r="H1745" s="2" t="str">
        <f>TEXT(Table[[#This Row],[date]],"yyyy")</f>
        <v>2021</v>
      </c>
      <c r="I1745" t="s">
        <v>24</v>
      </c>
      <c r="J1745" t="s">
        <v>15</v>
      </c>
      <c r="K1745">
        <v>12</v>
      </c>
    </row>
    <row r="1746" spans="1:11" x14ac:dyDescent="0.25">
      <c r="A1746" t="s">
        <v>1747</v>
      </c>
      <c r="B1746" t="s">
        <v>298</v>
      </c>
      <c r="C1746" t="s">
        <v>34</v>
      </c>
      <c r="D1746">
        <v>300</v>
      </c>
      <c r="E1746" s="27">
        <v>0.5</v>
      </c>
      <c r="F1746" s="2">
        <v>44635</v>
      </c>
      <c r="G1746" s="27" t="str">
        <f>TEXT(Table[[#This Row],[date]],"mmm")</f>
        <v>Mar</v>
      </c>
      <c r="H1746" s="2" t="str">
        <f>TEXT(Table[[#This Row],[date]],"yyyy")</f>
        <v>2022</v>
      </c>
      <c r="I1746" t="s">
        <v>24</v>
      </c>
      <c r="J1746" t="s">
        <v>70</v>
      </c>
      <c r="K1746">
        <v>62</v>
      </c>
    </row>
    <row r="1747" spans="1:11" x14ac:dyDescent="0.25">
      <c r="A1747" t="s">
        <v>1748</v>
      </c>
      <c r="B1747" t="s">
        <v>10</v>
      </c>
      <c r="C1747" t="s">
        <v>11</v>
      </c>
      <c r="D1747" t="s">
        <v>12</v>
      </c>
      <c r="E1747" s="27">
        <v>0.56999999999999995</v>
      </c>
      <c r="F1747" s="2">
        <v>44879</v>
      </c>
      <c r="G1747" s="27" t="str">
        <f>TEXT(Table[[#This Row],[date]],"mmm")</f>
        <v>Nov</v>
      </c>
      <c r="H1747" s="2" t="str">
        <f>TEXT(Table[[#This Row],[date]],"yyyy")</f>
        <v>2022</v>
      </c>
      <c r="I1747" t="s">
        <v>31</v>
      </c>
      <c r="J1747" t="s">
        <v>15</v>
      </c>
      <c r="K1747">
        <v>624</v>
      </c>
    </row>
    <row r="1748" spans="1:11" x14ac:dyDescent="0.25">
      <c r="A1748" t="s">
        <v>1749</v>
      </c>
      <c r="B1748" t="s">
        <v>10</v>
      </c>
      <c r="C1748" t="s">
        <v>97</v>
      </c>
      <c r="D1748">
        <v>300</v>
      </c>
      <c r="E1748" s="27">
        <v>0.25</v>
      </c>
      <c r="F1748" s="2">
        <v>43915</v>
      </c>
      <c r="G1748" s="27" t="str">
        <f>TEXT(Table[[#This Row],[date]],"mmm")</f>
        <v>Mar</v>
      </c>
      <c r="H1748" s="2" t="str">
        <f>TEXT(Table[[#This Row],[date]],"yyyy")</f>
        <v>2020</v>
      </c>
      <c r="I1748" t="s">
        <v>35</v>
      </c>
      <c r="J1748" t="s">
        <v>15</v>
      </c>
      <c r="K1748">
        <v>981</v>
      </c>
    </row>
    <row r="1749" spans="1:11" x14ac:dyDescent="0.25">
      <c r="A1749" t="s">
        <v>1750</v>
      </c>
      <c r="B1749" t="s">
        <v>74</v>
      </c>
      <c r="C1749" t="s">
        <v>97</v>
      </c>
      <c r="D1749">
        <v>900</v>
      </c>
      <c r="E1749" s="27">
        <v>0.25</v>
      </c>
      <c r="F1749" s="2">
        <v>43949</v>
      </c>
      <c r="G1749" s="27" t="str">
        <f>TEXT(Table[[#This Row],[date]],"mmm")</f>
        <v>Apr</v>
      </c>
      <c r="H1749" s="2" t="str">
        <f>TEXT(Table[[#This Row],[date]],"yyyy")</f>
        <v>2020</v>
      </c>
      <c r="I1749" t="s">
        <v>31</v>
      </c>
      <c r="J1749" t="s">
        <v>15</v>
      </c>
      <c r="K1749">
        <v>3</v>
      </c>
    </row>
    <row r="1750" spans="1:11" x14ac:dyDescent="0.25">
      <c r="A1750" t="s">
        <v>1751</v>
      </c>
      <c r="B1750" t="s">
        <v>252</v>
      </c>
      <c r="C1750" t="s">
        <v>97</v>
      </c>
      <c r="D1750">
        <v>10</v>
      </c>
      <c r="E1750" s="27">
        <v>0.25</v>
      </c>
      <c r="F1750" s="2">
        <v>43924</v>
      </c>
      <c r="G1750" s="27" t="str">
        <f>TEXT(Table[[#This Row],[date]],"mmm")</f>
        <v>Apr</v>
      </c>
      <c r="H1750" s="2" t="str">
        <f>TEXT(Table[[#This Row],[date]],"yyyy")</f>
        <v>2020</v>
      </c>
      <c r="I1750" t="s">
        <v>39</v>
      </c>
      <c r="J1750" t="s">
        <v>15</v>
      </c>
      <c r="K1750" t="s">
        <v>12</v>
      </c>
    </row>
    <row r="1751" spans="1:11" x14ac:dyDescent="0.25">
      <c r="A1751" t="s">
        <v>1752</v>
      </c>
      <c r="B1751" t="s">
        <v>10</v>
      </c>
      <c r="C1751" t="s">
        <v>152</v>
      </c>
      <c r="D1751">
        <v>15</v>
      </c>
      <c r="E1751" s="27">
        <v>0.17</v>
      </c>
      <c r="F1751" s="2">
        <v>43913</v>
      </c>
      <c r="G1751" s="27" t="str">
        <f>TEXT(Table[[#This Row],[date]],"mmm")</f>
        <v>Mar</v>
      </c>
      <c r="H1751" s="2" t="str">
        <f>TEXT(Table[[#This Row],[date]],"yyyy")</f>
        <v>2020</v>
      </c>
      <c r="I1751" t="s">
        <v>24</v>
      </c>
      <c r="J1751" t="s">
        <v>15</v>
      </c>
      <c r="K1751">
        <v>48</v>
      </c>
    </row>
    <row r="1752" spans="1:11" x14ac:dyDescent="0.25">
      <c r="A1752" t="s">
        <v>1753</v>
      </c>
      <c r="B1752" t="s">
        <v>33</v>
      </c>
      <c r="C1752" t="s">
        <v>18</v>
      </c>
      <c r="D1752">
        <v>23</v>
      </c>
      <c r="E1752" s="27">
        <v>7.0000000000000007E-2</v>
      </c>
      <c r="F1752" s="2">
        <v>43923</v>
      </c>
      <c r="G1752" s="27" t="str">
        <f>TEXT(Table[[#This Row],[date]],"mmm")</f>
        <v>Apr</v>
      </c>
      <c r="H1752" s="2" t="str">
        <f>TEXT(Table[[#This Row],[date]],"yyyy")</f>
        <v>2020</v>
      </c>
      <c r="I1752" t="s">
        <v>24</v>
      </c>
      <c r="J1752" t="s">
        <v>15</v>
      </c>
      <c r="K1752">
        <v>16</v>
      </c>
    </row>
    <row r="1753" spans="1:11" x14ac:dyDescent="0.25">
      <c r="A1753" t="s">
        <v>1753</v>
      </c>
      <c r="B1753" t="s">
        <v>33</v>
      </c>
      <c r="C1753" t="s">
        <v>18</v>
      </c>
      <c r="D1753">
        <v>100</v>
      </c>
      <c r="E1753" s="27">
        <v>0.2</v>
      </c>
      <c r="F1753" s="2">
        <v>44967</v>
      </c>
      <c r="G1753" s="27" t="str">
        <f>TEXT(Table[[#This Row],[date]],"mmm")</f>
        <v>Feb</v>
      </c>
      <c r="H1753" s="2" t="str">
        <f>TEXT(Table[[#This Row],[date]],"yyyy")</f>
        <v>2023</v>
      </c>
      <c r="I1753" t="s">
        <v>59</v>
      </c>
      <c r="J1753" t="s">
        <v>15</v>
      </c>
      <c r="K1753">
        <v>16</v>
      </c>
    </row>
    <row r="1754" spans="1:11" x14ac:dyDescent="0.25">
      <c r="A1754" t="s">
        <v>1754</v>
      </c>
      <c r="B1754" t="s">
        <v>10</v>
      </c>
      <c r="C1754" t="s">
        <v>34</v>
      </c>
      <c r="D1754">
        <v>13</v>
      </c>
      <c r="E1754" s="27" t="s">
        <v>12</v>
      </c>
      <c r="F1754" s="2">
        <v>43936</v>
      </c>
      <c r="G1754" s="27" t="str">
        <f>TEXT(Table[[#This Row],[date]],"mmm")</f>
        <v>Apr</v>
      </c>
      <c r="H1754" s="2" t="str">
        <f>TEXT(Table[[#This Row],[date]],"yyyy")</f>
        <v>2020</v>
      </c>
      <c r="I1754" t="s">
        <v>29</v>
      </c>
      <c r="J1754" t="s">
        <v>15</v>
      </c>
      <c r="K1754">
        <v>34</v>
      </c>
    </row>
    <row r="1755" spans="1:11" x14ac:dyDescent="0.25">
      <c r="A1755" t="s">
        <v>1755</v>
      </c>
      <c r="B1755" t="s">
        <v>1756</v>
      </c>
      <c r="C1755" t="s">
        <v>105</v>
      </c>
      <c r="D1755" t="s">
        <v>12</v>
      </c>
      <c r="E1755" s="27">
        <v>0.3</v>
      </c>
      <c r="F1755" s="2">
        <v>44713</v>
      </c>
      <c r="G1755" s="27" t="str">
        <f>TEXT(Table[[#This Row],[date]],"mmm")</f>
        <v>Jun</v>
      </c>
      <c r="H1755" s="2" t="str">
        <f>TEXT(Table[[#This Row],[date]],"yyyy")</f>
        <v>2022</v>
      </c>
      <c r="I1755" t="s">
        <v>124</v>
      </c>
      <c r="J1755" t="s">
        <v>106</v>
      </c>
      <c r="K1755">
        <v>17</v>
      </c>
    </row>
    <row r="1756" spans="1:11" x14ac:dyDescent="0.25">
      <c r="A1756" t="s">
        <v>1757</v>
      </c>
      <c r="B1756" t="s">
        <v>27</v>
      </c>
      <c r="C1756" t="s">
        <v>58</v>
      </c>
      <c r="D1756">
        <v>219</v>
      </c>
      <c r="E1756" s="27">
        <v>0.3</v>
      </c>
      <c r="F1756" s="2">
        <v>43979</v>
      </c>
      <c r="G1756" s="27" t="str">
        <f>TEXT(Table[[#This Row],[date]],"mmm")</f>
        <v>May</v>
      </c>
      <c r="H1756" s="2" t="str">
        <f>TEXT(Table[[#This Row],[date]],"yyyy")</f>
        <v>2020</v>
      </c>
      <c r="I1756" t="s">
        <v>31</v>
      </c>
      <c r="J1756" t="s">
        <v>15</v>
      </c>
      <c r="K1756">
        <v>340</v>
      </c>
    </row>
    <row r="1757" spans="1:11" x14ac:dyDescent="0.25">
      <c r="A1757" t="s">
        <v>1758</v>
      </c>
      <c r="B1757" t="s">
        <v>184</v>
      </c>
      <c r="C1757" t="s">
        <v>69</v>
      </c>
      <c r="D1757">
        <v>40</v>
      </c>
      <c r="E1757" s="27">
        <v>0.1</v>
      </c>
      <c r="F1757" s="2">
        <v>44820</v>
      </c>
      <c r="G1757" s="27" t="str">
        <f>TEXT(Table[[#This Row],[date]],"mmm")</f>
        <v>Sep</v>
      </c>
      <c r="H1757" s="2" t="str">
        <f>TEXT(Table[[#This Row],[date]],"yyyy")</f>
        <v>2022</v>
      </c>
      <c r="I1757" t="s">
        <v>14</v>
      </c>
      <c r="J1757" t="s">
        <v>15</v>
      </c>
      <c r="K1757">
        <v>271</v>
      </c>
    </row>
    <row r="1758" spans="1:11" x14ac:dyDescent="0.25">
      <c r="A1758" t="s">
        <v>1759</v>
      </c>
      <c r="B1758" t="s">
        <v>10</v>
      </c>
      <c r="C1758" t="s">
        <v>11</v>
      </c>
      <c r="D1758">
        <v>150</v>
      </c>
      <c r="E1758" s="27">
        <v>0.15</v>
      </c>
      <c r="F1758" s="2">
        <v>44720</v>
      </c>
      <c r="G1758" s="27" t="str">
        <f>TEXT(Table[[#This Row],[date]],"mmm")</f>
        <v>Jun</v>
      </c>
      <c r="H1758" s="2" t="str">
        <f>TEXT(Table[[#This Row],[date]],"yyyy")</f>
        <v>2022</v>
      </c>
      <c r="I1758" t="s">
        <v>35</v>
      </c>
      <c r="J1758" t="s">
        <v>15</v>
      </c>
      <c r="K1758">
        <v>255</v>
      </c>
    </row>
    <row r="1759" spans="1:11" x14ac:dyDescent="0.25">
      <c r="A1759" t="s">
        <v>1759</v>
      </c>
      <c r="B1759" t="s">
        <v>10</v>
      </c>
      <c r="C1759" t="s">
        <v>11</v>
      </c>
      <c r="D1759">
        <v>175</v>
      </c>
      <c r="E1759" s="27">
        <v>0.33</v>
      </c>
      <c r="F1759" s="2">
        <v>44784</v>
      </c>
      <c r="G1759" s="27" t="str">
        <f>TEXT(Table[[#This Row],[date]],"mmm")</f>
        <v>Aug</v>
      </c>
      <c r="H1759" s="2" t="str">
        <f>TEXT(Table[[#This Row],[date]],"yyyy")</f>
        <v>2022</v>
      </c>
      <c r="I1759" t="s">
        <v>35</v>
      </c>
      <c r="J1759" t="s">
        <v>15</v>
      </c>
      <c r="K1759">
        <v>255</v>
      </c>
    </row>
    <row r="1760" spans="1:11" x14ac:dyDescent="0.25">
      <c r="A1760" t="s">
        <v>1760</v>
      </c>
      <c r="B1760" t="s">
        <v>62</v>
      </c>
      <c r="C1760" t="s">
        <v>166</v>
      </c>
      <c r="D1760">
        <v>24</v>
      </c>
      <c r="E1760" s="27">
        <v>0.05</v>
      </c>
      <c r="F1760" s="2">
        <v>44827</v>
      </c>
      <c r="G1760" s="27" t="str">
        <f>TEXT(Table[[#This Row],[date]],"mmm")</f>
        <v>Sep</v>
      </c>
      <c r="H1760" s="2" t="str">
        <f>TEXT(Table[[#This Row],[date]],"yyyy")</f>
        <v>2022</v>
      </c>
      <c r="I1760" t="s">
        <v>35</v>
      </c>
      <c r="J1760" t="s">
        <v>25</v>
      </c>
      <c r="K1760">
        <v>474</v>
      </c>
    </row>
    <row r="1761" spans="1:11" x14ac:dyDescent="0.25">
      <c r="A1761" t="s">
        <v>1761</v>
      </c>
      <c r="B1761" t="s">
        <v>64</v>
      </c>
      <c r="C1761" t="s">
        <v>69</v>
      </c>
      <c r="D1761">
        <v>120</v>
      </c>
      <c r="E1761" s="27" t="s">
        <v>12</v>
      </c>
      <c r="F1761" s="2">
        <v>44609</v>
      </c>
      <c r="G1761" s="27" t="str">
        <f>TEXT(Table[[#This Row],[date]],"mmm")</f>
        <v>Feb</v>
      </c>
      <c r="H1761" s="2" t="str">
        <f>TEXT(Table[[#This Row],[date]],"yyyy")</f>
        <v>2022</v>
      </c>
      <c r="I1761" t="s">
        <v>59</v>
      </c>
      <c r="J1761" t="s">
        <v>66</v>
      </c>
      <c r="K1761">
        <v>28</v>
      </c>
    </row>
    <row r="1762" spans="1:11" x14ac:dyDescent="0.25">
      <c r="A1762" t="s">
        <v>1762</v>
      </c>
      <c r="B1762" t="s">
        <v>37</v>
      </c>
      <c r="C1762" t="s">
        <v>43</v>
      </c>
      <c r="D1762">
        <v>47</v>
      </c>
      <c r="E1762" s="27">
        <v>0.1</v>
      </c>
      <c r="F1762" s="2">
        <v>44783</v>
      </c>
      <c r="G1762" s="27" t="str">
        <f>TEXT(Table[[#This Row],[date]],"mmm")</f>
        <v>Aug</v>
      </c>
      <c r="H1762" s="2" t="str">
        <f>TEXT(Table[[#This Row],[date]],"yyyy")</f>
        <v>2022</v>
      </c>
      <c r="I1762" t="s">
        <v>24</v>
      </c>
      <c r="J1762" t="s">
        <v>40</v>
      </c>
      <c r="K1762">
        <v>40</v>
      </c>
    </row>
    <row r="1763" spans="1:11" x14ac:dyDescent="0.25">
      <c r="A1763" t="s">
        <v>1763</v>
      </c>
      <c r="B1763" t="s">
        <v>74</v>
      </c>
      <c r="C1763" t="s">
        <v>166</v>
      </c>
      <c r="D1763">
        <v>55</v>
      </c>
      <c r="E1763" s="27">
        <v>0.1</v>
      </c>
      <c r="F1763" s="2">
        <v>44794</v>
      </c>
      <c r="G1763" s="27" t="str">
        <f>TEXT(Table[[#This Row],[date]],"mmm")</f>
        <v>Aug</v>
      </c>
      <c r="H1763" s="2" t="str">
        <f>TEXT(Table[[#This Row],[date]],"yyyy")</f>
        <v>2022</v>
      </c>
      <c r="I1763" t="s">
        <v>59</v>
      </c>
      <c r="J1763" t="s">
        <v>15</v>
      </c>
      <c r="K1763">
        <v>21</v>
      </c>
    </row>
    <row r="1764" spans="1:11" x14ac:dyDescent="0.25">
      <c r="A1764" t="s">
        <v>1764</v>
      </c>
      <c r="B1764" t="s">
        <v>730</v>
      </c>
      <c r="C1764" t="s">
        <v>345</v>
      </c>
      <c r="D1764">
        <v>100</v>
      </c>
      <c r="E1764" s="27" t="s">
        <v>12</v>
      </c>
      <c r="F1764" s="2">
        <v>44943</v>
      </c>
      <c r="G1764" s="27" t="str">
        <f>TEXT(Table[[#This Row],[date]],"mmm")</f>
        <v>Jan</v>
      </c>
      <c r="H1764" s="2" t="str">
        <f>TEXT(Table[[#This Row],[date]],"yyyy")</f>
        <v>2023</v>
      </c>
      <c r="I1764" t="s">
        <v>24</v>
      </c>
      <c r="J1764" t="s">
        <v>731</v>
      </c>
      <c r="K1764">
        <v>218</v>
      </c>
    </row>
    <row r="1765" spans="1:11" x14ac:dyDescent="0.25">
      <c r="A1765" t="s">
        <v>1765</v>
      </c>
      <c r="B1765" t="s">
        <v>22</v>
      </c>
      <c r="C1765" t="s">
        <v>34</v>
      </c>
      <c r="D1765">
        <v>14</v>
      </c>
      <c r="E1765" s="27" t="s">
        <v>12</v>
      </c>
      <c r="F1765" s="2">
        <v>43936</v>
      </c>
      <c r="G1765" s="27" t="str">
        <f>TEXT(Table[[#This Row],[date]],"mmm")</f>
        <v>Apr</v>
      </c>
      <c r="H1765" s="2" t="str">
        <f>TEXT(Table[[#This Row],[date]],"yyyy")</f>
        <v>2020</v>
      </c>
      <c r="I1765" t="s">
        <v>24</v>
      </c>
      <c r="J1765" t="s">
        <v>25</v>
      </c>
      <c r="K1765">
        <v>51</v>
      </c>
    </row>
    <row r="1766" spans="1:11" x14ac:dyDescent="0.25">
      <c r="A1766" t="s">
        <v>1766</v>
      </c>
      <c r="B1766" t="s">
        <v>10</v>
      </c>
      <c r="C1766" t="s">
        <v>43</v>
      </c>
      <c r="D1766">
        <v>51</v>
      </c>
      <c r="E1766" s="27">
        <v>0.05</v>
      </c>
      <c r="F1766" s="2">
        <v>44840</v>
      </c>
      <c r="G1766" s="27" t="str">
        <f>TEXT(Table[[#This Row],[date]],"mmm")</f>
        <v>Oct</v>
      </c>
      <c r="H1766" s="2" t="str">
        <f>TEXT(Table[[#This Row],[date]],"yyyy")</f>
        <v>2022</v>
      </c>
      <c r="I1766" t="s">
        <v>59</v>
      </c>
      <c r="J1766" t="s">
        <v>15</v>
      </c>
      <c r="K1766" t="s">
        <v>12</v>
      </c>
    </row>
    <row r="1767" spans="1:11" x14ac:dyDescent="0.25">
      <c r="A1767" t="s">
        <v>1767</v>
      </c>
      <c r="B1767" t="s">
        <v>10</v>
      </c>
      <c r="C1767" t="s">
        <v>47</v>
      </c>
      <c r="D1767" t="s">
        <v>12</v>
      </c>
      <c r="E1767" s="27">
        <v>0.2</v>
      </c>
      <c r="F1767" s="2">
        <v>44770</v>
      </c>
      <c r="G1767" s="27" t="str">
        <f>TEXT(Table[[#This Row],[date]],"mmm")</f>
        <v>Jul</v>
      </c>
      <c r="H1767" s="2" t="str">
        <f>TEXT(Table[[#This Row],[date]],"yyyy")</f>
        <v>2022</v>
      </c>
      <c r="I1767" t="s">
        <v>39</v>
      </c>
      <c r="J1767" t="s">
        <v>15</v>
      </c>
      <c r="K1767">
        <v>491</v>
      </c>
    </row>
    <row r="1768" spans="1:11" x14ac:dyDescent="0.25">
      <c r="A1768" t="s">
        <v>1768</v>
      </c>
      <c r="B1768" t="s">
        <v>10</v>
      </c>
      <c r="C1768" t="s">
        <v>58</v>
      </c>
      <c r="D1768">
        <v>108</v>
      </c>
      <c r="E1768" s="27">
        <v>0.3</v>
      </c>
      <c r="F1768" s="2">
        <v>43921</v>
      </c>
      <c r="G1768" s="27" t="str">
        <f>TEXT(Table[[#This Row],[date]],"mmm")</f>
        <v>Mar</v>
      </c>
      <c r="H1768" s="2" t="str">
        <f>TEXT(Table[[#This Row],[date]],"yyyy")</f>
        <v>2020</v>
      </c>
      <c r="I1768" t="s">
        <v>14</v>
      </c>
      <c r="J1768" t="s">
        <v>15</v>
      </c>
      <c r="K1768">
        <v>467</v>
      </c>
    </row>
    <row r="1769" spans="1:11" x14ac:dyDescent="0.25">
      <c r="A1769" t="s">
        <v>1769</v>
      </c>
      <c r="B1769" t="s">
        <v>374</v>
      </c>
      <c r="C1769" t="s">
        <v>58</v>
      </c>
      <c r="D1769">
        <v>350</v>
      </c>
      <c r="E1769" s="27">
        <v>0.25</v>
      </c>
      <c r="F1769" s="2">
        <v>44916</v>
      </c>
      <c r="G1769" s="27" t="str">
        <f>TEXT(Table[[#This Row],[date]],"mmm")</f>
        <v>Dec</v>
      </c>
      <c r="H1769" s="2" t="str">
        <f>TEXT(Table[[#This Row],[date]],"yyyy")</f>
        <v>2022</v>
      </c>
      <c r="I1769" t="s">
        <v>31</v>
      </c>
      <c r="J1769" t="s">
        <v>15</v>
      </c>
      <c r="K1769">
        <v>648</v>
      </c>
    </row>
    <row r="1770" spans="1:11" x14ac:dyDescent="0.25">
      <c r="A1770" t="s">
        <v>1770</v>
      </c>
      <c r="B1770" t="s">
        <v>37</v>
      </c>
      <c r="C1770" t="s">
        <v>43</v>
      </c>
      <c r="D1770">
        <v>4</v>
      </c>
      <c r="E1770" s="27">
        <v>1</v>
      </c>
      <c r="F1770" s="2">
        <v>43945</v>
      </c>
      <c r="G1770" s="27" t="str">
        <f>TEXT(Table[[#This Row],[date]],"mmm")</f>
        <v>Apr</v>
      </c>
      <c r="H1770" s="2" t="str">
        <f>TEXT(Table[[#This Row],[date]],"yyyy")</f>
        <v>2020</v>
      </c>
      <c r="I1770" t="s">
        <v>19</v>
      </c>
      <c r="J1770" t="s">
        <v>40</v>
      </c>
      <c r="K1770">
        <v>2</v>
      </c>
    </row>
    <row r="1771" spans="1:11" x14ac:dyDescent="0.25">
      <c r="A1771" t="s">
        <v>1771</v>
      </c>
      <c r="B1771" t="s">
        <v>466</v>
      </c>
      <c r="C1771" t="s">
        <v>53</v>
      </c>
      <c r="D1771">
        <v>211</v>
      </c>
      <c r="E1771" s="27">
        <v>0.21</v>
      </c>
      <c r="F1771" s="2">
        <v>44881</v>
      </c>
      <c r="G1771" s="27" t="str">
        <f>TEXT(Table[[#This Row],[date]],"mmm")</f>
        <v>Nov</v>
      </c>
      <c r="H1771" s="2" t="str">
        <f>TEXT(Table[[#This Row],[date]],"yyyy")</f>
        <v>2022</v>
      </c>
      <c r="I1771" t="s">
        <v>29</v>
      </c>
      <c r="J1771" t="s">
        <v>467</v>
      </c>
      <c r="K1771">
        <v>157</v>
      </c>
    </row>
    <row r="1772" spans="1:11" x14ac:dyDescent="0.25">
      <c r="A1772" t="s">
        <v>1772</v>
      </c>
      <c r="B1772" t="s">
        <v>10</v>
      </c>
      <c r="C1772" t="s">
        <v>146</v>
      </c>
      <c r="D1772">
        <v>800</v>
      </c>
      <c r="E1772" s="27">
        <v>0.11</v>
      </c>
      <c r="F1772" s="2">
        <v>44818</v>
      </c>
      <c r="G1772" s="27" t="str">
        <f>TEXT(Table[[#This Row],[date]],"mmm")</f>
        <v>Sep</v>
      </c>
      <c r="H1772" s="2" t="str">
        <f>TEXT(Table[[#This Row],[date]],"yyyy")</f>
        <v>2022</v>
      </c>
      <c r="I1772" t="s">
        <v>31</v>
      </c>
      <c r="J1772" t="s">
        <v>15</v>
      </c>
      <c r="K1772">
        <v>614</v>
      </c>
    </row>
    <row r="1773" spans="1:11" x14ac:dyDescent="0.25">
      <c r="A1773" t="s">
        <v>1772</v>
      </c>
      <c r="B1773" t="s">
        <v>10</v>
      </c>
      <c r="C1773" t="s">
        <v>146</v>
      </c>
      <c r="D1773">
        <v>1500</v>
      </c>
      <c r="E1773" s="27">
        <v>0.17</v>
      </c>
      <c r="F1773" s="2">
        <v>44970</v>
      </c>
      <c r="G1773" s="27" t="str">
        <f>TEXT(Table[[#This Row],[date]],"mmm")</f>
        <v>Feb</v>
      </c>
      <c r="H1773" s="2" t="str">
        <f>TEXT(Table[[#This Row],[date]],"yyyy")</f>
        <v>2023</v>
      </c>
      <c r="I1773" t="s">
        <v>31</v>
      </c>
      <c r="J1773" t="s">
        <v>15</v>
      </c>
      <c r="K1773">
        <v>614</v>
      </c>
    </row>
    <row r="1774" spans="1:11" x14ac:dyDescent="0.25">
      <c r="A1774" t="s">
        <v>1773</v>
      </c>
      <c r="B1774" t="s">
        <v>155</v>
      </c>
      <c r="C1774" t="s">
        <v>294</v>
      </c>
      <c r="D1774">
        <v>30</v>
      </c>
      <c r="E1774" s="27">
        <v>0.33</v>
      </c>
      <c r="F1774" s="2">
        <v>44931</v>
      </c>
      <c r="G1774" s="27" t="str">
        <f>TEXT(Table[[#This Row],[date]],"mmm")</f>
        <v>Jan</v>
      </c>
      <c r="H1774" s="2" t="str">
        <f>TEXT(Table[[#This Row],[date]],"yyyy")</f>
        <v>2023</v>
      </c>
      <c r="I1774" t="s">
        <v>39</v>
      </c>
      <c r="J1774" t="s">
        <v>157</v>
      </c>
      <c r="K1774">
        <v>50</v>
      </c>
    </row>
    <row r="1775" spans="1:11" x14ac:dyDescent="0.25">
      <c r="A1775" t="s">
        <v>1774</v>
      </c>
      <c r="B1775" t="s">
        <v>57</v>
      </c>
      <c r="C1775" t="s">
        <v>11</v>
      </c>
      <c r="D1775" t="s">
        <v>12</v>
      </c>
      <c r="E1775" s="27">
        <v>0.5</v>
      </c>
      <c r="F1775" s="2">
        <v>44839</v>
      </c>
      <c r="G1775" s="27" t="str">
        <f>TEXT(Table[[#This Row],[date]],"mmm")</f>
        <v>Oct</v>
      </c>
      <c r="H1775" s="2" t="str">
        <f>TEXT(Table[[#This Row],[date]],"yyyy")</f>
        <v>2022</v>
      </c>
      <c r="I1775" t="s">
        <v>24</v>
      </c>
      <c r="J1775" t="s">
        <v>15</v>
      </c>
      <c r="K1775">
        <v>73</v>
      </c>
    </row>
    <row r="1776" spans="1:11" x14ac:dyDescent="0.25">
      <c r="A1776" t="s">
        <v>1775</v>
      </c>
      <c r="B1776" t="s">
        <v>10</v>
      </c>
      <c r="C1776" t="s">
        <v>28</v>
      </c>
      <c r="D1776">
        <v>40</v>
      </c>
      <c r="E1776" s="27" t="s">
        <v>12</v>
      </c>
      <c r="F1776" s="2">
        <v>44931</v>
      </c>
      <c r="G1776" s="27" t="str">
        <f>TEXT(Table[[#This Row],[date]],"mmm")</f>
        <v>Jan</v>
      </c>
      <c r="H1776" s="2" t="str">
        <f>TEXT(Table[[#This Row],[date]],"yyyy")</f>
        <v>2023</v>
      </c>
      <c r="I1776" t="s">
        <v>31</v>
      </c>
      <c r="J1776" t="s">
        <v>15</v>
      </c>
      <c r="K1776">
        <v>12900</v>
      </c>
    </row>
    <row r="1777" spans="1:11" x14ac:dyDescent="0.25">
      <c r="A1777" t="s">
        <v>1775</v>
      </c>
      <c r="B1777" t="s">
        <v>10</v>
      </c>
      <c r="C1777" t="s">
        <v>28</v>
      </c>
      <c r="D1777">
        <v>200</v>
      </c>
      <c r="E1777" s="27">
        <v>0.1</v>
      </c>
      <c r="F1777" s="2">
        <v>44982</v>
      </c>
      <c r="G1777" s="27" t="str">
        <f>TEXT(Table[[#This Row],[date]],"mmm")</f>
        <v>Feb</v>
      </c>
      <c r="H1777" s="2" t="str">
        <f>TEXT(Table[[#This Row],[date]],"yyyy")</f>
        <v>2023</v>
      </c>
      <c r="I1777" t="s">
        <v>31</v>
      </c>
      <c r="J1777" t="s">
        <v>15</v>
      </c>
      <c r="K1777">
        <v>12900</v>
      </c>
    </row>
    <row r="1778" spans="1:11" x14ac:dyDescent="0.25">
      <c r="A1778" t="s">
        <v>1775</v>
      </c>
      <c r="B1778" t="s">
        <v>10</v>
      </c>
      <c r="C1778" t="s">
        <v>28</v>
      </c>
      <c r="D1778">
        <v>3700</v>
      </c>
      <c r="E1778" s="27">
        <v>0.5</v>
      </c>
      <c r="F1778" s="2">
        <v>44869</v>
      </c>
      <c r="G1778" s="27" t="str">
        <f>TEXT(Table[[#This Row],[date]],"mmm")</f>
        <v>Nov</v>
      </c>
      <c r="H1778" s="2" t="str">
        <f>TEXT(Table[[#This Row],[date]],"yyyy")</f>
        <v>2022</v>
      </c>
      <c r="I1778" t="s">
        <v>31</v>
      </c>
      <c r="J1778" t="s">
        <v>15</v>
      </c>
      <c r="K1778">
        <v>12900</v>
      </c>
    </row>
    <row r="1779" spans="1:11" x14ac:dyDescent="0.25">
      <c r="A1779" t="s">
        <v>1776</v>
      </c>
      <c r="B1779" t="s">
        <v>356</v>
      </c>
      <c r="C1779" t="s">
        <v>69</v>
      </c>
      <c r="D1779">
        <v>53</v>
      </c>
      <c r="E1779" s="27">
        <v>0.03</v>
      </c>
      <c r="F1779" s="2">
        <v>44895</v>
      </c>
      <c r="G1779" s="27" t="str">
        <f>TEXT(Table[[#This Row],[date]],"mmm")</f>
        <v>Nov</v>
      </c>
      <c r="H1779" s="2" t="str">
        <f>TEXT(Table[[#This Row],[date]],"yyyy")</f>
        <v>2022</v>
      </c>
      <c r="I1779" t="s">
        <v>35</v>
      </c>
      <c r="J1779" t="s">
        <v>357</v>
      </c>
      <c r="K1779">
        <v>544</v>
      </c>
    </row>
    <row r="1780" spans="1:11" x14ac:dyDescent="0.25">
      <c r="A1780" t="s">
        <v>1777</v>
      </c>
      <c r="B1780" t="s">
        <v>319</v>
      </c>
      <c r="C1780" t="s">
        <v>58</v>
      </c>
      <c r="D1780">
        <v>225</v>
      </c>
      <c r="E1780" s="27">
        <v>0.25</v>
      </c>
      <c r="F1780" s="2">
        <v>43994</v>
      </c>
      <c r="G1780" s="27" t="str">
        <f>TEXT(Table[[#This Row],[date]],"mmm")</f>
        <v>Jun</v>
      </c>
      <c r="H1780" s="2" t="str">
        <f>TEXT(Table[[#This Row],[date]],"yyyy")</f>
        <v>2020</v>
      </c>
      <c r="I1780" t="s">
        <v>31</v>
      </c>
      <c r="J1780" t="s">
        <v>320</v>
      </c>
      <c r="K1780">
        <v>24700</v>
      </c>
    </row>
    <row r="1781" spans="1:11" x14ac:dyDescent="0.25">
      <c r="A1781" t="s">
        <v>1777</v>
      </c>
      <c r="B1781" t="s">
        <v>298</v>
      </c>
      <c r="C1781" t="s">
        <v>58</v>
      </c>
      <c r="D1781">
        <v>600</v>
      </c>
      <c r="E1781" s="27">
        <v>0.23</v>
      </c>
      <c r="F1781" s="2">
        <v>43977</v>
      </c>
      <c r="G1781" s="27" t="str">
        <f>TEXT(Table[[#This Row],[date]],"mmm")</f>
        <v>May</v>
      </c>
      <c r="H1781" s="2" t="str">
        <f>TEXT(Table[[#This Row],[date]],"yyyy")</f>
        <v>2020</v>
      </c>
      <c r="I1781" t="s">
        <v>31</v>
      </c>
      <c r="J1781" t="s">
        <v>70</v>
      </c>
      <c r="K1781">
        <v>24700</v>
      </c>
    </row>
    <row r="1782" spans="1:11" x14ac:dyDescent="0.25">
      <c r="A1782" t="s">
        <v>1777</v>
      </c>
      <c r="B1782" t="s">
        <v>10</v>
      </c>
      <c r="C1782" t="s">
        <v>58</v>
      </c>
      <c r="D1782">
        <v>3000</v>
      </c>
      <c r="E1782" s="27">
        <v>0.13</v>
      </c>
      <c r="F1782" s="2">
        <v>43969</v>
      </c>
      <c r="G1782" s="27" t="str">
        <f>TEXT(Table[[#This Row],[date]],"mmm")</f>
        <v>May</v>
      </c>
      <c r="H1782" s="2" t="str">
        <f>TEXT(Table[[#This Row],[date]],"yyyy")</f>
        <v>2020</v>
      </c>
      <c r="I1782" t="s">
        <v>31</v>
      </c>
      <c r="J1782" t="s">
        <v>15</v>
      </c>
      <c r="K1782">
        <v>24700</v>
      </c>
    </row>
    <row r="1783" spans="1:11" x14ac:dyDescent="0.25">
      <c r="A1783" t="s">
        <v>1777</v>
      </c>
      <c r="B1783" t="s">
        <v>10</v>
      </c>
      <c r="C1783" t="s">
        <v>58</v>
      </c>
      <c r="D1783">
        <v>3700</v>
      </c>
      <c r="E1783" s="27">
        <v>0.14000000000000001</v>
      </c>
      <c r="F1783" s="2">
        <v>43957</v>
      </c>
      <c r="G1783" s="27" t="str">
        <f>TEXT(Table[[#This Row],[date]],"mmm")</f>
        <v>May</v>
      </c>
      <c r="H1783" s="2" t="str">
        <f>TEXT(Table[[#This Row],[date]],"yyyy")</f>
        <v>2020</v>
      </c>
      <c r="I1783" t="s">
        <v>31</v>
      </c>
      <c r="J1783" t="s">
        <v>15</v>
      </c>
      <c r="K1783">
        <v>24700</v>
      </c>
    </row>
    <row r="1784" spans="1:11" x14ac:dyDescent="0.25">
      <c r="A1784" t="s">
        <v>1777</v>
      </c>
      <c r="B1784" t="s">
        <v>1778</v>
      </c>
      <c r="C1784" t="s">
        <v>58</v>
      </c>
      <c r="D1784">
        <v>60</v>
      </c>
      <c r="E1784" s="27" t="s">
        <v>12</v>
      </c>
      <c r="F1784" s="2">
        <v>44811</v>
      </c>
      <c r="G1784" s="27" t="str">
        <f>TEXT(Table[[#This Row],[date]],"mmm")</f>
        <v>Sep</v>
      </c>
      <c r="H1784" s="2" t="str">
        <f>TEXT(Table[[#This Row],[date]],"yyyy")</f>
        <v>2022</v>
      </c>
      <c r="I1784" t="s">
        <v>31</v>
      </c>
      <c r="J1784" t="s">
        <v>1779</v>
      </c>
      <c r="K1784">
        <v>24700</v>
      </c>
    </row>
    <row r="1785" spans="1:11" x14ac:dyDescent="0.25">
      <c r="A1785" t="s">
        <v>1780</v>
      </c>
      <c r="B1785" t="s">
        <v>10</v>
      </c>
      <c r="C1785" t="s">
        <v>105</v>
      </c>
      <c r="D1785">
        <v>150</v>
      </c>
      <c r="E1785" s="27">
        <v>0.03</v>
      </c>
      <c r="F1785" s="2">
        <v>44949</v>
      </c>
      <c r="G1785" s="27" t="str">
        <f>TEXT(Table[[#This Row],[date]],"mmm")</f>
        <v>Jan</v>
      </c>
      <c r="H1785" s="2" t="str">
        <f>TEXT(Table[[#This Row],[date]],"yyyy")</f>
        <v>2023</v>
      </c>
      <c r="I1785" t="s">
        <v>865</v>
      </c>
      <c r="J1785" t="s">
        <v>15</v>
      </c>
      <c r="K1785">
        <v>2700</v>
      </c>
    </row>
    <row r="1786" spans="1:11" x14ac:dyDescent="0.25">
      <c r="A1786" t="s">
        <v>1781</v>
      </c>
      <c r="B1786" t="s">
        <v>22</v>
      </c>
      <c r="C1786" t="s">
        <v>18</v>
      </c>
      <c r="D1786">
        <v>31</v>
      </c>
      <c r="E1786" s="27">
        <v>0.17</v>
      </c>
      <c r="F1786" s="2">
        <v>44778</v>
      </c>
      <c r="G1786" s="27" t="str">
        <f>TEXT(Table[[#This Row],[date]],"mmm")</f>
        <v>Aug</v>
      </c>
      <c r="H1786" s="2" t="str">
        <f>TEXT(Table[[#This Row],[date]],"yyyy")</f>
        <v>2022</v>
      </c>
      <c r="I1786" t="s">
        <v>19</v>
      </c>
      <c r="J1786" t="s">
        <v>25</v>
      </c>
      <c r="K1786">
        <v>42</v>
      </c>
    </row>
    <row r="1787" spans="1:11" x14ac:dyDescent="0.25">
      <c r="A1787" t="s">
        <v>1782</v>
      </c>
      <c r="B1787" t="s">
        <v>298</v>
      </c>
      <c r="C1787" t="s">
        <v>34</v>
      </c>
      <c r="D1787">
        <v>180</v>
      </c>
      <c r="E1787" s="27">
        <v>0.04</v>
      </c>
      <c r="F1787" s="2">
        <v>44739</v>
      </c>
      <c r="G1787" s="27" t="str">
        <f>TEXT(Table[[#This Row],[date]],"mmm")</f>
        <v>Jun</v>
      </c>
      <c r="H1787" s="2" t="str">
        <f>TEXT(Table[[#This Row],[date]],"yyyy")</f>
        <v>2022</v>
      </c>
      <c r="I1787" t="s">
        <v>39</v>
      </c>
      <c r="J1787" t="s">
        <v>70</v>
      </c>
      <c r="K1787">
        <v>1500</v>
      </c>
    </row>
    <row r="1788" spans="1:11" x14ac:dyDescent="0.25">
      <c r="A1788" t="s">
        <v>1782</v>
      </c>
      <c r="B1788" t="s">
        <v>298</v>
      </c>
      <c r="C1788" t="s">
        <v>34</v>
      </c>
      <c r="D1788">
        <v>350</v>
      </c>
      <c r="E1788" s="27" t="s">
        <v>12</v>
      </c>
      <c r="F1788" s="2">
        <v>44869</v>
      </c>
      <c r="G1788" s="27" t="str">
        <f>TEXT(Table[[#This Row],[date]],"mmm")</f>
        <v>Nov</v>
      </c>
      <c r="H1788" s="2" t="str">
        <f>TEXT(Table[[#This Row],[date]],"yyyy")</f>
        <v>2022</v>
      </c>
      <c r="I1788" t="s">
        <v>39</v>
      </c>
      <c r="J1788" t="s">
        <v>70</v>
      </c>
      <c r="K1788">
        <v>1500</v>
      </c>
    </row>
    <row r="1789" spans="1:11" x14ac:dyDescent="0.25">
      <c r="A1789" t="s">
        <v>1783</v>
      </c>
      <c r="B1789" t="s">
        <v>10</v>
      </c>
      <c r="C1789" t="s">
        <v>43</v>
      </c>
      <c r="D1789">
        <v>55</v>
      </c>
      <c r="E1789" s="27">
        <v>0.13</v>
      </c>
      <c r="F1789" s="2">
        <v>44845</v>
      </c>
      <c r="G1789" s="27" t="str">
        <f>TEXT(Table[[#This Row],[date]],"mmm")</f>
        <v>Oct</v>
      </c>
      <c r="H1789" s="2" t="str">
        <f>TEXT(Table[[#This Row],[date]],"yyyy")</f>
        <v>2022</v>
      </c>
      <c r="I1789" t="s">
        <v>39</v>
      </c>
      <c r="J1789" t="s">
        <v>15</v>
      </c>
      <c r="K1789">
        <v>235</v>
      </c>
    </row>
    <row r="1790" spans="1:11" x14ac:dyDescent="0.25">
      <c r="A1790" t="s">
        <v>1784</v>
      </c>
      <c r="B1790" t="s">
        <v>391</v>
      </c>
      <c r="C1790" t="s">
        <v>43</v>
      </c>
      <c r="D1790">
        <v>100</v>
      </c>
      <c r="E1790" s="27">
        <v>1</v>
      </c>
      <c r="F1790" s="2">
        <v>44713</v>
      </c>
      <c r="G1790" s="27" t="str">
        <f>TEXT(Table[[#This Row],[date]],"mmm")</f>
        <v>Jun</v>
      </c>
      <c r="H1790" s="2" t="str">
        <f>TEXT(Table[[#This Row],[date]],"yyyy")</f>
        <v>2022</v>
      </c>
      <c r="I1790" t="s">
        <v>124</v>
      </c>
      <c r="J1790" t="s">
        <v>70</v>
      </c>
      <c r="K1790">
        <v>2</v>
      </c>
    </row>
    <row r="1791" spans="1:11" x14ac:dyDescent="0.25">
      <c r="A1791" t="s">
        <v>1785</v>
      </c>
      <c r="B1791" t="s">
        <v>10</v>
      </c>
      <c r="C1791" t="s">
        <v>43</v>
      </c>
      <c r="D1791" t="s">
        <v>12</v>
      </c>
      <c r="E1791" s="27">
        <v>0.1</v>
      </c>
      <c r="F1791" s="2">
        <v>44971</v>
      </c>
      <c r="G1791" s="27" t="str">
        <f>TEXT(Table[[#This Row],[date]],"mmm")</f>
        <v>Feb</v>
      </c>
      <c r="H1791" s="2" t="str">
        <f>TEXT(Table[[#This Row],[date]],"yyyy")</f>
        <v>2023</v>
      </c>
      <c r="I1791" t="s">
        <v>31</v>
      </c>
      <c r="J1791" t="s">
        <v>15</v>
      </c>
      <c r="K1791">
        <v>311</v>
      </c>
    </row>
    <row r="1792" spans="1:11" x14ac:dyDescent="0.25">
      <c r="A1792" t="s">
        <v>1786</v>
      </c>
      <c r="B1792" t="s">
        <v>33</v>
      </c>
      <c r="C1792" t="s">
        <v>75</v>
      </c>
      <c r="D1792">
        <v>210</v>
      </c>
      <c r="E1792" s="27">
        <v>0.05</v>
      </c>
      <c r="F1792" s="2">
        <v>44739</v>
      </c>
      <c r="G1792" s="27" t="str">
        <f>TEXT(Table[[#This Row],[date]],"mmm")</f>
        <v>Jun</v>
      </c>
      <c r="H1792" s="2" t="str">
        <f>TEXT(Table[[#This Row],[date]],"yyyy")</f>
        <v>2022</v>
      </c>
      <c r="I1792" t="s">
        <v>31</v>
      </c>
      <c r="J1792" t="s">
        <v>15</v>
      </c>
      <c r="K1792">
        <v>2000</v>
      </c>
    </row>
    <row r="1793" spans="1:11" x14ac:dyDescent="0.25">
      <c r="A1793" t="s">
        <v>1786</v>
      </c>
      <c r="B1793" t="s">
        <v>33</v>
      </c>
      <c r="C1793" t="s">
        <v>75</v>
      </c>
      <c r="D1793">
        <v>241</v>
      </c>
      <c r="E1793" s="27">
        <v>0.06</v>
      </c>
      <c r="F1793" s="2">
        <v>44880</v>
      </c>
      <c r="G1793" s="27" t="str">
        <f>TEXT(Table[[#This Row],[date]],"mmm")</f>
        <v>Nov</v>
      </c>
      <c r="H1793" s="2" t="str">
        <f>TEXT(Table[[#This Row],[date]],"yyyy")</f>
        <v>2022</v>
      </c>
      <c r="I1793" t="s">
        <v>31</v>
      </c>
      <c r="J1793" t="s">
        <v>15</v>
      </c>
      <c r="K1793">
        <v>2000</v>
      </c>
    </row>
    <row r="1794" spans="1:11" x14ac:dyDescent="0.25">
      <c r="A1794" t="s">
        <v>1787</v>
      </c>
      <c r="B1794" t="s">
        <v>114</v>
      </c>
      <c r="C1794" t="s">
        <v>34</v>
      </c>
      <c r="D1794">
        <v>134</v>
      </c>
      <c r="E1794" s="27">
        <v>0.23</v>
      </c>
      <c r="F1794" s="2">
        <v>44895</v>
      </c>
      <c r="G1794" s="27" t="str">
        <f>TEXT(Table[[#This Row],[date]],"mmm")</f>
        <v>Nov</v>
      </c>
      <c r="H1794" s="2" t="str">
        <f>TEXT(Table[[#This Row],[date]],"yyyy")</f>
        <v>2022</v>
      </c>
      <c r="I1794" t="s">
        <v>24</v>
      </c>
      <c r="J1794" t="s">
        <v>116</v>
      </c>
      <c r="K1794">
        <v>140</v>
      </c>
    </row>
    <row r="1795" spans="1:11" x14ac:dyDescent="0.25">
      <c r="A1795" t="s">
        <v>1788</v>
      </c>
      <c r="B1795" t="s">
        <v>96</v>
      </c>
      <c r="C1795" t="s">
        <v>34</v>
      </c>
      <c r="D1795" t="s">
        <v>12</v>
      </c>
      <c r="E1795" s="27">
        <v>0.1</v>
      </c>
      <c r="F1795" s="2">
        <v>44740</v>
      </c>
      <c r="G1795" s="27" t="str">
        <f>TEXT(Table[[#This Row],[date]],"mmm")</f>
        <v>Jun</v>
      </c>
      <c r="H1795" s="2" t="str">
        <f>TEXT(Table[[#This Row],[date]],"yyyy")</f>
        <v>2022</v>
      </c>
      <c r="I1795" t="s">
        <v>19</v>
      </c>
      <c r="J1795" t="s">
        <v>96</v>
      </c>
      <c r="K1795">
        <v>55</v>
      </c>
    </row>
    <row r="1796" spans="1:11" x14ac:dyDescent="0.25">
      <c r="A1796" t="s">
        <v>1789</v>
      </c>
      <c r="B1796" t="s">
        <v>298</v>
      </c>
      <c r="C1796" t="s">
        <v>43</v>
      </c>
      <c r="D1796">
        <v>150</v>
      </c>
      <c r="E1796" s="27">
        <v>0.03</v>
      </c>
      <c r="F1796" s="2">
        <v>44730</v>
      </c>
      <c r="G1796" s="27" t="str">
        <f>TEXT(Table[[#This Row],[date]],"mmm")</f>
        <v>Jun</v>
      </c>
      <c r="H1796" s="2" t="str">
        <f>TEXT(Table[[#This Row],[date]],"yyyy")</f>
        <v>2022</v>
      </c>
      <c r="I1796" t="s">
        <v>381</v>
      </c>
      <c r="J1796" t="s">
        <v>70</v>
      </c>
      <c r="K1796">
        <v>838</v>
      </c>
    </row>
    <row r="1797" spans="1:11" x14ac:dyDescent="0.25">
      <c r="A1797" t="s">
        <v>1789</v>
      </c>
      <c r="B1797" t="s">
        <v>298</v>
      </c>
      <c r="C1797" t="s">
        <v>43</v>
      </c>
      <c r="D1797">
        <v>350</v>
      </c>
      <c r="E1797" s="27">
        <v>0.1</v>
      </c>
      <c r="F1797" s="2">
        <v>44872</v>
      </c>
      <c r="G1797" s="27" t="str">
        <f>TEXT(Table[[#This Row],[date]],"mmm")</f>
        <v>Nov</v>
      </c>
      <c r="H1797" s="2" t="str">
        <f>TEXT(Table[[#This Row],[date]],"yyyy")</f>
        <v>2022</v>
      </c>
      <c r="I1797" t="s">
        <v>381</v>
      </c>
      <c r="J1797" t="s">
        <v>70</v>
      </c>
      <c r="K1797">
        <v>838</v>
      </c>
    </row>
    <row r="1798" spans="1:11" x14ac:dyDescent="0.25">
      <c r="A1798" t="s">
        <v>1789</v>
      </c>
      <c r="B1798" t="s">
        <v>298</v>
      </c>
      <c r="C1798" t="s">
        <v>43</v>
      </c>
      <c r="D1798">
        <v>1000</v>
      </c>
      <c r="E1798" s="27">
        <v>0.17</v>
      </c>
      <c r="F1798" s="2">
        <v>44658</v>
      </c>
      <c r="G1798" s="27" t="str">
        <f>TEXT(Table[[#This Row],[date]],"mmm")</f>
        <v>Apr</v>
      </c>
      <c r="H1798" s="2" t="str">
        <f>TEXT(Table[[#This Row],[date]],"yyyy")</f>
        <v>2022</v>
      </c>
      <c r="I1798" t="s">
        <v>381</v>
      </c>
      <c r="J1798" t="s">
        <v>70</v>
      </c>
      <c r="K1798">
        <v>838</v>
      </c>
    </row>
    <row r="1799" spans="1:11" x14ac:dyDescent="0.25">
      <c r="A1799" t="s">
        <v>1790</v>
      </c>
      <c r="B1799" t="s">
        <v>1169</v>
      </c>
      <c r="C1799" t="s">
        <v>55</v>
      </c>
      <c r="D1799">
        <v>80</v>
      </c>
      <c r="E1799" s="27">
        <v>0.35</v>
      </c>
      <c r="F1799" s="2">
        <v>43929</v>
      </c>
      <c r="G1799" s="27" t="str">
        <f>TEXT(Table[[#This Row],[date]],"mmm")</f>
        <v>Apr</v>
      </c>
      <c r="H1799" s="2" t="str">
        <f>TEXT(Table[[#This Row],[date]],"yyyy")</f>
        <v>2020</v>
      </c>
      <c r="I1799" t="s">
        <v>29</v>
      </c>
      <c r="J1799" t="s">
        <v>1170</v>
      </c>
      <c r="K1799">
        <v>91</v>
      </c>
    </row>
    <row r="1800" spans="1:11" x14ac:dyDescent="0.25">
      <c r="A1800" t="s">
        <v>1791</v>
      </c>
      <c r="B1800" t="s">
        <v>62</v>
      </c>
      <c r="C1800" t="s">
        <v>18</v>
      </c>
      <c r="D1800">
        <v>47</v>
      </c>
      <c r="E1800" s="27">
        <v>0.2</v>
      </c>
      <c r="F1800" s="2">
        <v>44776</v>
      </c>
      <c r="G1800" s="27" t="str">
        <f>TEXT(Table[[#This Row],[date]],"mmm")</f>
        <v>Aug</v>
      </c>
      <c r="H1800" s="2" t="str">
        <f>TEXT(Table[[#This Row],[date]],"yyyy")</f>
        <v>2022</v>
      </c>
      <c r="I1800" t="s">
        <v>19</v>
      </c>
      <c r="J1800" t="s">
        <v>25</v>
      </c>
      <c r="K1800">
        <v>39</v>
      </c>
    </row>
    <row r="1801" spans="1:11" x14ac:dyDescent="0.25">
      <c r="A1801" t="s">
        <v>1792</v>
      </c>
      <c r="B1801" t="s">
        <v>184</v>
      </c>
      <c r="C1801" t="s">
        <v>69</v>
      </c>
      <c r="D1801">
        <v>29</v>
      </c>
      <c r="E1801" s="27">
        <v>0.26</v>
      </c>
      <c r="F1801" s="2">
        <v>44708</v>
      </c>
      <c r="G1801" s="27" t="str">
        <f>TEXT(Table[[#This Row],[date]],"mmm")</f>
        <v>May</v>
      </c>
      <c r="H1801" s="2" t="str">
        <f>TEXT(Table[[#This Row],[date]],"yyyy")</f>
        <v>2022</v>
      </c>
      <c r="I1801" t="s">
        <v>39</v>
      </c>
      <c r="J1801" t="s">
        <v>185</v>
      </c>
      <c r="K1801">
        <v>118</v>
      </c>
    </row>
    <row r="1802" spans="1:11" x14ac:dyDescent="0.25">
      <c r="A1802" t="s">
        <v>1793</v>
      </c>
      <c r="B1802" t="s">
        <v>187</v>
      </c>
      <c r="C1802" t="s">
        <v>38</v>
      </c>
      <c r="D1802" t="s">
        <v>12</v>
      </c>
      <c r="E1802" s="27">
        <v>0.15</v>
      </c>
      <c r="F1802" s="2">
        <v>44883</v>
      </c>
      <c r="G1802" s="27" t="str">
        <f>TEXT(Table[[#This Row],[date]],"mmm")</f>
        <v>Nov</v>
      </c>
      <c r="H1802" s="2" t="str">
        <f>TEXT(Table[[#This Row],[date]],"yyyy")</f>
        <v>2022</v>
      </c>
      <c r="I1802" t="s">
        <v>19</v>
      </c>
      <c r="J1802" t="s">
        <v>15</v>
      </c>
      <c r="K1802">
        <v>33</v>
      </c>
    </row>
    <row r="1803" spans="1:11" x14ac:dyDescent="0.25">
      <c r="A1803" t="s">
        <v>1794</v>
      </c>
      <c r="B1803" t="s">
        <v>37</v>
      </c>
      <c r="C1803" t="s">
        <v>146</v>
      </c>
      <c r="D1803">
        <v>50</v>
      </c>
      <c r="E1803" s="27">
        <v>0.04</v>
      </c>
      <c r="F1803" s="2">
        <v>44858</v>
      </c>
      <c r="G1803" s="27" t="str">
        <f>TEXT(Table[[#This Row],[date]],"mmm")</f>
        <v>Oct</v>
      </c>
      <c r="H1803" s="2" t="str">
        <f>TEXT(Table[[#This Row],[date]],"yyyy")</f>
        <v>2022</v>
      </c>
      <c r="I1803" t="s">
        <v>35</v>
      </c>
      <c r="J1803" t="s">
        <v>40</v>
      </c>
      <c r="K1803">
        <v>336</v>
      </c>
    </row>
    <row r="1804" spans="1:11" x14ac:dyDescent="0.25">
      <c r="A1804" t="s">
        <v>1794</v>
      </c>
      <c r="B1804" t="s">
        <v>37</v>
      </c>
      <c r="C1804" t="s">
        <v>146</v>
      </c>
      <c r="D1804">
        <v>110</v>
      </c>
      <c r="E1804" s="27">
        <v>0.1</v>
      </c>
      <c r="F1804" s="2">
        <v>44943</v>
      </c>
      <c r="G1804" s="27" t="str">
        <f>TEXT(Table[[#This Row],[date]],"mmm")</f>
        <v>Jan</v>
      </c>
      <c r="H1804" s="2" t="str">
        <f>TEXT(Table[[#This Row],[date]],"yyyy")</f>
        <v>2023</v>
      </c>
      <c r="I1804" t="s">
        <v>35</v>
      </c>
      <c r="J1804" t="s">
        <v>40</v>
      </c>
      <c r="K1804">
        <v>336</v>
      </c>
    </row>
    <row r="1805" spans="1:11" x14ac:dyDescent="0.25">
      <c r="A1805" t="s">
        <v>1795</v>
      </c>
      <c r="B1805" t="s">
        <v>10</v>
      </c>
      <c r="C1805" t="s">
        <v>55</v>
      </c>
      <c r="D1805">
        <v>76</v>
      </c>
      <c r="E1805" s="27">
        <v>0.1</v>
      </c>
      <c r="F1805" s="2">
        <v>44929</v>
      </c>
      <c r="G1805" s="27" t="str">
        <f>TEXT(Table[[#This Row],[date]],"mmm")</f>
        <v>Jan</v>
      </c>
      <c r="H1805" s="2" t="str">
        <f>TEXT(Table[[#This Row],[date]],"yyyy")</f>
        <v>2023</v>
      </c>
      <c r="I1805" t="s">
        <v>14</v>
      </c>
      <c r="J1805" t="s">
        <v>15</v>
      </c>
      <c r="K1805">
        <v>620</v>
      </c>
    </row>
    <row r="1806" spans="1:11" x14ac:dyDescent="0.25">
      <c r="A1806" t="s">
        <v>1796</v>
      </c>
      <c r="B1806" t="s">
        <v>10</v>
      </c>
      <c r="C1806" t="s">
        <v>69</v>
      </c>
      <c r="D1806">
        <v>89</v>
      </c>
      <c r="E1806" s="27">
        <v>0.45</v>
      </c>
      <c r="F1806" s="2">
        <v>43929</v>
      </c>
      <c r="G1806" s="27" t="str">
        <f>TEXT(Table[[#This Row],[date]],"mmm")</f>
        <v>Apr</v>
      </c>
      <c r="H1806" s="2" t="str">
        <f>TEXT(Table[[#This Row],[date]],"yyyy")</f>
        <v>2020</v>
      </c>
      <c r="I1806" t="s">
        <v>24</v>
      </c>
      <c r="J1806" t="s">
        <v>15</v>
      </c>
      <c r="K1806">
        <v>40</v>
      </c>
    </row>
    <row r="1807" spans="1:11" x14ac:dyDescent="0.25">
      <c r="A1807" t="s">
        <v>1797</v>
      </c>
      <c r="B1807" t="s">
        <v>10</v>
      </c>
      <c r="C1807" t="s">
        <v>146</v>
      </c>
      <c r="D1807">
        <v>200</v>
      </c>
      <c r="E1807" s="27">
        <v>0.04</v>
      </c>
      <c r="F1807" s="2">
        <v>44741</v>
      </c>
      <c r="G1807" s="27" t="str">
        <f>TEXT(Table[[#This Row],[date]],"mmm")</f>
        <v>Jun</v>
      </c>
      <c r="H1807" s="2" t="str">
        <f>TEXT(Table[[#This Row],[date]],"yyyy")</f>
        <v>2022</v>
      </c>
      <c r="I1807" t="s">
        <v>31</v>
      </c>
      <c r="J1807" t="s">
        <v>15</v>
      </c>
      <c r="K1807">
        <v>1300</v>
      </c>
    </row>
    <row r="1808" spans="1:11" x14ac:dyDescent="0.25">
      <c r="A1808" t="s">
        <v>1797</v>
      </c>
      <c r="B1808" t="s">
        <v>10</v>
      </c>
      <c r="C1808" t="s">
        <v>146</v>
      </c>
      <c r="D1808">
        <v>284</v>
      </c>
      <c r="E1808" s="27">
        <v>0.03</v>
      </c>
      <c r="F1808" s="2">
        <v>44943</v>
      </c>
      <c r="G1808" s="27" t="str">
        <f>TEXT(Table[[#This Row],[date]],"mmm")</f>
        <v>Jan</v>
      </c>
      <c r="H1808" s="2" t="str">
        <f>TEXT(Table[[#This Row],[date]],"yyyy")</f>
        <v>2023</v>
      </c>
      <c r="I1808" t="s">
        <v>31</v>
      </c>
      <c r="J1808" t="s">
        <v>15</v>
      </c>
      <c r="K1808">
        <v>1300</v>
      </c>
    </row>
    <row r="1809" spans="1:11" x14ac:dyDescent="0.25">
      <c r="A1809" t="s">
        <v>1798</v>
      </c>
      <c r="B1809" t="s">
        <v>10</v>
      </c>
      <c r="C1809" t="s">
        <v>38</v>
      </c>
      <c r="D1809">
        <v>42</v>
      </c>
      <c r="E1809" s="27">
        <v>0.25</v>
      </c>
      <c r="F1809" s="2">
        <v>44756</v>
      </c>
      <c r="G1809" s="27" t="str">
        <f>TEXT(Table[[#This Row],[date]],"mmm")</f>
        <v>Jul</v>
      </c>
      <c r="H1809" s="2" t="str">
        <f>TEXT(Table[[#This Row],[date]],"yyyy")</f>
        <v>2022</v>
      </c>
      <c r="I1809" t="s">
        <v>24</v>
      </c>
      <c r="J1809" t="s">
        <v>15</v>
      </c>
      <c r="K1809">
        <v>7</v>
      </c>
    </row>
    <row r="1810" spans="1:11" x14ac:dyDescent="0.25">
      <c r="A1810" t="s">
        <v>1799</v>
      </c>
      <c r="B1810" t="s">
        <v>68</v>
      </c>
      <c r="C1810" t="s">
        <v>43</v>
      </c>
      <c r="D1810">
        <v>120</v>
      </c>
      <c r="E1810" s="27" t="s">
        <v>12</v>
      </c>
      <c r="F1810" s="2">
        <v>44991</v>
      </c>
      <c r="G1810" s="27" t="str">
        <f>TEXT(Table[[#This Row],[date]],"mmm")</f>
        <v>Mar</v>
      </c>
      <c r="H1810" s="2" t="str">
        <f>TEXT(Table[[#This Row],[date]],"yyyy")</f>
        <v>2023</v>
      </c>
      <c r="I1810" t="s">
        <v>39</v>
      </c>
      <c r="J1810" t="s">
        <v>70</v>
      </c>
      <c r="K1810">
        <v>631</v>
      </c>
    </row>
    <row r="1811" spans="1:11" x14ac:dyDescent="0.25">
      <c r="A1811" t="s">
        <v>1800</v>
      </c>
      <c r="B1811" t="s">
        <v>391</v>
      </c>
      <c r="C1811" t="s">
        <v>34</v>
      </c>
      <c r="D1811">
        <v>25</v>
      </c>
      <c r="E1811" s="27">
        <v>0.15</v>
      </c>
      <c r="F1811" s="2">
        <v>44931</v>
      </c>
      <c r="G1811" s="27" t="str">
        <f>TEXT(Table[[#This Row],[date]],"mmm")</f>
        <v>Jan</v>
      </c>
      <c r="H1811" s="2" t="str">
        <f>TEXT(Table[[#This Row],[date]],"yyyy")</f>
        <v>2023</v>
      </c>
      <c r="I1811" t="s">
        <v>24</v>
      </c>
      <c r="J1811" t="s">
        <v>70</v>
      </c>
      <c r="K1811">
        <v>62</v>
      </c>
    </row>
    <row r="1812" spans="1:11" x14ac:dyDescent="0.25">
      <c r="A1812" t="s">
        <v>1801</v>
      </c>
      <c r="B1812" t="s">
        <v>77</v>
      </c>
      <c r="C1812" t="s">
        <v>18</v>
      </c>
      <c r="D1812">
        <v>19</v>
      </c>
      <c r="E1812" s="27">
        <v>0.3</v>
      </c>
      <c r="F1812" s="2">
        <v>43945</v>
      </c>
      <c r="G1812" s="27" t="str">
        <f>TEXT(Table[[#This Row],[date]],"mmm")</f>
        <v>Apr</v>
      </c>
      <c r="H1812" s="2" t="str">
        <f>TEXT(Table[[#This Row],[date]],"yyyy")</f>
        <v>2020</v>
      </c>
      <c r="I1812" t="s">
        <v>19</v>
      </c>
      <c r="J1812" t="s">
        <v>15</v>
      </c>
      <c r="K1812">
        <v>7</v>
      </c>
    </row>
    <row r="1813" spans="1:11" x14ac:dyDescent="0.25">
      <c r="A1813" t="s">
        <v>1802</v>
      </c>
      <c r="B1813" t="s">
        <v>10</v>
      </c>
      <c r="C1813" t="s">
        <v>69</v>
      </c>
      <c r="D1813">
        <v>140</v>
      </c>
      <c r="E1813" s="27">
        <v>7.0000000000000007E-2</v>
      </c>
      <c r="F1813" s="2">
        <v>44866</v>
      </c>
      <c r="G1813" s="27" t="str">
        <f>TEXT(Table[[#This Row],[date]],"mmm")</f>
        <v>Nov</v>
      </c>
      <c r="H1813" s="2" t="str">
        <f>TEXT(Table[[#This Row],[date]],"yyyy")</f>
        <v>2022</v>
      </c>
      <c r="I1813" t="s">
        <v>31</v>
      </c>
      <c r="J1813" t="s">
        <v>15</v>
      </c>
      <c r="K1813">
        <v>144</v>
      </c>
    </row>
    <row r="1814" spans="1:11" x14ac:dyDescent="0.25">
      <c r="A1814" t="s">
        <v>1802</v>
      </c>
      <c r="B1814" t="s">
        <v>10</v>
      </c>
      <c r="C1814" t="s">
        <v>69</v>
      </c>
      <c r="D1814">
        <v>365</v>
      </c>
      <c r="E1814" s="27">
        <v>0.2</v>
      </c>
      <c r="F1814" s="2">
        <v>44957</v>
      </c>
      <c r="G1814" s="27" t="str">
        <f>TEXT(Table[[#This Row],[date]],"mmm")</f>
        <v>Jan</v>
      </c>
      <c r="H1814" s="2" t="str">
        <f>TEXT(Table[[#This Row],[date]],"yyyy")</f>
        <v>2023</v>
      </c>
      <c r="I1814" t="s">
        <v>31</v>
      </c>
      <c r="J1814" t="s">
        <v>15</v>
      </c>
      <c r="K1814">
        <v>144</v>
      </c>
    </row>
    <row r="1815" spans="1:11" x14ac:dyDescent="0.25">
      <c r="A1815" t="s">
        <v>1803</v>
      </c>
      <c r="B1815" t="s">
        <v>80</v>
      </c>
      <c r="C1815" t="s">
        <v>453</v>
      </c>
      <c r="D1815">
        <v>55</v>
      </c>
      <c r="E1815" s="27">
        <v>0.15</v>
      </c>
      <c r="F1815" s="2">
        <v>44805</v>
      </c>
      <c r="G1815" s="27" t="str">
        <f>TEXT(Table[[#This Row],[date]],"mmm")</f>
        <v>Sep</v>
      </c>
      <c r="H1815" s="2" t="str">
        <f>TEXT(Table[[#This Row],[date]],"yyyy")</f>
        <v>2022</v>
      </c>
      <c r="I1815" t="s">
        <v>39</v>
      </c>
      <c r="J1815" t="s">
        <v>81</v>
      </c>
      <c r="K1815">
        <v>95</v>
      </c>
    </row>
    <row r="1816" spans="1:11" x14ac:dyDescent="0.25">
      <c r="A1816" t="s">
        <v>1804</v>
      </c>
      <c r="B1816" t="s">
        <v>57</v>
      </c>
      <c r="C1816" t="s">
        <v>18</v>
      </c>
      <c r="D1816">
        <v>15</v>
      </c>
      <c r="E1816" s="27">
        <v>0.25</v>
      </c>
      <c r="F1816" s="2">
        <v>43922</v>
      </c>
      <c r="G1816" s="27" t="str">
        <f>TEXT(Table[[#This Row],[date]],"mmm")</f>
        <v>Apr</v>
      </c>
      <c r="H1816" s="2" t="str">
        <f>TEXT(Table[[#This Row],[date]],"yyyy")</f>
        <v>2020</v>
      </c>
      <c r="I1816" t="s">
        <v>29</v>
      </c>
      <c r="J1816" t="s">
        <v>15</v>
      </c>
      <c r="K1816">
        <v>46</v>
      </c>
    </row>
    <row r="1817" spans="1:11" x14ac:dyDescent="0.25">
      <c r="A1817" t="s">
        <v>1805</v>
      </c>
      <c r="B1817" t="s">
        <v>10</v>
      </c>
      <c r="C1817" t="s">
        <v>18</v>
      </c>
      <c r="D1817">
        <v>63</v>
      </c>
      <c r="E1817" s="27" t="s">
        <v>12</v>
      </c>
      <c r="F1817" s="2">
        <v>44988</v>
      </c>
      <c r="G1817" s="27" t="str">
        <f>TEXT(Table[[#This Row],[date]],"mmm")</f>
        <v>Mar</v>
      </c>
      <c r="H1817" s="2" t="str">
        <f>TEXT(Table[[#This Row],[date]],"yyyy")</f>
        <v>2023</v>
      </c>
      <c r="I1817" t="s">
        <v>59</v>
      </c>
      <c r="J1817" t="s">
        <v>15</v>
      </c>
      <c r="K1817">
        <v>152</v>
      </c>
    </row>
    <row r="1818" spans="1:11" x14ac:dyDescent="0.25">
      <c r="A1818" t="s">
        <v>1806</v>
      </c>
      <c r="B1818" t="s">
        <v>187</v>
      </c>
      <c r="C1818" t="s">
        <v>105</v>
      </c>
      <c r="D1818">
        <v>65</v>
      </c>
      <c r="E1818" s="27">
        <v>0.37</v>
      </c>
      <c r="F1818" s="2">
        <v>43921</v>
      </c>
      <c r="G1818" s="27" t="str">
        <f>TEXT(Table[[#This Row],[date]],"mmm")</f>
        <v>Mar</v>
      </c>
      <c r="H1818" s="2" t="str">
        <f>TEXT(Table[[#This Row],[date]],"yyyy")</f>
        <v>2020</v>
      </c>
      <c r="I1818" t="s">
        <v>35</v>
      </c>
      <c r="J1818" t="s">
        <v>15</v>
      </c>
      <c r="K1818">
        <v>69</v>
      </c>
    </row>
    <row r="1819" spans="1:11" x14ac:dyDescent="0.25">
      <c r="A1819" t="s">
        <v>1807</v>
      </c>
      <c r="B1819" t="s">
        <v>72</v>
      </c>
      <c r="C1819" t="s">
        <v>97</v>
      </c>
      <c r="D1819">
        <v>1300</v>
      </c>
      <c r="E1819" s="27">
        <v>0.17</v>
      </c>
      <c r="F1819" s="2">
        <v>44950</v>
      </c>
      <c r="G1819" s="27" t="str">
        <f>TEXT(Table[[#This Row],[date]],"mmm")</f>
        <v>Jan</v>
      </c>
      <c r="H1819" s="2" t="str">
        <f>TEXT(Table[[#This Row],[date]],"yyyy")</f>
        <v>2023</v>
      </c>
      <c r="I1819" t="s">
        <v>31</v>
      </c>
      <c r="J1819" t="s">
        <v>15</v>
      </c>
      <c r="K1819">
        <v>834</v>
      </c>
    </row>
    <row r="1820" spans="1:11" x14ac:dyDescent="0.25">
      <c r="A1820" t="s">
        <v>1808</v>
      </c>
      <c r="B1820" t="s">
        <v>74</v>
      </c>
      <c r="C1820" t="s">
        <v>75</v>
      </c>
      <c r="D1820">
        <v>130</v>
      </c>
      <c r="E1820" s="27">
        <v>0.33</v>
      </c>
      <c r="F1820" s="2">
        <v>43957</v>
      </c>
      <c r="G1820" s="27" t="str">
        <f>TEXT(Table[[#This Row],[date]],"mmm")</f>
        <v>May</v>
      </c>
      <c r="H1820" s="2" t="str">
        <f>TEXT(Table[[#This Row],[date]],"yyyy")</f>
        <v>2020</v>
      </c>
      <c r="I1820" t="s">
        <v>102</v>
      </c>
      <c r="J1820" t="s">
        <v>15</v>
      </c>
      <c r="K1820" t="s">
        <v>12</v>
      </c>
    </row>
    <row r="1821" spans="1:11" x14ac:dyDescent="0.25">
      <c r="A1821" t="s">
        <v>1809</v>
      </c>
      <c r="B1821" t="s">
        <v>10</v>
      </c>
      <c r="C1821" t="s">
        <v>166</v>
      </c>
      <c r="D1821" t="s">
        <v>12</v>
      </c>
      <c r="E1821" s="27">
        <v>0.14000000000000001</v>
      </c>
      <c r="F1821" s="2">
        <v>44903</v>
      </c>
      <c r="G1821" s="27" t="str">
        <f>TEXT(Table[[#This Row],[date]],"mmm")</f>
        <v>Dec</v>
      </c>
      <c r="H1821" s="2" t="str">
        <f>TEXT(Table[[#This Row],[date]],"yyyy")</f>
        <v>2022</v>
      </c>
      <c r="I1821" t="s">
        <v>24</v>
      </c>
      <c r="J1821" t="s">
        <v>15</v>
      </c>
      <c r="K1821">
        <v>203</v>
      </c>
    </row>
    <row r="1822" spans="1:11" x14ac:dyDescent="0.25">
      <c r="A1822" t="s">
        <v>1810</v>
      </c>
      <c r="B1822" t="s">
        <v>10</v>
      </c>
      <c r="C1822" t="s">
        <v>69</v>
      </c>
      <c r="D1822">
        <v>75</v>
      </c>
      <c r="E1822" s="27" t="s">
        <v>12</v>
      </c>
      <c r="F1822" s="2">
        <v>44762</v>
      </c>
      <c r="G1822" s="27" t="str">
        <f>TEXT(Table[[#This Row],[date]],"mmm")</f>
        <v>Jul</v>
      </c>
      <c r="H1822" s="2" t="str">
        <f>TEXT(Table[[#This Row],[date]],"yyyy")</f>
        <v>2022</v>
      </c>
      <c r="I1822" t="s">
        <v>14</v>
      </c>
      <c r="J1822" t="s">
        <v>15</v>
      </c>
      <c r="K1822">
        <v>992</v>
      </c>
    </row>
    <row r="1823" spans="1:11" x14ac:dyDescent="0.25">
      <c r="A1823" t="s">
        <v>1811</v>
      </c>
      <c r="B1823" t="s">
        <v>33</v>
      </c>
      <c r="C1823" t="s">
        <v>166</v>
      </c>
      <c r="D1823">
        <v>110</v>
      </c>
      <c r="E1823" s="27">
        <v>0.05</v>
      </c>
      <c r="F1823" s="2">
        <v>44871</v>
      </c>
      <c r="G1823" s="27" t="str">
        <f>TEXT(Table[[#This Row],[date]],"mmm")</f>
        <v>Nov</v>
      </c>
      <c r="H1823" s="2" t="str">
        <f>TEXT(Table[[#This Row],[date]],"yyyy")</f>
        <v>2022</v>
      </c>
      <c r="I1823" t="s">
        <v>31</v>
      </c>
      <c r="J1823" t="s">
        <v>15</v>
      </c>
      <c r="K1823">
        <v>30</v>
      </c>
    </row>
    <row r="1824" spans="1:11" x14ac:dyDescent="0.25">
      <c r="A1824" t="s">
        <v>1812</v>
      </c>
      <c r="B1824" t="s">
        <v>74</v>
      </c>
      <c r="C1824" t="s">
        <v>11</v>
      </c>
      <c r="D1824" t="s">
        <v>12</v>
      </c>
      <c r="E1824" s="27">
        <v>0.2</v>
      </c>
      <c r="F1824" s="2">
        <v>44783</v>
      </c>
      <c r="G1824" s="27" t="str">
        <f>TEXT(Table[[#This Row],[date]],"mmm")</f>
        <v>Aug</v>
      </c>
      <c r="H1824" s="2" t="str">
        <f>TEXT(Table[[#This Row],[date]],"yyyy")</f>
        <v>2022</v>
      </c>
      <c r="I1824" t="s">
        <v>35</v>
      </c>
      <c r="J1824" t="s">
        <v>15</v>
      </c>
      <c r="K1824">
        <v>301</v>
      </c>
    </row>
    <row r="1825" spans="1:11" x14ac:dyDescent="0.25">
      <c r="A1825" t="s">
        <v>1813</v>
      </c>
      <c r="B1825" t="s">
        <v>298</v>
      </c>
      <c r="C1825" t="s">
        <v>43</v>
      </c>
      <c r="D1825">
        <v>100</v>
      </c>
      <c r="E1825" s="27" t="s">
        <v>12</v>
      </c>
      <c r="F1825" s="2">
        <v>44775</v>
      </c>
      <c r="G1825" s="27" t="str">
        <f>TEXT(Table[[#This Row],[date]],"mmm")</f>
        <v>Aug</v>
      </c>
      <c r="H1825" s="2" t="str">
        <f>TEXT(Table[[#This Row],[date]],"yyyy")</f>
        <v>2022</v>
      </c>
      <c r="I1825" t="s">
        <v>14</v>
      </c>
      <c r="J1825" t="s">
        <v>70</v>
      </c>
      <c r="K1825">
        <v>292</v>
      </c>
    </row>
    <row r="1826" spans="1:11" x14ac:dyDescent="0.25">
      <c r="A1826" t="s">
        <v>1813</v>
      </c>
      <c r="B1826" t="s">
        <v>298</v>
      </c>
      <c r="C1826" t="s">
        <v>43</v>
      </c>
      <c r="D1826">
        <v>200</v>
      </c>
      <c r="E1826" s="27">
        <v>0.03</v>
      </c>
      <c r="F1826" s="2">
        <v>44686</v>
      </c>
      <c r="G1826" s="27" t="str">
        <f>TEXT(Table[[#This Row],[date]],"mmm")</f>
        <v>May</v>
      </c>
      <c r="H1826" s="2" t="str">
        <f>TEXT(Table[[#This Row],[date]],"yyyy")</f>
        <v>2022</v>
      </c>
      <c r="I1826" t="s">
        <v>14</v>
      </c>
      <c r="J1826" t="s">
        <v>70</v>
      </c>
      <c r="K1826">
        <v>292</v>
      </c>
    </row>
    <row r="1827" spans="1:11" x14ac:dyDescent="0.25">
      <c r="A1827" t="s">
        <v>1813</v>
      </c>
      <c r="B1827" t="s">
        <v>298</v>
      </c>
      <c r="C1827" t="s">
        <v>43</v>
      </c>
      <c r="D1827">
        <v>385</v>
      </c>
      <c r="E1827" s="27" t="s">
        <v>12</v>
      </c>
      <c r="F1827" s="2">
        <v>44902</v>
      </c>
      <c r="G1827" s="27" t="str">
        <f>TEXT(Table[[#This Row],[date]],"mmm")</f>
        <v>Dec</v>
      </c>
      <c r="H1827" s="2" t="str">
        <f>TEXT(Table[[#This Row],[date]],"yyyy")</f>
        <v>2022</v>
      </c>
      <c r="I1827" t="s">
        <v>14</v>
      </c>
      <c r="J1827" t="s">
        <v>70</v>
      </c>
      <c r="K1827">
        <v>292</v>
      </c>
    </row>
    <row r="1828" spans="1:11" x14ac:dyDescent="0.25">
      <c r="A1828" t="s">
        <v>1813</v>
      </c>
      <c r="B1828" t="s">
        <v>298</v>
      </c>
      <c r="C1828" t="s">
        <v>43</v>
      </c>
      <c r="D1828">
        <v>424</v>
      </c>
      <c r="E1828" s="27">
        <v>7.0000000000000007E-2</v>
      </c>
      <c r="F1828" s="2">
        <v>44699</v>
      </c>
      <c r="G1828" s="27" t="str">
        <f>TEXT(Table[[#This Row],[date]],"mmm")</f>
        <v>May</v>
      </c>
      <c r="H1828" s="2" t="str">
        <f>TEXT(Table[[#This Row],[date]],"yyyy")</f>
        <v>2022</v>
      </c>
      <c r="I1828" t="s">
        <v>14</v>
      </c>
      <c r="J1828" t="s">
        <v>70</v>
      </c>
      <c r="K1828">
        <v>292</v>
      </c>
    </row>
    <row r="1829" spans="1:11" x14ac:dyDescent="0.25">
      <c r="A1829" t="s">
        <v>1814</v>
      </c>
      <c r="B1829" t="s">
        <v>155</v>
      </c>
      <c r="C1829" t="s">
        <v>175</v>
      </c>
      <c r="D1829">
        <v>16</v>
      </c>
      <c r="E1829" s="27">
        <v>0.32</v>
      </c>
      <c r="F1829" s="2">
        <v>44773</v>
      </c>
      <c r="G1829" s="27" t="str">
        <f>TEXT(Table[[#This Row],[date]],"mmm")</f>
        <v>Jul</v>
      </c>
      <c r="H1829" s="2" t="str">
        <f>TEXT(Table[[#This Row],[date]],"yyyy")</f>
        <v>2022</v>
      </c>
      <c r="I1829" t="s">
        <v>124</v>
      </c>
      <c r="J1829" t="s">
        <v>157</v>
      </c>
      <c r="K1829">
        <v>15</v>
      </c>
    </row>
    <row r="1830" spans="1:11" x14ac:dyDescent="0.25">
      <c r="A1830" t="s">
        <v>1814</v>
      </c>
      <c r="B1830" t="s">
        <v>155</v>
      </c>
      <c r="C1830" t="s">
        <v>175</v>
      </c>
      <c r="D1830">
        <v>17</v>
      </c>
      <c r="E1830" s="27">
        <v>0.5</v>
      </c>
      <c r="F1830" s="2">
        <v>44859</v>
      </c>
      <c r="G1830" s="27" t="str">
        <f>TEXT(Table[[#This Row],[date]],"mmm")</f>
        <v>Oct</v>
      </c>
      <c r="H1830" s="2" t="str">
        <f>TEXT(Table[[#This Row],[date]],"yyyy")</f>
        <v>2022</v>
      </c>
      <c r="I1830" t="s">
        <v>124</v>
      </c>
      <c r="J1830" t="s">
        <v>157</v>
      </c>
      <c r="K1830">
        <v>15</v>
      </c>
    </row>
    <row r="1831" spans="1:11" x14ac:dyDescent="0.25">
      <c r="A1831" t="s">
        <v>1815</v>
      </c>
      <c r="B1831" t="s">
        <v>10</v>
      </c>
      <c r="C1831" t="s">
        <v>69</v>
      </c>
      <c r="D1831">
        <v>30</v>
      </c>
      <c r="E1831" s="27" t="s">
        <v>12</v>
      </c>
      <c r="F1831" s="2">
        <v>43965</v>
      </c>
      <c r="G1831" s="27" t="str">
        <f>TEXT(Table[[#This Row],[date]],"mmm")</f>
        <v>May</v>
      </c>
      <c r="H1831" s="2" t="str">
        <f>TEXT(Table[[#This Row],[date]],"yyyy")</f>
        <v>2020</v>
      </c>
      <c r="I1831" t="s">
        <v>39</v>
      </c>
      <c r="J1831" t="s">
        <v>15</v>
      </c>
      <c r="K1831">
        <v>69</v>
      </c>
    </row>
    <row r="1832" spans="1:11" x14ac:dyDescent="0.25">
      <c r="A1832" t="s">
        <v>1816</v>
      </c>
      <c r="B1832" t="s">
        <v>10</v>
      </c>
      <c r="C1832" t="s">
        <v>159</v>
      </c>
      <c r="D1832">
        <v>100</v>
      </c>
      <c r="E1832" s="27">
        <v>0.3</v>
      </c>
      <c r="F1832" s="2">
        <v>44876</v>
      </c>
      <c r="G1832" s="27" t="str">
        <f>TEXT(Table[[#This Row],[date]],"mmm")</f>
        <v>Nov</v>
      </c>
      <c r="H1832" s="2" t="str">
        <f>TEXT(Table[[#This Row],[date]],"yyyy")</f>
        <v>2022</v>
      </c>
      <c r="I1832" t="s">
        <v>35</v>
      </c>
      <c r="J1832" t="s">
        <v>15</v>
      </c>
      <c r="K1832">
        <v>597</v>
      </c>
    </row>
    <row r="1833" spans="1:11" x14ac:dyDescent="0.25">
      <c r="A1833" t="s">
        <v>1817</v>
      </c>
      <c r="B1833" t="s">
        <v>10</v>
      </c>
      <c r="C1833" t="s">
        <v>58</v>
      </c>
      <c r="D1833">
        <v>140</v>
      </c>
      <c r="E1833" s="27" t="s">
        <v>12</v>
      </c>
      <c r="F1833" s="2">
        <v>43924</v>
      </c>
      <c r="G1833" s="27" t="str">
        <f>TEXT(Table[[#This Row],[date]],"mmm")</f>
        <v>Apr</v>
      </c>
      <c r="H1833" s="2" t="str">
        <f>TEXT(Table[[#This Row],[date]],"yyyy")</f>
        <v>2020</v>
      </c>
      <c r="I1833" t="s">
        <v>39</v>
      </c>
      <c r="J1833" t="s">
        <v>15</v>
      </c>
      <c r="K1833">
        <v>225</v>
      </c>
    </row>
    <row r="1834" spans="1:11" x14ac:dyDescent="0.25">
      <c r="A1834" t="s">
        <v>1817</v>
      </c>
      <c r="B1834" t="s">
        <v>10</v>
      </c>
      <c r="C1834" t="s">
        <v>58</v>
      </c>
      <c r="D1834">
        <v>220</v>
      </c>
      <c r="E1834" s="27" t="s">
        <v>12</v>
      </c>
      <c r="F1834" s="2">
        <v>44981</v>
      </c>
      <c r="G1834" s="27" t="str">
        <f>TEXT(Table[[#This Row],[date]],"mmm")</f>
        <v>Feb</v>
      </c>
      <c r="H1834" s="2" t="str">
        <f>TEXT(Table[[#This Row],[date]],"yyyy")</f>
        <v>2023</v>
      </c>
      <c r="I1834" t="s">
        <v>59</v>
      </c>
      <c r="J1834" t="s">
        <v>15</v>
      </c>
      <c r="K1834">
        <v>575</v>
      </c>
    </row>
    <row r="1835" spans="1:11" x14ac:dyDescent="0.25">
      <c r="A1835" t="s">
        <v>1818</v>
      </c>
      <c r="B1835" t="s">
        <v>1819</v>
      </c>
      <c r="C1835" t="s">
        <v>18</v>
      </c>
      <c r="D1835" t="s">
        <v>12</v>
      </c>
      <c r="E1835" s="27">
        <v>0.05</v>
      </c>
      <c r="F1835" s="2">
        <v>44791</v>
      </c>
      <c r="G1835" s="27" t="str">
        <f>TEXT(Table[[#This Row],[date]],"mmm")</f>
        <v>Aug</v>
      </c>
      <c r="H1835" s="2" t="str">
        <f>TEXT(Table[[#This Row],[date]],"yyyy")</f>
        <v>2022</v>
      </c>
      <c r="I1835" t="s">
        <v>35</v>
      </c>
      <c r="J1835" t="s">
        <v>25</v>
      </c>
      <c r="K1835">
        <v>178</v>
      </c>
    </row>
    <row r="1836" spans="1:11" x14ac:dyDescent="0.25">
      <c r="A1836" t="s">
        <v>1820</v>
      </c>
      <c r="B1836" t="s">
        <v>314</v>
      </c>
      <c r="C1836" t="s">
        <v>53</v>
      </c>
      <c r="D1836">
        <v>27</v>
      </c>
      <c r="E1836" s="27">
        <v>0.09</v>
      </c>
      <c r="F1836" s="2">
        <v>44890</v>
      </c>
      <c r="G1836" s="27" t="str">
        <f>TEXT(Table[[#This Row],[date]],"mmm")</f>
        <v>Nov</v>
      </c>
      <c r="H1836" s="2" t="str">
        <f>TEXT(Table[[#This Row],[date]],"yyyy")</f>
        <v>2022</v>
      </c>
      <c r="I1836" t="s">
        <v>19</v>
      </c>
      <c r="J1836" t="s">
        <v>131</v>
      </c>
      <c r="K1836">
        <v>43</v>
      </c>
    </row>
    <row r="1837" spans="1:11" x14ac:dyDescent="0.25">
      <c r="A1837" t="s">
        <v>1821</v>
      </c>
      <c r="B1837" t="s">
        <v>22</v>
      </c>
      <c r="C1837" t="s">
        <v>18</v>
      </c>
      <c r="D1837">
        <v>11</v>
      </c>
      <c r="E1837" s="27">
        <v>0.2</v>
      </c>
      <c r="F1837" s="2">
        <v>44950</v>
      </c>
      <c r="G1837" s="27" t="str">
        <f>TEXT(Table[[#This Row],[date]],"mmm")</f>
        <v>Jan</v>
      </c>
      <c r="H1837" s="2" t="str">
        <f>TEXT(Table[[#This Row],[date]],"yyyy")</f>
        <v>2023</v>
      </c>
      <c r="I1837" t="s">
        <v>39</v>
      </c>
      <c r="J1837" t="s">
        <v>25</v>
      </c>
      <c r="K1837" t="s">
        <v>12</v>
      </c>
    </row>
    <row r="1838" spans="1:11" x14ac:dyDescent="0.25">
      <c r="A1838" t="s">
        <v>1822</v>
      </c>
      <c r="B1838" t="s">
        <v>33</v>
      </c>
      <c r="C1838" t="s">
        <v>75</v>
      </c>
      <c r="D1838">
        <v>80</v>
      </c>
      <c r="E1838" s="27">
        <v>0.1</v>
      </c>
      <c r="F1838" s="2">
        <v>44747</v>
      </c>
      <c r="G1838" s="27" t="str">
        <f>TEXT(Table[[#This Row],[date]],"mmm")</f>
        <v>Jul</v>
      </c>
      <c r="H1838" s="2" t="str">
        <f>TEXT(Table[[#This Row],[date]],"yyyy")</f>
        <v>2022</v>
      </c>
      <c r="I1838" t="s">
        <v>14</v>
      </c>
      <c r="J1838" t="s">
        <v>15</v>
      </c>
      <c r="K1838">
        <v>569</v>
      </c>
    </row>
    <row r="1839" spans="1:11" x14ac:dyDescent="0.25">
      <c r="A1839" t="s">
        <v>1823</v>
      </c>
      <c r="B1839" t="s">
        <v>1352</v>
      </c>
      <c r="C1839" t="s">
        <v>166</v>
      </c>
      <c r="D1839">
        <v>63</v>
      </c>
      <c r="E1839" s="27">
        <v>0.21</v>
      </c>
      <c r="F1839" s="2">
        <v>43955</v>
      </c>
      <c r="G1839" s="27" t="str">
        <f>TEXT(Table[[#This Row],[date]],"mmm")</f>
        <v>May</v>
      </c>
      <c r="H1839" s="2" t="str">
        <f>TEXT(Table[[#This Row],[date]],"yyyy")</f>
        <v>2020</v>
      </c>
      <c r="I1839" t="s">
        <v>19</v>
      </c>
      <c r="J1839" t="s">
        <v>1353</v>
      </c>
      <c r="K1839">
        <v>7</v>
      </c>
    </row>
    <row r="1840" spans="1:11" x14ac:dyDescent="0.25">
      <c r="A1840" t="s">
        <v>1823</v>
      </c>
      <c r="B1840" t="s">
        <v>1352</v>
      </c>
      <c r="C1840" t="s">
        <v>166</v>
      </c>
      <c r="D1840">
        <v>66</v>
      </c>
      <c r="E1840" s="27">
        <v>0.12</v>
      </c>
      <c r="F1840" s="2">
        <v>44966</v>
      </c>
      <c r="G1840" s="27" t="str">
        <f>TEXT(Table[[#This Row],[date]],"mmm")</f>
        <v>Feb</v>
      </c>
      <c r="H1840" s="2" t="str">
        <f>TEXT(Table[[#This Row],[date]],"yyyy")</f>
        <v>2023</v>
      </c>
      <c r="I1840" t="s">
        <v>29</v>
      </c>
      <c r="J1840" t="s">
        <v>1353</v>
      </c>
      <c r="K1840">
        <v>192</v>
      </c>
    </row>
    <row r="1841" spans="1:11" x14ac:dyDescent="0.25">
      <c r="A1841" t="s">
        <v>1824</v>
      </c>
      <c r="B1841" t="s">
        <v>10</v>
      </c>
      <c r="C1841" t="s">
        <v>11</v>
      </c>
      <c r="D1841">
        <v>250</v>
      </c>
      <c r="E1841" s="27">
        <v>0.15</v>
      </c>
      <c r="F1841" s="2">
        <v>44937</v>
      </c>
      <c r="G1841" s="27" t="str">
        <f>TEXT(Table[[#This Row],[date]],"mmm")</f>
        <v>Jan</v>
      </c>
      <c r="H1841" s="2" t="str">
        <f>TEXT(Table[[#This Row],[date]],"yyyy")</f>
        <v>2023</v>
      </c>
      <c r="I1841" t="s">
        <v>12</v>
      </c>
      <c r="J1841" t="s">
        <v>15</v>
      </c>
      <c r="K1841">
        <v>3500</v>
      </c>
    </row>
    <row r="1842" spans="1:11" x14ac:dyDescent="0.25">
      <c r="A1842" t="s">
        <v>1825</v>
      </c>
      <c r="B1842" t="s">
        <v>298</v>
      </c>
      <c r="C1842" t="s">
        <v>65</v>
      </c>
      <c r="D1842">
        <v>150</v>
      </c>
      <c r="E1842" s="27">
        <v>0.05</v>
      </c>
      <c r="F1842" s="2">
        <v>44890</v>
      </c>
      <c r="G1842" s="27" t="str">
        <f>TEXT(Table[[#This Row],[date]],"mmm")</f>
        <v>Nov</v>
      </c>
      <c r="H1842" s="2" t="str">
        <f>TEXT(Table[[#This Row],[date]],"yyyy")</f>
        <v>2022</v>
      </c>
      <c r="I1842" t="s">
        <v>1251</v>
      </c>
      <c r="J1842" t="s">
        <v>70</v>
      </c>
      <c r="K1842">
        <v>1700</v>
      </c>
    </row>
    <row r="1843" spans="1:11" x14ac:dyDescent="0.25">
      <c r="A1843" t="s">
        <v>1826</v>
      </c>
      <c r="B1843" t="s">
        <v>22</v>
      </c>
      <c r="C1843" t="s">
        <v>65</v>
      </c>
      <c r="D1843">
        <v>60</v>
      </c>
      <c r="E1843" s="27">
        <v>0.22</v>
      </c>
      <c r="F1843" s="2">
        <v>44958</v>
      </c>
      <c r="G1843" s="27" t="str">
        <f>TEXT(Table[[#This Row],[date]],"mmm")</f>
        <v>Feb</v>
      </c>
      <c r="H1843" s="2" t="str">
        <f>TEXT(Table[[#This Row],[date]],"yyyy")</f>
        <v>2023</v>
      </c>
      <c r="I1843" t="s">
        <v>31</v>
      </c>
      <c r="J1843" t="s">
        <v>25</v>
      </c>
      <c r="K1843" t="s">
        <v>12</v>
      </c>
    </row>
    <row r="1844" spans="1:11" x14ac:dyDescent="0.25">
      <c r="A1844" t="s">
        <v>1827</v>
      </c>
      <c r="B1844" t="s">
        <v>74</v>
      </c>
      <c r="C1844" t="s">
        <v>11</v>
      </c>
      <c r="D1844">
        <v>29</v>
      </c>
      <c r="E1844" s="27">
        <v>0.43</v>
      </c>
      <c r="F1844" s="2">
        <v>44823</v>
      </c>
      <c r="G1844" s="27" t="str">
        <f>TEXT(Table[[#This Row],[date]],"mmm")</f>
        <v>Sep</v>
      </c>
      <c r="H1844" s="2" t="str">
        <f>TEXT(Table[[#This Row],[date]],"yyyy")</f>
        <v>2022</v>
      </c>
      <c r="I1844" t="s">
        <v>24</v>
      </c>
      <c r="J1844" t="s">
        <v>15</v>
      </c>
      <c r="K1844">
        <v>75</v>
      </c>
    </row>
    <row r="1845" spans="1:11" x14ac:dyDescent="0.25">
      <c r="A1845" t="s">
        <v>1828</v>
      </c>
      <c r="B1845" t="s">
        <v>198</v>
      </c>
      <c r="C1845" t="s">
        <v>50</v>
      </c>
      <c r="D1845">
        <v>56</v>
      </c>
      <c r="E1845" s="27" t="s">
        <v>12</v>
      </c>
      <c r="F1845" s="2">
        <v>44048</v>
      </c>
      <c r="G1845" s="27" t="str">
        <f>TEXT(Table[[#This Row],[date]],"mmm")</f>
        <v>Aug</v>
      </c>
      <c r="H1845" s="2" t="str">
        <f>TEXT(Table[[#This Row],[date]],"yyyy")</f>
        <v>2020</v>
      </c>
      <c r="I1845" t="s">
        <v>39</v>
      </c>
      <c r="J1845" t="s">
        <v>15</v>
      </c>
      <c r="K1845">
        <v>20</v>
      </c>
    </row>
    <row r="1846" spans="1:11" x14ac:dyDescent="0.25">
      <c r="A1846" t="s">
        <v>1829</v>
      </c>
      <c r="B1846" t="s">
        <v>222</v>
      </c>
      <c r="C1846" t="s">
        <v>11</v>
      </c>
      <c r="D1846">
        <v>50</v>
      </c>
      <c r="E1846" s="27">
        <v>0.1</v>
      </c>
      <c r="F1846" s="2">
        <v>44740</v>
      </c>
      <c r="G1846" s="27" t="str">
        <f>TEXT(Table[[#This Row],[date]],"mmm")</f>
        <v>Jun</v>
      </c>
      <c r="H1846" s="2" t="str">
        <f>TEXT(Table[[#This Row],[date]],"yyyy")</f>
        <v>2022</v>
      </c>
      <c r="I1846" t="s">
        <v>35</v>
      </c>
      <c r="J1846" t="s">
        <v>223</v>
      </c>
      <c r="K1846">
        <v>71</v>
      </c>
    </row>
    <row r="1847" spans="1:11" x14ac:dyDescent="0.25">
      <c r="A1847" t="s">
        <v>1830</v>
      </c>
      <c r="B1847" t="s">
        <v>10</v>
      </c>
      <c r="C1847" t="s">
        <v>11</v>
      </c>
      <c r="D1847">
        <v>40</v>
      </c>
      <c r="E1847" s="27" t="s">
        <v>12</v>
      </c>
      <c r="F1847" s="2">
        <v>44939</v>
      </c>
      <c r="G1847" s="27" t="str">
        <f>TEXT(Table[[#This Row],[date]],"mmm")</f>
        <v>Jan</v>
      </c>
      <c r="H1847" s="2" t="str">
        <f>TEXT(Table[[#This Row],[date]],"yyyy")</f>
        <v>2023</v>
      </c>
      <c r="I1847" t="s">
        <v>24</v>
      </c>
      <c r="J1847" t="s">
        <v>15</v>
      </c>
      <c r="K1847">
        <v>101</v>
      </c>
    </row>
    <row r="1848" spans="1:11" x14ac:dyDescent="0.25">
      <c r="A1848" t="s">
        <v>1831</v>
      </c>
      <c r="B1848" t="s">
        <v>27</v>
      </c>
      <c r="C1848" t="s">
        <v>18</v>
      </c>
      <c r="D1848">
        <v>46</v>
      </c>
      <c r="E1848" s="27">
        <v>0.13</v>
      </c>
      <c r="F1848" s="2">
        <v>44908</v>
      </c>
      <c r="G1848" s="27" t="str">
        <f>TEXT(Table[[#This Row],[date]],"mmm")</f>
        <v>Dec</v>
      </c>
      <c r="H1848" s="2" t="str">
        <f>TEXT(Table[[#This Row],[date]],"yyyy")</f>
        <v>2022</v>
      </c>
      <c r="I1848" t="s">
        <v>31</v>
      </c>
      <c r="J1848" t="s">
        <v>15</v>
      </c>
      <c r="K1848" t="s">
        <v>12</v>
      </c>
    </row>
    <row r="1849" spans="1:11" x14ac:dyDescent="0.25">
      <c r="A1849" t="s">
        <v>1832</v>
      </c>
      <c r="B1849" t="s">
        <v>1680</v>
      </c>
      <c r="C1849" t="s">
        <v>28</v>
      </c>
      <c r="D1849">
        <v>45</v>
      </c>
      <c r="E1849" s="27">
        <v>0.08</v>
      </c>
      <c r="F1849" s="2">
        <v>44880</v>
      </c>
      <c r="G1849" s="27" t="str">
        <f>TEXT(Table[[#This Row],[date]],"mmm")</f>
        <v>Nov</v>
      </c>
      <c r="H1849" s="2" t="str">
        <f>TEXT(Table[[#This Row],[date]],"yyyy")</f>
        <v>2022</v>
      </c>
      <c r="I1849" t="s">
        <v>59</v>
      </c>
      <c r="J1849" t="s">
        <v>1680</v>
      </c>
      <c r="K1849" t="s">
        <v>12</v>
      </c>
    </row>
    <row r="1850" spans="1:11" x14ac:dyDescent="0.25">
      <c r="A1850" t="s">
        <v>1833</v>
      </c>
      <c r="B1850" t="s">
        <v>42</v>
      </c>
      <c r="C1850" t="s">
        <v>11</v>
      </c>
      <c r="D1850" t="s">
        <v>12</v>
      </c>
      <c r="E1850" s="27">
        <v>0.13</v>
      </c>
      <c r="F1850" s="2">
        <v>44980</v>
      </c>
      <c r="G1850" s="27" t="str">
        <f>TEXT(Table[[#This Row],[date]],"mmm")</f>
        <v>Feb</v>
      </c>
      <c r="H1850" s="2" t="str">
        <f>TEXT(Table[[#This Row],[date]],"yyyy")</f>
        <v>2023</v>
      </c>
      <c r="I1850" t="s">
        <v>39</v>
      </c>
      <c r="J1850" t="s">
        <v>15</v>
      </c>
      <c r="K1850" t="s">
        <v>12</v>
      </c>
    </row>
    <row r="1851" spans="1:11" x14ac:dyDescent="0.25">
      <c r="A1851" t="s">
        <v>1834</v>
      </c>
      <c r="B1851" t="s">
        <v>74</v>
      </c>
      <c r="C1851" t="s">
        <v>11</v>
      </c>
      <c r="D1851" t="s">
        <v>12</v>
      </c>
      <c r="E1851" s="27">
        <v>0.14000000000000001</v>
      </c>
      <c r="F1851" s="2">
        <v>44972</v>
      </c>
      <c r="G1851" s="27" t="str">
        <f>TEXT(Table[[#This Row],[date]],"mmm")</f>
        <v>Feb</v>
      </c>
      <c r="H1851" s="2" t="str">
        <f>TEXT(Table[[#This Row],[date]],"yyyy")</f>
        <v>2023</v>
      </c>
      <c r="I1851" t="s">
        <v>31</v>
      </c>
      <c r="J1851" t="s">
        <v>15</v>
      </c>
      <c r="K1851">
        <v>185</v>
      </c>
    </row>
    <row r="1852" spans="1:11" x14ac:dyDescent="0.25">
      <c r="A1852" t="s">
        <v>1835</v>
      </c>
      <c r="B1852" t="s">
        <v>27</v>
      </c>
      <c r="C1852" t="s">
        <v>18</v>
      </c>
      <c r="D1852" t="s">
        <v>12</v>
      </c>
      <c r="E1852" s="27">
        <v>0.02</v>
      </c>
      <c r="F1852" s="2">
        <v>44823</v>
      </c>
      <c r="G1852" s="27" t="str">
        <f>TEXT(Table[[#This Row],[date]],"mmm")</f>
        <v>Sep</v>
      </c>
      <c r="H1852" s="2" t="str">
        <f>TEXT(Table[[#This Row],[date]],"yyyy")</f>
        <v>2022</v>
      </c>
      <c r="I1852" t="s">
        <v>85</v>
      </c>
      <c r="J1852" t="s">
        <v>15</v>
      </c>
      <c r="K1852">
        <v>456</v>
      </c>
    </row>
    <row r="1853" spans="1:11" x14ac:dyDescent="0.25">
      <c r="A1853" t="s">
        <v>1835</v>
      </c>
      <c r="B1853" t="s">
        <v>27</v>
      </c>
      <c r="C1853" t="s">
        <v>18</v>
      </c>
      <c r="D1853">
        <v>21</v>
      </c>
      <c r="E1853" s="27">
        <v>0.1</v>
      </c>
      <c r="F1853" s="2">
        <v>43929</v>
      </c>
      <c r="G1853" s="27" t="str">
        <f>TEXT(Table[[#This Row],[date]],"mmm")</f>
        <v>Apr</v>
      </c>
      <c r="H1853" s="2" t="str">
        <f>TEXT(Table[[#This Row],[date]],"yyyy")</f>
        <v>2020</v>
      </c>
      <c r="I1853" t="s">
        <v>29</v>
      </c>
      <c r="J1853" t="s">
        <v>15</v>
      </c>
      <c r="K1853">
        <v>106</v>
      </c>
    </row>
    <row r="1854" spans="1:11" x14ac:dyDescent="0.25">
      <c r="A1854" t="s">
        <v>1836</v>
      </c>
      <c r="B1854" t="s">
        <v>33</v>
      </c>
      <c r="C1854" t="s">
        <v>28</v>
      </c>
      <c r="D1854" t="s">
        <v>12</v>
      </c>
      <c r="E1854" s="27">
        <v>0.06</v>
      </c>
      <c r="F1854" s="2">
        <v>44760</v>
      </c>
      <c r="G1854" s="27" t="str">
        <f>TEXT(Table[[#This Row],[date]],"mmm")</f>
        <v>Jul</v>
      </c>
      <c r="H1854" s="2" t="str">
        <f>TEXT(Table[[#This Row],[date]],"yyyy")</f>
        <v>2022</v>
      </c>
      <c r="I1854" t="s">
        <v>31</v>
      </c>
      <c r="J1854" t="s">
        <v>15</v>
      </c>
      <c r="K1854">
        <v>450</v>
      </c>
    </row>
    <row r="1855" spans="1:11" x14ac:dyDescent="0.25">
      <c r="A1855" t="s">
        <v>1836</v>
      </c>
      <c r="B1855" t="s">
        <v>33</v>
      </c>
      <c r="C1855" t="s">
        <v>28</v>
      </c>
      <c r="D1855" t="s">
        <v>12</v>
      </c>
      <c r="E1855" s="27">
        <v>0.11</v>
      </c>
      <c r="F1855" s="2">
        <v>44930</v>
      </c>
      <c r="G1855" s="27" t="str">
        <f>TEXT(Table[[#This Row],[date]],"mmm")</f>
        <v>Jan</v>
      </c>
      <c r="H1855" s="2" t="str">
        <f>TEXT(Table[[#This Row],[date]],"yyyy")</f>
        <v>2023</v>
      </c>
      <c r="I1855" t="s">
        <v>31</v>
      </c>
      <c r="J1855" t="s">
        <v>15</v>
      </c>
      <c r="K1855">
        <v>450</v>
      </c>
    </row>
    <row r="1856" spans="1:11" x14ac:dyDescent="0.25">
      <c r="A1856" t="s">
        <v>1837</v>
      </c>
      <c r="B1856" t="s">
        <v>27</v>
      </c>
      <c r="C1856" t="s">
        <v>58</v>
      </c>
      <c r="D1856">
        <v>80</v>
      </c>
      <c r="E1856" s="27" t="s">
        <v>12</v>
      </c>
      <c r="F1856" s="2">
        <v>44963</v>
      </c>
      <c r="G1856" s="27" t="str">
        <f>TEXT(Table[[#This Row],[date]],"mmm")</f>
        <v>Feb</v>
      </c>
      <c r="H1856" s="2" t="str">
        <f>TEXT(Table[[#This Row],[date]],"yyyy")</f>
        <v>2023</v>
      </c>
      <c r="I1856" t="s">
        <v>865</v>
      </c>
      <c r="J1856" t="s">
        <v>15</v>
      </c>
      <c r="K1856" t="s">
        <v>12</v>
      </c>
    </row>
    <row r="1857" spans="1:11" x14ac:dyDescent="0.25">
      <c r="A1857" t="s">
        <v>1838</v>
      </c>
      <c r="B1857" t="s">
        <v>27</v>
      </c>
      <c r="C1857" t="s">
        <v>58</v>
      </c>
      <c r="D1857">
        <v>111</v>
      </c>
      <c r="E1857" s="27">
        <v>0.5</v>
      </c>
      <c r="F1857" s="2">
        <v>44613</v>
      </c>
      <c r="G1857" s="27" t="str">
        <f>TEXT(Table[[#This Row],[date]],"mmm")</f>
        <v>Feb</v>
      </c>
      <c r="H1857" s="2" t="str">
        <f>TEXT(Table[[#This Row],[date]],"yyyy")</f>
        <v>2022</v>
      </c>
      <c r="I1857" t="s">
        <v>39</v>
      </c>
      <c r="J1857" t="s">
        <v>15</v>
      </c>
      <c r="K1857">
        <v>368</v>
      </c>
    </row>
    <row r="1858" spans="1:11" x14ac:dyDescent="0.25">
      <c r="A1858" t="s">
        <v>1839</v>
      </c>
      <c r="B1858" t="s">
        <v>10</v>
      </c>
      <c r="C1858" t="s">
        <v>11</v>
      </c>
      <c r="D1858">
        <v>65</v>
      </c>
      <c r="E1858" s="27" t="s">
        <v>12</v>
      </c>
      <c r="F1858" s="2">
        <v>43928</v>
      </c>
      <c r="G1858" s="27" t="str">
        <f>TEXT(Table[[#This Row],[date]],"mmm")</f>
        <v>Apr</v>
      </c>
      <c r="H1858" s="2" t="str">
        <f>TEXT(Table[[#This Row],[date]],"yyyy")</f>
        <v>2020</v>
      </c>
      <c r="I1858" t="s">
        <v>29</v>
      </c>
      <c r="J1858" t="s">
        <v>15</v>
      </c>
      <c r="K1858">
        <v>175</v>
      </c>
    </row>
    <row r="1859" spans="1:11" x14ac:dyDescent="0.25">
      <c r="A1859" t="s">
        <v>1840</v>
      </c>
      <c r="B1859" t="s">
        <v>74</v>
      </c>
      <c r="C1859" t="s">
        <v>11</v>
      </c>
      <c r="D1859">
        <v>70</v>
      </c>
      <c r="E1859" s="27" t="s">
        <v>12</v>
      </c>
      <c r="F1859" s="2">
        <v>43952</v>
      </c>
      <c r="G1859" s="27" t="str">
        <f>TEXT(Table[[#This Row],[date]],"mmm")</f>
        <v>May</v>
      </c>
      <c r="H1859" s="2" t="str">
        <f>TEXT(Table[[#This Row],[date]],"yyyy")</f>
        <v>2020</v>
      </c>
      <c r="I1859" t="s">
        <v>19</v>
      </c>
      <c r="J1859" t="s">
        <v>15</v>
      </c>
      <c r="K1859">
        <v>10</v>
      </c>
    </row>
    <row r="1860" spans="1:11" x14ac:dyDescent="0.25">
      <c r="A1860" t="s">
        <v>1841</v>
      </c>
      <c r="B1860" t="s">
        <v>33</v>
      </c>
      <c r="C1860" t="s">
        <v>69</v>
      </c>
      <c r="D1860">
        <v>25</v>
      </c>
      <c r="E1860" s="27" t="s">
        <v>12</v>
      </c>
      <c r="F1860" s="2">
        <v>44685</v>
      </c>
      <c r="G1860" s="27" t="str">
        <f>TEXT(Table[[#This Row],[date]],"mmm")</f>
        <v>May</v>
      </c>
      <c r="H1860" s="2" t="str">
        <f>TEXT(Table[[#This Row],[date]],"yyyy")</f>
        <v>2022</v>
      </c>
      <c r="I1860" t="s">
        <v>29</v>
      </c>
      <c r="J1860" t="s">
        <v>15</v>
      </c>
      <c r="K1860">
        <v>128</v>
      </c>
    </row>
    <row r="1861" spans="1:11" x14ac:dyDescent="0.25">
      <c r="A1861" t="s">
        <v>1842</v>
      </c>
      <c r="B1861" t="s">
        <v>64</v>
      </c>
      <c r="C1861" t="s">
        <v>58</v>
      </c>
      <c r="D1861">
        <v>35</v>
      </c>
      <c r="E1861" s="27">
        <v>0.1</v>
      </c>
      <c r="F1861" s="2">
        <v>44734</v>
      </c>
      <c r="G1861" s="27" t="str">
        <f>TEXT(Table[[#This Row],[date]],"mmm")</f>
        <v>Jun</v>
      </c>
      <c r="H1861" s="2" t="str">
        <f>TEXT(Table[[#This Row],[date]],"yyyy")</f>
        <v>2022</v>
      </c>
      <c r="I1861" t="s">
        <v>35</v>
      </c>
      <c r="J1861" t="s">
        <v>15</v>
      </c>
      <c r="K1861">
        <v>515</v>
      </c>
    </row>
    <row r="1862" spans="1:11" x14ac:dyDescent="0.25">
      <c r="A1862" t="s">
        <v>1842</v>
      </c>
      <c r="B1862" t="s">
        <v>64</v>
      </c>
      <c r="C1862" t="s">
        <v>58</v>
      </c>
      <c r="D1862">
        <v>100</v>
      </c>
      <c r="E1862" s="27" t="s">
        <v>12</v>
      </c>
      <c r="F1862" s="2">
        <v>43923</v>
      </c>
      <c r="G1862" s="27" t="str">
        <f>TEXT(Table[[#This Row],[date]],"mmm")</f>
        <v>Apr</v>
      </c>
      <c r="H1862" s="2" t="str">
        <f>TEXT(Table[[#This Row],[date]],"yyyy")</f>
        <v>2020</v>
      </c>
      <c r="I1862" t="s">
        <v>24</v>
      </c>
      <c r="J1862" t="s">
        <v>66</v>
      </c>
      <c r="K1862">
        <v>167</v>
      </c>
    </row>
    <row r="1863" spans="1:11" x14ac:dyDescent="0.25">
      <c r="A1863" t="s">
        <v>1842</v>
      </c>
      <c r="B1863" t="s">
        <v>64</v>
      </c>
      <c r="C1863" t="s">
        <v>58</v>
      </c>
      <c r="D1863">
        <v>130</v>
      </c>
      <c r="E1863" s="27">
        <v>0.13</v>
      </c>
      <c r="F1863" s="2">
        <v>44902</v>
      </c>
      <c r="G1863" s="27" t="str">
        <f>TEXT(Table[[#This Row],[date]],"mmm")</f>
        <v>Dec</v>
      </c>
      <c r="H1863" s="2" t="str">
        <f>TEXT(Table[[#This Row],[date]],"yyyy")</f>
        <v>2022</v>
      </c>
      <c r="I1863" t="s">
        <v>35</v>
      </c>
      <c r="J1863" t="s">
        <v>15</v>
      </c>
      <c r="K1863">
        <v>515</v>
      </c>
    </row>
    <row r="1864" spans="1:11" x14ac:dyDescent="0.25">
      <c r="A1864" t="s">
        <v>1843</v>
      </c>
      <c r="B1864" t="s">
        <v>46</v>
      </c>
      <c r="C1864" t="s">
        <v>69</v>
      </c>
      <c r="D1864" t="s">
        <v>12</v>
      </c>
      <c r="E1864" s="27">
        <v>1</v>
      </c>
      <c r="F1864" s="2">
        <v>44741</v>
      </c>
      <c r="G1864" s="27" t="str">
        <f>TEXT(Table[[#This Row],[date]],"mmm")</f>
        <v>Jun</v>
      </c>
      <c r="H1864" s="2" t="str">
        <f>TEXT(Table[[#This Row],[date]],"yyyy")</f>
        <v>2022</v>
      </c>
      <c r="I1864" t="s">
        <v>14</v>
      </c>
      <c r="J1864" t="s">
        <v>48</v>
      </c>
      <c r="K1864">
        <v>90</v>
      </c>
    </row>
    <row r="1865" spans="1:11" x14ac:dyDescent="0.25">
      <c r="A1865" t="s">
        <v>1844</v>
      </c>
      <c r="B1865" t="s">
        <v>10</v>
      </c>
      <c r="C1865" t="s">
        <v>58</v>
      </c>
      <c r="D1865" t="s">
        <v>12</v>
      </c>
      <c r="E1865" s="27">
        <v>0.1</v>
      </c>
      <c r="F1865" s="2">
        <v>44832</v>
      </c>
      <c r="G1865" s="27" t="str">
        <f>TEXT(Table[[#This Row],[date]],"mmm")</f>
        <v>Sep</v>
      </c>
      <c r="H1865" s="2" t="str">
        <f>TEXT(Table[[#This Row],[date]],"yyyy")</f>
        <v>2022</v>
      </c>
      <c r="I1865" t="s">
        <v>31</v>
      </c>
      <c r="J1865" t="s">
        <v>15</v>
      </c>
      <c r="K1865">
        <v>575</v>
      </c>
    </row>
    <row r="1866" spans="1:11" x14ac:dyDescent="0.25">
      <c r="A1866" t="s">
        <v>1844</v>
      </c>
      <c r="B1866" t="s">
        <v>10</v>
      </c>
      <c r="C1866" t="s">
        <v>58</v>
      </c>
      <c r="D1866" t="s">
        <v>12</v>
      </c>
      <c r="E1866" s="27">
        <v>0.54</v>
      </c>
      <c r="F1866" s="2">
        <v>44855</v>
      </c>
      <c r="G1866" s="27" t="str">
        <f>TEXT(Table[[#This Row],[date]],"mmm")</f>
        <v>Oct</v>
      </c>
      <c r="H1866" s="2" t="str">
        <f>TEXT(Table[[#This Row],[date]],"yyyy")</f>
        <v>2022</v>
      </c>
      <c r="I1866" t="s">
        <v>31</v>
      </c>
      <c r="J1866" t="s">
        <v>15</v>
      </c>
      <c r="K1866">
        <v>575</v>
      </c>
    </row>
    <row r="1867" spans="1:11" x14ac:dyDescent="0.25">
      <c r="A1867" t="s">
        <v>1845</v>
      </c>
      <c r="B1867" t="s">
        <v>46</v>
      </c>
      <c r="C1867" t="s">
        <v>53</v>
      </c>
      <c r="D1867" t="s">
        <v>12</v>
      </c>
      <c r="E1867" s="27">
        <v>0.5</v>
      </c>
      <c r="F1867" s="2">
        <v>44734</v>
      </c>
      <c r="G1867" s="27" t="str">
        <f>TEXT(Table[[#This Row],[date]],"mmm")</f>
        <v>Jun</v>
      </c>
      <c r="H1867" s="2" t="str">
        <f>TEXT(Table[[#This Row],[date]],"yyyy")</f>
        <v>2022</v>
      </c>
      <c r="I1867" t="s">
        <v>124</v>
      </c>
      <c r="J1867" t="s">
        <v>48</v>
      </c>
      <c r="K1867">
        <v>13</v>
      </c>
    </row>
    <row r="1868" spans="1:11" x14ac:dyDescent="0.25">
      <c r="A1868" t="s">
        <v>1846</v>
      </c>
      <c r="B1868" t="s">
        <v>10</v>
      </c>
      <c r="C1868" t="s">
        <v>69</v>
      </c>
      <c r="D1868">
        <v>15</v>
      </c>
      <c r="E1868" s="27">
        <v>7.0000000000000007E-2</v>
      </c>
      <c r="F1868" s="2">
        <v>44735</v>
      </c>
      <c r="G1868" s="27" t="str">
        <f>TEXT(Table[[#This Row],[date]],"mmm")</f>
        <v>Jun</v>
      </c>
      <c r="H1868" s="2" t="str">
        <f>TEXT(Table[[#This Row],[date]],"yyyy")</f>
        <v>2022</v>
      </c>
      <c r="I1868" t="s">
        <v>29</v>
      </c>
      <c r="J1868" t="s">
        <v>15</v>
      </c>
      <c r="K1868">
        <v>159</v>
      </c>
    </row>
    <row r="1869" spans="1:11" x14ac:dyDescent="0.25">
      <c r="A1869" t="s">
        <v>1847</v>
      </c>
      <c r="B1869" t="s">
        <v>42</v>
      </c>
      <c r="C1869" t="s">
        <v>65</v>
      </c>
      <c r="D1869">
        <v>39</v>
      </c>
      <c r="E1869" s="27">
        <v>0.02</v>
      </c>
      <c r="F1869" s="2">
        <v>44769</v>
      </c>
      <c r="G1869" s="27" t="str">
        <f>TEXT(Table[[#This Row],[date]],"mmm")</f>
        <v>Jul</v>
      </c>
      <c r="H1869" s="2" t="str">
        <f>TEXT(Table[[#This Row],[date]],"yyyy")</f>
        <v>2022</v>
      </c>
      <c r="I1869" t="s">
        <v>85</v>
      </c>
      <c r="J1869" t="s">
        <v>15</v>
      </c>
      <c r="K1869">
        <v>307</v>
      </c>
    </row>
    <row r="1870" spans="1:11" x14ac:dyDescent="0.25">
      <c r="A1870" t="s">
        <v>1847</v>
      </c>
      <c r="B1870" t="s">
        <v>42</v>
      </c>
      <c r="C1870" t="s">
        <v>65</v>
      </c>
      <c r="D1870">
        <v>130</v>
      </c>
      <c r="E1870" s="27">
        <v>7.0000000000000007E-2</v>
      </c>
      <c r="F1870" s="2">
        <v>44946</v>
      </c>
      <c r="G1870" s="27" t="str">
        <f>TEXT(Table[[#This Row],[date]],"mmm")</f>
        <v>Jan</v>
      </c>
      <c r="H1870" s="2" t="str">
        <f>TEXT(Table[[#This Row],[date]],"yyyy")</f>
        <v>2023</v>
      </c>
      <c r="I1870" t="s">
        <v>85</v>
      </c>
      <c r="J1870" t="s">
        <v>15</v>
      </c>
      <c r="K1870">
        <v>307</v>
      </c>
    </row>
    <row r="1871" spans="1:11" x14ac:dyDescent="0.25">
      <c r="A1871" t="s">
        <v>1848</v>
      </c>
      <c r="B1871" t="s">
        <v>27</v>
      </c>
      <c r="C1871" t="s">
        <v>18</v>
      </c>
      <c r="D1871">
        <v>8</v>
      </c>
      <c r="E1871" s="27">
        <v>0.13</v>
      </c>
      <c r="F1871" s="2">
        <v>44735</v>
      </c>
      <c r="G1871" s="27" t="str">
        <f>TEXT(Table[[#This Row],[date]],"mmm")</f>
        <v>Jun</v>
      </c>
      <c r="H1871" s="2" t="str">
        <f>TEXT(Table[[#This Row],[date]],"yyyy")</f>
        <v>2022</v>
      </c>
      <c r="I1871" t="s">
        <v>39</v>
      </c>
      <c r="J1871" t="s">
        <v>15</v>
      </c>
      <c r="K1871">
        <v>10</v>
      </c>
    </row>
    <row r="1872" spans="1:11" x14ac:dyDescent="0.25">
      <c r="A1872" t="s">
        <v>1849</v>
      </c>
      <c r="B1872" t="s">
        <v>33</v>
      </c>
      <c r="C1872" t="s">
        <v>58</v>
      </c>
      <c r="D1872">
        <v>270</v>
      </c>
      <c r="E1872" s="27">
        <v>0.14000000000000001</v>
      </c>
      <c r="F1872" s="2">
        <v>44690</v>
      </c>
      <c r="G1872" s="27" t="str">
        <f>TEXT(Table[[#This Row],[date]],"mmm")</f>
        <v>May</v>
      </c>
      <c r="H1872" s="2" t="str">
        <f>TEXT(Table[[#This Row],[date]],"yyyy")</f>
        <v>2022</v>
      </c>
      <c r="I1872" t="s">
        <v>31</v>
      </c>
      <c r="J1872" t="s">
        <v>15</v>
      </c>
      <c r="K1872">
        <v>1300</v>
      </c>
    </row>
    <row r="1873" spans="1:11" x14ac:dyDescent="0.25">
      <c r="A1873" t="s">
        <v>1849</v>
      </c>
      <c r="B1873" t="s">
        <v>33</v>
      </c>
      <c r="C1873" t="s">
        <v>58</v>
      </c>
      <c r="D1873">
        <v>275</v>
      </c>
      <c r="E1873" s="27">
        <v>0.2</v>
      </c>
      <c r="F1873" s="2">
        <v>44944</v>
      </c>
      <c r="G1873" s="27" t="str">
        <f>TEXT(Table[[#This Row],[date]],"mmm")</f>
        <v>Jan</v>
      </c>
      <c r="H1873" s="2" t="str">
        <f>TEXT(Table[[#This Row],[date]],"yyyy")</f>
        <v>2023</v>
      </c>
      <c r="I1873" t="s">
        <v>31</v>
      </c>
      <c r="J1873" t="s">
        <v>15</v>
      </c>
      <c r="K1873">
        <v>1300</v>
      </c>
    </row>
    <row r="1874" spans="1:11" x14ac:dyDescent="0.25">
      <c r="A1874" t="s">
        <v>1849</v>
      </c>
      <c r="B1874" t="s">
        <v>33</v>
      </c>
      <c r="C1874" t="s">
        <v>58</v>
      </c>
      <c r="D1874">
        <v>337</v>
      </c>
      <c r="E1874" s="27" t="s">
        <v>12</v>
      </c>
      <c r="F1874" s="2">
        <v>44781</v>
      </c>
      <c r="G1874" s="27" t="str">
        <f>TEXT(Table[[#This Row],[date]],"mmm")</f>
        <v>Aug</v>
      </c>
      <c r="H1874" s="2" t="str">
        <f>TEXT(Table[[#This Row],[date]],"yyyy")</f>
        <v>2022</v>
      </c>
      <c r="I1874" t="s">
        <v>31</v>
      </c>
      <c r="J1874" t="s">
        <v>15</v>
      </c>
      <c r="K1874">
        <v>1300</v>
      </c>
    </row>
    <row r="1875" spans="1:11" x14ac:dyDescent="0.25">
      <c r="A1875" t="s">
        <v>1850</v>
      </c>
      <c r="B1875" t="s">
        <v>10</v>
      </c>
      <c r="C1875" t="s">
        <v>28</v>
      </c>
      <c r="D1875">
        <v>45</v>
      </c>
      <c r="E1875" s="27">
        <v>0.35</v>
      </c>
      <c r="F1875" s="2">
        <v>43935</v>
      </c>
      <c r="G1875" s="27" t="str">
        <f>TEXT(Table[[#This Row],[date]],"mmm")</f>
        <v>Apr</v>
      </c>
      <c r="H1875" s="2" t="str">
        <f>TEXT(Table[[#This Row],[date]],"yyyy")</f>
        <v>2020</v>
      </c>
      <c r="I1875" t="s">
        <v>24</v>
      </c>
      <c r="J1875" t="s">
        <v>15</v>
      </c>
      <c r="K1875">
        <v>90</v>
      </c>
    </row>
    <row r="1876" spans="1:11" x14ac:dyDescent="0.25">
      <c r="A1876" t="s">
        <v>1851</v>
      </c>
      <c r="B1876" t="s">
        <v>37</v>
      </c>
      <c r="C1876" t="s">
        <v>34</v>
      </c>
      <c r="D1876">
        <v>200</v>
      </c>
      <c r="E1876" s="27">
        <v>0.13</v>
      </c>
      <c r="F1876" s="2">
        <v>44707</v>
      </c>
      <c r="G1876" s="27" t="str">
        <f>TEXT(Table[[#This Row],[date]],"mmm")</f>
        <v>May</v>
      </c>
      <c r="H1876" s="2" t="str">
        <f>TEXT(Table[[#This Row],[date]],"yyyy")</f>
        <v>2022</v>
      </c>
      <c r="I1876" t="s">
        <v>31</v>
      </c>
      <c r="J1876" t="s">
        <v>40</v>
      </c>
      <c r="K1876">
        <v>365</v>
      </c>
    </row>
    <row r="1877" spans="1:11" x14ac:dyDescent="0.25">
      <c r="A1877" t="s">
        <v>1852</v>
      </c>
      <c r="B1877" t="s">
        <v>198</v>
      </c>
      <c r="C1877" t="s">
        <v>453</v>
      </c>
      <c r="D1877">
        <v>50</v>
      </c>
      <c r="E1877" s="27" t="s">
        <v>12</v>
      </c>
      <c r="F1877" s="2">
        <v>44678</v>
      </c>
      <c r="G1877" s="27" t="str">
        <f>TEXT(Table[[#This Row],[date]],"mmm")</f>
        <v>Apr</v>
      </c>
      <c r="H1877" s="2" t="str">
        <f>TEXT(Table[[#This Row],[date]],"yyyy")</f>
        <v>2022</v>
      </c>
      <c r="I1877" t="s">
        <v>39</v>
      </c>
      <c r="J1877" t="s">
        <v>15</v>
      </c>
      <c r="K1877" t="s">
        <v>12</v>
      </c>
    </row>
    <row r="1878" spans="1:11" x14ac:dyDescent="0.25">
      <c r="A1878" t="s">
        <v>1853</v>
      </c>
      <c r="B1878" t="s">
        <v>10</v>
      </c>
      <c r="C1878" t="s">
        <v>146</v>
      </c>
      <c r="D1878">
        <v>43</v>
      </c>
      <c r="E1878" s="27">
        <v>0.03</v>
      </c>
      <c r="F1878" s="2">
        <v>44934</v>
      </c>
      <c r="G1878" s="27" t="str">
        <f>TEXT(Table[[#This Row],[date]],"mmm")</f>
        <v>Jan</v>
      </c>
      <c r="H1878" s="2" t="str">
        <f>TEXT(Table[[#This Row],[date]],"yyyy")</f>
        <v>2023</v>
      </c>
      <c r="I1878" t="s">
        <v>31</v>
      </c>
      <c r="J1878" t="s">
        <v>15</v>
      </c>
      <c r="K1878">
        <v>307</v>
      </c>
    </row>
    <row r="1879" spans="1:11" x14ac:dyDescent="0.25">
      <c r="A1879" t="s">
        <v>1854</v>
      </c>
      <c r="B1879" t="s">
        <v>764</v>
      </c>
      <c r="C1879" t="s">
        <v>47</v>
      </c>
      <c r="D1879" t="s">
        <v>12</v>
      </c>
      <c r="E1879" s="27">
        <v>0.15</v>
      </c>
      <c r="F1879" s="2">
        <v>44945</v>
      </c>
      <c r="G1879" s="27" t="str">
        <f>TEXT(Table[[#This Row],[date]],"mmm")</f>
        <v>Jan</v>
      </c>
      <c r="H1879" s="2" t="str">
        <f>TEXT(Table[[#This Row],[date]],"yyyy")</f>
        <v>2023</v>
      </c>
      <c r="I1879" t="s">
        <v>31</v>
      </c>
      <c r="J1879" t="s">
        <v>765</v>
      </c>
      <c r="K1879">
        <v>167</v>
      </c>
    </row>
    <row r="1880" spans="1:11" x14ac:dyDescent="0.25">
      <c r="A1880" t="s">
        <v>1855</v>
      </c>
      <c r="B1880" t="s">
        <v>10</v>
      </c>
      <c r="C1880" t="s">
        <v>97</v>
      </c>
      <c r="D1880">
        <v>56</v>
      </c>
      <c r="E1880" s="27">
        <v>0.23</v>
      </c>
      <c r="F1880" s="2">
        <v>43915</v>
      </c>
      <c r="G1880" s="27" t="str">
        <f>TEXT(Table[[#This Row],[date]],"mmm")</f>
        <v>Mar</v>
      </c>
      <c r="H1880" s="2" t="str">
        <f>TEXT(Table[[#This Row],[date]],"yyyy")</f>
        <v>2020</v>
      </c>
      <c r="I1880" t="s">
        <v>24</v>
      </c>
      <c r="J1880" t="s">
        <v>15</v>
      </c>
      <c r="K1880">
        <v>26</v>
      </c>
    </row>
    <row r="1881" spans="1:11" x14ac:dyDescent="0.25">
      <c r="A1881" t="s">
        <v>1855</v>
      </c>
      <c r="B1881" t="s">
        <v>10</v>
      </c>
      <c r="C1881" t="s">
        <v>97</v>
      </c>
      <c r="D1881">
        <v>85</v>
      </c>
      <c r="E1881" s="27">
        <v>1</v>
      </c>
      <c r="F1881" s="2">
        <v>44743</v>
      </c>
      <c r="G1881" s="27" t="str">
        <f>TEXT(Table[[#This Row],[date]],"mmm")</f>
        <v>Jul</v>
      </c>
      <c r="H1881" s="2" t="str">
        <f>TEXT(Table[[#This Row],[date]],"yyyy")</f>
        <v>2022</v>
      </c>
      <c r="I1881" t="s">
        <v>24</v>
      </c>
      <c r="J1881" t="s">
        <v>15</v>
      </c>
      <c r="K1881">
        <v>26</v>
      </c>
    </row>
    <row r="1882" spans="1:11" x14ac:dyDescent="0.25">
      <c r="A1882" t="s">
        <v>1856</v>
      </c>
      <c r="B1882" t="s">
        <v>33</v>
      </c>
      <c r="C1882" t="s">
        <v>28</v>
      </c>
      <c r="D1882">
        <v>63</v>
      </c>
      <c r="E1882" s="27" t="s">
        <v>12</v>
      </c>
      <c r="F1882" s="2">
        <v>44781</v>
      </c>
      <c r="G1882" s="27" t="str">
        <f>TEXT(Table[[#This Row],[date]],"mmm")</f>
        <v>Aug</v>
      </c>
      <c r="H1882" s="2" t="str">
        <f>TEXT(Table[[#This Row],[date]],"yyyy")</f>
        <v>2022</v>
      </c>
      <c r="I1882" t="s">
        <v>31</v>
      </c>
      <c r="J1882" t="s">
        <v>15</v>
      </c>
      <c r="K1882">
        <v>535</v>
      </c>
    </row>
    <row r="1883" spans="1:11" x14ac:dyDescent="0.25">
      <c r="A1883" t="s">
        <v>1857</v>
      </c>
      <c r="B1883" t="s">
        <v>1858</v>
      </c>
      <c r="C1883" t="s">
        <v>69</v>
      </c>
      <c r="D1883">
        <v>50</v>
      </c>
      <c r="E1883" s="27" t="s">
        <v>12</v>
      </c>
      <c r="F1883" s="2">
        <v>44790</v>
      </c>
      <c r="G1883" s="27" t="str">
        <f>TEXT(Table[[#This Row],[date]],"mmm")</f>
        <v>Aug</v>
      </c>
      <c r="H1883" s="2" t="str">
        <f>TEXT(Table[[#This Row],[date]],"yyyy")</f>
        <v>2022</v>
      </c>
      <c r="I1883" t="s">
        <v>29</v>
      </c>
      <c r="J1883" t="s">
        <v>40</v>
      </c>
      <c r="K1883">
        <v>104</v>
      </c>
    </row>
    <row r="1884" spans="1:11" x14ac:dyDescent="0.25">
      <c r="A1884" t="s">
        <v>1859</v>
      </c>
      <c r="B1884" t="s">
        <v>1860</v>
      </c>
      <c r="C1884" t="s">
        <v>69</v>
      </c>
      <c r="D1884">
        <v>300</v>
      </c>
      <c r="E1884" s="27">
        <v>0.15</v>
      </c>
      <c r="F1884" s="2">
        <v>44755</v>
      </c>
      <c r="G1884" s="27" t="str">
        <f>TEXT(Table[[#This Row],[date]],"mmm")</f>
        <v>Jul</v>
      </c>
      <c r="H1884" s="2" t="str">
        <f>TEXT(Table[[#This Row],[date]],"yyyy")</f>
        <v>2022</v>
      </c>
      <c r="I1884" t="s">
        <v>19</v>
      </c>
      <c r="J1884" t="s">
        <v>1861</v>
      </c>
      <c r="K1884">
        <v>292</v>
      </c>
    </row>
    <row r="1885" spans="1:11" x14ac:dyDescent="0.25">
      <c r="A1885" t="s">
        <v>1862</v>
      </c>
      <c r="B1885" t="s">
        <v>27</v>
      </c>
      <c r="C1885" t="s">
        <v>65</v>
      </c>
      <c r="D1885">
        <v>56</v>
      </c>
      <c r="E1885" s="27">
        <v>0.33</v>
      </c>
      <c r="F1885" s="2">
        <v>44725</v>
      </c>
      <c r="G1885" s="27" t="str">
        <f>TEXT(Table[[#This Row],[date]],"mmm")</f>
        <v>Jun</v>
      </c>
      <c r="H1885" s="2" t="str">
        <f>TEXT(Table[[#This Row],[date]],"yyyy")</f>
        <v>2022</v>
      </c>
      <c r="I1885" t="s">
        <v>24</v>
      </c>
      <c r="J1885" t="s">
        <v>15</v>
      </c>
      <c r="K1885">
        <v>65</v>
      </c>
    </row>
    <row r="1886" spans="1:11" x14ac:dyDescent="0.25">
      <c r="A1886" t="s">
        <v>1863</v>
      </c>
      <c r="B1886" t="s">
        <v>10</v>
      </c>
      <c r="C1886" t="s">
        <v>175</v>
      </c>
      <c r="D1886" t="s">
        <v>12</v>
      </c>
      <c r="E1886" s="27">
        <v>1</v>
      </c>
      <c r="F1886" s="2">
        <v>44875</v>
      </c>
      <c r="G1886" s="27" t="str">
        <f>TEXT(Table[[#This Row],[date]],"mmm")</f>
        <v>Nov</v>
      </c>
      <c r="H1886" s="2" t="str">
        <f>TEXT(Table[[#This Row],[date]],"yyyy")</f>
        <v>2022</v>
      </c>
      <c r="I1886" t="s">
        <v>39</v>
      </c>
      <c r="J1886" t="s">
        <v>15</v>
      </c>
      <c r="K1886" t="s">
        <v>12</v>
      </c>
    </row>
    <row r="1887" spans="1:11" x14ac:dyDescent="0.25">
      <c r="A1887" t="s">
        <v>1864</v>
      </c>
      <c r="B1887" t="s">
        <v>74</v>
      </c>
      <c r="C1887" t="s">
        <v>34</v>
      </c>
      <c r="D1887">
        <v>870</v>
      </c>
      <c r="E1887" s="27">
        <v>0.05</v>
      </c>
      <c r="F1887" s="2">
        <v>44792</v>
      </c>
      <c r="G1887" s="27" t="str">
        <f>TEXT(Table[[#This Row],[date]],"mmm")</f>
        <v>Aug</v>
      </c>
      <c r="H1887" s="2" t="str">
        <f>TEXT(Table[[#This Row],[date]],"yyyy")</f>
        <v>2022</v>
      </c>
      <c r="I1887" t="s">
        <v>31</v>
      </c>
      <c r="J1887" t="s">
        <v>15</v>
      </c>
      <c r="K1887">
        <v>1700</v>
      </c>
    </row>
    <row r="1888" spans="1:11" x14ac:dyDescent="0.25">
      <c r="A1888" t="s">
        <v>1864</v>
      </c>
      <c r="B1888" t="s">
        <v>74</v>
      </c>
      <c r="C1888" t="s">
        <v>34</v>
      </c>
      <c r="D1888">
        <v>1750</v>
      </c>
      <c r="E1888" s="27">
        <v>0.1</v>
      </c>
      <c r="F1888" s="2">
        <v>44946</v>
      </c>
      <c r="G1888" s="27" t="str">
        <f>TEXT(Table[[#This Row],[date]],"mmm")</f>
        <v>Jan</v>
      </c>
      <c r="H1888" s="2" t="str">
        <f>TEXT(Table[[#This Row],[date]],"yyyy")</f>
        <v>2023</v>
      </c>
      <c r="I1888" t="s">
        <v>31</v>
      </c>
      <c r="J1888" t="s">
        <v>15</v>
      </c>
      <c r="K1888">
        <v>1700</v>
      </c>
    </row>
    <row r="1889" spans="1:11" x14ac:dyDescent="0.25">
      <c r="A1889" t="s">
        <v>1865</v>
      </c>
      <c r="B1889" t="s">
        <v>17</v>
      </c>
      <c r="C1889" t="s">
        <v>18</v>
      </c>
      <c r="D1889">
        <v>200</v>
      </c>
      <c r="E1889" s="27">
        <v>0.4</v>
      </c>
      <c r="F1889" s="2">
        <v>44881</v>
      </c>
      <c r="G1889" s="27" t="str">
        <f>TEXT(Table[[#This Row],[date]],"mmm")</f>
        <v>Nov</v>
      </c>
      <c r="H1889" s="2" t="str">
        <f>TEXT(Table[[#This Row],[date]],"yyyy")</f>
        <v>2022</v>
      </c>
      <c r="I1889" t="s">
        <v>39</v>
      </c>
      <c r="J1889" t="s">
        <v>20</v>
      </c>
      <c r="K1889">
        <v>889</v>
      </c>
    </row>
    <row r="1890" spans="1:11" x14ac:dyDescent="0.25">
      <c r="A1890" t="s">
        <v>1866</v>
      </c>
      <c r="B1890" t="s">
        <v>10</v>
      </c>
      <c r="C1890" t="s">
        <v>58</v>
      </c>
      <c r="D1890">
        <v>209</v>
      </c>
      <c r="E1890" s="27">
        <v>0.08</v>
      </c>
      <c r="F1890" s="2">
        <v>44986</v>
      </c>
      <c r="G1890" s="27" t="str">
        <f>TEXT(Table[[#This Row],[date]],"mmm")</f>
        <v>Mar</v>
      </c>
      <c r="H1890" s="2" t="str">
        <f>TEXT(Table[[#This Row],[date]],"yyyy")</f>
        <v>2023</v>
      </c>
      <c r="I1890" t="s">
        <v>865</v>
      </c>
      <c r="J1890" t="s">
        <v>15</v>
      </c>
      <c r="K1890">
        <v>5500</v>
      </c>
    </row>
    <row r="1891" spans="1:11" x14ac:dyDescent="0.25">
      <c r="A1891" t="s">
        <v>1867</v>
      </c>
      <c r="B1891" t="s">
        <v>10</v>
      </c>
      <c r="C1891" t="s">
        <v>58</v>
      </c>
      <c r="D1891">
        <v>30</v>
      </c>
      <c r="E1891" s="27">
        <v>0.05</v>
      </c>
      <c r="F1891" s="2">
        <v>44083</v>
      </c>
      <c r="G1891" s="27" t="str">
        <f>TEXT(Table[[#This Row],[date]],"mmm")</f>
        <v>Sep</v>
      </c>
      <c r="H1891" s="2" t="str">
        <f>TEXT(Table[[#This Row],[date]],"yyyy")</f>
        <v>2020</v>
      </c>
      <c r="I1891" t="s">
        <v>59</v>
      </c>
      <c r="J1891" t="s">
        <v>15</v>
      </c>
      <c r="K1891">
        <v>67</v>
      </c>
    </row>
    <row r="1892" spans="1:11" x14ac:dyDescent="0.25">
      <c r="A1892" t="s">
        <v>1868</v>
      </c>
      <c r="B1892" t="s">
        <v>68</v>
      </c>
      <c r="C1892" t="s">
        <v>38</v>
      </c>
      <c r="D1892">
        <v>60</v>
      </c>
      <c r="E1892" s="27">
        <v>0.4</v>
      </c>
      <c r="F1892" s="2">
        <v>44836</v>
      </c>
      <c r="G1892" s="27" t="str">
        <f>TEXT(Table[[#This Row],[date]],"mmm")</f>
        <v>Oct</v>
      </c>
      <c r="H1892" s="2" t="str">
        <f>TEXT(Table[[#This Row],[date]],"yyyy")</f>
        <v>2022</v>
      </c>
      <c r="I1892" t="s">
        <v>59</v>
      </c>
      <c r="J1892" t="s">
        <v>70</v>
      </c>
      <c r="K1892" t="s">
        <v>12</v>
      </c>
    </row>
    <row r="1893" spans="1:11" x14ac:dyDescent="0.25">
      <c r="A1893" t="s">
        <v>1869</v>
      </c>
      <c r="B1893" t="s">
        <v>22</v>
      </c>
      <c r="C1893" t="s">
        <v>69</v>
      </c>
      <c r="D1893">
        <v>159</v>
      </c>
      <c r="E1893" s="27">
        <v>0.13</v>
      </c>
      <c r="F1893" s="2">
        <v>44727</v>
      </c>
      <c r="G1893" s="27" t="str">
        <f>TEXT(Table[[#This Row],[date]],"mmm")</f>
        <v>Jun</v>
      </c>
      <c r="H1893" s="2" t="str">
        <f>TEXT(Table[[#This Row],[date]],"yyyy")</f>
        <v>2022</v>
      </c>
      <c r="I1893" t="s">
        <v>39</v>
      </c>
      <c r="J1893" t="s">
        <v>25</v>
      </c>
      <c r="K1893">
        <v>900</v>
      </c>
    </row>
    <row r="1894" spans="1:11" x14ac:dyDescent="0.25">
      <c r="A1894" t="s">
        <v>1870</v>
      </c>
      <c r="B1894" t="s">
        <v>273</v>
      </c>
      <c r="C1894" t="s">
        <v>11</v>
      </c>
      <c r="D1894">
        <v>500</v>
      </c>
      <c r="E1894" s="27" t="s">
        <v>12</v>
      </c>
      <c r="F1894" s="2">
        <v>44622</v>
      </c>
      <c r="G1894" s="27" t="str">
        <f>TEXT(Table[[#This Row],[date]],"mmm")</f>
        <v>Mar</v>
      </c>
      <c r="H1894" s="2" t="str">
        <f>TEXT(Table[[#This Row],[date]],"yyyy")</f>
        <v>2022</v>
      </c>
      <c r="I1894" t="s">
        <v>85</v>
      </c>
      <c r="J1894" t="s">
        <v>267</v>
      </c>
      <c r="K1894">
        <v>1400</v>
      </c>
    </row>
    <row r="1895" spans="1:11" x14ac:dyDescent="0.25">
      <c r="A1895" t="s">
        <v>1871</v>
      </c>
      <c r="B1895" t="s">
        <v>27</v>
      </c>
      <c r="C1895" t="s">
        <v>146</v>
      </c>
      <c r="D1895" t="s">
        <v>12</v>
      </c>
      <c r="E1895" s="27">
        <v>0.1</v>
      </c>
      <c r="F1895" s="2">
        <v>44777</v>
      </c>
      <c r="G1895" s="27" t="str">
        <f>TEXT(Table[[#This Row],[date]],"mmm")</f>
        <v>Aug</v>
      </c>
      <c r="H1895" s="2" t="str">
        <f>TEXT(Table[[#This Row],[date]],"yyyy")</f>
        <v>2022</v>
      </c>
      <c r="I1895" t="s">
        <v>59</v>
      </c>
      <c r="J1895" t="s">
        <v>15</v>
      </c>
      <c r="K1895" t="s">
        <v>12</v>
      </c>
    </row>
    <row r="1896" spans="1:11" x14ac:dyDescent="0.25">
      <c r="A1896" t="s">
        <v>1871</v>
      </c>
      <c r="B1896" t="s">
        <v>27</v>
      </c>
      <c r="C1896" t="s">
        <v>146</v>
      </c>
      <c r="D1896">
        <v>175</v>
      </c>
      <c r="E1896" s="27">
        <v>0.25</v>
      </c>
      <c r="F1896" s="2">
        <v>44901</v>
      </c>
      <c r="G1896" s="27" t="str">
        <f>TEXT(Table[[#This Row],[date]],"mmm")</f>
        <v>Dec</v>
      </c>
      <c r="H1896" s="2" t="str">
        <f>TEXT(Table[[#This Row],[date]],"yyyy")</f>
        <v>2022</v>
      </c>
      <c r="I1896" t="s">
        <v>59</v>
      </c>
      <c r="J1896" t="s">
        <v>15</v>
      </c>
      <c r="K1896" t="s">
        <v>12</v>
      </c>
    </row>
    <row r="1897" spans="1:11" x14ac:dyDescent="0.25">
      <c r="A1897" t="s">
        <v>1872</v>
      </c>
      <c r="B1897" t="s">
        <v>10</v>
      </c>
      <c r="C1897" t="s">
        <v>53</v>
      </c>
      <c r="D1897">
        <v>150</v>
      </c>
      <c r="E1897" s="27">
        <v>0.1</v>
      </c>
      <c r="F1897" s="2">
        <v>44727</v>
      </c>
      <c r="G1897" s="27" t="str">
        <f>TEXT(Table[[#This Row],[date]],"mmm")</f>
        <v>Jun</v>
      </c>
      <c r="H1897" s="2" t="str">
        <f>TEXT(Table[[#This Row],[date]],"yyyy")</f>
        <v>2022</v>
      </c>
      <c r="I1897" t="s">
        <v>14</v>
      </c>
      <c r="J1897" t="s">
        <v>15</v>
      </c>
      <c r="K1897">
        <v>863</v>
      </c>
    </row>
    <row r="1898" spans="1:11" x14ac:dyDescent="0.25">
      <c r="A1898" t="s">
        <v>1873</v>
      </c>
      <c r="B1898" t="s">
        <v>1874</v>
      </c>
      <c r="C1898" t="s">
        <v>453</v>
      </c>
      <c r="D1898" t="s">
        <v>12</v>
      </c>
      <c r="E1898" s="27">
        <v>1</v>
      </c>
      <c r="F1898" s="2">
        <v>43964</v>
      </c>
      <c r="G1898" s="27" t="str">
        <f>TEXT(Table[[#This Row],[date]],"mmm")</f>
        <v>May</v>
      </c>
      <c r="H1898" s="2" t="str">
        <f>TEXT(Table[[#This Row],[date]],"yyyy")</f>
        <v>2020</v>
      </c>
      <c r="I1898" t="s">
        <v>124</v>
      </c>
      <c r="J1898" t="s">
        <v>1397</v>
      </c>
      <c r="K1898">
        <v>1</v>
      </c>
    </row>
    <row r="1899" spans="1:11" x14ac:dyDescent="0.25">
      <c r="A1899" t="s">
        <v>1875</v>
      </c>
      <c r="B1899" t="s">
        <v>80</v>
      </c>
      <c r="C1899" t="s">
        <v>69</v>
      </c>
      <c r="D1899">
        <v>100</v>
      </c>
      <c r="E1899" s="27" t="s">
        <v>12</v>
      </c>
      <c r="F1899" s="2">
        <v>44957</v>
      </c>
      <c r="G1899" s="27" t="str">
        <f>TEXT(Table[[#This Row],[date]],"mmm")</f>
        <v>Jan</v>
      </c>
      <c r="H1899" s="2" t="str">
        <f>TEXT(Table[[#This Row],[date]],"yyyy")</f>
        <v>2023</v>
      </c>
      <c r="I1899" t="s">
        <v>35</v>
      </c>
      <c r="J1899" t="s">
        <v>81</v>
      </c>
      <c r="K1899">
        <v>1300</v>
      </c>
    </row>
    <row r="1900" spans="1:11" x14ac:dyDescent="0.25">
      <c r="A1900" t="s">
        <v>1876</v>
      </c>
      <c r="B1900" t="s">
        <v>10</v>
      </c>
      <c r="C1900" t="s">
        <v>11</v>
      </c>
      <c r="D1900">
        <v>10</v>
      </c>
      <c r="E1900" s="27">
        <v>0.33</v>
      </c>
      <c r="F1900" s="2">
        <v>43945</v>
      </c>
      <c r="G1900" s="27" t="str">
        <f>TEXT(Table[[#This Row],[date]],"mmm")</f>
        <v>Apr</v>
      </c>
      <c r="H1900" s="2" t="str">
        <f>TEXT(Table[[#This Row],[date]],"yyyy")</f>
        <v>2020</v>
      </c>
      <c r="I1900" t="s">
        <v>24</v>
      </c>
      <c r="J1900" t="s">
        <v>15</v>
      </c>
      <c r="K1900">
        <v>29</v>
      </c>
    </row>
    <row r="1901" spans="1:11" x14ac:dyDescent="0.25">
      <c r="A1901" t="s">
        <v>1877</v>
      </c>
      <c r="B1901" t="s">
        <v>10</v>
      </c>
      <c r="C1901" t="s">
        <v>294</v>
      </c>
      <c r="D1901">
        <v>251</v>
      </c>
      <c r="E1901" s="27" t="s">
        <v>12</v>
      </c>
      <c r="F1901" s="2">
        <v>44887</v>
      </c>
      <c r="G1901" s="27" t="str">
        <f>TEXT(Table[[#This Row],[date]],"mmm")</f>
        <v>Nov</v>
      </c>
      <c r="H1901" s="2" t="str">
        <f>TEXT(Table[[#This Row],[date]],"yyyy")</f>
        <v>2022</v>
      </c>
      <c r="I1901" t="s">
        <v>31</v>
      </c>
      <c r="J1901" t="s">
        <v>15</v>
      </c>
      <c r="K1901">
        <v>900</v>
      </c>
    </row>
    <row r="1902" spans="1:11" x14ac:dyDescent="0.25">
      <c r="A1902" t="s">
        <v>1878</v>
      </c>
      <c r="B1902" t="s">
        <v>179</v>
      </c>
      <c r="C1902" t="s">
        <v>34</v>
      </c>
      <c r="D1902">
        <v>125</v>
      </c>
      <c r="E1902" s="27" t="s">
        <v>12</v>
      </c>
      <c r="F1902" s="2">
        <v>44833</v>
      </c>
      <c r="G1902" s="27" t="str">
        <f>TEXT(Table[[#This Row],[date]],"mmm")</f>
        <v>Sep</v>
      </c>
      <c r="H1902" s="2" t="str">
        <f>TEXT(Table[[#This Row],[date]],"yyyy")</f>
        <v>2022</v>
      </c>
      <c r="I1902" t="s">
        <v>31</v>
      </c>
      <c r="J1902" t="s">
        <v>81</v>
      </c>
      <c r="K1902">
        <v>237</v>
      </c>
    </row>
    <row r="1903" spans="1:11" x14ac:dyDescent="0.25">
      <c r="A1903" t="s">
        <v>1879</v>
      </c>
      <c r="B1903" t="s">
        <v>298</v>
      </c>
      <c r="C1903" t="s">
        <v>38</v>
      </c>
      <c r="D1903" t="s">
        <v>12</v>
      </c>
      <c r="E1903" s="27">
        <v>1</v>
      </c>
      <c r="F1903" s="2">
        <v>44966</v>
      </c>
      <c r="G1903" s="27" t="str">
        <f>TEXT(Table[[#This Row],[date]],"mmm")</f>
        <v>Feb</v>
      </c>
      <c r="H1903" s="2" t="str">
        <f>TEXT(Table[[#This Row],[date]],"yyyy")</f>
        <v>2023</v>
      </c>
      <c r="I1903" t="s">
        <v>39</v>
      </c>
      <c r="J1903" t="s">
        <v>70</v>
      </c>
      <c r="K1903" t="s">
        <v>12</v>
      </c>
    </row>
    <row r="1904" spans="1:11" x14ac:dyDescent="0.25">
      <c r="A1904" t="s">
        <v>1880</v>
      </c>
      <c r="B1904" t="s">
        <v>184</v>
      </c>
      <c r="C1904" t="s">
        <v>159</v>
      </c>
      <c r="D1904">
        <v>200</v>
      </c>
      <c r="E1904" s="27" t="s">
        <v>12</v>
      </c>
      <c r="F1904" s="2">
        <v>44001</v>
      </c>
      <c r="G1904" s="27" t="str">
        <f>TEXT(Table[[#This Row],[date]],"mmm")</f>
        <v>Jun</v>
      </c>
      <c r="H1904" s="2" t="str">
        <f>TEXT(Table[[#This Row],[date]],"yyyy")</f>
        <v>2020</v>
      </c>
      <c r="I1904" t="s">
        <v>381</v>
      </c>
      <c r="J1904" t="s">
        <v>185</v>
      </c>
      <c r="K1904">
        <v>19500</v>
      </c>
    </row>
    <row r="1905" spans="1:11" x14ac:dyDescent="0.25">
      <c r="A1905" t="s">
        <v>1880</v>
      </c>
      <c r="B1905" t="s">
        <v>339</v>
      </c>
      <c r="C1905" t="s">
        <v>159</v>
      </c>
      <c r="D1905">
        <v>100</v>
      </c>
      <c r="E1905" s="27">
        <v>0.2</v>
      </c>
      <c r="F1905" s="2">
        <v>43969</v>
      </c>
      <c r="G1905" s="27" t="str">
        <f>TEXT(Table[[#This Row],[date]],"mmm")</f>
        <v>May</v>
      </c>
      <c r="H1905" s="2" t="str">
        <f>TEXT(Table[[#This Row],[date]],"yyyy")</f>
        <v>2020</v>
      </c>
      <c r="I1905" t="s">
        <v>381</v>
      </c>
      <c r="J1905" t="s">
        <v>70</v>
      </c>
      <c r="K1905">
        <v>19500</v>
      </c>
    </row>
    <row r="1906" spans="1:11" x14ac:dyDescent="0.25">
      <c r="A1906" t="s">
        <v>1880</v>
      </c>
      <c r="B1906" t="s">
        <v>33</v>
      </c>
      <c r="C1906" t="s">
        <v>159</v>
      </c>
      <c r="D1906">
        <v>250</v>
      </c>
      <c r="E1906" s="27" t="s">
        <v>12</v>
      </c>
      <c r="F1906" s="2">
        <v>43918</v>
      </c>
      <c r="G1906" s="27" t="str">
        <f>TEXT(Table[[#This Row],[date]],"mmm")</f>
        <v>Mar</v>
      </c>
      <c r="H1906" s="2" t="str">
        <f>TEXT(Table[[#This Row],[date]],"yyyy")</f>
        <v>2020</v>
      </c>
      <c r="I1906" t="s">
        <v>381</v>
      </c>
      <c r="J1906" t="s">
        <v>15</v>
      </c>
      <c r="K1906">
        <v>2250</v>
      </c>
    </row>
    <row r="1907" spans="1:11" x14ac:dyDescent="0.25">
      <c r="A1907" t="s">
        <v>1880</v>
      </c>
      <c r="B1907" t="s">
        <v>10</v>
      </c>
      <c r="C1907" t="s">
        <v>159</v>
      </c>
      <c r="D1907">
        <v>300</v>
      </c>
      <c r="E1907" s="27" t="s">
        <v>12</v>
      </c>
      <c r="F1907" s="2">
        <v>43950</v>
      </c>
      <c r="G1907" s="27" t="str">
        <f>TEXT(Table[[#This Row],[date]],"mmm")</f>
        <v>Apr</v>
      </c>
      <c r="H1907" s="2" t="str">
        <f>TEXT(Table[[#This Row],[date]],"yyyy")</f>
        <v>2020</v>
      </c>
      <c r="I1907" t="s">
        <v>381</v>
      </c>
      <c r="J1907" t="s">
        <v>15</v>
      </c>
      <c r="K1907">
        <v>2250</v>
      </c>
    </row>
    <row r="1908" spans="1:11" x14ac:dyDescent="0.25">
      <c r="A1908" t="s">
        <v>1880</v>
      </c>
      <c r="B1908" t="s">
        <v>33</v>
      </c>
      <c r="C1908" t="s">
        <v>159</v>
      </c>
      <c r="D1908">
        <v>300</v>
      </c>
      <c r="E1908" s="27" t="s">
        <v>12</v>
      </c>
      <c r="F1908" s="2">
        <v>44945</v>
      </c>
      <c r="G1908" s="27" t="str">
        <f>TEXT(Table[[#This Row],[date]],"mmm")</f>
        <v>Jan</v>
      </c>
      <c r="H1908" s="2" t="str">
        <f>TEXT(Table[[#This Row],[date]],"yyyy")</f>
        <v>2023</v>
      </c>
      <c r="I1908" t="s">
        <v>31</v>
      </c>
      <c r="J1908" t="s">
        <v>15</v>
      </c>
      <c r="K1908">
        <v>22200</v>
      </c>
    </row>
    <row r="1909" spans="1:11" x14ac:dyDescent="0.25">
      <c r="A1909" t="s">
        <v>1881</v>
      </c>
      <c r="B1909" t="s">
        <v>187</v>
      </c>
      <c r="C1909" t="s">
        <v>11</v>
      </c>
      <c r="D1909">
        <v>35</v>
      </c>
      <c r="E1909" s="27">
        <v>0.17</v>
      </c>
      <c r="F1909" s="2">
        <v>44791</v>
      </c>
      <c r="G1909" s="27" t="str">
        <f>TEXT(Table[[#This Row],[date]],"mmm")</f>
        <v>Aug</v>
      </c>
      <c r="H1909" s="2" t="str">
        <f>TEXT(Table[[#This Row],[date]],"yyyy")</f>
        <v>2022</v>
      </c>
      <c r="I1909" t="s">
        <v>29</v>
      </c>
      <c r="J1909" t="s">
        <v>15</v>
      </c>
      <c r="K1909">
        <v>215</v>
      </c>
    </row>
    <row r="1910" spans="1:11" x14ac:dyDescent="0.25">
      <c r="A1910" t="s">
        <v>1881</v>
      </c>
      <c r="B1910" t="s">
        <v>187</v>
      </c>
      <c r="C1910" t="s">
        <v>11</v>
      </c>
      <c r="D1910">
        <v>56</v>
      </c>
      <c r="E1910" s="27">
        <v>0.28000000000000003</v>
      </c>
      <c r="F1910" s="2">
        <v>44958</v>
      </c>
      <c r="G1910" s="27" t="str">
        <f>TEXT(Table[[#This Row],[date]],"mmm")</f>
        <v>Feb</v>
      </c>
      <c r="H1910" s="2" t="str">
        <f>TEXT(Table[[#This Row],[date]],"yyyy")</f>
        <v>2023</v>
      </c>
      <c r="I1910" t="s">
        <v>29</v>
      </c>
      <c r="J1910" t="s">
        <v>15</v>
      </c>
      <c r="K1910">
        <v>215</v>
      </c>
    </row>
    <row r="1911" spans="1:11" x14ac:dyDescent="0.25">
      <c r="A1911" t="s">
        <v>1882</v>
      </c>
      <c r="B1911" t="s">
        <v>215</v>
      </c>
      <c r="C1911" t="s">
        <v>175</v>
      </c>
      <c r="D1911">
        <v>55</v>
      </c>
      <c r="E1911" s="27">
        <v>0.35</v>
      </c>
      <c r="F1911" s="2">
        <v>43943</v>
      </c>
      <c r="G1911" s="27" t="str">
        <f>TEXT(Table[[#This Row],[date]],"mmm")</f>
        <v>Apr</v>
      </c>
      <c r="H1911" s="2" t="str">
        <f>TEXT(Table[[#This Row],[date]],"yyyy")</f>
        <v>2020</v>
      </c>
      <c r="I1911" t="s">
        <v>24</v>
      </c>
      <c r="J1911" t="s">
        <v>15</v>
      </c>
      <c r="K1911">
        <v>24</v>
      </c>
    </row>
    <row r="1912" spans="1:11" x14ac:dyDescent="0.25">
      <c r="A1912" t="s">
        <v>1883</v>
      </c>
      <c r="B1912" t="s">
        <v>237</v>
      </c>
      <c r="C1912" t="s">
        <v>146</v>
      </c>
      <c r="D1912" t="s">
        <v>12</v>
      </c>
      <c r="E1912" s="27">
        <v>0.3</v>
      </c>
      <c r="F1912" s="2">
        <v>44880</v>
      </c>
      <c r="G1912" s="27" t="str">
        <f>TEXT(Table[[#This Row],[date]],"mmm")</f>
        <v>Nov</v>
      </c>
      <c r="H1912" s="2" t="str">
        <f>TEXT(Table[[#This Row],[date]],"yyyy")</f>
        <v>2022</v>
      </c>
      <c r="I1912" t="s">
        <v>31</v>
      </c>
      <c r="J1912" t="s">
        <v>48</v>
      </c>
      <c r="K1912">
        <v>68</v>
      </c>
    </row>
    <row r="1913" spans="1:11" x14ac:dyDescent="0.25">
      <c r="A1913" t="s">
        <v>1884</v>
      </c>
      <c r="B1913" t="s">
        <v>68</v>
      </c>
      <c r="C1913" t="s">
        <v>43</v>
      </c>
      <c r="D1913">
        <v>300</v>
      </c>
      <c r="E1913" s="27" t="s">
        <v>12</v>
      </c>
      <c r="F1913" s="2">
        <v>44740</v>
      </c>
      <c r="G1913" s="27" t="str">
        <f>TEXT(Table[[#This Row],[date]],"mmm")</f>
        <v>Jun</v>
      </c>
      <c r="H1913" s="2" t="str">
        <f>TEXT(Table[[#This Row],[date]],"yyyy")</f>
        <v>2022</v>
      </c>
      <c r="I1913" t="s">
        <v>59</v>
      </c>
      <c r="J1913" t="s">
        <v>70</v>
      </c>
      <c r="K1913">
        <v>11</v>
      </c>
    </row>
    <row r="1914" spans="1:11" x14ac:dyDescent="0.25">
      <c r="A1914" t="s">
        <v>1884</v>
      </c>
      <c r="B1914" t="s">
        <v>68</v>
      </c>
      <c r="C1914" t="s">
        <v>43</v>
      </c>
      <c r="D1914">
        <v>1800</v>
      </c>
      <c r="E1914" s="27" t="s">
        <v>12</v>
      </c>
      <c r="F1914" s="2">
        <v>44202</v>
      </c>
      <c r="G1914" s="27" t="str">
        <f>TEXT(Table[[#This Row],[date]],"mmm")</f>
        <v>Jan</v>
      </c>
      <c r="H1914" s="2" t="str">
        <f>TEXT(Table[[#This Row],[date]],"yyyy")</f>
        <v>2021</v>
      </c>
      <c r="I1914" t="s">
        <v>59</v>
      </c>
      <c r="J1914" t="s">
        <v>70</v>
      </c>
      <c r="K1914">
        <v>11</v>
      </c>
    </row>
    <row r="1915" spans="1:11" x14ac:dyDescent="0.25">
      <c r="A1915" t="s">
        <v>1885</v>
      </c>
      <c r="B1915" t="s">
        <v>74</v>
      </c>
      <c r="C1915" t="s">
        <v>453</v>
      </c>
      <c r="D1915" t="s">
        <v>12</v>
      </c>
      <c r="E1915" s="27">
        <v>0.04</v>
      </c>
      <c r="F1915" s="2">
        <v>44936</v>
      </c>
      <c r="G1915" s="27" t="str">
        <f>TEXT(Table[[#This Row],[date]],"mmm")</f>
        <v>Jan</v>
      </c>
      <c r="H1915" s="2" t="str">
        <f>TEXT(Table[[#This Row],[date]],"yyyy")</f>
        <v>2023</v>
      </c>
      <c r="I1915" t="s">
        <v>85</v>
      </c>
      <c r="J1915" t="s">
        <v>15</v>
      </c>
      <c r="K1915">
        <v>404</v>
      </c>
    </row>
    <row r="1916" spans="1:11" x14ac:dyDescent="0.25">
      <c r="A1916" t="s">
        <v>1885</v>
      </c>
      <c r="B1916" t="s">
        <v>74</v>
      </c>
      <c r="C1916" t="s">
        <v>453</v>
      </c>
      <c r="D1916">
        <v>95</v>
      </c>
      <c r="E1916" s="27">
        <v>0.15</v>
      </c>
      <c r="F1916" s="2">
        <v>44763</v>
      </c>
      <c r="G1916" s="27" t="str">
        <f>TEXT(Table[[#This Row],[date]],"mmm")</f>
        <v>Jul</v>
      </c>
      <c r="H1916" s="2" t="str">
        <f>TEXT(Table[[#This Row],[date]],"yyyy")</f>
        <v>2022</v>
      </c>
      <c r="I1916" t="s">
        <v>85</v>
      </c>
      <c r="J1916" t="s">
        <v>15</v>
      </c>
      <c r="K1916">
        <v>404</v>
      </c>
    </row>
    <row r="1917" spans="1:11" x14ac:dyDescent="0.25">
      <c r="A1917" t="s">
        <v>1886</v>
      </c>
      <c r="B1917" t="s">
        <v>42</v>
      </c>
      <c r="C1917" t="s">
        <v>97</v>
      </c>
      <c r="D1917" t="s">
        <v>12</v>
      </c>
      <c r="E1917" s="27">
        <v>0.5</v>
      </c>
      <c r="F1917" s="2">
        <v>43922</v>
      </c>
      <c r="G1917" s="27" t="str">
        <f>TEXT(Table[[#This Row],[date]],"mmm")</f>
        <v>Apr</v>
      </c>
      <c r="H1917" s="2" t="str">
        <f>TEXT(Table[[#This Row],[date]],"yyyy")</f>
        <v>2020</v>
      </c>
      <c r="I1917" t="s">
        <v>24</v>
      </c>
      <c r="J1917" t="s">
        <v>15</v>
      </c>
      <c r="K1917">
        <v>33</v>
      </c>
    </row>
    <row r="1918" spans="1:11" x14ac:dyDescent="0.25">
      <c r="A1918" t="s">
        <v>1887</v>
      </c>
      <c r="B1918" t="s">
        <v>37</v>
      </c>
      <c r="C1918" t="s">
        <v>28</v>
      </c>
      <c r="D1918">
        <v>300</v>
      </c>
      <c r="E1918" s="27">
        <v>0.2</v>
      </c>
      <c r="F1918" s="2">
        <v>44893</v>
      </c>
      <c r="G1918" s="27" t="str">
        <f>TEXT(Table[[#This Row],[date]],"mmm")</f>
        <v>Nov</v>
      </c>
      <c r="H1918" s="2" t="str">
        <f>TEXT(Table[[#This Row],[date]],"yyyy")</f>
        <v>2022</v>
      </c>
      <c r="I1918" t="s">
        <v>39</v>
      </c>
      <c r="J1918" t="s">
        <v>40</v>
      </c>
      <c r="K1918">
        <v>260</v>
      </c>
    </row>
    <row r="1919" spans="1:11" x14ac:dyDescent="0.25">
      <c r="A1919" t="s">
        <v>1888</v>
      </c>
      <c r="B1919" t="s">
        <v>46</v>
      </c>
      <c r="C1919" t="s">
        <v>159</v>
      </c>
      <c r="D1919">
        <v>99</v>
      </c>
      <c r="E1919" s="27">
        <v>0.22</v>
      </c>
      <c r="F1919" s="2">
        <v>44918</v>
      </c>
      <c r="G1919" s="27" t="str">
        <f>TEXT(Table[[#This Row],[date]],"mmm")</f>
        <v>Dec</v>
      </c>
      <c r="H1919" s="2" t="str">
        <f>TEXT(Table[[#This Row],[date]],"yyyy")</f>
        <v>2022</v>
      </c>
      <c r="I1919" t="s">
        <v>39</v>
      </c>
      <c r="J1919" t="s">
        <v>48</v>
      </c>
      <c r="K1919" t="s">
        <v>12</v>
      </c>
    </row>
    <row r="1920" spans="1:11" x14ac:dyDescent="0.25">
      <c r="A1920" t="s">
        <v>1889</v>
      </c>
      <c r="B1920" t="s">
        <v>10</v>
      </c>
      <c r="C1920" t="s">
        <v>34</v>
      </c>
      <c r="D1920">
        <v>150</v>
      </c>
      <c r="E1920" s="27">
        <v>0.17</v>
      </c>
      <c r="F1920" s="2">
        <v>44957</v>
      </c>
      <c r="G1920" s="27" t="str">
        <f>TEXT(Table[[#This Row],[date]],"mmm")</f>
        <v>Jan</v>
      </c>
      <c r="H1920" s="2" t="str">
        <f>TEXT(Table[[#This Row],[date]],"yyyy")</f>
        <v>2023</v>
      </c>
      <c r="I1920" t="s">
        <v>31</v>
      </c>
      <c r="J1920" t="s">
        <v>15</v>
      </c>
      <c r="K1920">
        <v>1600</v>
      </c>
    </row>
    <row r="1921" spans="1:11" x14ac:dyDescent="0.25">
      <c r="A1921" t="s">
        <v>1889</v>
      </c>
      <c r="B1921" t="s">
        <v>10</v>
      </c>
      <c r="C1921" t="s">
        <v>34</v>
      </c>
      <c r="D1921">
        <v>190</v>
      </c>
      <c r="E1921" s="27">
        <v>0.15</v>
      </c>
      <c r="F1921" s="2">
        <v>44621</v>
      </c>
      <c r="G1921" s="27" t="str">
        <f>TEXT(Table[[#This Row],[date]],"mmm")</f>
        <v>Mar</v>
      </c>
      <c r="H1921" s="2" t="str">
        <f>TEXT(Table[[#This Row],[date]],"yyyy")</f>
        <v>2022</v>
      </c>
      <c r="I1921" t="s">
        <v>31</v>
      </c>
      <c r="J1921" t="s">
        <v>15</v>
      </c>
      <c r="K1921">
        <v>1600</v>
      </c>
    </row>
    <row r="1922" spans="1:11" x14ac:dyDescent="0.25">
      <c r="A1922" t="s">
        <v>1890</v>
      </c>
      <c r="B1922" t="s">
        <v>74</v>
      </c>
      <c r="C1922" t="s">
        <v>18</v>
      </c>
      <c r="D1922">
        <v>40</v>
      </c>
      <c r="E1922" s="27" t="s">
        <v>12</v>
      </c>
      <c r="F1922" s="2">
        <v>44875</v>
      </c>
      <c r="G1922" s="27" t="str">
        <f>TEXT(Table[[#This Row],[date]],"mmm")</f>
        <v>Nov</v>
      </c>
      <c r="H1922" s="2" t="str">
        <f>TEXT(Table[[#This Row],[date]],"yyyy")</f>
        <v>2022</v>
      </c>
      <c r="I1922" t="s">
        <v>39</v>
      </c>
      <c r="J1922" t="s">
        <v>15</v>
      </c>
      <c r="K1922">
        <v>18</v>
      </c>
    </row>
    <row r="1923" spans="1:11" x14ac:dyDescent="0.25">
      <c r="A1923" t="s">
        <v>1891</v>
      </c>
      <c r="B1923" t="s">
        <v>155</v>
      </c>
      <c r="C1923" t="s">
        <v>18</v>
      </c>
      <c r="D1923">
        <v>100</v>
      </c>
      <c r="E1923" s="27" t="s">
        <v>12</v>
      </c>
      <c r="F1923" s="2">
        <v>44782</v>
      </c>
      <c r="G1923" s="27" t="str">
        <f>TEXT(Table[[#This Row],[date]],"mmm")</f>
        <v>Aug</v>
      </c>
      <c r="H1923" s="2" t="str">
        <f>TEXT(Table[[#This Row],[date]],"yyyy")</f>
        <v>2022</v>
      </c>
      <c r="I1923" t="s">
        <v>31</v>
      </c>
      <c r="J1923" t="s">
        <v>157</v>
      </c>
      <c r="K1923">
        <v>58</v>
      </c>
    </row>
    <row r="1924" spans="1:11" x14ac:dyDescent="0.25">
      <c r="A1924" t="s">
        <v>1891</v>
      </c>
      <c r="B1924" t="s">
        <v>155</v>
      </c>
      <c r="C1924" t="s">
        <v>18</v>
      </c>
      <c r="D1924">
        <v>370</v>
      </c>
      <c r="E1924" s="27">
        <v>0.06</v>
      </c>
      <c r="F1924" s="2">
        <v>44972</v>
      </c>
      <c r="G1924" s="27" t="str">
        <f>TEXT(Table[[#This Row],[date]],"mmm")</f>
        <v>Feb</v>
      </c>
      <c r="H1924" s="2" t="str">
        <f>TEXT(Table[[#This Row],[date]],"yyyy")</f>
        <v>2023</v>
      </c>
      <c r="I1924" t="s">
        <v>31</v>
      </c>
      <c r="J1924" t="s">
        <v>157</v>
      </c>
      <c r="K1924">
        <v>58</v>
      </c>
    </row>
    <row r="1925" spans="1:11" x14ac:dyDescent="0.25">
      <c r="A1925" t="s">
        <v>1892</v>
      </c>
      <c r="B1925" t="s">
        <v>33</v>
      </c>
      <c r="C1925" t="s">
        <v>53</v>
      </c>
      <c r="D1925">
        <v>130</v>
      </c>
      <c r="E1925" s="27">
        <v>7.0000000000000007E-2</v>
      </c>
      <c r="F1925" s="2">
        <v>44895</v>
      </c>
      <c r="G1925" s="27" t="str">
        <f>TEXT(Table[[#This Row],[date]],"mmm")</f>
        <v>Nov</v>
      </c>
      <c r="H1925" s="2" t="str">
        <f>TEXT(Table[[#This Row],[date]],"yyyy")</f>
        <v>2022</v>
      </c>
      <c r="I1925" t="s">
        <v>24</v>
      </c>
      <c r="J1925" t="s">
        <v>15</v>
      </c>
      <c r="K1925">
        <v>850</v>
      </c>
    </row>
    <row r="1926" spans="1:11" x14ac:dyDescent="0.25">
      <c r="A1926" t="s">
        <v>1893</v>
      </c>
      <c r="B1926" t="s">
        <v>10</v>
      </c>
      <c r="C1926" t="s">
        <v>43</v>
      </c>
      <c r="D1926">
        <v>50</v>
      </c>
      <c r="E1926" s="27">
        <v>0.75</v>
      </c>
      <c r="F1926" s="2">
        <v>43915</v>
      </c>
      <c r="G1926" s="27" t="str">
        <f>TEXT(Table[[#This Row],[date]],"mmm")</f>
        <v>Mar</v>
      </c>
      <c r="H1926" s="2" t="str">
        <f>TEXT(Table[[#This Row],[date]],"yyyy")</f>
        <v>2020</v>
      </c>
      <c r="I1926" t="s">
        <v>19</v>
      </c>
      <c r="J1926" t="s">
        <v>15</v>
      </c>
      <c r="K1926">
        <v>24</v>
      </c>
    </row>
    <row r="1927" spans="1:11" x14ac:dyDescent="0.25">
      <c r="A1927" t="s">
        <v>1894</v>
      </c>
      <c r="B1927" t="s">
        <v>10</v>
      </c>
      <c r="C1927" t="s">
        <v>152</v>
      </c>
      <c r="D1927">
        <v>46</v>
      </c>
      <c r="E1927" s="27">
        <v>0.13</v>
      </c>
      <c r="F1927" s="2">
        <v>43922</v>
      </c>
      <c r="G1927" s="27" t="str">
        <f>TEXT(Table[[#This Row],[date]],"mmm")</f>
        <v>Apr</v>
      </c>
      <c r="H1927" s="2" t="str">
        <f>TEXT(Table[[#This Row],[date]],"yyyy")</f>
        <v>2020</v>
      </c>
      <c r="I1927" t="s">
        <v>29</v>
      </c>
      <c r="J1927" t="s">
        <v>15</v>
      </c>
      <c r="K1927">
        <v>52</v>
      </c>
    </row>
    <row r="1928" spans="1:11" x14ac:dyDescent="0.25">
      <c r="A1928" t="s">
        <v>1895</v>
      </c>
      <c r="B1928" t="s">
        <v>74</v>
      </c>
      <c r="C1928" t="s">
        <v>18</v>
      </c>
      <c r="D1928">
        <v>26</v>
      </c>
      <c r="E1928" s="27">
        <v>0.1</v>
      </c>
      <c r="F1928" s="2">
        <v>43927</v>
      </c>
      <c r="G1928" s="27" t="str">
        <f>TEXT(Table[[#This Row],[date]],"mmm")</f>
        <v>Apr</v>
      </c>
      <c r="H1928" s="2" t="str">
        <f>TEXT(Table[[#This Row],[date]],"yyyy")</f>
        <v>2020</v>
      </c>
      <c r="I1928" t="s">
        <v>59</v>
      </c>
      <c r="J1928" t="s">
        <v>15</v>
      </c>
      <c r="K1928">
        <v>28</v>
      </c>
    </row>
    <row r="1929" spans="1:11" x14ac:dyDescent="0.25">
      <c r="A1929" t="s">
        <v>1896</v>
      </c>
      <c r="B1929" t="s">
        <v>74</v>
      </c>
      <c r="C1929" t="s">
        <v>152</v>
      </c>
      <c r="D1929">
        <v>25</v>
      </c>
      <c r="E1929" s="27">
        <v>0.1</v>
      </c>
      <c r="F1929" s="2">
        <v>43956</v>
      </c>
      <c r="G1929" s="27" t="str">
        <f>TEXT(Table[[#This Row],[date]],"mmm")</f>
        <v>May</v>
      </c>
      <c r="H1929" s="2" t="str">
        <f>TEXT(Table[[#This Row],[date]],"yyyy")</f>
        <v>2020</v>
      </c>
      <c r="I1929" t="s">
        <v>29</v>
      </c>
      <c r="J1929" t="s">
        <v>15</v>
      </c>
      <c r="K1929">
        <v>84</v>
      </c>
    </row>
    <row r="1930" spans="1:11" x14ac:dyDescent="0.25">
      <c r="A1930" t="s">
        <v>1897</v>
      </c>
      <c r="B1930" t="s">
        <v>10</v>
      </c>
      <c r="C1930" t="s">
        <v>146</v>
      </c>
      <c r="D1930">
        <v>90</v>
      </c>
      <c r="E1930" s="27">
        <v>0.1</v>
      </c>
      <c r="F1930" s="2">
        <v>44958</v>
      </c>
      <c r="G1930" s="27" t="str">
        <f>TEXT(Table[[#This Row],[date]],"mmm")</f>
        <v>Feb</v>
      </c>
      <c r="H1930" s="2" t="str">
        <f>TEXT(Table[[#This Row],[date]],"yyyy")</f>
        <v>2023</v>
      </c>
      <c r="I1930" t="s">
        <v>14</v>
      </c>
      <c r="J1930" t="s">
        <v>15</v>
      </c>
      <c r="K1930">
        <v>415</v>
      </c>
    </row>
    <row r="1931" spans="1:11" x14ac:dyDescent="0.25">
      <c r="A1931" t="s">
        <v>1898</v>
      </c>
      <c r="B1931" t="s">
        <v>10</v>
      </c>
      <c r="C1931" t="s">
        <v>175</v>
      </c>
      <c r="D1931">
        <v>525</v>
      </c>
      <c r="E1931" s="27">
        <v>0.03</v>
      </c>
      <c r="F1931" s="2">
        <v>44957</v>
      </c>
      <c r="G1931" s="27" t="str">
        <f>TEXT(Table[[#This Row],[date]],"mmm")</f>
        <v>Jan</v>
      </c>
      <c r="H1931" s="2" t="str">
        <f>TEXT(Table[[#This Row],[date]],"yyyy")</f>
        <v>2023</v>
      </c>
      <c r="I1931" t="s">
        <v>31</v>
      </c>
      <c r="J1931" t="s">
        <v>15</v>
      </c>
      <c r="K1931">
        <v>230</v>
      </c>
    </row>
    <row r="1932" spans="1:11" x14ac:dyDescent="0.25">
      <c r="A1932" t="s">
        <v>1899</v>
      </c>
      <c r="B1932" t="s">
        <v>80</v>
      </c>
      <c r="C1932" t="s">
        <v>175</v>
      </c>
      <c r="D1932">
        <v>60</v>
      </c>
      <c r="E1932" s="27">
        <v>0.2</v>
      </c>
      <c r="F1932" s="2">
        <v>44910</v>
      </c>
      <c r="G1932" s="27" t="str">
        <f>TEXT(Table[[#This Row],[date]],"mmm")</f>
        <v>Dec</v>
      </c>
      <c r="H1932" s="2" t="str">
        <f>TEXT(Table[[#This Row],[date]],"yyyy")</f>
        <v>2022</v>
      </c>
      <c r="I1932" t="s">
        <v>24</v>
      </c>
      <c r="J1932" t="s">
        <v>15</v>
      </c>
      <c r="K1932">
        <v>76</v>
      </c>
    </row>
    <row r="1933" spans="1:11" x14ac:dyDescent="0.25">
      <c r="A1933" t="s">
        <v>1900</v>
      </c>
      <c r="B1933" t="s">
        <v>10</v>
      </c>
      <c r="C1933" t="s">
        <v>175</v>
      </c>
      <c r="D1933">
        <v>35</v>
      </c>
      <c r="E1933" s="27">
        <v>0.2</v>
      </c>
      <c r="F1933" s="2">
        <v>44819</v>
      </c>
      <c r="G1933" s="27" t="str">
        <f>TEXT(Table[[#This Row],[date]],"mmm")</f>
        <v>Sep</v>
      </c>
      <c r="H1933" s="2" t="str">
        <f>TEXT(Table[[#This Row],[date]],"yyyy")</f>
        <v>2022</v>
      </c>
      <c r="I1933" t="s">
        <v>29</v>
      </c>
      <c r="J1933" t="s">
        <v>15</v>
      </c>
      <c r="K1933">
        <v>67</v>
      </c>
    </row>
    <row r="1934" spans="1:11" x14ac:dyDescent="0.25">
      <c r="A1934" t="s">
        <v>1901</v>
      </c>
      <c r="B1934" t="s">
        <v>187</v>
      </c>
      <c r="C1934" t="s">
        <v>47</v>
      </c>
      <c r="D1934">
        <v>450</v>
      </c>
      <c r="E1934" s="27" t="s">
        <v>12</v>
      </c>
      <c r="F1934" s="2">
        <v>44656</v>
      </c>
      <c r="G1934" s="27" t="str">
        <f>TEXT(Table[[#This Row],[date]],"mmm")</f>
        <v>Apr</v>
      </c>
      <c r="H1934" s="2" t="str">
        <f>TEXT(Table[[#This Row],[date]],"yyyy")</f>
        <v>2022</v>
      </c>
      <c r="I1934" t="s">
        <v>14</v>
      </c>
      <c r="J1934" t="s">
        <v>15</v>
      </c>
      <c r="K1934">
        <v>752</v>
      </c>
    </row>
    <row r="1935" spans="1:11" x14ac:dyDescent="0.25">
      <c r="A1935" t="s">
        <v>1902</v>
      </c>
      <c r="B1935" t="s">
        <v>187</v>
      </c>
      <c r="C1935" t="s">
        <v>34</v>
      </c>
      <c r="D1935">
        <v>30</v>
      </c>
      <c r="E1935" s="27">
        <v>0.5</v>
      </c>
      <c r="F1935" s="2">
        <v>44144</v>
      </c>
      <c r="G1935" s="27" t="str">
        <f>TEXT(Table[[#This Row],[date]],"mmm")</f>
        <v>Nov</v>
      </c>
      <c r="H1935" s="2" t="str">
        <f>TEXT(Table[[#This Row],[date]],"yyyy")</f>
        <v>2020</v>
      </c>
      <c r="I1935" t="s">
        <v>39</v>
      </c>
      <c r="J1935" t="s">
        <v>15</v>
      </c>
      <c r="K1935">
        <v>4</v>
      </c>
    </row>
    <row r="1936" spans="1:11" x14ac:dyDescent="0.25">
      <c r="A1936" t="s">
        <v>1903</v>
      </c>
      <c r="B1936" t="s">
        <v>10</v>
      </c>
      <c r="C1936" t="s">
        <v>175</v>
      </c>
      <c r="D1936">
        <v>45</v>
      </c>
      <c r="E1936" s="27" t="s">
        <v>12</v>
      </c>
      <c r="F1936" s="2">
        <v>44764</v>
      </c>
      <c r="G1936" s="27" t="str">
        <f>TEXT(Table[[#This Row],[date]],"mmm")</f>
        <v>Jul</v>
      </c>
      <c r="H1936" s="2" t="str">
        <f>TEXT(Table[[#This Row],[date]],"yyyy")</f>
        <v>2022</v>
      </c>
      <c r="I1936" t="s">
        <v>24</v>
      </c>
      <c r="J1936" t="s">
        <v>15</v>
      </c>
      <c r="K1936">
        <v>58</v>
      </c>
    </row>
    <row r="1937" spans="1:11" x14ac:dyDescent="0.25">
      <c r="A1937" t="s">
        <v>1904</v>
      </c>
      <c r="B1937" t="s">
        <v>1905</v>
      </c>
      <c r="C1937" t="s">
        <v>175</v>
      </c>
      <c r="D1937">
        <v>5</v>
      </c>
      <c r="E1937" s="27">
        <v>0.15</v>
      </c>
      <c r="F1937" s="2">
        <v>44789</v>
      </c>
      <c r="G1937" s="27" t="str">
        <f>TEXT(Table[[#This Row],[date]],"mmm")</f>
        <v>Aug</v>
      </c>
      <c r="H1937" s="2" t="str">
        <f>TEXT(Table[[#This Row],[date]],"yyyy")</f>
        <v>2022</v>
      </c>
      <c r="I1937" t="s">
        <v>19</v>
      </c>
      <c r="J1937" t="s">
        <v>15</v>
      </c>
      <c r="K1937">
        <v>11</v>
      </c>
    </row>
    <row r="1938" spans="1:11" x14ac:dyDescent="0.25">
      <c r="A1938" t="s">
        <v>1906</v>
      </c>
      <c r="B1938" t="s">
        <v>10</v>
      </c>
      <c r="C1938" t="s">
        <v>38</v>
      </c>
      <c r="D1938" t="s">
        <v>12</v>
      </c>
      <c r="E1938" s="27">
        <v>1</v>
      </c>
      <c r="F1938" s="2">
        <v>44930</v>
      </c>
      <c r="G1938" s="27" t="str">
        <f>TEXT(Table[[#This Row],[date]],"mmm")</f>
        <v>Jan</v>
      </c>
      <c r="H1938" s="2" t="str">
        <f>TEXT(Table[[#This Row],[date]],"yyyy")</f>
        <v>2023</v>
      </c>
      <c r="I1938" t="s">
        <v>39</v>
      </c>
      <c r="J1938" t="s">
        <v>15</v>
      </c>
      <c r="K1938">
        <v>29</v>
      </c>
    </row>
    <row r="1939" spans="1:11" x14ac:dyDescent="0.25">
      <c r="A1939" t="s">
        <v>1907</v>
      </c>
      <c r="B1939" t="s">
        <v>114</v>
      </c>
      <c r="C1939" t="s">
        <v>69</v>
      </c>
      <c r="D1939" t="s">
        <v>12</v>
      </c>
      <c r="E1939" s="27">
        <v>0.05</v>
      </c>
      <c r="F1939" s="2">
        <v>44838</v>
      </c>
      <c r="G1939" s="27" t="str">
        <f>TEXT(Table[[#This Row],[date]],"mmm")</f>
        <v>Oct</v>
      </c>
      <c r="H1939" s="2" t="str">
        <f>TEXT(Table[[#This Row],[date]],"yyyy")</f>
        <v>2022</v>
      </c>
      <c r="I1939" t="s">
        <v>35</v>
      </c>
      <c r="J1939" t="s">
        <v>116</v>
      </c>
      <c r="K1939">
        <v>534</v>
      </c>
    </row>
    <row r="1940" spans="1:11" x14ac:dyDescent="0.25">
      <c r="A1940" t="s">
        <v>1908</v>
      </c>
      <c r="B1940" t="s">
        <v>179</v>
      </c>
      <c r="C1940" t="s">
        <v>108</v>
      </c>
      <c r="D1940">
        <v>20</v>
      </c>
      <c r="E1940" s="27">
        <v>0.1</v>
      </c>
      <c r="F1940" s="2">
        <v>44905</v>
      </c>
      <c r="G1940" s="27" t="str">
        <f>TEXT(Table[[#This Row],[date]],"mmm")</f>
        <v>Dec</v>
      </c>
      <c r="H1940" s="2" t="str">
        <f>TEXT(Table[[#This Row],[date]],"yyyy")</f>
        <v>2022</v>
      </c>
      <c r="I1940" t="s">
        <v>24</v>
      </c>
      <c r="J1940" t="s">
        <v>81</v>
      </c>
      <c r="K1940">
        <v>94</v>
      </c>
    </row>
    <row r="1941" spans="1:11" x14ac:dyDescent="0.25">
      <c r="A1941" t="s">
        <v>1909</v>
      </c>
      <c r="B1941" t="s">
        <v>37</v>
      </c>
      <c r="C1941" t="s">
        <v>175</v>
      </c>
      <c r="D1941">
        <v>10</v>
      </c>
      <c r="E1941" s="27" t="s">
        <v>12</v>
      </c>
      <c r="F1941" s="2">
        <v>43935</v>
      </c>
      <c r="G1941" s="27" t="str">
        <f>TEXT(Table[[#This Row],[date]],"mmm")</f>
        <v>Apr</v>
      </c>
      <c r="H1941" s="2" t="str">
        <f>TEXT(Table[[#This Row],[date]],"yyyy")</f>
        <v>2020</v>
      </c>
      <c r="I1941" t="s">
        <v>39</v>
      </c>
      <c r="J1941" t="s">
        <v>40</v>
      </c>
      <c r="K1941">
        <v>5</v>
      </c>
    </row>
    <row r="1942" spans="1:11" x14ac:dyDescent="0.25">
      <c r="A1942" t="s">
        <v>1910</v>
      </c>
      <c r="B1942" t="s">
        <v>266</v>
      </c>
      <c r="C1942" t="s">
        <v>28</v>
      </c>
      <c r="D1942">
        <v>180</v>
      </c>
      <c r="E1942" s="27">
        <v>0.09</v>
      </c>
      <c r="F1942" s="2">
        <v>44672</v>
      </c>
      <c r="G1942" s="27" t="str">
        <f>TEXT(Table[[#This Row],[date]],"mmm")</f>
        <v>Apr</v>
      </c>
      <c r="H1942" s="2" t="str">
        <f>TEXT(Table[[#This Row],[date]],"yyyy")</f>
        <v>2022</v>
      </c>
      <c r="I1942" t="s">
        <v>14</v>
      </c>
      <c r="J1942" t="s">
        <v>267</v>
      </c>
      <c r="K1942">
        <v>917</v>
      </c>
    </row>
    <row r="1943" spans="1:11" x14ac:dyDescent="0.25">
      <c r="A1943" t="s">
        <v>1911</v>
      </c>
      <c r="B1943" t="s">
        <v>46</v>
      </c>
      <c r="C1943" t="s">
        <v>159</v>
      </c>
      <c r="D1943" t="s">
        <v>12</v>
      </c>
      <c r="E1943" s="27">
        <v>1</v>
      </c>
      <c r="F1943" s="2">
        <v>44771</v>
      </c>
      <c r="G1943" s="27" t="str">
        <f>TEXT(Table[[#This Row],[date]],"mmm")</f>
        <v>Jul</v>
      </c>
      <c r="H1943" s="2" t="str">
        <f>TEXT(Table[[#This Row],[date]],"yyyy")</f>
        <v>2022</v>
      </c>
      <c r="I1943" t="s">
        <v>39</v>
      </c>
      <c r="J1943" t="s">
        <v>48</v>
      </c>
      <c r="K1943">
        <v>6</v>
      </c>
    </row>
    <row r="1944" spans="1:11" x14ac:dyDescent="0.25">
      <c r="A1944" t="s">
        <v>1912</v>
      </c>
      <c r="B1944" t="s">
        <v>10</v>
      </c>
      <c r="C1944" t="s">
        <v>28</v>
      </c>
      <c r="D1944">
        <v>1600</v>
      </c>
      <c r="E1944" s="27">
        <v>0.2</v>
      </c>
      <c r="F1944" s="2">
        <v>44966</v>
      </c>
      <c r="G1944" s="27" t="str">
        <f>TEXT(Table[[#This Row],[date]],"mmm")</f>
        <v>Feb</v>
      </c>
      <c r="H1944" s="2" t="str">
        <f>TEXT(Table[[#This Row],[date]],"yyyy")</f>
        <v>2023</v>
      </c>
      <c r="I1944" t="s">
        <v>59</v>
      </c>
      <c r="J1944" t="s">
        <v>15</v>
      </c>
      <c r="K1944">
        <v>6</v>
      </c>
    </row>
    <row r="1945" spans="1:11" x14ac:dyDescent="0.25">
      <c r="A1945" t="s">
        <v>1913</v>
      </c>
      <c r="B1945" t="s">
        <v>10</v>
      </c>
      <c r="C1945" t="s">
        <v>55</v>
      </c>
      <c r="D1945">
        <v>200</v>
      </c>
      <c r="E1945" s="27" t="s">
        <v>12</v>
      </c>
      <c r="F1945" s="2">
        <v>44986</v>
      </c>
      <c r="G1945" s="27" t="str">
        <f>TEXT(Table[[#This Row],[date]],"mmm")</f>
        <v>Mar</v>
      </c>
      <c r="H1945" s="2" t="str">
        <f>TEXT(Table[[#This Row],[date]],"yyyy")</f>
        <v>2023</v>
      </c>
      <c r="I1945" t="s">
        <v>29</v>
      </c>
      <c r="J1945" t="s">
        <v>15</v>
      </c>
      <c r="K1945">
        <v>102</v>
      </c>
    </row>
    <row r="1946" spans="1:11" x14ac:dyDescent="0.25">
      <c r="A1946" t="s">
        <v>1914</v>
      </c>
      <c r="B1946" t="s">
        <v>10</v>
      </c>
      <c r="C1946" t="s">
        <v>28</v>
      </c>
      <c r="D1946">
        <v>63</v>
      </c>
      <c r="E1946" s="27" t="s">
        <v>12</v>
      </c>
      <c r="F1946" s="2">
        <v>44025</v>
      </c>
      <c r="G1946" s="27" t="str">
        <f>TEXT(Table[[#This Row],[date]],"mmm")</f>
        <v>Jul</v>
      </c>
      <c r="H1946" s="2" t="str">
        <f>TEXT(Table[[#This Row],[date]],"yyyy")</f>
        <v>2020</v>
      </c>
      <c r="I1946" t="s">
        <v>31</v>
      </c>
      <c r="J1946" t="s">
        <v>15</v>
      </c>
      <c r="K1946">
        <v>56</v>
      </c>
    </row>
    <row r="1947" spans="1:11" x14ac:dyDescent="0.25">
      <c r="A1947" t="s">
        <v>1914</v>
      </c>
      <c r="B1947" t="s">
        <v>10</v>
      </c>
      <c r="C1947" t="s">
        <v>28</v>
      </c>
      <c r="D1947">
        <v>1000</v>
      </c>
      <c r="E1947" s="27">
        <v>0.17</v>
      </c>
      <c r="F1947" s="2">
        <v>43930</v>
      </c>
      <c r="G1947" s="27" t="str">
        <f>TEXT(Table[[#This Row],[date]],"mmm")</f>
        <v>Apr</v>
      </c>
      <c r="H1947" s="2" t="str">
        <f>TEXT(Table[[#This Row],[date]],"yyyy")</f>
        <v>2020</v>
      </c>
      <c r="I1947" t="s">
        <v>31</v>
      </c>
      <c r="J1947" t="s">
        <v>15</v>
      </c>
      <c r="K1947">
        <v>56</v>
      </c>
    </row>
    <row r="1948" spans="1:11" x14ac:dyDescent="0.25">
      <c r="A1948" t="s">
        <v>1915</v>
      </c>
      <c r="B1948" t="s">
        <v>33</v>
      </c>
      <c r="C1948" t="s">
        <v>18</v>
      </c>
      <c r="D1948" t="s">
        <v>12</v>
      </c>
      <c r="E1948" s="27">
        <v>0.08</v>
      </c>
      <c r="F1948" s="2">
        <v>44949</v>
      </c>
      <c r="G1948" s="27" t="str">
        <f>TEXT(Table[[#This Row],[date]],"mmm")</f>
        <v>Jan</v>
      </c>
      <c r="H1948" s="2" t="str">
        <f>TEXT(Table[[#This Row],[date]],"yyyy")</f>
        <v>2023</v>
      </c>
      <c r="I1948" t="s">
        <v>31</v>
      </c>
      <c r="J1948" t="s">
        <v>15</v>
      </c>
      <c r="K1948">
        <v>117</v>
      </c>
    </row>
    <row r="1949" spans="1:11" x14ac:dyDescent="0.25">
      <c r="A1949" t="s">
        <v>1916</v>
      </c>
      <c r="B1949" t="s">
        <v>391</v>
      </c>
      <c r="C1949" t="s">
        <v>345</v>
      </c>
      <c r="D1949">
        <v>140</v>
      </c>
      <c r="E1949" s="27">
        <v>0.5</v>
      </c>
      <c r="F1949" s="2">
        <v>44714</v>
      </c>
      <c r="G1949" s="27" t="str">
        <f>TEXT(Table[[#This Row],[date]],"mmm")</f>
        <v>Jun</v>
      </c>
      <c r="H1949" s="2" t="str">
        <f>TEXT(Table[[#This Row],[date]],"yyyy")</f>
        <v>2022</v>
      </c>
      <c r="I1949" t="s">
        <v>124</v>
      </c>
      <c r="J1949" t="s">
        <v>70</v>
      </c>
      <c r="K1949">
        <v>3</v>
      </c>
    </row>
    <row r="1950" spans="1:11" x14ac:dyDescent="0.25">
      <c r="A1950" t="s">
        <v>1917</v>
      </c>
      <c r="B1950" t="s">
        <v>187</v>
      </c>
      <c r="C1950" t="s">
        <v>65</v>
      </c>
      <c r="D1950">
        <v>18</v>
      </c>
      <c r="E1950" s="27" t="s">
        <v>12</v>
      </c>
      <c r="F1950" s="2">
        <v>43910</v>
      </c>
      <c r="G1950" s="27" t="str">
        <f>TEXT(Table[[#This Row],[date]],"mmm")</f>
        <v>Mar</v>
      </c>
      <c r="H1950" s="2" t="str">
        <f>TEXT(Table[[#This Row],[date]],"yyyy")</f>
        <v>2020</v>
      </c>
      <c r="I1950" t="s">
        <v>19</v>
      </c>
      <c r="J1950" t="s">
        <v>15</v>
      </c>
      <c r="K1950">
        <v>16</v>
      </c>
    </row>
    <row r="1951" spans="1:11" x14ac:dyDescent="0.25">
      <c r="A1951" t="s">
        <v>1918</v>
      </c>
      <c r="B1951" t="s">
        <v>33</v>
      </c>
      <c r="C1951" t="s">
        <v>18</v>
      </c>
      <c r="D1951">
        <v>70</v>
      </c>
      <c r="E1951" s="27">
        <v>0.09</v>
      </c>
      <c r="F1951" s="2">
        <v>44881</v>
      </c>
      <c r="G1951" s="27" t="str">
        <f>TEXT(Table[[#This Row],[date]],"mmm")</f>
        <v>Nov</v>
      </c>
      <c r="H1951" s="2" t="str">
        <f>TEXT(Table[[#This Row],[date]],"yyyy")</f>
        <v>2022</v>
      </c>
      <c r="I1951" t="s">
        <v>39</v>
      </c>
      <c r="J1951" t="s">
        <v>15</v>
      </c>
      <c r="K1951">
        <v>436</v>
      </c>
    </row>
    <row r="1952" spans="1:11" x14ac:dyDescent="0.25">
      <c r="A1952" t="s">
        <v>1919</v>
      </c>
      <c r="B1952" t="s">
        <v>237</v>
      </c>
      <c r="C1952" t="s">
        <v>53</v>
      </c>
      <c r="D1952" t="s">
        <v>12</v>
      </c>
      <c r="E1952" s="27">
        <v>1</v>
      </c>
      <c r="F1952" s="2">
        <v>44914</v>
      </c>
      <c r="G1952" s="27" t="str">
        <f>TEXT(Table[[#This Row],[date]],"mmm")</f>
        <v>Dec</v>
      </c>
      <c r="H1952" s="2" t="str">
        <f>TEXT(Table[[#This Row],[date]],"yyyy")</f>
        <v>2022</v>
      </c>
      <c r="I1952" t="s">
        <v>39</v>
      </c>
      <c r="J1952" t="s">
        <v>48</v>
      </c>
      <c r="K1952">
        <v>2</v>
      </c>
    </row>
    <row r="1953" spans="1:11" x14ac:dyDescent="0.25">
      <c r="A1953" t="s">
        <v>1920</v>
      </c>
      <c r="B1953" t="s">
        <v>37</v>
      </c>
      <c r="C1953" t="s">
        <v>53</v>
      </c>
      <c r="D1953">
        <v>100</v>
      </c>
      <c r="E1953" s="27">
        <v>0.4</v>
      </c>
      <c r="F1953" s="2">
        <v>44697</v>
      </c>
      <c r="G1953" s="27" t="str">
        <f>TEXT(Table[[#This Row],[date]],"mmm")</f>
        <v>May</v>
      </c>
      <c r="H1953" s="2" t="str">
        <f>TEXT(Table[[#This Row],[date]],"yyyy")</f>
        <v>2022</v>
      </c>
      <c r="I1953" t="s">
        <v>19</v>
      </c>
      <c r="J1953" t="s">
        <v>15</v>
      </c>
      <c r="K1953">
        <v>29</v>
      </c>
    </row>
    <row r="1954" spans="1:11" x14ac:dyDescent="0.25">
      <c r="A1954" t="s">
        <v>1921</v>
      </c>
      <c r="B1954" t="s">
        <v>184</v>
      </c>
      <c r="C1954" t="s">
        <v>53</v>
      </c>
      <c r="D1954" t="s">
        <v>12</v>
      </c>
      <c r="E1954" s="27">
        <v>0.1</v>
      </c>
      <c r="F1954" s="2">
        <v>44706</v>
      </c>
      <c r="G1954" s="27" t="str">
        <f>TEXT(Table[[#This Row],[date]],"mmm")</f>
        <v>May</v>
      </c>
      <c r="H1954" s="2" t="str">
        <f>TEXT(Table[[#This Row],[date]],"yyyy")</f>
        <v>2022</v>
      </c>
      <c r="I1954" t="s">
        <v>12</v>
      </c>
      <c r="J1954" t="s">
        <v>185</v>
      </c>
      <c r="K1954">
        <v>300</v>
      </c>
    </row>
    <row r="1955" spans="1:11" x14ac:dyDescent="0.25">
      <c r="A1955" t="s">
        <v>1922</v>
      </c>
      <c r="B1955" t="s">
        <v>1172</v>
      </c>
      <c r="C1955" t="s">
        <v>34</v>
      </c>
      <c r="D1955" t="s">
        <v>12</v>
      </c>
      <c r="E1955" s="27">
        <v>0.04</v>
      </c>
      <c r="F1955" s="2">
        <v>44824</v>
      </c>
      <c r="G1955" s="27" t="str">
        <f>TEXT(Table[[#This Row],[date]],"mmm")</f>
        <v>Sep</v>
      </c>
      <c r="H1955" s="2" t="str">
        <f>TEXT(Table[[#This Row],[date]],"yyyy")</f>
        <v>2022</v>
      </c>
      <c r="I1955" t="s">
        <v>59</v>
      </c>
      <c r="J1955" t="s">
        <v>15</v>
      </c>
      <c r="K1955">
        <v>62</v>
      </c>
    </row>
    <row r="1956" spans="1:11" x14ac:dyDescent="0.25">
      <c r="A1956" t="s">
        <v>1923</v>
      </c>
      <c r="B1956" t="s">
        <v>184</v>
      </c>
      <c r="C1956" t="s">
        <v>69</v>
      </c>
      <c r="D1956">
        <v>85</v>
      </c>
      <c r="E1956" s="27">
        <v>0.17</v>
      </c>
      <c r="F1956" s="2">
        <v>44756</v>
      </c>
      <c r="G1956" s="27" t="str">
        <f>TEXT(Table[[#This Row],[date]],"mmm")</f>
        <v>Jul</v>
      </c>
      <c r="H1956" s="2" t="str">
        <f>TEXT(Table[[#This Row],[date]],"yyyy")</f>
        <v>2022</v>
      </c>
      <c r="I1956" t="s">
        <v>29</v>
      </c>
      <c r="J1956" t="s">
        <v>185</v>
      </c>
      <c r="K1956">
        <v>202</v>
      </c>
    </row>
    <row r="1957" spans="1:11" x14ac:dyDescent="0.25">
      <c r="A1957" t="s">
        <v>1924</v>
      </c>
      <c r="B1957" t="s">
        <v>80</v>
      </c>
      <c r="C1957" t="s">
        <v>69</v>
      </c>
      <c r="D1957">
        <v>75</v>
      </c>
      <c r="E1957" s="27">
        <v>0.72</v>
      </c>
      <c r="F1957" s="2">
        <v>44039</v>
      </c>
      <c r="G1957" s="27" t="str">
        <f>TEXT(Table[[#This Row],[date]],"mmm")</f>
        <v>Jul</v>
      </c>
      <c r="H1957" s="2" t="str">
        <f>TEXT(Table[[#This Row],[date]],"yyyy")</f>
        <v>2020</v>
      </c>
      <c r="I1957" t="s">
        <v>24</v>
      </c>
      <c r="J1957" t="s">
        <v>81</v>
      </c>
      <c r="K1957">
        <v>60</v>
      </c>
    </row>
    <row r="1958" spans="1:11" x14ac:dyDescent="0.25">
      <c r="A1958" t="s">
        <v>1925</v>
      </c>
      <c r="B1958" t="s">
        <v>155</v>
      </c>
      <c r="C1958" t="s">
        <v>146</v>
      </c>
      <c r="D1958">
        <v>30</v>
      </c>
      <c r="E1958" s="27">
        <v>0.2</v>
      </c>
      <c r="F1958" s="2">
        <v>44762</v>
      </c>
      <c r="G1958" s="27" t="str">
        <f>TEXT(Table[[#This Row],[date]],"mmm")</f>
        <v>Jul</v>
      </c>
      <c r="H1958" s="2" t="str">
        <f>TEXT(Table[[#This Row],[date]],"yyyy")</f>
        <v>2022</v>
      </c>
      <c r="I1958" t="s">
        <v>39</v>
      </c>
      <c r="J1958" t="s">
        <v>157</v>
      </c>
      <c r="K1958">
        <v>51</v>
      </c>
    </row>
    <row r="1959" spans="1:11" x14ac:dyDescent="0.25">
      <c r="A1959" t="s">
        <v>1926</v>
      </c>
      <c r="B1959" t="s">
        <v>10</v>
      </c>
      <c r="C1959" t="s">
        <v>55</v>
      </c>
      <c r="D1959">
        <v>80</v>
      </c>
      <c r="E1959" s="27" t="s">
        <v>12</v>
      </c>
      <c r="F1959" s="2">
        <v>44777</v>
      </c>
      <c r="G1959" s="27" t="str">
        <f>TEXT(Table[[#This Row],[date]],"mmm")</f>
        <v>Aug</v>
      </c>
      <c r="H1959" s="2" t="str">
        <f>TEXT(Table[[#This Row],[date]],"yyyy")</f>
        <v>2022</v>
      </c>
      <c r="I1959" t="s">
        <v>59</v>
      </c>
      <c r="J1959" t="s">
        <v>15</v>
      </c>
      <c r="K1959">
        <v>85</v>
      </c>
    </row>
    <row r="1960" spans="1:11" x14ac:dyDescent="0.25">
      <c r="A1960" t="s">
        <v>1926</v>
      </c>
      <c r="B1960" t="s">
        <v>10</v>
      </c>
      <c r="C1960" t="s">
        <v>55</v>
      </c>
      <c r="D1960">
        <v>350</v>
      </c>
      <c r="E1960" s="27">
        <v>0.05</v>
      </c>
      <c r="F1960" s="2">
        <v>44872</v>
      </c>
      <c r="G1960" s="27" t="str">
        <f>TEXT(Table[[#This Row],[date]],"mmm")</f>
        <v>Nov</v>
      </c>
      <c r="H1960" s="2" t="str">
        <f>TEXT(Table[[#This Row],[date]],"yyyy")</f>
        <v>2022</v>
      </c>
      <c r="I1960" t="s">
        <v>59</v>
      </c>
      <c r="J1960" t="s">
        <v>15</v>
      </c>
      <c r="K1960">
        <v>85</v>
      </c>
    </row>
    <row r="1961" spans="1:11" x14ac:dyDescent="0.25">
      <c r="A1961" t="s">
        <v>1927</v>
      </c>
      <c r="B1961" t="s">
        <v>10</v>
      </c>
      <c r="C1961" t="s">
        <v>175</v>
      </c>
      <c r="D1961">
        <v>87</v>
      </c>
      <c r="E1961" s="27">
        <v>0.15</v>
      </c>
      <c r="F1961" s="2">
        <v>43944</v>
      </c>
      <c r="G1961" s="27" t="str">
        <f>TEXT(Table[[#This Row],[date]],"mmm")</f>
        <v>Apr</v>
      </c>
      <c r="H1961" s="2" t="str">
        <f>TEXT(Table[[#This Row],[date]],"yyyy")</f>
        <v>2020</v>
      </c>
      <c r="I1961" t="s">
        <v>29</v>
      </c>
      <c r="J1961" t="s">
        <v>15</v>
      </c>
      <c r="K1961">
        <v>583</v>
      </c>
    </row>
    <row r="1962" spans="1:11" x14ac:dyDescent="0.25">
      <c r="A1962" t="s">
        <v>1928</v>
      </c>
      <c r="B1962" t="s">
        <v>114</v>
      </c>
      <c r="C1962" t="s">
        <v>43</v>
      </c>
      <c r="D1962" t="s">
        <v>12</v>
      </c>
      <c r="E1962" s="27">
        <v>0.3</v>
      </c>
      <c r="F1962" s="2">
        <v>44777</v>
      </c>
      <c r="G1962" s="27" t="str">
        <f>TEXT(Table[[#This Row],[date]],"mmm")</f>
        <v>Aug</v>
      </c>
      <c r="H1962" s="2" t="str">
        <f>TEXT(Table[[#This Row],[date]],"yyyy")</f>
        <v>2022</v>
      </c>
      <c r="I1962" t="s">
        <v>24</v>
      </c>
      <c r="J1962" t="s">
        <v>116</v>
      </c>
      <c r="K1962">
        <v>20</v>
      </c>
    </row>
    <row r="1963" spans="1:11" x14ac:dyDescent="0.25">
      <c r="A1963" t="s">
        <v>1928</v>
      </c>
      <c r="B1963" t="s">
        <v>114</v>
      </c>
      <c r="C1963" t="s">
        <v>43</v>
      </c>
      <c r="D1963">
        <v>200</v>
      </c>
      <c r="E1963" s="27" t="s">
        <v>12</v>
      </c>
      <c r="F1963" s="2">
        <v>44705</v>
      </c>
      <c r="G1963" s="27" t="str">
        <f>TEXT(Table[[#This Row],[date]],"mmm")</f>
        <v>May</v>
      </c>
      <c r="H1963" s="2" t="str">
        <f>TEXT(Table[[#This Row],[date]],"yyyy")</f>
        <v>2022</v>
      </c>
      <c r="I1963" t="s">
        <v>24</v>
      </c>
      <c r="J1963" t="s">
        <v>116</v>
      </c>
      <c r="K1963">
        <v>20</v>
      </c>
    </row>
    <row r="1964" spans="1:11" x14ac:dyDescent="0.25">
      <c r="A1964" t="s">
        <v>1929</v>
      </c>
      <c r="B1964" t="s">
        <v>57</v>
      </c>
      <c r="C1964" t="s">
        <v>38</v>
      </c>
      <c r="D1964" t="s">
        <v>12</v>
      </c>
      <c r="E1964" s="27">
        <v>0.1</v>
      </c>
      <c r="F1964" s="2">
        <v>44904</v>
      </c>
      <c r="G1964" s="27" t="str">
        <f>TEXT(Table[[#This Row],[date]],"mmm")</f>
        <v>Dec</v>
      </c>
      <c r="H1964" s="2" t="str">
        <f>TEXT(Table[[#This Row],[date]],"yyyy")</f>
        <v>2022</v>
      </c>
      <c r="I1964" t="s">
        <v>24</v>
      </c>
      <c r="J1964" t="s">
        <v>15</v>
      </c>
      <c r="K1964">
        <v>25</v>
      </c>
    </row>
    <row r="1965" spans="1:11" x14ac:dyDescent="0.25">
      <c r="A1965" t="s">
        <v>1930</v>
      </c>
      <c r="B1965" t="s">
        <v>57</v>
      </c>
      <c r="C1965" t="s">
        <v>453</v>
      </c>
      <c r="D1965">
        <v>17</v>
      </c>
      <c r="E1965" s="27">
        <v>0.04</v>
      </c>
      <c r="F1965" s="2">
        <v>43921</v>
      </c>
      <c r="G1965" s="27" t="str">
        <f>TEXT(Table[[#This Row],[date]],"mmm")</f>
        <v>Mar</v>
      </c>
      <c r="H1965" s="2" t="str">
        <f>TEXT(Table[[#This Row],[date]],"yyyy")</f>
        <v>2020</v>
      </c>
      <c r="I1965" t="s">
        <v>29</v>
      </c>
      <c r="J1965" t="s">
        <v>15</v>
      </c>
      <c r="K1965">
        <v>91</v>
      </c>
    </row>
    <row r="1966" spans="1:11" x14ac:dyDescent="0.25">
      <c r="A1966" t="s">
        <v>1931</v>
      </c>
      <c r="B1966" t="s">
        <v>177</v>
      </c>
      <c r="C1966" t="s">
        <v>69</v>
      </c>
      <c r="D1966" t="s">
        <v>12</v>
      </c>
      <c r="E1966" s="27">
        <v>0.1</v>
      </c>
      <c r="F1966" s="2">
        <v>44744</v>
      </c>
      <c r="G1966" s="27" t="str">
        <f>TEXT(Table[[#This Row],[date]],"mmm")</f>
        <v>Jul</v>
      </c>
      <c r="H1966" s="2" t="str">
        <f>TEXT(Table[[#This Row],[date]],"yyyy")</f>
        <v>2022</v>
      </c>
      <c r="I1966" t="s">
        <v>19</v>
      </c>
      <c r="J1966" t="s">
        <v>48</v>
      </c>
      <c r="K1966">
        <v>25</v>
      </c>
    </row>
    <row r="1967" spans="1:11" x14ac:dyDescent="0.25">
      <c r="A1967" t="s">
        <v>1932</v>
      </c>
      <c r="B1967" t="s">
        <v>10</v>
      </c>
      <c r="C1967" t="s">
        <v>159</v>
      </c>
      <c r="D1967">
        <v>64</v>
      </c>
      <c r="E1967" s="27">
        <v>0.46</v>
      </c>
      <c r="F1967" s="2">
        <v>44854</v>
      </c>
      <c r="G1967" s="27" t="str">
        <f>TEXT(Table[[#This Row],[date]],"mmm")</f>
        <v>Oct</v>
      </c>
      <c r="H1967" s="2" t="str">
        <f>TEXT(Table[[#This Row],[date]],"yyyy")</f>
        <v>2022</v>
      </c>
      <c r="I1967" t="s">
        <v>29</v>
      </c>
      <c r="J1967" t="s">
        <v>15</v>
      </c>
      <c r="K1967">
        <v>151</v>
      </c>
    </row>
    <row r="1968" spans="1:11" x14ac:dyDescent="0.25">
      <c r="A1968" t="s">
        <v>1932</v>
      </c>
      <c r="B1968" t="s">
        <v>10</v>
      </c>
      <c r="C1968" t="s">
        <v>159</v>
      </c>
      <c r="D1968">
        <v>73</v>
      </c>
      <c r="E1968" s="27">
        <v>0.5</v>
      </c>
      <c r="F1968" s="2">
        <v>43963</v>
      </c>
      <c r="G1968" s="27" t="str">
        <f>TEXT(Table[[#This Row],[date]],"mmm")</f>
        <v>May</v>
      </c>
      <c r="H1968" s="2" t="str">
        <f>TEXT(Table[[#This Row],[date]],"yyyy")</f>
        <v>2020</v>
      </c>
      <c r="I1968" t="s">
        <v>24</v>
      </c>
      <c r="J1968" t="s">
        <v>15</v>
      </c>
      <c r="K1968">
        <v>79</v>
      </c>
    </row>
    <row r="1969" spans="1:11" x14ac:dyDescent="0.25">
      <c r="A1969" t="s">
        <v>1932</v>
      </c>
      <c r="B1969" t="s">
        <v>10</v>
      </c>
      <c r="C1969" t="s">
        <v>159</v>
      </c>
      <c r="D1969">
        <v>80</v>
      </c>
      <c r="E1969" s="27">
        <v>0.3</v>
      </c>
      <c r="F1969" s="2">
        <v>43914</v>
      </c>
      <c r="G1969" s="27" t="str">
        <f>TEXT(Table[[#This Row],[date]],"mmm")</f>
        <v>Mar</v>
      </c>
      <c r="H1969" s="2" t="str">
        <f>TEXT(Table[[#This Row],[date]],"yyyy")</f>
        <v>2020</v>
      </c>
      <c r="I1969" t="s">
        <v>24</v>
      </c>
      <c r="J1969" t="s">
        <v>15</v>
      </c>
      <c r="K1969">
        <v>79</v>
      </c>
    </row>
    <row r="1970" spans="1:11" x14ac:dyDescent="0.25">
      <c r="A1970" t="s">
        <v>1933</v>
      </c>
      <c r="B1970" t="s">
        <v>854</v>
      </c>
      <c r="C1970" t="s">
        <v>28</v>
      </c>
      <c r="D1970" t="s">
        <v>12</v>
      </c>
      <c r="E1970" s="27">
        <v>0.1</v>
      </c>
      <c r="F1970" s="2">
        <v>44915</v>
      </c>
      <c r="G1970" s="27" t="str">
        <f>TEXT(Table[[#This Row],[date]],"mmm")</f>
        <v>Dec</v>
      </c>
      <c r="H1970" s="2" t="str">
        <f>TEXT(Table[[#This Row],[date]],"yyyy")</f>
        <v>2022</v>
      </c>
      <c r="I1970" t="s">
        <v>85</v>
      </c>
      <c r="J1970" t="s">
        <v>267</v>
      </c>
      <c r="K1970">
        <v>892</v>
      </c>
    </row>
    <row r="1971" spans="1:11" x14ac:dyDescent="0.25">
      <c r="A1971" t="s">
        <v>1934</v>
      </c>
      <c r="B1971" t="s">
        <v>96</v>
      </c>
      <c r="C1971" t="s">
        <v>34</v>
      </c>
      <c r="D1971">
        <v>44</v>
      </c>
      <c r="E1971" s="27">
        <v>0.05</v>
      </c>
      <c r="F1971" s="2">
        <v>43938</v>
      </c>
      <c r="G1971" s="27" t="str">
        <f>TEXT(Table[[#This Row],[date]],"mmm")</f>
        <v>Apr</v>
      </c>
      <c r="H1971" s="2" t="str">
        <f>TEXT(Table[[#This Row],[date]],"yyyy")</f>
        <v>2020</v>
      </c>
      <c r="I1971" t="s">
        <v>35</v>
      </c>
      <c r="J1971" t="s">
        <v>96</v>
      </c>
      <c r="K1971">
        <v>307</v>
      </c>
    </row>
    <row r="1972" spans="1:11" x14ac:dyDescent="0.25">
      <c r="A1972" t="s">
        <v>1934</v>
      </c>
      <c r="B1972" t="s">
        <v>96</v>
      </c>
      <c r="C1972" t="s">
        <v>34</v>
      </c>
      <c r="D1972">
        <v>100</v>
      </c>
      <c r="E1972" s="27">
        <v>0.12</v>
      </c>
      <c r="F1972" s="2">
        <v>44021</v>
      </c>
      <c r="G1972" s="27" t="str">
        <f>TEXT(Table[[#This Row],[date]],"mmm")</f>
        <v>Jul</v>
      </c>
      <c r="H1972" s="2" t="str">
        <f>TEXT(Table[[#This Row],[date]],"yyyy")</f>
        <v>2020</v>
      </c>
      <c r="I1972" t="s">
        <v>35</v>
      </c>
      <c r="J1972" t="s">
        <v>96</v>
      </c>
      <c r="K1972">
        <v>307</v>
      </c>
    </row>
    <row r="1973" spans="1:11" x14ac:dyDescent="0.25">
      <c r="A1973" t="s">
        <v>1935</v>
      </c>
      <c r="B1973" t="s">
        <v>57</v>
      </c>
      <c r="C1973" t="s">
        <v>159</v>
      </c>
      <c r="D1973">
        <v>300</v>
      </c>
      <c r="E1973" s="27">
        <v>0.05</v>
      </c>
      <c r="F1973" s="2">
        <v>44860</v>
      </c>
      <c r="G1973" s="27" t="str">
        <f>TEXT(Table[[#This Row],[date]],"mmm")</f>
        <v>Oct</v>
      </c>
      <c r="H1973" s="2" t="str">
        <f>TEXT(Table[[#This Row],[date]],"yyyy")</f>
        <v>2022</v>
      </c>
      <c r="I1973" t="s">
        <v>31</v>
      </c>
      <c r="J1973" t="s">
        <v>15</v>
      </c>
      <c r="K1973">
        <v>97</v>
      </c>
    </row>
    <row r="1974" spans="1:11" x14ac:dyDescent="0.25">
      <c r="A1974" t="s">
        <v>1935</v>
      </c>
      <c r="B1974" t="s">
        <v>57</v>
      </c>
      <c r="C1974" t="s">
        <v>159</v>
      </c>
      <c r="D1974">
        <v>2000</v>
      </c>
      <c r="E1974" s="27">
        <v>0.25</v>
      </c>
      <c r="F1974" s="2">
        <v>44502</v>
      </c>
      <c r="G1974" s="27" t="str">
        <f>TEXT(Table[[#This Row],[date]],"mmm")</f>
        <v>Nov</v>
      </c>
      <c r="H1974" s="2" t="str">
        <f>TEXT(Table[[#This Row],[date]],"yyyy")</f>
        <v>2021</v>
      </c>
      <c r="I1974" t="s">
        <v>31</v>
      </c>
      <c r="J1974" t="s">
        <v>15</v>
      </c>
      <c r="K1974">
        <v>97</v>
      </c>
    </row>
    <row r="1975" spans="1:11" x14ac:dyDescent="0.25">
      <c r="A1975" t="s">
        <v>1936</v>
      </c>
      <c r="B1975" t="s">
        <v>74</v>
      </c>
      <c r="C1975" t="s">
        <v>58</v>
      </c>
      <c r="D1975">
        <v>100</v>
      </c>
      <c r="E1975" s="27">
        <v>0.2</v>
      </c>
      <c r="F1975" s="2">
        <v>43917</v>
      </c>
      <c r="G1975" s="27" t="str">
        <f>TEXT(Table[[#This Row],[date]],"mmm")</f>
        <v>Mar</v>
      </c>
      <c r="H1975" s="2" t="str">
        <f>TEXT(Table[[#This Row],[date]],"yyyy")</f>
        <v>2020</v>
      </c>
      <c r="I1975" t="s">
        <v>59</v>
      </c>
      <c r="J1975" t="s">
        <v>15</v>
      </c>
      <c r="K1975">
        <v>107</v>
      </c>
    </row>
    <row r="1976" spans="1:11" x14ac:dyDescent="0.25">
      <c r="A1976" t="s">
        <v>1937</v>
      </c>
      <c r="B1976" t="s">
        <v>27</v>
      </c>
      <c r="C1976" t="s">
        <v>152</v>
      </c>
      <c r="D1976">
        <v>400</v>
      </c>
      <c r="E1976" s="27">
        <v>0.39</v>
      </c>
      <c r="F1976" s="2">
        <v>43919</v>
      </c>
      <c r="G1976" s="27" t="str">
        <f>TEXT(Table[[#This Row],[date]],"mmm")</f>
        <v>Mar</v>
      </c>
      <c r="H1976" s="2" t="str">
        <f>TEXT(Table[[#This Row],[date]],"yyyy")</f>
        <v>2020</v>
      </c>
      <c r="I1976" t="s">
        <v>24</v>
      </c>
      <c r="J1976" t="s">
        <v>15</v>
      </c>
      <c r="K1976">
        <v>219</v>
      </c>
    </row>
    <row r="1977" spans="1:11" x14ac:dyDescent="0.25">
      <c r="A1977" t="s">
        <v>1938</v>
      </c>
      <c r="B1977" t="s">
        <v>854</v>
      </c>
      <c r="C1977" t="s">
        <v>159</v>
      </c>
      <c r="D1977" t="s">
        <v>12</v>
      </c>
      <c r="E1977" s="27">
        <v>0.2</v>
      </c>
      <c r="F1977" s="2">
        <v>44722</v>
      </c>
      <c r="G1977" s="27" t="str">
        <f>TEXT(Table[[#This Row],[date]],"mmm")</f>
        <v>Jun</v>
      </c>
      <c r="H1977" s="2" t="str">
        <f>TEXT(Table[[#This Row],[date]],"yyyy")</f>
        <v>2022</v>
      </c>
      <c r="I1977" t="s">
        <v>39</v>
      </c>
      <c r="J1977" t="s">
        <v>267</v>
      </c>
      <c r="K1977">
        <v>2100</v>
      </c>
    </row>
    <row r="1978" spans="1:11" x14ac:dyDescent="0.25">
      <c r="A1978" t="s">
        <v>1939</v>
      </c>
      <c r="B1978" t="s">
        <v>33</v>
      </c>
      <c r="C1978" t="s">
        <v>34</v>
      </c>
      <c r="D1978" t="s">
        <v>12</v>
      </c>
      <c r="E1978" s="27">
        <v>0.2</v>
      </c>
      <c r="F1978" s="2">
        <v>43929</v>
      </c>
      <c r="G1978" s="27" t="str">
        <f>TEXT(Table[[#This Row],[date]],"mmm")</f>
        <v>Apr</v>
      </c>
      <c r="H1978" s="2" t="str">
        <f>TEXT(Table[[#This Row],[date]],"yyyy")</f>
        <v>2020</v>
      </c>
      <c r="I1978" t="s">
        <v>35</v>
      </c>
      <c r="J1978" t="s">
        <v>15</v>
      </c>
      <c r="K1978">
        <v>140</v>
      </c>
    </row>
    <row r="1979" spans="1:11" x14ac:dyDescent="0.25">
      <c r="A1979" t="s">
        <v>1940</v>
      </c>
      <c r="B1979" t="s">
        <v>391</v>
      </c>
      <c r="C1979" t="s">
        <v>53</v>
      </c>
      <c r="D1979">
        <v>100</v>
      </c>
      <c r="E1979" s="27">
        <v>0.04</v>
      </c>
      <c r="F1979" s="2">
        <v>44884</v>
      </c>
      <c r="G1979" s="27" t="str">
        <f>TEXT(Table[[#This Row],[date]],"mmm")</f>
        <v>Nov</v>
      </c>
      <c r="H1979" s="2" t="str">
        <f>TEXT(Table[[#This Row],[date]],"yyyy")</f>
        <v>2022</v>
      </c>
      <c r="I1979" t="s">
        <v>1251</v>
      </c>
      <c r="J1979" t="s">
        <v>70</v>
      </c>
      <c r="K1979">
        <v>914</v>
      </c>
    </row>
    <row r="1980" spans="1:11" x14ac:dyDescent="0.25">
      <c r="A1980" t="s">
        <v>1940</v>
      </c>
      <c r="B1980" t="s">
        <v>391</v>
      </c>
      <c r="C1980" t="s">
        <v>53</v>
      </c>
      <c r="D1980">
        <v>520</v>
      </c>
      <c r="E1980" s="27">
        <v>0.13</v>
      </c>
      <c r="F1980" s="2">
        <v>43966</v>
      </c>
      <c r="G1980" s="27" t="str">
        <f>TEXT(Table[[#This Row],[date]],"mmm")</f>
        <v>May</v>
      </c>
      <c r="H1980" s="2" t="str">
        <f>TEXT(Table[[#This Row],[date]],"yyyy")</f>
        <v>2020</v>
      </c>
      <c r="I1980" t="s">
        <v>1251</v>
      </c>
      <c r="J1980" t="s">
        <v>70</v>
      </c>
      <c r="K1980">
        <v>914</v>
      </c>
    </row>
    <row r="1981" spans="1:11" x14ac:dyDescent="0.25">
      <c r="A1981" t="s">
        <v>1941</v>
      </c>
      <c r="B1981" t="s">
        <v>10</v>
      </c>
      <c r="C1981" t="s">
        <v>146</v>
      </c>
      <c r="D1981">
        <v>1300</v>
      </c>
      <c r="E1981" s="27">
        <v>0.15</v>
      </c>
      <c r="F1981" s="2">
        <v>44964</v>
      </c>
      <c r="G1981" s="27" t="str">
        <f>TEXT(Table[[#This Row],[date]],"mmm")</f>
        <v>Feb</v>
      </c>
      <c r="H1981" s="2" t="str">
        <f>TEXT(Table[[#This Row],[date]],"yyyy")</f>
        <v>2023</v>
      </c>
      <c r="I1981" t="s">
        <v>31</v>
      </c>
      <c r="J1981" t="s">
        <v>15</v>
      </c>
      <c r="K1981">
        <v>276</v>
      </c>
    </row>
    <row r="1982" spans="1:11" x14ac:dyDescent="0.25">
      <c r="A1982" t="s">
        <v>1942</v>
      </c>
      <c r="B1982" t="s">
        <v>46</v>
      </c>
      <c r="C1982" t="s">
        <v>58</v>
      </c>
      <c r="D1982" t="s">
        <v>12</v>
      </c>
      <c r="E1982" s="27">
        <v>0.16</v>
      </c>
      <c r="F1982" s="2">
        <v>44838</v>
      </c>
      <c r="G1982" s="27" t="str">
        <f>TEXT(Table[[#This Row],[date]],"mmm")</f>
        <v>Oct</v>
      </c>
      <c r="H1982" s="2" t="str">
        <f>TEXT(Table[[#This Row],[date]],"yyyy")</f>
        <v>2022</v>
      </c>
      <c r="I1982" t="s">
        <v>24</v>
      </c>
      <c r="J1982" t="s">
        <v>48</v>
      </c>
      <c r="K1982">
        <v>105</v>
      </c>
    </row>
    <row r="1983" spans="1:11" x14ac:dyDescent="0.25">
      <c r="A1983" t="s">
        <v>1943</v>
      </c>
      <c r="B1983" t="s">
        <v>184</v>
      </c>
      <c r="C1983" t="s">
        <v>159</v>
      </c>
      <c r="D1983">
        <v>50</v>
      </c>
      <c r="E1983" s="27" t="s">
        <v>12</v>
      </c>
      <c r="F1983" s="2">
        <v>44918</v>
      </c>
      <c r="G1983" s="27" t="str">
        <f>TEXT(Table[[#This Row],[date]],"mmm")</f>
        <v>Dec</v>
      </c>
      <c r="H1983" s="2" t="str">
        <f>TEXT(Table[[#This Row],[date]],"yyyy")</f>
        <v>2022</v>
      </c>
      <c r="I1983" t="s">
        <v>29</v>
      </c>
      <c r="J1983" t="s">
        <v>185</v>
      </c>
      <c r="K1983">
        <v>25</v>
      </c>
    </row>
    <row r="1984" spans="1:11" x14ac:dyDescent="0.25">
      <c r="A1984" t="s">
        <v>1944</v>
      </c>
      <c r="B1984" t="s">
        <v>10</v>
      </c>
      <c r="C1984" t="s">
        <v>58</v>
      </c>
      <c r="D1984">
        <v>100</v>
      </c>
      <c r="E1984" s="27">
        <v>0.1</v>
      </c>
      <c r="F1984" s="2">
        <v>43934</v>
      </c>
      <c r="G1984" s="27" t="str">
        <f>TEXT(Table[[#This Row],[date]],"mmm")</f>
        <v>Apr</v>
      </c>
      <c r="H1984" s="2" t="str">
        <f>TEXT(Table[[#This Row],[date]],"yyyy")</f>
        <v>2020</v>
      </c>
      <c r="I1984" t="s">
        <v>24</v>
      </c>
      <c r="J1984" t="s">
        <v>15</v>
      </c>
      <c r="K1984">
        <v>955</v>
      </c>
    </row>
    <row r="1985" spans="1:11" x14ac:dyDescent="0.25">
      <c r="A1985" t="s">
        <v>1944</v>
      </c>
      <c r="B1985" t="s">
        <v>10</v>
      </c>
      <c r="C1985" t="s">
        <v>58</v>
      </c>
      <c r="D1985">
        <v>120</v>
      </c>
      <c r="E1985" s="27" t="s">
        <v>12</v>
      </c>
      <c r="F1985" s="2">
        <v>43924</v>
      </c>
      <c r="G1985" s="27" t="str">
        <f>TEXT(Table[[#This Row],[date]],"mmm")</f>
        <v>Apr</v>
      </c>
      <c r="H1985" s="2" t="str">
        <f>TEXT(Table[[#This Row],[date]],"yyyy")</f>
        <v>2020</v>
      </c>
      <c r="I1985" t="s">
        <v>24</v>
      </c>
      <c r="J1985" t="s">
        <v>15</v>
      </c>
      <c r="K1985">
        <v>955</v>
      </c>
    </row>
    <row r="1986" spans="1:11" x14ac:dyDescent="0.25">
      <c r="A1986" t="s">
        <v>1945</v>
      </c>
      <c r="B1986" t="s">
        <v>10</v>
      </c>
      <c r="C1986" t="s">
        <v>166</v>
      </c>
      <c r="D1986">
        <v>177</v>
      </c>
      <c r="E1986" s="27">
        <v>0.03</v>
      </c>
      <c r="F1986" s="2">
        <v>44987</v>
      </c>
      <c r="G1986" s="27" t="str">
        <f>TEXT(Table[[#This Row],[date]],"mmm")</f>
        <v>Mar</v>
      </c>
      <c r="H1986" s="2" t="str">
        <f>TEXT(Table[[#This Row],[date]],"yyyy")</f>
        <v>2023</v>
      </c>
      <c r="I1986" t="s">
        <v>31</v>
      </c>
      <c r="J1986" t="s">
        <v>15</v>
      </c>
      <c r="K1986">
        <v>148</v>
      </c>
    </row>
    <row r="1987" spans="1:11" x14ac:dyDescent="0.25">
      <c r="A1987" t="s">
        <v>1946</v>
      </c>
      <c r="B1987" t="s">
        <v>10</v>
      </c>
      <c r="C1987" t="s">
        <v>58</v>
      </c>
      <c r="D1987">
        <v>28</v>
      </c>
      <c r="E1987" s="27" t="s">
        <v>12</v>
      </c>
      <c r="F1987" s="2">
        <v>43941</v>
      </c>
      <c r="G1987" s="27" t="str">
        <f>TEXT(Table[[#This Row],[date]],"mmm")</f>
        <v>Apr</v>
      </c>
      <c r="H1987" s="2" t="str">
        <f>TEXT(Table[[#This Row],[date]],"yyyy")</f>
        <v>2020</v>
      </c>
      <c r="I1987" t="s">
        <v>29</v>
      </c>
      <c r="J1987" t="s">
        <v>15</v>
      </c>
      <c r="K1987">
        <v>71</v>
      </c>
    </row>
    <row r="1988" spans="1:11" x14ac:dyDescent="0.25">
      <c r="A1988" t="s">
        <v>1947</v>
      </c>
      <c r="B1988" t="s">
        <v>10</v>
      </c>
      <c r="C1988" t="s">
        <v>53</v>
      </c>
      <c r="D1988">
        <v>200</v>
      </c>
      <c r="E1988" s="27">
        <v>0.67</v>
      </c>
      <c r="F1988" s="2">
        <v>43936</v>
      </c>
      <c r="G1988" s="27" t="str">
        <f>TEXT(Table[[#This Row],[date]],"mmm")</f>
        <v>Apr</v>
      </c>
      <c r="H1988" s="2" t="str">
        <f>TEXT(Table[[#This Row],[date]],"yyyy")</f>
        <v>2020</v>
      </c>
      <c r="I1988" t="s">
        <v>39</v>
      </c>
      <c r="J1988" t="s">
        <v>15</v>
      </c>
      <c r="K1988">
        <v>423</v>
      </c>
    </row>
    <row r="1989" spans="1:11" x14ac:dyDescent="0.25">
      <c r="A1989" t="s">
        <v>1948</v>
      </c>
      <c r="B1989" t="s">
        <v>10</v>
      </c>
      <c r="C1989" t="s">
        <v>159</v>
      </c>
      <c r="D1989">
        <v>45</v>
      </c>
      <c r="E1989" s="27">
        <v>0.15</v>
      </c>
      <c r="F1989" s="2">
        <v>44728</v>
      </c>
      <c r="G1989" s="27" t="str">
        <f>TEXT(Table[[#This Row],[date]],"mmm")</f>
        <v>Jun</v>
      </c>
      <c r="H1989" s="2" t="str">
        <f>TEXT(Table[[#This Row],[date]],"yyyy")</f>
        <v>2022</v>
      </c>
      <c r="I1989" t="s">
        <v>35</v>
      </c>
      <c r="J1989" t="s">
        <v>15</v>
      </c>
      <c r="K1989">
        <v>178</v>
      </c>
    </row>
    <row r="1990" spans="1:11" x14ac:dyDescent="0.25">
      <c r="A1990" t="s">
        <v>1949</v>
      </c>
      <c r="B1990" t="s">
        <v>10</v>
      </c>
      <c r="C1990" t="s">
        <v>69</v>
      </c>
      <c r="D1990" t="s">
        <v>12</v>
      </c>
      <c r="E1990" s="27">
        <v>0.11</v>
      </c>
      <c r="F1990" s="2">
        <v>44901</v>
      </c>
      <c r="G1990" s="27" t="str">
        <f>TEXT(Table[[#This Row],[date]],"mmm")</f>
        <v>Dec</v>
      </c>
      <c r="H1990" s="2" t="str">
        <f>TEXT(Table[[#This Row],[date]],"yyyy")</f>
        <v>2022</v>
      </c>
      <c r="I1990" t="s">
        <v>31</v>
      </c>
      <c r="J1990" t="s">
        <v>15</v>
      </c>
      <c r="K1990">
        <v>647</v>
      </c>
    </row>
    <row r="1991" spans="1:11" x14ac:dyDescent="0.25">
      <c r="A1991" t="s">
        <v>1950</v>
      </c>
      <c r="B1991" t="s">
        <v>27</v>
      </c>
      <c r="C1991" t="s">
        <v>453</v>
      </c>
      <c r="D1991">
        <v>150</v>
      </c>
      <c r="E1991" s="27" t="s">
        <v>12</v>
      </c>
      <c r="F1991" s="2">
        <v>44693</v>
      </c>
      <c r="G1991" s="27" t="str">
        <f>TEXT(Table[[#This Row],[date]],"mmm")</f>
        <v>May</v>
      </c>
      <c r="H1991" s="2" t="str">
        <f>TEXT(Table[[#This Row],[date]],"yyyy")</f>
        <v>2022</v>
      </c>
      <c r="I1991" t="s">
        <v>29</v>
      </c>
      <c r="J1991" t="s">
        <v>15</v>
      </c>
      <c r="K1991">
        <v>619</v>
      </c>
    </row>
    <row r="1992" spans="1:11" x14ac:dyDescent="0.25">
      <c r="A1992" t="s">
        <v>1951</v>
      </c>
      <c r="B1992" t="s">
        <v>10</v>
      </c>
      <c r="C1992" t="s">
        <v>146</v>
      </c>
      <c r="D1992">
        <v>80</v>
      </c>
      <c r="E1992" s="27" t="s">
        <v>12</v>
      </c>
      <c r="F1992" s="2">
        <v>44767</v>
      </c>
      <c r="G1992" s="27" t="str">
        <f>TEXT(Table[[#This Row],[date]],"mmm")</f>
        <v>Jul</v>
      </c>
      <c r="H1992" s="2" t="str">
        <f>TEXT(Table[[#This Row],[date]],"yyyy")</f>
        <v>2022</v>
      </c>
      <c r="I1992" t="s">
        <v>59</v>
      </c>
      <c r="J1992" t="s">
        <v>15</v>
      </c>
      <c r="K1992">
        <v>974</v>
      </c>
    </row>
    <row r="1993" spans="1:11" x14ac:dyDescent="0.25">
      <c r="A1993" t="s">
        <v>1951</v>
      </c>
      <c r="B1993" t="s">
        <v>10</v>
      </c>
      <c r="C1993" t="s">
        <v>146</v>
      </c>
      <c r="D1993">
        <v>80</v>
      </c>
      <c r="E1993" s="27" t="s">
        <v>12</v>
      </c>
      <c r="F1993" s="2">
        <v>44799</v>
      </c>
      <c r="G1993" s="27" t="str">
        <f>TEXT(Table[[#This Row],[date]],"mmm")</f>
        <v>Aug</v>
      </c>
      <c r="H1993" s="2" t="str">
        <f>TEXT(Table[[#This Row],[date]],"yyyy")</f>
        <v>2022</v>
      </c>
      <c r="I1993" t="s">
        <v>59</v>
      </c>
      <c r="J1993" t="s">
        <v>15</v>
      </c>
      <c r="K1993">
        <v>974</v>
      </c>
    </row>
    <row r="1994" spans="1:11" x14ac:dyDescent="0.25">
      <c r="A1994" t="s">
        <v>1951</v>
      </c>
      <c r="B1994" t="s">
        <v>10</v>
      </c>
      <c r="C1994" t="s">
        <v>146</v>
      </c>
      <c r="D1994">
        <v>120</v>
      </c>
      <c r="E1994" s="27" t="s">
        <v>12</v>
      </c>
      <c r="F1994" s="2">
        <v>44462</v>
      </c>
      <c r="G1994" s="27" t="str">
        <f>TEXT(Table[[#This Row],[date]],"mmm")</f>
        <v>Sep</v>
      </c>
      <c r="H1994" s="2" t="str">
        <f>TEXT(Table[[#This Row],[date]],"yyyy")</f>
        <v>2021</v>
      </c>
      <c r="I1994" t="s">
        <v>31</v>
      </c>
      <c r="J1994" t="s">
        <v>15</v>
      </c>
      <c r="K1994">
        <v>974</v>
      </c>
    </row>
    <row r="1995" spans="1:11" x14ac:dyDescent="0.25">
      <c r="A1995" t="s">
        <v>1951</v>
      </c>
      <c r="B1995" t="s">
        <v>10</v>
      </c>
      <c r="C1995" t="s">
        <v>146</v>
      </c>
      <c r="D1995" t="s">
        <v>12</v>
      </c>
      <c r="E1995" s="27">
        <v>0.1</v>
      </c>
      <c r="F1995" s="2">
        <v>43964</v>
      </c>
      <c r="G1995" s="27" t="str">
        <f>TEXT(Table[[#This Row],[date]],"mmm")</f>
        <v>May</v>
      </c>
      <c r="H1995" s="2" t="str">
        <f>TEXT(Table[[#This Row],[date]],"yyyy")</f>
        <v>2020</v>
      </c>
      <c r="I1995" t="s">
        <v>29</v>
      </c>
      <c r="J1995" t="s">
        <v>15</v>
      </c>
      <c r="K1995">
        <v>574</v>
      </c>
    </row>
    <row r="2015" spans="1:11" x14ac:dyDescent="0.25">
      <c r="A2015" s="21" t="s">
        <v>295</v>
      </c>
      <c r="B2015" s="22" t="s">
        <v>296</v>
      </c>
      <c r="C2015" s="22" t="s">
        <v>146</v>
      </c>
      <c r="D2015" s="22">
        <v>500</v>
      </c>
      <c r="E2015" s="28">
        <v>0.14000000000000001</v>
      </c>
      <c r="F2015" s="23" t="s">
        <v>1957</v>
      </c>
      <c r="G2015" s="28" t="e">
        <f>TEXT(Table[[#This Row],[date]],"mmm")</f>
        <v>#VALUE!</v>
      </c>
      <c r="H2015" s="23" t="e">
        <f>TEXT(Table[[#This Row],[date]],"yyyy")</f>
        <v>#VALUE!</v>
      </c>
      <c r="I2015" s="23" t="s">
        <v>1957</v>
      </c>
      <c r="J2015" s="22" t="s">
        <v>31</v>
      </c>
      <c r="K2015" s="22" t="e">
        <f>IF(AND(#REF!&gt;0, D2015&gt;0), "Funded &amp; Laid Off",
IF(AND(#REF!&gt;0, D2015=0), "Funded No Layoffs",
IF(AND(#REF!=0, D2015&gt;0), "No Funding Laid Off", "Neither")))</f>
        <v>#REF!</v>
      </c>
    </row>
  </sheetData>
  <sheetProtection algorithmName="SHA-512" hashValue="0I6AMnbKAW8teLH+r55jMpBnkzK+kOR2ANSlCYv3Bh4mFCkeE9ugrjywQuEyLNyOgP3rFpVMHczhJuSRy8D/CQ==" saltValue="/QncLrx0kKQF9zoJzlXDYg==" spinCount="100000" sheet="1" objects="1" scenarios="1"/>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3760-E254-469F-B128-5B61D6493C0F}">
  <dimension ref="A1"/>
  <sheetViews>
    <sheetView tabSelected="1" zoomScale="62" zoomScaleNormal="62" workbookViewId="0">
      <selection activeCell="V11" sqref="V11"/>
    </sheetView>
  </sheetViews>
  <sheetFormatPr defaultRowHeight="15" x14ac:dyDescent="0.25"/>
  <sheetData/>
  <sheetProtection algorithmName="SHA-512" hashValue="2HSyAT8znGQgJvxNm2ug4keypOPDmfAKRnVXu4dJ0r/m1nT74Q/uUPsAiF2xcNeJBRcTcp+CLvkJGbxUCuYUwg==" saltValue="HRnclBcacA+yAEUI0Jaq9Q=="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vt:lpstr>
      <vt:lpstr>Sheet1</vt:lpstr>
      <vt:lpstr>overview</vt:lpstr>
      <vt:lpstr>analysis</vt:lpstr>
      <vt:lpstr>insights</vt:lpstr>
      <vt:lpstr>Sheet2</vt:lpstr>
      <vt:lpstr>dataset</vt:lpstr>
      <vt:lpstr>Dashboard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2026-02-09T19:25:49Z</dcterms:created>
  <dcterms:modified xsi:type="dcterms:W3CDTF">2026-04-20T15:10:39Z</dcterms:modified>
</cp:coreProperties>
</file>