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mc:AlternateContent xmlns:mc="http://schemas.openxmlformats.org/markup-compatibility/2006">
    <mc:Choice Requires="x15">
      <x15ac:absPath xmlns:x15ac="http://schemas.microsoft.com/office/spreadsheetml/2010/11/ac" url="https://d.docs.live.net/15d7c6af01edafca/Desktop/coursera/Business Analyst/Dashboards/Chandoo/"/>
    </mc:Choice>
  </mc:AlternateContent>
  <xr:revisionPtr revIDLastSave="996" documentId="13_ncr:1_{EA26473C-7E30-4127-9551-2149B51926C9}" xr6:coauthVersionLast="47" xr6:coauthVersionMax="47" xr10:uidLastSave="{676AB1D4-C6CA-4881-AFBC-FF6C306B1A7E}"/>
  <bookViews>
    <workbookView xWindow="-108" yWindow="-108" windowWidth="23256" windowHeight="12456" xr2:uid="{26D4546B-D2A1-4444-8EAF-A6228F96F0C1}"/>
  </bookViews>
  <sheets>
    <sheet name="Data" sheetId="2" r:id="rId1"/>
    <sheet name="Assets" sheetId="4" r:id="rId2"/>
    <sheet name="Customer Centre Report" sheetId="5" r:id="rId3"/>
    <sheet name="Pivots sheet" sheetId="6" r:id="rId4"/>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12" r:id="rId9"/>
    <pivotCache cacheId="15" r:id="rId10"/>
    <pivotCache cacheId="18" r:id="rId11"/>
    <pivotCache cacheId="21" r:id="rId12"/>
    <pivotCache cacheId="24"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2" i="6" l="1"/>
  <c r="O33" i="5" s="1"/>
  <c r="G58" i="6"/>
  <c r="G63" i="6" s="1"/>
  <c r="G68" i="6" s="1"/>
  <c r="O39" i="5" s="1"/>
  <c r="G57" i="6"/>
  <c r="G62" i="6" s="1"/>
  <c r="G67" i="6" s="1"/>
  <c r="O38" i="5" s="1"/>
  <c r="G56" i="6"/>
  <c r="G66" i="6" s="1"/>
  <c r="O37" i="5" s="1"/>
  <c r="S21" i="5" a="1"/>
  <c r="S21" i="5" s="1"/>
  <c r="R22" i="5" a="1"/>
  <c r="R22" i="5" s="1"/>
  <c r="J38" i="6"/>
  <c r="I44" i="6" s="1"/>
  <c r="F43" i="6" a="1"/>
  <c r="F43"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J43" i="6" l="1"/>
  <c r="J47" i="6"/>
  <c r="J46" i="6"/>
  <c r="J45" i="6"/>
  <c r="J44" i="6"/>
  <c r="I43" i="6"/>
  <c r="I47" i="6"/>
  <c r="I46" i="6"/>
  <c r="I45"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475AB4-8835-47B3-BA1D-C504551AE4B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F786889-778D-4E6B-AB49-F92D37780205}"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E7824629-AE97-4185-AEC6-F46308E635F2}"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7">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futureMetadata>
  <cellMetadata count="1">
    <bk>
      <rc t="1" v="0"/>
    </bk>
  </cellMetadata>
  <valueMetadata count="7">
    <bk>
      <rc t="2" v="0"/>
    </bk>
    <bk>
      <rc t="2" v="1"/>
    </bk>
    <bk>
      <rc t="2" v="2"/>
    </bk>
    <bk>
      <rc t="2" v="3"/>
    </bk>
    <bk>
      <rc t="2" v="4"/>
    </bk>
    <bk>
      <rc t="2" v="5"/>
    </bk>
    <bk>
      <rc t="2" v="6"/>
    </bk>
  </valueMetadata>
</metadata>
</file>

<file path=xl/sharedStrings.xml><?xml version="1.0" encoding="utf-8"?>
<sst xmlns="http://schemas.openxmlformats.org/spreadsheetml/2006/main" count="3171" uniqueCount="1084">
  <si>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</si>
  <si>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</si>
  <si>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</si>
  <si>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</si>
  <si>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</si>
  <si>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</si>
  <si>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</si>
  <si>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</si>
  <si>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</si>
  <si>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</si>
  <si>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</si>
  <si>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</si>
  <si>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</si>
  <si>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</si>
  <si>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</si>
  <si>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</si>
  <si>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</si>
  <si>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</si>
  <si>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</si>
  <si>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</si>
  <si>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</si>
  <si>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</si>
  <si>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</si>
  <si>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</si>
  <si>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</si>
  <si>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</si>
  <si>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</si>
  <si>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</si>
  <si>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</si>
  <si>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</si>
  <si>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</si>
  <si>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</si>
  <si>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</si>
  <si>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</si>
  <si>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</si>
  <si>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</si>
  <si>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</si>
  <si>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</si>
  <si>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</si>
  <si>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</si>
  <si>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</si>
  <si>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</si>
  <si>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</si>
  <si>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</si>
  <si>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</si>
  <si>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</si>
  <si>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</si>
  <si>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</si>
  <si>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</si>
  <si>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</si>
  <si>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</si>
  <si>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</si>
  <si>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</si>
  <si>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</si>
  <si>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</si>
  <si>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</si>
  <si>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</si>
  <si>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</si>
  <si>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</si>
  <si>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</si>
  <si>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</si>
  <si>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</si>
  <si>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</si>
  <si>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</si>
  <si>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</si>
  <si>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</si>
  <si>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</si>
  <si>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</si>
  <si>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</si>
  <si>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</si>
  <si>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</si>
  <si>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</si>
  <si>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</si>
  <si>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</si>
  <si>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</si>
  <si>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</si>
  <si>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</si>
  <si>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</si>
  <si>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</si>
  <si>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</si>
  <si>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</si>
  <si>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</si>
  <si>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</si>
  <si>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</si>
  <si>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</si>
  <si>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</si>
  <si>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</si>
  <si>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</si>
  <si>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</si>
  <si>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</si>
  <si>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</si>
  <si>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</si>
  <si>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</si>
  <si>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</si>
  <si>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</si>
  <si>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</si>
  <si>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</si>
  <si>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</si>
  <si>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</si>
  <si>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</si>
  <si>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</si>
  <si>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</si>
  <si>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</si>
  <si>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</si>
  <si>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</si>
  <si>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</si>
  <si>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</si>
  <si>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</si>
  <si>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</si>
  <si>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</si>
  <si>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</si>
  <si>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</si>
  <si>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</si>
  <si>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</si>
  <si>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</si>
  <si>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</si>
  <si>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</si>
  <si>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</si>
  <si>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</si>
  <si>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</si>
  <si>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</si>
  <si>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</si>
  <si>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</si>
  <si>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</si>
  <si>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</si>
  <si>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</si>
  <si>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</si>
  <si>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</si>
  <si>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</si>
  <si>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</si>
  <si>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</si>
  <si>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</si>
  <si>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</si>
  <si>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</si>
  <si>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</si>
  <si>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</si>
  <si>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</si>
  <si>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</si>
  <si>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</si>
  <si>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</si>
  <si>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</si>
  <si>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</si>
  <si>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</si>
  <si>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</si>
  <si>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</si>
  <si>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</si>
  <si>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</si>
  <si>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</si>
  <si>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</si>
  <si>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</si>
  <si>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</si>
  <si>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</si>
  <si>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</si>
  <si>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</si>
  <si>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</si>
  <si>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</si>
  <si>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</si>
  <si>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</si>
  <si>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</si>
  <si>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</si>
  <si>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</si>
  <si>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</si>
  <si>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</si>
  <si>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</si>
  <si>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</si>
  <si>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</si>
  <si>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</si>
  <si>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</si>
  <si>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</si>
  <si>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</si>
  <si>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</si>
  <si>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</si>
  <si>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</si>
  <si>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</si>
  <si>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</si>
  <si>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</si>
  <si>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</si>
  <si>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</si>
  <si>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</si>
  <si>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</si>
  <si>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</si>
  <si>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</si>
  <si>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</si>
  <si>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</si>
  <si>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</si>
  <si>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</si>
  <si>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</si>
  <si>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</si>
  <si>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</si>
  <si>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</si>
  <si>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</si>
  <si>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</si>
  <si>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</si>
  <si>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</si>
  <si>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</si>
  <si>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</si>
  <si>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</si>
  <si>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</si>
  <si>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</si>
  <si>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</si>
  <si>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</si>
  <si>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</si>
  <si>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</si>
  <si>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</si>
  <si>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</si>
  <si>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</si>
  <si>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</si>
  <si>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</si>
  <si>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</si>
  <si>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</si>
  <si>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</si>
  <si>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</si>
  <si>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</si>
  <si>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</si>
  <si>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</si>
  <si>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</si>
  <si>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</si>
  <si>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</si>
  <si>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</si>
  <si>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</si>
  <si>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</si>
  <si>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</si>
  <si>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</si>
  <si>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</si>
  <si>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</si>
  <si>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</si>
  <si>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</si>
  <si>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</si>
  <si>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</si>
  <si>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</si>
  <si>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</si>
  <si>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</si>
  <si>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</si>
  <si>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</si>
  <si>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</si>
  <si>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</si>
  <si>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</si>
  <si>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</si>
  <si>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</si>
  <si>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</si>
  <si>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</si>
  <si>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</si>
  <si>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</si>
  <si>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</si>
  <si>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</si>
  <si>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</si>
  <si>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</si>
  <si>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</si>
  <si>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</si>
  <si>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</si>
  <si>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</si>
  <si>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</si>
  <si>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</si>
  <si>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</si>
  <si>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</si>
  <si>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</si>
  <si>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</si>
  <si>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</si>
  <si>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</si>
  <si>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</si>
  <si>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</si>
  <si>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</si>
  <si>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</si>
  <si>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</si>
  <si>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</si>
  <si>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</si>
  <si>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</si>
  <si>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</si>
  <si>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</si>
  <si>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</si>
  <si>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</si>
  <si>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</si>
  <si>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</si>
  <si>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</si>
  <si>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</si>
  <si>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</si>
  <si>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</si>
  <si>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</si>
  <si>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</si>
  <si>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</si>
  <si>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</si>
  <si>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</si>
  <si>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</si>
  <si>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</si>
  <si>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</si>
  <si>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</si>
  <si>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</si>
  <si>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</si>
  <si>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</si>
  <si>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</si>
  <si>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</si>
  <si>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</si>
  <si>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</si>
  <si>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</si>
  <si>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</si>
  <si>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</si>
  <si>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</si>
  <si>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</si>
  <si>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</si>
  <si>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</si>
  <si>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</si>
  <si>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</si>
  <si>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</si>
  <si>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</si>
  <si>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</si>
  <si>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</si>
  <si>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</si>
  <si>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</si>
  <si>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</si>
  <si>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</si>
  <si>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</si>
  <si>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</si>
  <si>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</si>
  <si>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</si>
  <si>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</si>
  <si>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</si>
  <si>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</si>
  <si>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</si>
  <si>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</si>
  <si>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</si>
  <si>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</si>
  <si>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</si>
  <si>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</si>
  <si>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</si>
  <si>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</si>
  <si>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</si>
  <si>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</si>
  <si>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</si>
  <si>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</si>
  <si>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</si>
  <si>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</si>
  <si>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</si>
  <si>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</si>
  <si>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</si>
  <si>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</si>
  <si>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</si>
  <si>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</si>
  <si>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</si>
  <si>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</si>
  <si>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</si>
  <si>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</si>
  <si>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</si>
  <si>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</si>
  <si>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</si>
  <si>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</si>
  <si>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</si>
  <si>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</si>
  <si>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</si>
  <si>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</si>
  <si>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</si>
  <si>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</si>
  <si>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</si>
  <si>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</si>
  <si>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</si>
  <si>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</si>
  <si>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</si>
  <si>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</si>
  <si>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</si>
  <si>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</si>
  <si>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</si>
  <si>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</si>
  <si>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</si>
  <si>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</si>
  <si>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</si>
  <si>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</si>
  <si>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</si>
  <si>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</si>
  <si>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</si>
  <si>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</si>
  <si>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</si>
  <si>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</si>
  <si>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</si>
  <si>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</si>
  <si>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</si>
  <si>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</si>
  <si>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</si>
  <si>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</si>
  <si>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</si>
  <si>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</si>
  <si>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</si>
  <si>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</si>
  <si>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</si>
  <si>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</si>
  <si>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</si>
  <si>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</si>
  <si>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</si>
  <si>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</si>
  <si>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</si>
  <si>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</si>
  <si>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</si>
  <si>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</si>
  <si>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</si>
  <si>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</si>
  <si>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</si>
  <si>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</si>
  <si>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</si>
  <si>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</si>
  <si>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</si>
  <si>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</si>
  <si>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</si>
  <si>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</si>
  <si>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</si>
  <si>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</si>
  <si>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</si>
  <si>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</si>
  <si>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</si>
  <si>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</si>
  <si>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</si>
  <si>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</si>
  <si>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</si>
  <si>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</si>
  <si>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</si>
  <si>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</si>
  <si>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</si>
  <si>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</si>
  <si>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</si>
  <si>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</si>
  <si>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</si>
  <si>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</si>
  <si>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</si>
  <si>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</si>
  <si>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</si>
  <si>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</si>
  <si>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</si>
  <si>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</si>
  <si>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</si>
  <si>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</si>
  <si>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</si>
  <si>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</si>
  <si>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</si>
  <si>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</si>
  <si>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</si>
  <si>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</si>
  <si>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</si>
  <si>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</si>
  <si>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</si>
  <si>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</si>
  <si>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</si>
  <si>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</si>
  <si>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</si>
  <si>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</si>
  <si>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</si>
  <si>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</si>
  <si>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</si>
  <si>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</si>
  <si>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</si>
  <si>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</si>
  <si>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</si>
  <si>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</si>
  <si>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</si>
  <si>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</si>
  <si>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</si>
  <si>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</si>
  <si>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</si>
  <si>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</si>
  <si>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</si>
  <si>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</si>
  <si>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</si>
  <si>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</si>
  <si>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</si>
  <si>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</si>
  <si>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</si>
  <si>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</si>
  <si>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</si>
  <si>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</si>
  <si>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</si>
  <si>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</si>
  <si>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</si>
  <si>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</si>
  <si>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</si>
  <si>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</si>
  <si>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</si>
  <si>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</si>
  <si>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</si>
  <si>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</si>
  <si>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</si>
  <si>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</si>
  <si>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</si>
  <si>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</si>
  <si>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</si>
  <si>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</si>
  <si>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</si>
  <si>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</si>
  <si>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</si>
  <si>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</si>
  <si>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</si>
  <si>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</si>
  <si>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</si>
  <si>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</si>
  <si>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</si>
  <si>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</si>
  <si>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</si>
  <si>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</si>
  <si>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</si>
  <si>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</si>
  <si>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</si>
  <si>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</si>
  <si>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</si>
  <si>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</si>
  <si>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</si>
  <si>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</si>
  <si>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</si>
  <si>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</si>
  <si>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</si>
  <si>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</si>
  <si>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</si>
  <si>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</si>
  <si>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</si>
  <si>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</si>
  <si>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</si>
  <si>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</si>
  <si>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</si>
  <si>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</si>
  <si>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</si>
  <si>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</si>
  <si>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</si>
  <si>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</si>
  <si>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</si>
  <si>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</si>
  <si>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</si>
  <si>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</si>
  <si>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</si>
  <si>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</si>
  <si>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</si>
  <si>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</si>
  <si>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</si>
  <si>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</si>
  <si>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</si>
  <si>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</si>
  <si>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</si>
  <si>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</si>
  <si>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</si>
  <si>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</si>
  <si>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</si>
  <si>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</si>
  <si>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</si>
  <si>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</si>
  <si>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</si>
  <si>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</si>
  <si>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</si>
  <si>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</si>
  <si>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</si>
  <si>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</si>
  <si>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</si>
  <si>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</si>
  <si>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</si>
  <si>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</si>
  <si>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</si>
  <si>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</si>
  <si>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</si>
  <si>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</si>
  <si>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</si>
  <si>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</si>
  <si>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</si>
  <si>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</si>
  <si>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</si>
  <si>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</si>
  <si>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</si>
  <si>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</si>
  <si>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</si>
  <si>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</si>
  <si>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</si>
  <si>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</si>
  <si>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</si>
  <si>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</si>
  <si>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</si>
  <si>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</si>
  <si>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</si>
  <si>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</si>
  <si>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</si>
  <si>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</si>
  <si>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</si>
  <si>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</si>
  <si>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</si>
  <si>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</si>
  <si>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</si>
  <si>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</si>
  <si>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</si>
  <si>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</si>
  <si>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</si>
  <si>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</si>
  <si>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</si>
  <si>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</si>
  <si>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</si>
  <si>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</si>
  <si>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</si>
  <si>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</si>
  <si>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</si>
  <si>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</si>
  <si>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</si>
  <si>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</si>
  <si>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</si>
  <si>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</si>
  <si>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</si>
  <si>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</si>
  <si>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</si>
  <si>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</si>
  <si>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</si>
  <si>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</si>
  <si>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</si>
  <si>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</si>
  <si>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</si>
  <si>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</si>
  <si>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</si>
  <si>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</si>
  <si>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</si>
  <si>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</si>
  <si>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</si>
  <si>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</si>
  <si>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</si>
  <si>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</si>
  <si>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</si>
  <si>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</si>
  <si>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</si>
  <si>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</si>
  <si>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</si>
  <si>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</si>
  <si>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</si>
  <si>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</si>
  <si>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</si>
  <si>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</si>
  <si>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</si>
  <si>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</si>
  <si>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</si>
  <si>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</si>
  <si>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</si>
  <si>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</si>
  <si>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</si>
  <si>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</si>
  <si>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</si>
  <si>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</si>
  <si>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</si>
  <si>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</si>
  <si>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</si>
  <si>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</si>
  <si>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</si>
  <si>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</si>
  <si>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</si>
  <si>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</si>
  <si>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</si>
  <si>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</si>
  <si>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</si>
  <si>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</si>
  <si>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</si>
  <si>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</si>
  <si>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</si>
  <si>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</si>
  <si>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</si>
  <si>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</si>
  <si>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</si>
  <si>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</si>
  <si>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</si>
  <si>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</si>
  <si>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</si>
  <si>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</si>
  <si>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</si>
  <si>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</si>
  <si>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</si>
  <si>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</si>
  <si>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</si>
  <si>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</si>
  <si>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</si>
  <si>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</si>
  <si>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</si>
  <si>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</si>
  <si>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</si>
  <si>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</si>
  <si>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</si>
  <si>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</si>
  <si>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</si>
  <si>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</si>
  <si>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</si>
  <si>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</si>
  <si>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</si>
  <si>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</si>
  <si>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</si>
  <si>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</si>
  <si>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</si>
  <si>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</si>
  <si>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</si>
  <si>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</si>
  <si>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</si>
  <si>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</si>
  <si>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</si>
  <si>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</si>
  <si>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</si>
  <si>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</si>
  <si>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</si>
  <si>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</si>
  <si>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</si>
  <si>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</si>
  <si>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</si>
  <si>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</si>
  <si>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</si>
  <si>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</si>
  <si>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</si>
  <si>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</si>
  <si>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</si>
  <si>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</si>
  <si>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</si>
  <si>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</si>
  <si>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</si>
  <si>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</si>
  <si>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</si>
  <si>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</si>
  <si>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</si>
  <si>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</si>
  <si>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</si>
  <si>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</si>
  <si>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</si>
  <si>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</si>
  <si>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</si>
  <si>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</si>
  <si>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</si>
  <si>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</si>
  <si>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</si>
  <si>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</si>
  <si>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</si>
  <si>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</si>
  <si>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</si>
  <si>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</si>
  <si>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</si>
  <si>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</si>
  <si>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</si>
  <si>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</si>
  <si>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</si>
  <si>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</si>
  <si>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</si>
  <si>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</si>
  <si>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</si>
  <si>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</si>
  <si>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</si>
  <si>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</si>
  <si>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</si>
  <si>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</si>
  <si>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</si>
  <si>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</si>
  <si>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</si>
  <si>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</si>
  <si>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</si>
  <si>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</si>
  <si>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</si>
  <si>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</si>
  <si>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</si>
  <si>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</si>
  <si>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</si>
  <si>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</si>
  <si>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</si>
  <si>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</si>
  <si>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</si>
  <si>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</si>
  <si>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</si>
  <si>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</si>
  <si>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</si>
  <si>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</si>
  <si>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</si>
  <si>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</si>
  <si>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</si>
  <si>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</si>
  <si>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</si>
  <si>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</si>
  <si>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</si>
  <si>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</si>
  <si>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</si>
  <si>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</si>
  <si>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</si>
  <si>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</si>
  <si>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</si>
  <si>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</si>
  <si>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</si>
  <si>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</si>
  <si>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</si>
  <si>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</si>
  <si>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</si>
  <si>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</si>
  <si>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</si>
  <si>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</si>
  <si>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</si>
  <si>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</si>
  <si>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</si>
  <si>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</si>
  <si>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</si>
  <si>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</si>
  <si>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</si>
  <si>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</si>
  <si>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</si>
  <si>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</si>
  <si>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</si>
  <si>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</si>
  <si>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</si>
  <si>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</si>
  <si>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</si>
  <si>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</si>
  <si>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</si>
  <si>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</si>
  <si>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</si>
  <si>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</si>
  <si>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</si>
  <si>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</si>
  <si>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</si>
  <si>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</si>
  <si>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</si>
  <si>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</si>
  <si>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</si>
  <si>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</si>
  <si>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</si>
  <si>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</si>
  <si>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</si>
  <si>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</si>
  <si>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</si>
  <si>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</si>
  <si>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</si>
  <si>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</si>
  <si>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</si>
  <si>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</si>
  <si>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</si>
  <si>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</si>
  <si>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</si>
  <si>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</si>
  <si>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</si>
  <si>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</si>
  <si>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</si>
  <si>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</si>
  <si>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</si>
  <si>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</si>
  <si>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</si>
  <si>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</si>
  <si>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</si>
  <si>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</si>
  <si>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</si>
  <si>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</si>
  <si>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</si>
  <si>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</si>
  <si>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</si>
  <si>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</si>
  <si>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</si>
  <si>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</si>
  <si>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</si>
  <si>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</si>
  <si>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</si>
  <si>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</si>
  <si>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</si>
  <si>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</si>
  <si>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</si>
  <si>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</si>
  <si>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</si>
  <si>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</si>
  <si>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</si>
  <si>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</si>
  <si>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</si>
  <si>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</si>
  <si>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</si>
  <si>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</si>
  <si>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</si>
  <si>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</si>
  <si>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</si>
  <si>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</si>
  <si>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</si>
  <si>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</si>
  <si>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</si>
  <si>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</si>
  <si>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</si>
  <si>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</si>
  <si>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</si>
  <si>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</si>
  <si>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</si>
  <si>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</si>
  <si>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</si>
  <si>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</si>
  <si>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</si>
  <si>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</si>
  <si>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</si>
  <si>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</si>
  <si>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</si>
  <si>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</si>
  <si>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</si>
  <si>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</si>
  <si>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</si>
  <si>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</si>
  <si>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</si>
  <si>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</si>
  <si>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</si>
  <si>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</si>
  <si>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</si>
  <si>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</si>
  <si>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</si>
  <si>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</si>
  <si>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</si>
  <si>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</si>
  <si>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</si>
  <si>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</si>
  <si>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</si>
  <si>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</si>
  <si>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</si>
  <si>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</si>
  <si>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</si>
  <si>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</si>
  <si>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</si>
  <si>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</si>
  <si>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</si>
  <si>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</si>
  <si>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</si>
  <si>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</si>
  <si>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</si>
  <si>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</si>
  <si>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</si>
  <si>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</si>
  <si>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</si>
  <si>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</si>
  <si>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</si>
  <si>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</si>
  <si>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</si>
  <si>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</si>
  <si>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</si>
  <si>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</si>
  <si>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</si>
  <si>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</si>
  <si>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</si>
  <si>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</si>
  <si>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</si>
  <si>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</si>
  <si>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</si>
  <si>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</si>
  <si>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</si>
  <si>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</si>
  <si>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</si>
  <si>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</si>
  <si>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</si>
  <si>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</si>
  <si>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</si>
  <si>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</si>
  <si>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</si>
  <si>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</si>
  <si>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</si>
  <si>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</si>
  <si>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</si>
  <si>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</si>
  <si>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</si>
  <si>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</si>
  <si>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</si>
  <si>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</si>
  <si>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</si>
  <si>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</si>
  <si>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</si>
  <si>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</si>
  <si>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</si>
  <si>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</si>
  <si>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</si>
  <si>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</si>
  <si>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</si>
  <si>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</si>
  <si>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</si>
  <si>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</si>
  <si>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</si>
  <si>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</si>
  <si>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</si>
  <si>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</si>
  <si>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</si>
  <si>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</si>
  <si>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</si>
  <si>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</si>
  <si>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</si>
  <si>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</si>
  <si>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</si>
  <si>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</si>
  <si>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</si>
  <si>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</si>
  <si>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</si>
  <si>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</si>
  <si>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</si>
  <si>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</si>
  <si>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</si>
  <si>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</si>
  <si>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</si>
  <si>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</si>
  <si>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</si>
  <si>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</si>
  <si>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</si>
  <si>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</si>
  <si>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</si>
  <si>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</si>
  <si>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</si>
  <si>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</si>
  <si>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</si>
  <si>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</si>
  <si>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</si>
  <si>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</si>
  <si>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</si>
  <si>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</si>
  <si>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</si>
  <si>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</si>
  <si>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</si>
  <si>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</si>
  <si>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</si>
  <si>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</si>
  <si>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</si>
  <si>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</si>
  <si>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</si>
  <si>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</si>
  <si>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</si>
  <si>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</si>
  <si>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</si>
  <si>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</si>
  <si>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</si>
  <si>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</si>
  <si>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</si>
  <si>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</si>
  <si>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</si>
  <si>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</si>
  <si>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</si>
  <si>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</si>
  <si>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</si>
  <si>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</si>
  <si>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</si>
  <si>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</si>
  <si>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</si>
  <si>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</si>
  <si>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</si>
  <si>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</si>
  <si>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</si>
  <si>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</si>
  <si>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</si>
  <si>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</si>
  <si>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</si>
  <si>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</si>
  <si>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</si>
  <si>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</si>
  <si>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</si>
  <si>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</si>
  <si>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</si>
  <si>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</si>
  <si>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</si>
  <si>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</si>
  <si>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</si>
  <si>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</si>
  <si>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</si>
  <si>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</si>
  <si>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</si>
  <si>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</si>
  <si>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</si>
  <si>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</si>
  <si>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</si>
  <si>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</si>
  <si>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</si>
  <si>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</si>
  <si>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Average Rating</t>
  </si>
  <si>
    <t>5* Calls</t>
  </si>
  <si>
    <t>Column Labels</t>
  </si>
  <si>
    <t>Grand Total</t>
  </si>
  <si>
    <t>Row Labels</t>
  </si>
  <si>
    <t>janv</t>
  </si>
  <si>
    <t>févr</t>
  </si>
  <si>
    <t>mars</t>
  </si>
  <si>
    <t>avr</t>
  </si>
  <si>
    <t>mai</t>
  </si>
  <si>
    <t>juin</t>
  </si>
  <si>
    <t>juil</t>
  </si>
  <si>
    <t>août</t>
  </si>
  <si>
    <t>sept</t>
  </si>
  <si>
    <t>oct</t>
  </si>
  <si>
    <t>nov</t>
  </si>
  <si>
    <t>déc</t>
  </si>
  <si>
    <t>Call Count2</t>
  </si>
  <si>
    <t>Friday</t>
  </si>
  <si>
    <t>Monday</t>
  </si>
  <si>
    <t>Saturday</t>
  </si>
  <si>
    <t>Sunday</t>
  </si>
  <si>
    <t>Thursday</t>
  </si>
  <si>
    <t>Tuesday</t>
  </si>
  <si>
    <t>Wednesday</t>
  </si>
  <si>
    <t>For Graph</t>
  </si>
  <si>
    <t>Rep</t>
  </si>
  <si>
    <t>Calls</t>
  </si>
  <si>
    <t>Amount</t>
  </si>
  <si>
    <t>Sel. Calls</t>
  </si>
  <si>
    <t>Sel. Amount</t>
  </si>
  <si>
    <t xml:space="preserve">Select Rep </t>
  </si>
  <si>
    <t>Rep Summary</t>
  </si>
  <si>
    <t>% of Calls</t>
  </si>
  <si>
    <t>Call Rank</t>
  </si>
  <si>
    <t>Amount Rank</t>
  </si>
  <si>
    <t>Labels:</t>
  </si>
  <si>
    <t>Image:</t>
  </si>
  <si>
    <t>Call Centre Report - 2025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</si>
</sst>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5" formatCode="#,##0\ &quot;€&quot;;\-#,##0\ &quot;€&quot;"/>
    <numFmt numFmtId="164" formatCode="[$-409]d\-mmm\-yy;@"/>
    <numFmt numFmtId="165" formatCode="0.0"/>
    <numFmt numFmtId="166" formatCode="&quot;€&quot;#,###.0,\K"/>
    <numFmt numFmtId="167" formatCode="#,##0\ &quot;€&quot;"/>
    <numFmt numFmtId="168" formatCode="#,##0\ &quot;€&quot;;\-#,##0\ &quot;€&quot;;#,##0\ &quot;€&quot;"/>
  </numFmts>
  <fonts count="6"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b/>
      <sz val="12"/>
      <color theme="1"/>
      <name val="Aptos"/>
      <family val="2"/>
      <scheme val="minor"/>
    </font>
    <font>
      <sz val="36"/>
      <color theme="1"/>
      <name val="Aptos ExtraBold"/>
      <family val="2"/>
      <scheme val="maj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9"/>
        <bgColor indexed="64"/>
      </patternFill>
    </fill>
    <fill>
      <patternFill patternType="solid">
        <fgColor theme="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style="thin">
        <color indexed="64"/>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1">
    <xf numFmtId="0" fontId="0" fillId="0" borderId="0"/>
  </cellStyleXfs>
  <cellXfs count="49">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5" fontId="0" fillId="0" borderId="0" xfId="0" applyNumberFormat="1"/>
    <xf numFmtId="165" fontId="0" fillId="0" borderId="0" xfId="0" applyNumberFormat="1"/>
    <xf numFmtId="0" fontId="0" fillId="0" borderId="0" xfId="0" pivotButton="1"/>
    <xf numFmtId="0" fontId="0" fillId="0" borderId="0" xfId="0" applyAlignment="1">
      <alignment horizontal="left"/>
    </xf>
    <xf numFmtId="166" fontId="0" fillId="0" borderId="8" xfId="0" applyNumberFormat="1" applyBorder="1"/>
    <xf numFmtId="166" fontId="0" fillId="0" borderId="11" xfId="0" applyNumberFormat="1" applyBorder="1"/>
    <xf numFmtId="166" fontId="0" fillId="0" borderId="5" xfId="0" applyNumberFormat="1" applyBorder="1"/>
    <xf numFmtId="0" fontId="0" fillId="4" borderId="0" xfId="0" applyFill="1" applyAlignment="1">
      <alignment horizontal="left"/>
    </xf>
    <xf numFmtId="0" fontId="0" fillId="0" borderId="0" xfId="0" applyAlignment="1">
      <alignment horizontal="left" indent="1"/>
    </xf>
    <xf numFmtId="0" fontId="0" fillId="5" borderId="12" xfId="0" applyFill="1" applyBorder="1"/>
    <xf numFmtId="0" fontId="0" fillId="5" borderId="0" xfId="0" applyFill="1"/>
    <xf numFmtId="0" fontId="0" fillId="5" borderId="15" xfId="0" applyFill="1" applyBorder="1" applyAlignment="1">
      <alignment horizontal="left" indent="1"/>
    </xf>
    <xf numFmtId="167" fontId="0" fillId="5" borderId="9" xfId="0" applyNumberFormat="1" applyFill="1" applyBorder="1"/>
    <xf numFmtId="167" fontId="0" fillId="5" borderId="10" xfId="0" applyNumberFormat="1" applyFill="1" applyBorder="1"/>
    <xf numFmtId="167" fontId="0" fillId="5" borderId="0" xfId="0" applyNumberFormat="1" applyFill="1"/>
    <xf numFmtId="167" fontId="0" fillId="5" borderId="16" xfId="0" applyNumberFormat="1" applyFill="1" applyBorder="1"/>
    <xf numFmtId="0" fontId="0" fillId="5" borderId="17" xfId="0" applyFill="1" applyBorder="1" applyAlignment="1">
      <alignment horizontal="left" indent="1"/>
    </xf>
    <xf numFmtId="167" fontId="0" fillId="5" borderId="18" xfId="0" applyNumberFormat="1" applyFill="1" applyBorder="1"/>
    <xf numFmtId="167" fontId="0" fillId="5" borderId="19" xfId="0" applyNumberFormat="1" applyFill="1" applyBorder="1"/>
    <xf numFmtId="167" fontId="0" fillId="5" borderId="20" xfId="0" applyNumberFormat="1" applyFill="1" applyBorder="1"/>
    <xf numFmtId="0" fontId="1" fillId="5" borderId="13" xfId="0" applyFont="1" applyFill="1" applyBorder="1"/>
    <xf numFmtId="0" fontId="1" fillId="5" borderId="14" xfId="0" applyFont="1" applyFill="1" applyBorder="1"/>
    <xf numFmtId="0" fontId="4" fillId="5" borderId="15" xfId="0" applyFont="1" applyFill="1" applyBorder="1"/>
    <xf numFmtId="0" fontId="5" fillId="3" borderId="0" xfId="0" applyFont="1" applyFill="1"/>
    <xf numFmtId="0" fontId="0" fillId="3" borderId="0" xfId="0" applyFill="1" applyAlignment="1">
      <alignment horizontal="center"/>
    </xf>
    <xf numFmtId="0" fontId="0" fillId="3" borderId="16" xfId="0" applyFill="1" applyBorder="1" applyAlignment="1">
      <alignment horizontal="center"/>
    </xf>
    <xf numFmtId="168" fontId="0" fillId="0" borderId="0" xfId="0" applyNumberFormat="1"/>
  </cellXfs>
  <cellStyles count="1">
    <cellStyle name="Normal" xfId="0" builtinId="0"/>
  </cellStyles>
  <dxfs count="20">
    <dxf>
      <fill>
        <patternFill patternType="solid">
          <bgColor theme="9"/>
        </patternFill>
      </fill>
    </dxf>
    <dxf>
      <fill>
        <patternFill>
          <bgColor theme="3" tint="0.79998168889431442"/>
        </patternFill>
      </fill>
      <border>
        <left style="thin">
          <color theme="1" tint="0.34998626667073579"/>
        </left>
        <right style="thin">
          <color theme="1" tint="0.34998626667073579"/>
        </right>
        <top/>
        <bottom/>
        <vertical/>
        <horizontal/>
      </border>
    </dxf>
    <dxf>
      <fill>
        <patternFill patternType="solid">
          <bgColor theme="9"/>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font>
        <b/>
        <color theme="1"/>
      </font>
      <border>
        <bottom style="thin">
          <color theme="8"/>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9"/>
    </tableStyle>
    <tableStyle name="SlicerStyleDark5 2" pivot="0" table="0" count="10" xr9:uid="{C0DF91DF-D361-4F4B-8237-BBEE14AE2B2B}">
      <tableStyleElement type="wholeTable" dxfId="18"/>
      <tableStyleElement type="headerRow" dxfId="17"/>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b/>
            <i val="0"/>
            <color rgb="FF000000"/>
          </font>
          <fill>
            <patternFill patternType="solid">
              <fgColor rgb="FFC0C0C0"/>
              <bgColor theme="0" tint="-0.24994659260841701"/>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22/10/relationships/richValueRel" Target="richData/richValueRel.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microsoft.com/office/2017/06/relationships/rdRichValueTypes" Target="richData/rdRichValueTypes.xml"/><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Structure" Target="richData/rdrichvaluestructure.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 sheet!Weekday Trend</c:name>
    <c:fmtId val="2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 sheet'!$G$25</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sheet'!$F$26:$F$33</c:f>
              <c:strCache>
                <c:ptCount val="7"/>
                <c:pt idx="0">
                  <c:v>Sunday</c:v>
                </c:pt>
                <c:pt idx="1">
                  <c:v>Monday</c:v>
                </c:pt>
                <c:pt idx="2">
                  <c:v>Tuesday</c:v>
                </c:pt>
                <c:pt idx="3">
                  <c:v>Wednesday</c:v>
                </c:pt>
                <c:pt idx="4">
                  <c:v>Thursday</c:v>
                </c:pt>
                <c:pt idx="5">
                  <c:v>Friday</c:v>
                </c:pt>
                <c:pt idx="6">
                  <c:v>Saturday</c:v>
                </c:pt>
              </c:strCache>
            </c:strRef>
          </c:cat>
          <c:val>
            <c:numRef>
              <c:f>'Pivots sheet'!$G$26:$G$33</c:f>
              <c:numCache>
                <c:formatCode>#,##0</c:formatCode>
                <c:ptCount val="7"/>
                <c:pt idx="0">
                  <c:v>28</c:v>
                </c:pt>
                <c:pt idx="1">
                  <c:v>24</c:v>
                </c:pt>
                <c:pt idx="2">
                  <c:v>44</c:v>
                </c:pt>
                <c:pt idx="3">
                  <c:v>36</c:v>
                </c:pt>
                <c:pt idx="4">
                  <c:v>33</c:v>
                </c:pt>
                <c:pt idx="5">
                  <c:v>29</c:v>
                </c:pt>
                <c:pt idx="6">
                  <c:v>24</c:v>
                </c:pt>
              </c:numCache>
            </c:numRef>
          </c:val>
          <c:extLst>
            <c:ext xmlns:c16="http://schemas.microsoft.com/office/drawing/2014/chart" uri="{C3380CC4-5D6E-409C-BE32-E72D297353CC}">
              <c16:uniqueId val="{00000000-94C8-4C58-80CA-9E6969B3E373}"/>
            </c:ext>
          </c:extLst>
        </c:ser>
        <c:dLbls>
          <c:showLegendKey val="0"/>
          <c:showVal val="0"/>
          <c:showCatName val="0"/>
          <c:showSerName val="0"/>
          <c:showPercent val="0"/>
          <c:showBubbleSize val="0"/>
        </c:dLbls>
        <c:gapWidth val="25"/>
        <c:axId val="1798396464"/>
        <c:axId val="1798396944"/>
      </c:barChart>
      <c:catAx>
        <c:axId val="17983964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1798396944"/>
        <c:crosses val="autoZero"/>
        <c:auto val="1"/>
        <c:lblAlgn val="ctr"/>
        <c:lblOffset val="100"/>
        <c:noMultiLvlLbl val="0"/>
      </c:catAx>
      <c:valAx>
        <c:axId val="1798396944"/>
        <c:scaling>
          <c:orientation val="minMax"/>
        </c:scaling>
        <c:delete val="1"/>
        <c:axPos val="b"/>
        <c:numFmt formatCode="#,##0" sourceLinked="1"/>
        <c:majorTickMark val="out"/>
        <c:minorTickMark val="none"/>
        <c:tickLblPos val="nextTo"/>
        <c:crossAx val="1798396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 sheet!Monthly trend</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000">
                <a:solidFill>
                  <a:schemeClr val="accent6"/>
                </a:solidFill>
                <a:latin typeface="+mj-lt"/>
              </a:rPr>
              <a:t>Call</a:t>
            </a:r>
            <a:r>
              <a:rPr lang="fr-FR" sz="2000" baseline="0">
                <a:solidFill>
                  <a:schemeClr val="accent6"/>
                </a:solidFill>
                <a:latin typeface="+mj-lt"/>
              </a:rPr>
              <a:t> Trend</a:t>
            </a:r>
            <a:endParaRPr lang="fr-FR" sz="2000">
              <a:solidFill>
                <a:schemeClr val="accent6"/>
              </a:solidFill>
              <a:latin typeface="+mj-lt"/>
            </a:endParaRPr>
          </a:p>
        </c:rich>
      </c:tx>
      <c:layout>
        <c:manualLayout>
          <c:xMode val="edge"/>
          <c:yMode val="edge"/>
          <c:x val="6.3798556430446185E-2"/>
          <c:y val="1.851851851851851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a:gsLst>
              <a:gs pos="100000">
                <a:schemeClr val="accent6">
                  <a:lumMod val="60000"/>
                  <a:lumOff val="40000"/>
                </a:schemeClr>
              </a:gs>
              <a:gs pos="0">
                <a:schemeClr val="accent6">
                  <a:lumMod val="7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alpha val="93000"/>
              </a:schemeClr>
            </a:solidFill>
            <a:round/>
          </a:ln>
          <a:effectLst/>
        </c:spPr>
        <c:marker>
          <c:symbol val="circle"/>
          <c:size val="7"/>
          <c:spPr>
            <a:solidFill>
              <a:schemeClr val="bg1"/>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1"/>
          <c:order val="1"/>
          <c:tx>
            <c:strRef>
              <c:f>'Pivots sheet'!$C$24</c:f>
              <c:strCache>
                <c:ptCount val="1"/>
                <c:pt idx="0">
                  <c:v>Call Count2</c:v>
                </c:pt>
              </c:strCache>
            </c:strRef>
          </c:tx>
          <c:spPr>
            <a:gradFill>
              <a:gsLst>
                <a:gs pos="100000">
                  <a:schemeClr val="accent6">
                    <a:lumMod val="60000"/>
                    <a:lumOff val="40000"/>
                  </a:schemeClr>
                </a:gs>
                <a:gs pos="0">
                  <a:schemeClr val="accent6">
                    <a:lumMod val="75000"/>
                  </a:schemeClr>
                </a:gs>
              </a:gsLst>
              <a:lin ang="5400000" scaled="1"/>
            </a:gradFill>
            <a:ln>
              <a:noFill/>
            </a:ln>
            <a:effectLst/>
          </c:spPr>
          <c:cat>
            <c:strRef>
              <c:f>'Pivots sheet'!$A$25:$A$37</c:f>
              <c:strCache>
                <c:ptCount val="12"/>
                <c:pt idx="0">
                  <c:v>janv</c:v>
                </c:pt>
                <c:pt idx="1">
                  <c:v>févr</c:v>
                </c:pt>
                <c:pt idx="2">
                  <c:v>mars</c:v>
                </c:pt>
                <c:pt idx="3">
                  <c:v>avr</c:v>
                </c:pt>
                <c:pt idx="4">
                  <c:v>mai</c:v>
                </c:pt>
                <c:pt idx="5">
                  <c:v>juin</c:v>
                </c:pt>
                <c:pt idx="6">
                  <c:v>juil</c:v>
                </c:pt>
                <c:pt idx="7">
                  <c:v>août</c:v>
                </c:pt>
                <c:pt idx="8">
                  <c:v>sept</c:v>
                </c:pt>
                <c:pt idx="9">
                  <c:v>oct</c:v>
                </c:pt>
                <c:pt idx="10">
                  <c:v>nov</c:v>
                </c:pt>
                <c:pt idx="11">
                  <c:v>déc</c:v>
                </c:pt>
              </c:strCache>
            </c:strRef>
          </c:cat>
          <c:val>
            <c:numRef>
              <c:f>'Pivots sheet'!$C$25:$C$37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extLst>
            <c:ext xmlns:c16="http://schemas.microsoft.com/office/drawing/2014/chart" uri="{C3380CC4-5D6E-409C-BE32-E72D297353CC}">
              <c16:uniqueId val="{00000000-1344-4629-B42C-C8507B96236B}"/>
            </c:ext>
          </c:extLst>
        </c:ser>
        <c:dLbls>
          <c:showLegendKey val="0"/>
          <c:showVal val="0"/>
          <c:showCatName val="0"/>
          <c:showSerName val="0"/>
          <c:showPercent val="0"/>
          <c:showBubbleSize val="0"/>
        </c:dLbls>
        <c:axId val="582230896"/>
        <c:axId val="585374592"/>
      </c:areaChart>
      <c:lineChart>
        <c:grouping val="standard"/>
        <c:varyColors val="0"/>
        <c:ser>
          <c:idx val="0"/>
          <c:order val="0"/>
          <c:tx>
            <c:strRef>
              <c:f>'Pivots sheet'!$B$24</c:f>
              <c:strCache>
                <c:ptCount val="1"/>
                <c:pt idx="0">
                  <c:v>Call Count</c:v>
                </c:pt>
              </c:strCache>
            </c:strRef>
          </c:tx>
          <c:spPr>
            <a:ln w="28575" cap="rnd">
              <a:solidFill>
                <a:schemeClr val="accent6">
                  <a:alpha val="93000"/>
                </a:schemeClr>
              </a:solidFill>
              <a:round/>
            </a:ln>
            <a:effectLst/>
          </c:spPr>
          <c:marker>
            <c:symbol val="circle"/>
            <c:size val="7"/>
            <c:spPr>
              <a:solidFill>
                <a:schemeClr val="bg1"/>
              </a:solidFill>
              <a:ln w="25400">
                <a:solidFill>
                  <a:schemeClr val="tx1"/>
                </a:solidFill>
              </a:ln>
              <a:effectLst/>
            </c:spPr>
          </c:marker>
          <c:cat>
            <c:strRef>
              <c:f>'Pivots sheet'!$A$25:$A$37</c:f>
              <c:strCache>
                <c:ptCount val="12"/>
                <c:pt idx="0">
                  <c:v>janv</c:v>
                </c:pt>
                <c:pt idx="1">
                  <c:v>févr</c:v>
                </c:pt>
                <c:pt idx="2">
                  <c:v>mars</c:v>
                </c:pt>
                <c:pt idx="3">
                  <c:v>avr</c:v>
                </c:pt>
                <c:pt idx="4">
                  <c:v>mai</c:v>
                </c:pt>
                <c:pt idx="5">
                  <c:v>juin</c:v>
                </c:pt>
                <c:pt idx="6">
                  <c:v>juil</c:v>
                </c:pt>
                <c:pt idx="7">
                  <c:v>août</c:v>
                </c:pt>
                <c:pt idx="8">
                  <c:v>sept</c:v>
                </c:pt>
                <c:pt idx="9">
                  <c:v>oct</c:v>
                </c:pt>
                <c:pt idx="10">
                  <c:v>nov</c:v>
                </c:pt>
                <c:pt idx="11">
                  <c:v>déc</c:v>
                </c:pt>
              </c:strCache>
            </c:strRef>
          </c:cat>
          <c:val>
            <c:numRef>
              <c:f>'Pivots sheet'!$B$25:$B$37</c:f>
              <c:numCache>
                <c:formatCode>#,##0</c:formatCode>
                <c:ptCount val="12"/>
                <c:pt idx="0">
                  <c:v>19</c:v>
                </c:pt>
                <c:pt idx="1">
                  <c:v>10</c:v>
                </c:pt>
                <c:pt idx="2">
                  <c:v>40</c:v>
                </c:pt>
                <c:pt idx="3">
                  <c:v>40</c:v>
                </c:pt>
                <c:pt idx="4">
                  <c:v>13</c:v>
                </c:pt>
                <c:pt idx="5">
                  <c:v>12</c:v>
                </c:pt>
                <c:pt idx="6">
                  <c:v>9</c:v>
                </c:pt>
                <c:pt idx="7">
                  <c:v>13</c:v>
                </c:pt>
                <c:pt idx="8">
                  <c:v>18</c:v>
                </c:pt>
                <c:pt idx="9">
                  <c:v>21</c:v>
                </c:pt>
                <c:pt idx="10">
                  <c:v>14</c:v>
                </c:pt>
                <c:pt idx="11">
                  <c:v>9</c:v>
                </c:pt>
              </c:numCache>
            </c:numRef>
          </c:val>
          <c:smooth val="0"/>
          <c:extLst>
            <c:ext xmlns:c16="http://schemas.microsoft.com/office/drawing/2014/chart" uri="{C3380CC4-5D6E-409C-BE32-E72D297353CC}">
              <c16:uniqueId val="{00000001-1344-4629-B42C-C8507B96236B}"/>
            </c:ext>
          </c:extLst>
        </c:ser>
        <c:dLbls>
          <c:showLegendKey val="0"/>
          <c:showVal val="0"/>
          <c:showCatName val="0"/>
          <c:showSerName val="0"/>
          <c:showPercent val="0"/>
          <c:showBubbleSize val="0"/>
        </c:dLbls>
        <c:marker val="1"/>
        <c:smooth val="0"/>
        <c:axId val="582230896"/>
        <c:axId val="585374592"/>
      </c:lineChart>
      <c:catAx>
        <c:axId val="5822308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85374592"/>
        <c:crosses val="autoZero"/>
        <c:auto val="1"/>
        <c:lblAlgn val="ctr"/>
        <c:lblOffset val="100"/>
        <c:noMultiLvlLbl val="0"/>
      </c:catAx>
      <c:valAx>
        <c:axId val="5853745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582230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000">
                <a:solidFill>
                  <a:schemeClr val="accent6"/>
                </a:solidFill>
                <a:latin typeface="+mj-lt"/>
              </a:rPr>
              <a:t>Calls</a:t>
            </a:r>
          </a:p>
        </c:rich>
      </c:tx>
      <c:layout>
        <c:manualLayout>
          <c:xMode val="edge"/>
          <c:yMode val="edge"/>
          <c:x val="9.8924359276893623E-2"/>
          <c:y val="3.34647880272474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spPr>
            <a:solidFill>
              <a:schemeClr val="bg1">
                <a:lumMod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sheet'!$F$43:$F$47</c:f>
              <c:strCache>
                <c:ptCount val="5"/>
                <c:pt idx="0">
                  <c:v>R01</c:v>
                </c:pt>
                <c:pt idx="1">
                  <c:v>R02</c:v>
                </c:pt>
                <c:pt idx="2">
                  <c:v>R03</c:v>
                </c:pt>
                <c:pt idx="3">
                  <c:v>R04</c:v>
                </c:pt>
                <c:pt idx="4">
                  <c:v>R05</c:v>
                </c:pt>
              </c:strCache>
            </c:strRef>
          </c:cat>
          <c:val>
            <c:numRef>
              <c:f>'Pivots sheet'!$G$43:$G$47</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C5D9-4231-ACBA-D55154662EB1}"/>
            </c:ext>
          </c:extLst>
        </c:ser>
        <c:ser>
          <c:idx val="1"/>
          <c:order val="1"/>
          <c:tx>
            <c:strRef>
              <c:f>'Pivots sheet'!$I$42</c:f>
              <c:strCache>
                <c:ptCount val="1"/>
                <c:pt idx="0">
                  <c:v>Sel. Calls</c:v>
                </c:pt>
              </c:strCache>
            </c:strRef>
          </c:tx>
          <c:spPr>
            <a:gradFill>
              <a:gsLst>
                <a:gs pos="0">
                  <a:schemeClr val="accent6">
                    <a:lumMod val="40000"/>
                    <a:lumOff val="60000"/>
                  </a:schemeClr>
                </a:gs>
                <a:gs pos="99000">
                  <a:schemeClr val="accent6"/>
                </a:gs>
              </a:gsLst>
              <a:lin ang="5400000" scaled="1"/>
            </a:gradFill>
            <a:ln>
              <a:noFill/>
            </a:ln>
            <a:effectLst/>
          </c:spPr>
          <c:invertIfNegative val="0"/>
          <c:dPt>
            <c:idx val="1"/>
            <c:invertIfNegative val="0"/>
            <c:bubble3D val="0"/>
            <c:spPr>
              <a:gradFill>
                <a:gsLst>
                  <a:gs pos="0">
                    <a:schemeClr val="accent6">
                      <a:lumMod val="40000"/>
                      <a:lumOff val="60000"/>
                    </a:schemeClr>
                  </a:gs>
                  <a:gs pos="99000">
                    <a:schemeClr val="accent6"/>
                  </a:gs>
                </a:gsLst>
                <a:lin ang="5400000" scaled="1"/>
              </a:gradFill>
              <a:ln>
                <a:noFill/>
              </a:ln>
              <a:effectLst/>
            </c:spPr>
            <c:extLst>
              <c:ext xmlns:c16="http://schemas.microsoft.com/office/drawing/2014/chart" uri="{C3380CC4-5D6E-409C-BE32-E72D297353CC}">
                <c16:uniqueId val="{00000002-C5D9-4231-ACBA-D55154662EB1}"/>
              </c:ext>
            </c:extLst>
          </c:dPt>
          <c:val>
            <c:numRef>
              <c:f>'Pivots sheet'!$I$43:$I$47</c:f>
              <c:numCache>
                <c:formatCode>General</c:formatCode>
                <c:ptCount val="5"/>
                <c:pt idx="0">
                  <c:v>#N/A</c:v>
                </c:pt>
                <c:pt idx="1">
                  <c:v>218</c:v>
                </c:pt>
                <c:pt idx="2">
                  <c:v>#N/A</c:v>
                </c:pt>
                <c:pt idx="3">
                  <c:v>#N/A</c:v>
                </c:pt>
                <c:pt idx="4">
                  <c:v>#N/A</c:v>
                </c:pt>
              </c:numCache>
            </c:numRef>
          </c:val>
          <c:extLst>
            <c:ext xmlns:c16="http://schemas.microsoft.com/office/drawing/2014/chart" uri="{C3380CC4-5D6E-409C-BE32-E72D297353CC}">
              <c16:uniqueId val="{00000003-C5D9-4231-ACBA-D55154662EB1}"/>
            </c:ext>
          </c:extLst>
        </c:ser>
        <c:dLbls>
          <c:showLegendKey val="0"/>
          <c:showVal val="0"/>
          <c:showCatName val="0"/>
          <c:showSerName val="0"/>
          <c:showPercent val="0"/>
          <c:showBubbleSize val="0"/>
        </c:dLbls>
        <c:gapWidth val="25"/>
        <c:overlap val="100"/>
        <c:axId val="77092239"/>
        <c:axId val="77082159"/>
      </c:barChart>
      <c:catAx>
        <c:axId val="77092239"/>
        <c:scaling>
          <c:orientation val="maxMin"/>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7082159"/>
        <c:crosses val="autoZero"/>
        <c:auto val="1"/>
        <c:lblAlgn val="ctr"/>
        <c:lblOffset val="100"/>
        <c:noMultiLvlLbl val="0"/>
      </c:catAx>
      <c:valAx>
        <c:axId val="77082159"/>
        <c:scaling>
          <c:orientation val="minMax"/>
          <c:min val="0"/>
        </c:scaling>
        <c:delete val="1"/>
        <c:axPos val="t"/>
        <c:majorGridlines>
          <c:spPr>
            <a:ln w="9525" cap="flat" cmpd="sng" algn="ctr">
              <a:noFill/>
              <a:round/>
            </a:ln>
            <a:effectLst/>
          </c:spPr>
        </c:majorGridlines>
        <c:numFmt formatCode="General" sourceLinked="1"/>
        <c:majorTickMark val="out"/>
        <c:minorTickMark val="none"/>
        <c:tickLblPos val="nextTo"/>
        <c:crossAx val="770922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2000">
                <a:solidFill>
                  <a:schemeClr val="accent5"/>
                </a:solidFill>
                <a:latin typeface="+mj-lt"/>
              </a:rPr>
              <a:t>Amount</a:t>
            </a:r>
          </a:p>
        </c:rich>
      </c:tx>
      <c:layout>
        <c:manualLayout>
          <c:xMode val="edge"/>
          <c:yMode val="edge"/>
          <c:x val="7.0767129070139739E-2"/>
          <c:y val="4.98220594033252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lotArea>
      <c:layout/>
      <c:barChart>
        <c:barDir val="bar"/>
        <c:grouping val="clustered"/>
        <c:varyColors val="0"/>
        <c:ser>
          <c:idx val="0"/>
          <c:order val="0"/>
          <c:spPr>
            <a:solidFill>
              <a:schemeClr val="bg1">
                <a:lumMod val="65000"/>
              </a:schemeClr>
            </a:solidFill>
            <a:ln>
              <a:noFill/>
            </a:ln>
            <a:effectLst/>
          </c:spPr>
          <c:invertIfNegative val="0"/>
          <c:dLbls>
            <c:numFmt formatCode="#,##0\ &quot;€&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sheet'!$F$43:$F$47</c:f>
              <c:strCache>
                <c:ptCount val="5"/>
                <c:pt idx="0">
                  <c:v>R01</c:v>
                </c:pt>
                <c:pt idx="1">
                  <c:v>R02</c:v>
                </c:pt>
                <c:pt idx="2">
                  <c:v>R03</c:v>
                </c:pt>
                <c:pt idx="3">
                  <c:v>R04</c:v>
                </c:pt>
                <c:pt idx="4">
                  <c:v>R05</c:v>
                </c:pt>
              </c:strCache>
            </c:strRef>
          </c:cat>
          <c:val>
            <c:numRef>
              <c:f>'Pivots sheet'!$H$43:$H$47</c:f>
              <c:numCache>
                <c:formatCode>"€"#\ ###.0\ \K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00C6-4AD1-B3CE-2EFE557CD708}"/>
            </c:ext>
          </c:extLst>
        </c:ser>
        <c:ser>
          <c:idx val="1"/>
          <c:order val="1"/>
          <c:tx>
            <c:strRef>
              <c:f>'Pivots sheet'!$J$42</c:f>
              <c:strCache>
                <c:ptCount val="1"/>
                <c:pt idx="0">
                  <c:v>Sel. Amount</c:v>
                </c:pt>
              </c:strCache>
            </c:strRef>
          </c:tx>
          <c:spPr>
            <a:gradFill>
              <a:gsLst>
                <a:gs pos="0">
                  <a:schemeClr val="accent5">
                    <a:lumMod val="40000"/>
                    <a:lumOff val="60000"/>
                  </a:schemeClr>
                </a:gs>
                <a:gs pos="99000">
                  <a:schemeClr val="accent5"/>
                </a:gs>
              </a:gsLst>
              <a:lin ang="5400000" scaled="1"/>
            </a:gradFill>
            <a:ln>
              <a:noFill/>
            </a:ln>
            <a:effectLst/>
          </c:spPr>
          <c:invertIfNegative val="0"/>
          <c:val>
            <c:numRef>
              <c:f>'Pivots sheet'!$J$43:$J$47</c:f>
              <c:numCache>
                <c:formatCode>General</c:formatCode>
                <c:ptCount val="5"/>
                <c:pt idx="0">
                  <c:v>#N/A</c:v>
                </c:pt>
                <c:pt idx="1">
                  <c:v>20581</c:v>
                </c:pt>
                <c:pt idx="2">
                  <c:v>#N/A</c:v>
                </c:pt>
                <c:pt idx="3">
                  <c:v>#N/A</c:v>
                </c:pt>
                <c:pt idx="4">
                  <c:v>#N/A</c:v>
                </c:pt>
              </c:numCache>
            </c:numRef>
          </c:val>
          <c:extLst>
            <c:ext xmlns:c16="http://schemas.microsoft.com/office/drawing/2014/chart" uri="{C3380CC4-5D6E-409C-BE32-E72D297353CC}">
              <c16:uniqueId val="{00000001-00C6-4AD1-B3CE-2EFE557CD708}"/>
            </c:ext>
          </c:extLst>
        </c:ser>
        <c:dLbls>
          <c:showLegendKey val="0"/>
          <c:showVal val="0"/>
          <c:showCatName val="0"/>
          <c:showSerName val="0"/>
          <c:showPercent val="0"/>
          <c:showBubbleSize val="0"/>
        </c:dLbls>
        <c:gapWidth val="25"/>
        <c:overlap val="100"/>
        <c:axId val="164714463"/>
        <c:axId val="164716383"/>
      </c:barChart>
      <c:catAx>
        <c:axId val="164714463"/>
        <c:scaling>
          <c:orientation val="maxMin"/>
        </c:scaling>
        <c:delete val="1"/>
        <c:axPos val="l"/>
        <c:numFmt formatCode="General" sourceLinked="1"/>
        <c:majorTickMark val="none"/>
        <c:minorTickMark val="none"/>
        <c:tickLblPos val="nextTo"/>
        <c:crossAx val="164716383"/>
        <c:crosses val="autoZero"/>
        <c:auto val="1"/>
        <c:lblAlgn val="ctr"/>
        <c:lblOffset val="100"/>
        <c:noMultiLvlLbl val="0"/>
      </c:catAx>
      <c:valAx>
        <c:axId val="164716383"/>
        <c:scaling>
          <c:orientation val="minMax"/>
        </c:scaling>
        <c:delete val="1"/>
        <c:axPos val="t"/>
        <c:majorGridlines>
          <c:spPr>
            <a:ln w="9525" cap="flat" cmpd="sng" algn="ctr">
              <a:noFill/>
              <a:round/>
            </a:ln>
            <a:effectLst/>
          </c:spPr>
        </c:majorGridlines>
        <c:numFmt formatCode="&quot;€&quot;#\ ###.0\ \K" sourceLinked="1"/>
        <c:majorTickMark val="none"/>
        <c:minorTickMark val="none"/>
        <c:tickLblPos val="nextTo"/>
        <c:crossAx val="1647144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 sheet!PivotTable7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fr-FR" sz="1600">
                <a:solidFill>
                  <a:schemeClr val="accent5"/>
                </a:solidFill>
                <a:latin typeface="+mj-lt"/>
              </a:rPr>
              <a:t>Female</a:t>
            </a:r>
            <a:r>
              <a:rPr lang="fr-FR" sz="1600" baseline="0">
                <a:latin typeface="+mj-lt"/>
              </a:rPr>
              <a:t> vs </a:t>
            </a:r>
            <a:r>
              <a:rPr lang="fr-FR" sz="1600" baseline="0">
                <a:solidFill>
                  <a:schemeClr val="accent1"/>
                </a:solidFill>
                <a:latin typeface="+mj-lt"/>
              </a:rPr>
              <a:t>Male</a:t>
            </a:r>
            <a:r>
              <a:rPr lang="fr-FR" sz="1600" baseline="0">
                <a:latin typeface="+mj-lt"/>
              </a:rPr>
              <a:t> Callers</a:t>
            </a:r>
            <a:endParaRPr lang="fr-FR" sz="1600">
              <a:latin typeface="+mj-l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solidFill>
              <a:schemeClr val="tx2">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'Pivots sheet'!$F$72:$F$73</c:f>
              <c:strCache>
                <c:ptCount val="1"/>
                <c:pt idx="0">
                  <c:v>Female</c:v>
                </c:pt>
              </c:strCache>
            </c:strRef>
          </c:tx>
          <c:spPr>
            <a:solidFill>
              <a:schemeClr val="accent5"/>
            </a:solidFill>
            <a:ln>
              <a:noFill/>
            </a:ln>
            <a:effectLst/>
          </c:spPr>
          <c:invertIfNegative val="0"/>
          <c:dLbls>
            <c:spPr>
              <a:solidFill>
                <a:schemeClr val="accent5">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sheet'!$E$74:$E$77</c:f>
              <c:strCache>
                <c:ptCount val="3"/>
                <c:pt idx="0">
                  <c:v>Cincinnati</c:v>
                </c:pt>
                <c:pt idx="1">
                  <c:v>Cleveland</c:v>
                </c:pt>
                <c:pt idx="2">
                  <c:v>Columbus</c:v>
                </c:pt>
              </c:strCache>
            </c:strRef>
          </c:cat>
          <c:val>
            <c:numRef>
              <c:f>'Pivots sheet'!$F$74:$F$77</c:f>
              <c:numCache>
                <c:formatCode>#,##0</c:formatCode>
                <c:ptCount val="3"/>
                <c:pt idx="0">
                  <c:v>144</c:v>
                </c:pt>
                <c:pt idx="1">
                  <c:v>326</c:v>
                </c:pt>
                <c:pt idx="2">
                  <c:v>129</c:v>
                </c:pt>
              </c:numCache>
            </c:numRef>
          </c:val>
          <c:extLst>
            <c:ext xmlns:c16="http://schemas.microsoft.com/office/drawing/2014/chart" uri="{C3380CC4-5D6E-409C-BE32-E72D297353CC}">
              <c16:uniqueId val="{00000000-E4FB-4D11-8FBA-C57F4C259788}"/>
            </c:ext>
          </c:extLst>
        </c:ser>
        <c:ser>
          <c:idx val="1"/>
          <c:order val="1"/>
          <c:tx>
            <c:strRef>
              <c:f>'Pivots sheet'!$G$72:$G$73</c:f>
              <c:strCache>
                <c:ptCount val="1"/>
                <c:pt idx="0">
                  <c:v>Male</c:v>
                </c:pt>
              </c:strCache>
            </c:strRef>
          </c:tx>
          <c:spPr>
            <a:solidFill>
              <a:schemeClr val="accent1"/>
            </a:solidFill>
            <a:ln>
              <a:noFill/>
            </a:ln>
            <a:effectLst/>
          </c:spPr>
          <c:invertIfNegative val="0"/>
          <c:dLbls>
            <c:spPr>
              <a:solidFill>
                <a:schemeClr val="tx2">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 sheet'!$E$74:$E$77</c:f>
              <c:strCache>
                <c:ptCount val="3"/>
                <c:pt idx="0">
                  <c:v>Cincinnati</c:v>
                </c:pt>
                <c:pt idx="1">
                  <c:v>Cleveland</c:v>
                </c:pt>
                <c:pt idx="2">
                  <c:v>Columbus</c:v>
                </c:pt>
              </c:strCache>
            </c:strRef>
          </c:cat>
          <c:val>
            <c:numRef>
              <c:f>'Pivots sheet'!$G$74:$G$77</c:f>
              <c:numCache>
                <c:formatCode>#,##0</c:formatCode>
                <c:ptCount val="3"/>
                <c:pt idx="0">
                  <c:v>132</c:v>
                </c:pt>
                <c:pt idx="1">
                  <c:v>63</c:v>
                </c:pt>
                <c:pt idx="2">
                  <c:v>206</c:v>
                </c:pt>
              </c:numCache>
            </c:numRef>
          </c:val>
          <c:extLst>
            <c:ext xmlns:c16="http://schemas.microsoft.com/office/drawing/2014/chart" uri="{C3380CC4-5D6E-409C-BE32-E72D297353CC}">
              <c16:uniqueId val="{00000001-E4FB-4D11-8FBA-C57F4C259788}"/>
            </c:ext>
          </c:extLst>
        </c:ser>
        <c:dLbls>
          <c:dLblPos val="ctr"/>
          <c:showLegendKey val="0"/>
          <c:showVal val="1"/>
          <c:showCatName val="0"/>
          <c:showSerName val="0"/>
          <c:showPercent val="0"/>
          <c:showBubbleSize val="0"/>
        </c:dLbls>
        <c:gapWidth val="40"/>
        <c:overlap val="100"/>
        <c:axId val="77012079"/>
        <c:axId val="77012559"/>
      </c:barChart>
      <c:catAx>
        <c:axId val="77012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77012559"/>
        <c:crosses val="autoZero"/>
        <c:auto val="1"/>
        <c:lblAlgn val="ctr"/>
        <c:lblOffset val="100"/>
        <c:noMultiLvlLbl val="0"/>
      </c:catAx>
      <c:valAx>
        <c:axId val="77012559"/>
        <c:scaling>
          <c:orientation val="minMax"/>
        </c:scaling>
        <c:delete val="1"/>
        <c:axPos val="l"/>
        <c:numFmt formatCode="0%" sourceLinked="1"/>
        <c:majorTickMark val="none"/>
        <c:minorTickMark val="none"/>
        <c:tickLblPos val="nextTo"/>
        <c:crossAx val="770120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[sample-data-excel-portfolio-project.xlsx]Pivots sheet!Rep Satisfaction</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2000">
                <a:solidFill>
                  <a:schemeClr val="accent1"/>
                </a:solidFill>
                <a:latin typeface="+mj-lt"/>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fr-FR"/>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fr-FR"/>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 sheet'!$B$75</c:f>
              <c:strCache>
                <c:ptCount val="1"/>
                <c:pt idx="0">
                  <c:v>Total</c:v>
                </c:pt>
              </c:strCache>
            </c:strRef>
          </c:tx>
          <c:spPr>
            <a:solidFill>
              <a:schemeClr val="accent1"/>
            </a:solidFill>
            <a:ln>
              <a:noFill/>
            </a:ln>
            <a:effectLst/>
          </c:spPr>
          <c:invertIfNegative val="0"/>
          <c:cat>
            <c:strRef>
              <c:f>'Pivots sheet'!$A$76:$A$81</c:f>
              <c:strCache>
                <c:ptCount val="5"/>
                <c:pt idx="0">
                  <c:v>1</c:v>
                </c:pt>
                <c:pt idx="1">
                  <c:v>2</c:v>
                </c:pt>
                <c:pt idx="2">
                  <c:v>3</c:v>
                </c:pt>
                <c:pt idx="3">
                  <c:v>4</c:v>
                </c:pt>
                <c:pt idx="4">
                  <c:v>5</c:v>
                </c:pt>
              </c:strCache>
            </c:strRef>
          </c:cat>
          <c:val>
            <c:numRef>
              <c:f>'Pivots sheet'!$B$76:$B$81</c:f>
              <c:numCache>
                <c:formatCode>#,##0</c:formatCode>
                <c:ptCount val="5"/>
                <c:pt idx="0">
                  <c:v>3</c:v>
                </c:pt>
                <c:pt idx="1">
                  <c:v>19</c:v>
                </c:pt>
                <c:pt idx="2">
                  <c:v>35</c:v>
                </c:pt>
                <c:pt idx="3">
                  <c:v>87</c:v>
                </c:pt>
                <c:pt idx="4">
                  <c:v>74</c:v>
                </c:pt>
              </c:numCache>
            </c:numRef>
          </c:val>
          <c:extLst>
            <c:ext xmlns:c16="http://schemas.microsoft.com/office/drawing/2014/chart" uri="{C3380CC4-5D6E-409C-BE32-E72D297353CC}">
              <c16:uniqueId val="{00000000-93F7-4375-9AB6-9D0AB8DC7741}"/>
            </c:ext>
          </c:extLst>
        </c:ser>
        <c:dLbls>
          <c:showLegendKey val="0"/>
          <c:showVal val="0"/>
          <c:showCatName val="0"/>
          <c:showSerName val="0"/>
          <c:showPercent val="0"/>
          <c:showBubbleSize val="0"/>
        </c:dLbls>
        <c:gapWidth val="15"/>
        <c:overlap val="-27"/>
        <c:axId val="2054259120"/>
        <c:axId val="2054261040"/>
      </c:barChart>
      <c:catAx>
        <c:axId val="2054259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54261040"/>
        <c:crosses val="autoZero"/>
        <c:auto val="1"/>
        <c:lblAlgn val="ctr"/>
        <c:lblOffset val="100"/>
        <c:tickLblSkip val="1"/>
        <c:noMultiLvlLbl val="0"/>
      </c:catAx>
      <c:valAx>
        <c:axId val="20542610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fr-FR"/>
          </a:p>
        </c:txPr>
        <c:crossAx val="2054259120"/>
        <c:crossesAt val="0"/>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fr-F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14.svg"/><Relationship Id="rId3" Type="http://schemas.openxmlformats.org/officeDocument/2006/relationships/image" Target="../media/image9.png"/><Relationship Id="rId7" Type="http://schemas.openxmlformats.org/officeDocument/2006/relationships/image" Target="../media/image13.png"/><Relationship Id="rId12" Type="http://schemas.openxmlformats.org/officeDocument/2006/relationships/image" Target="../media/image18.svg"/><Relationship Id="rId2" Type="http://schemas.openxmlformats.org/officeDocument/2006/relationships/image" Target="../media/image8.svg"/><Relationship Id="rId1" Type="http://schemas.openxmlformats.org/officeDocument/2006/relationships/image" Target="../media/image7.png"/><Relationship Id="rId6" Type="http://schemas.openxmlformats.org/officeDocument/2006/relationships/image" Target="../media/image12.svg"/><Relationship Id="rId11" Type="http://schemas.openxmlformats.org/officeDocument/2006/relationships/image" Target="../media/image17.png"/><Relationship Id="rId5" Type="http://schemas.openxmlformats.org/officeDocument/2006/relationships/image" Target="../media/image11.png"/><Relationship Id="rId10" Type="http://schemas.openxmlformats.org/officeDocument/2006/relationships/image" Target="../media/image16.svg"/><Relationship Id="rId4" Type="http://schemas.openxmlformats.org/officeDocument/2006/relationships/image" Target="../media/image10.svg"/><Relationship Id="rId9" Type="http://schemas.openxmlformats.org/officeDocument/2006/relationships/image" Target="../media/image15.png"/></Relationships>
</file>

<file path=xl/drawings/_rels/drawing2.xml.rels><?xml version="1.0" encoding="UTF-8" standalone="yes"?>
<Relationships xmlns="http://schemas.openxmlformats.org/package/2006/relationships"><Relationship Id="rId8" Type="http://schemas.openxmlformats.org/officeDocument/2006/relationships/image" Target="../media/image25.png"/><Relationship Id="rId13" Type="http://schemas.openxmlformats.org/officeDocument/2006/relationships/chart" Target="../charts/chart3.xml"/><Relationship Id="rId3" Type="http://schemas.openxmlformats.org/officeDocument/2006/relationships/image" Target="../media/image20.svg"/><Relationship Id="rId7" Type="http://schemas.openxmlformats.org/officeDocument/2006/relationships/image" Target="../media/image24.svg"/><Relationship Id="rId12" Type="http://schemas.openxmlformats.org/officeDocument/2006/relationships/chart" Target="../charts/chart2.xml"/><Relationship Id="rId2" Type="http://schemas.openxmlformats.org/officeDocument/2006/relationships/image" Target="../media/image19.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23.png"/><Relationship Id="rId11" Type="http://schemas.openxmlformats.org/officeDocument/2006/relationships/image" Target="../media/image28.svg"/><Relationship Id="rId5" Type="http://schemas.openxmlformats.org/officeDocument/2006/relationships/image" Target="../media/image22.svg"/><Relationship Id="rId15" Type="http://schemas.openxmlformats.org/officeDocument/2006/relationships/chart" Target="../charts/chart5.xml"/><Relationship Id="rId10" Type="http://schemas.openxmlformats.org/officeDocument/2006/relationships/image" Target="../media/image27.png"/><Relationship Id="rId4" Type="http://schemas.openxmlformats.org/officeDocument/2006/relationships/image" Target="../media/image21.png"/><Relationship Id="rId9" Type="http://schemas.openxmlformats.org/officeDocument/2006/relationships/image" Target="../media/image26.svg"/><Relationship Id="rId1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32658</xdr:colOff>
      <xdr:row>5</xdr:row>
      <xdr:rowOff>43543</xdr:rowOff>
    </xdr:from>
    <xdr:to>
      <xdr:col>16</xdr:col>
      <xdr:colOff>228601</xdr:colOff>
      <xdr:row>17</xdr:row>
      <xdr:rowOff>65315</xdr:rowOff>
    </xdr:to>
    <xdr:graphicFrame macro="">
      <xdr:nvGraphicFramePr>
        <xdr:cNvPr id="36" name="Chart 35">
          <a:extLst>
            <a:ext uri="{FF2B5EF4-FFF2-40B4-BE49-F238E27FC236}">
              <a16:creationId xmlns:a16="http://schemas.microsoft.com/office/drawing/2014/main" id="{34DE2CF9-27F2-409A-8884-F30D48D63B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129540</xdr:colOff>
      <xdr:row>3</xdr:row>
      <xdr:rowOff>83820</xdr:rowOff>
    </xdr:from>
    <xdr:to>
      <xdr:col>4</xdr:col>
      <xdr:colOff>236220</xdr:colOff>
      <xdr:row>8</xdr:row>
      <xdr:rowOff>99060</xdr:rowOff>
    </xdr:to>
    <xdr:sp macro="" textlink="'Pivots sheet'!A4">
      <xdr:nvSpPr>
        <xdr:cNvPr id="2" name="Rectangle: Rounded Corners 1">
          <a:extLst>
            <a:ext uri="{FF2B5EF4-FFF2-40B4-BE49-F238E27FC236}">
              <a16:creationId xmlns:a16="http://schemas.microsoft.com/office/drawing/2014/main" id="{62154F6E-FBBF-3513-EBA1-92D68C7BBC75}"/>
            </a:ext>
          </a:extLst>
        </xdr:cNvPr>
        <xdr:cNvSpPr/>
      </xdr:nvSpPr>
      <xdr:spPr>
        <a:xfrm>
          <a:off x="335280" y="632460"/>
          <a:ext cx="1630680" cy="929640"/>
        </a:xfrm>
        <a:prstGeom prst="roundRect">
          <a:avLst>
            <a:gd name="adj" fmla="val 8470"/>
          </a:avLst>
        </a:prstGeom>
        <a:solidFill>
          <a:schemeClr val="accent6"/>
        </a:solidFill>
        <a:ln w="12700">
          <a:solidFill>
            <a:schemeClr val="accent1">
              <a:shade val="15000"/>
            </a:schemeClr>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437E7E2-E878-4401-AF17-0995AF4DFA5E}" type="TxLink">
            <a:rPr lang="en-US" sz="2800" b="0" i="0" u="none" strike="noStrike">
              <a:solidFill>
                <a:schemeClr val="bg1"/>
              </a:solidFill>
              <a:latin typeface="+mj-lt"/>
            </a:rPr>
            <a:pPr algn="ctr"/>
            <a:t>1 000</a:t>
          </a:fld>
          <a:endParaRPr lang="fr-FR" sz="2800">
            <a:solidFill>
              <a:schemeClr val="bg1"/>
            </a:solidFill>
            <a:latin typeface="+mj-lt"/>
          </a:endParaRPr>
        </a:p>
      </xdr:txBody>
    </xdr:sp>
    <xdr:clientData/>
  </xdr:twoCellAnchor>
  <xdr:oneCellAnchor>
    <xdr:from>
      <xdr:col>2</xdr:col>
      <xdr:colOff>167640</xdr:colOff>
      <xdr:row>3</xdr:row>
      <xdr:rowOff>144780</xdr:rowOff>
    </xdr:from>
    <xdr:ext cx="1226820" cy="264560"/>
    <xdr:sp macro="" textlink="">
      <xdr:nvSpPr>
        <xdr:cNvPr id="3" name="TextBox 2">
          <a:extLst>
            <a:ext uri="{FF2B5EF4-FFF2-40B4-BE49-F238E27FC236}">
              <a16:creationId xmlns:a16="http://schemas.microsoft.com/office/drawing/2014/main" id="{50348E11-9F12-BD83-6C78-03B25044272D}"/>
            </a:ext>
          </a:extLst>
        </xdr:cNvPr>
        <xdr:cNvSpPr txBox="1"/>
      </xdr:nvSpPr>
      <xdr:spPr>
        <a:xfrm>
          <a:off x="556260" y="693420"/>
          <a:ext cx="12268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fr-FR" sz="1100">
              <a:solidFill>
                <a:schemeClr val="bg1"/>
              </a:solidFill>
              <a:latin typeface="+mj-lt"/>
            </a:rPr>
            <a:t>Calls</a:t>
          </a:r>
        </a:p>
      </xdr:txBody>
    </xdr:sp>
    <xdr:clientData/>
  </xdr:oneCellAnchor>
  <xdr:twoCellAnchor editAs="oneCell">
    <xdr:from>
      <xdr:col>1</xdr:col>
      <xdr:colOff>167641</xdr:colOff>
      <xdr:row>3</xdr:row>
      <xdr:rowOff>129541</xdr:rowOff>
    </xdr:from>
    <xdr:to>
      <xdr:col>2</xdr:col>
      <xdr:colOff>243841</xdr:colOff>
      <xdr:row>5</xdr:row>
      <xdr:rowOff>16575</xdr:rowOff>
    </xdr:to>
    <xdr:pic>
      <xdr:nvPicPr>
        <xdr:cNvPr id="4" name="Graphic 3" descr="Receiver with solid fill">
          <a:extLst>
            <a:ext uri="{FF2B5EF4-FFF2-40B4-BE49-F238E27FC236}">
              <a16:creationId xmlns:a16="http://schemas.microsoft.com/office/drawing/2014/main" id="{EACCAEE2-76D0-4886-9B3F-18FD7E1AA34E}"/>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373381" y="678181"/>
          <a:ext cx="259080" cy="252795"/>
        </a:xfrm>
        <a:prstGeom prst="rect">
          <a:avLst/>
        </a:prstGeom>
      </xdr:spPr>
    </xdr:pic>
    <xdr:clientData/>
  </xdr:twoCellAnchor>
  <xdr:oneCellAnchor>
    <xdr:from>
      <xdr:col>2</xdr:col>
      <xdr:colOff>320040</xdr:colOff>
      <xdr:row>6</xdr:row>
      <xdr:rowOff>167640</xdr:rowOff>
    </xdr:from>
    <xdr:ext cx="944880" cy="264560"/>
    <xdr:sp macro="" textlink="'Pivots sheet'!A9">
      <xdr:nvSpPr>
        <xdr:cNvPr id="8" name="TextBox 7">
          <a:extLst>
            <a:ext uri="{FF2B5EF4-FFF2-40B4-BE49-F238E27FC236}">
              <a16:creationId xmlns:a16="http://schemas.microsoft.com/office/drawing/2014/main" id="{EFFD2D0F-374D-661E-1EA8-801D5E4175C5}"/>
            </a:ext>
          </a:extLst>
        </xdr:cNvPr>
        <xdr:cNvSpPr txBox="1"/>
      </xdr:nvSpPr>
      <xdr:spPr>
        <a:xfrm>
          <a:off x="708660" y="1264920"/>
          <a:ext cx="9448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07AEC986-A44D-4497-9127-1757B686CF6A}" type="TxLink">
            <a:rPr lang="en-US" sz="1100" b="0" i="0" u="none" strike="noStrike">
              <a:solidFill>
                <a:schemeClr val="bg1"/>
              </a:solidFill>
              <a:latin typeface="Aptos"/>
            </a:rPr>
            <a:pPr algn="ctr"/>
            <a:t>218</a:t>
          </a:fld>
          <a:endParaRPr lang="fr-FR" sz="1100">
            <a:solidFill>
              <a:schemeClr val="bg1"/>
            </a:solidFill>
          </a:endParaRPr>
        </a:p>
      </xdr:txBody>
    </xdr:sp>
    <xdr:clientData/>
  </xdr:oneCellAnchor>
  <xdr:twoCellAnchor>
    <xdr:from>
      <xdr:col>1</xdr:col>
      <xdr:colOff>137160</xdr:colOff>
      <xdr:row>10</xdr:row>
      <xdr:rowOff>76200</xdr:rowOff>
    </xdr:from>
    <xdr:to>
      <xdr:col>4</xdr:col>
      <xdr:colOff>243840</xdr:colOff>
      <xdr:row>15</xdr:row>
      <xdr:rowOff>91440</xdr:rowOff>
    </xdr:to>
    <xdr:sp macro="" textlink="'Pivots sheet'!C4">
      <xdr:nvSpPr>
        <xdr:cNvPr id="13" name="Rectangle: Rounded Corners 12">
          <a:extLst>
            <a:ext uri="{FF2B5EF4-FFF2-40B4-BE49-F238E27FC236}">
              <a16:creationId xmlns:a16="http://schemas.microsoft.com/office/drawing/2014/main" id="{D50DC8E8-B35C-4293-89D4-3EE92AC9C2BF}"/>
            </a:ext>
          </a:extLst>
        </xdr:cNvPr>
        <xdr:cNvSpPr/>
      </xdr:nvSpPr>
      <xdr:spPr>
        <a:xfrm>
          <a:off x="342900" y="1905000"/>
          <a:ext cx="1630680" cy="929640"/>
        </a:xfrm>
        <a:prstGeom prst="roundRect">
          <a:avLst>
            <a:gd name="adj" fmla="val 8470"/>
          </a:avLst>
        </a:prstGeom>
        <a:solidFill>
          <a:schemeClr val="accent6"/>
        </a:solidFill>
        <a:ln w="12700">
          <a:solidFill>
            <a:schemeClr val="accent1">
              <a:shade val="15000"/>
            </a:schemeClr>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CB1DE812-B470-4511-8728-6E92A19F961E}" type="TxLink">
            <a:rPr lang="en-US" sz="2800" b="0" i="0" u="none" strike="noStrike">
              <a:solidFill>
                <a:schemeClr val="bg1"/>
              </a:solidFill>
              <a:latin typeface="+mj-lt"/>
            </a:rPr>
            <a:pPr algn="ctr"/>
            <a:t>96 623 €</a:t>
          </a:fld>
          <a:endParaRPr lang="fr-FR" sz="2800">
            <a:solidFill>
              <a:schemeClr val="bg1"/>
            </a:solidFill>
            <a:latin typeface="+mj-lt"/>
          </a:endParaRPr>
        </a:p>
      </xdr:txBody>
    </xdr:sp>
    <xdr:clientData/>
  </xdr:twoCellAnchor>
  <xdr:oneCellAnchor>
    <xdr:from>
      <xdr:col>2</xdr:col>
      <xdr:colOff>175260</xdr:colOff>
      <xdr:row>10</xdr:row>
      <xdr:rowOff>137160</xdr:rowOff>
    </xdr:from>
    <xdr:ext cx="1226820" cy="264560"/>
    <xdr:sp macro="" textlink="">
      <xdr:nvSpPr>
        <xdr:cNvPr id="14" name="TextBox 13">
          <a:extLst>
            <a:ext uri="{FF2B5EF4-FFF2-40B4-BE49-F238E27FC236}">
              <a16:creationId xmlns:a16="http://schemas.microsoft.com/office/drawing/2014/main" id="{8921E424-E5B5-4975-9D7D-42FD69D93DE2}"/>
            </a:ext>
          </a:extLst>
        </xdr:cNvPr>
        <xdr:cNvSpPr txBox="1"/>
      </xdr:nvSpPr>
      <xdr:spPr>
        <a:xfrm>
          <a:off x="563880" y="1965960"/>
          <a:ext cx="12268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fr-FR" sz="1100">
              <a:solidFill>
                <a:schemeClr val="bg1"/>
              </a:solidFill>
              <a:latin typeface="+mj-lt"/>
            </a:rPr>
            <a:t>Amount</a:t>
          </a:r>
        </a:p>
      </xdr:txBody>
    </xdr:sp>
    <xdr:clientData/>
  </xdr:oneCellAnchor>
  <xdr:twoCellAnchor editAs="oneCell">
    <xdr:from>
      <xdr:col>1</xdr:col>
      <xdr:colOff>178126</xdr:colOff>
      <xdr:row>10</xdr:row>
      <xdr:rowOff>121922</xdr:rowOff>
    </xdr:from>
    <xdr:to>
      <xdr:col>2</xdr:col>
      <xdr:colOff>225734</xdr:colOff>
      <xdr:row>11</xdr:row>
      <xdr:rowOff>169530</xdr:rowOff>
    </xdr:to>
    <xdr:pic>
      <xdr:nvPicPr>
        <xdr:cNvPr id="15" name="Graphic 14">
          <a:extLst>
            <a:ext uri="{FF2B5EF4-FFF2-40B4-BE49-F238E27FC236}">
              <a16:creationId xmlns:a16="http://schemas.microsoft.com/office/drawing/2014/main" id="{D12EE929-2C0A-473F-A598-0EDB2B4A614D}"/>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383866" y="1950722"/>
          <a:ext cx="230488" cy="230488"/>
        </a:xfrm>
        <a:prstGeom prst="rect">
          <a:avLst/>
        </a:prstGeom>
      </xdr:spPr>
    </xdr:pic>
    <xdr:clientData/>
  </xdr:twoCellAnchor>
  <xdr:oneCellAnchor>
    <xdr:from>
      <xdr:col>2</xdr:col>
      <xdr:colOff>327660</xdr:colOff>
      <xdr:row>13</xdr:row>
      <xdr:rowOff>160020</xdr:rowOff>
    </xdr:from>
    <xdr:ext cx="944880" cy="264560"/>
    <xdr:sp macro="" textlink="'Pivots sheet'!C9">
      <xdr:nvSpPr>
        <xdr:cNvPr id="16" name="TextBox 15">
          <a:extLst>
            <a:ext uri="{FF2B5EF4-FFF2-40B4-BE49-F238E27FC236}">
              <a16:creationId xmlns:a16="http://schemas.microsoft.com/office/drawing/2014/main" id="{66ED2A22-AA90-4314-9375-38FF1D96B4FD}"/>
            </a:ext>
          </a:extLst>
        </xdr:cNvPr>
        <xdr:cNvSpPr txBox="1"/>
      </xdr:nvSpPr>
      <xdr:spPr>
        <a:xfrm>
          <a:off x="716280" y="2537460"/>
          <a:ext cx="9448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CD63127E-50ED-4968-936A-98391D3175F6}" type="TxLink">
            <a:rPr lang="en-US" sz="1100" b="0" i="0" u="none" strike="noStrike">
              <a:solidFill>
                <a:schemeClr val="bg1"/>
              </a:solidFill>
              <a:latin typeface="Aptos"/>
            </a:rPr>
            <a:pPr algn="ctr"/>
            <a:t>20 581 €</a:t>
          </a:fld>
          <a:endParaRPr lang="fr-FR" sz="1100">
            <a:solidFill>
              <a:schemeClr val="bg1"/>
            </a:solidFill>
          </a:endParaRPr>
        </a:p>
      </xdr:txBody>
    </xdr:sp>
    <xdr:clientData/>
  </xdr:oneCellAnchor>
  <xdr:twoCellAnchor>
    <xdr:from>
      <xdr:col>2</xdr:col>
      <xdr:colOff>0</xdr:colOff>
      <xdr:row>17</xdr:row>
      <xdr:rowOff>0</xdr:rowOff>
    </xdr:from>
    <xdr:to>
      <xdr:col>4</xdr:col>
      <xdr:colOff>289560</xdr:colOff>
      <xdr:row>22</xdr:row>
      <xdr:rowOff>15240</xdr:rowOff>
    </xdr:to>
    <xdr:sp macro="" textlink="'Pivots sheet'!B4">
      <xdr:nvSpPr>
        <xdr:cNvPr id="21" name="Rectangle: Rounded Corners 20">
          <a:extLst>
            <a:ext uri="{FF2B5EF4-FFF2-40B4-BE49-F238E27FC236}">
              <a16:creationId xmlns:a16="http://schemas.microsoft.com/office/drawing/2014/main" id="{DFE6677C-65DA-4A7C-8B9A-542562991D78}"/>
            </a:ext>
          </a:extLst>
        </xdr:cNvPr>
        <xdr:cNvSpPr/>
      </xdr:nvSpPr>
      <xdr:spPr>
        <a:xfrm>
          <a:off x="388620" y="3108960"/>
          <a:ext cx="1630680" cy="929640"/>
        </a:xfrm>
        <a:prstGeom prst="roundRect">
          <a:avLst>
            <a:gd name="adj" fmla="val 8470"/>
          </a:avLst>
        </a:prstGeom>
        <a:solidFill>
          <a:schemeClr val="accent6"/>
        </a:solidFill>
        <a:ln w="12700">
          <a:solidFill>
            <a:schemeClr val="accent1">
              <a:shade val="15000"/>
            </a:schemeClr>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261BF14-2EF7-496E-BF07-2B05379B8722}" type="TxLink">
            <a:rPr lang="en-US" sz="2800" b="0" i="0" u="none" strike="noStrike">
              <a:solidFill>
                <a:schemeClr val="bg1"/>
              </a:solidFill>
              <a:latin typeface="+mj-lt"/>
            </a:rPr>
            <a:pPr algn="ctr"/>
            <a:t>89 850</a:t>
          </a:fld>
          <a:endParaRPr lang="fr-FR" sz="2800">
            <a:solidFill>
              <a:schemeClr val="bg1"/>
            </a:solidFill>
            <a:latin typeface="+mj-lt"/>
          </a:endParaRPr>
        </a:p>
      </xdr:txBody>
    </xdr:sp>
    <xdr:clientData/>
  </xdr:twoCellAnchor>
  <xdr:oneCellAnchor>
    <xdr:from>
      <xdr:col>2</xdr:col>
      <xdr:colOff>220980</xdr:colOff>
      <xdr:row>17</xdr:row>
      <xdr:rowOff>60960</xdr:rowOff>
    </xdr:from>
    <xdr:ext cx="1226820" cy="264560"/>
    <xdr:sp macro="" textlink="">
      <xdr:nvSpPr>
        <xdr:cNvPr id="22" name="TextBox 21">
          <a:extLst>
            <a:ext uri="{FF2B5EF4-FFF2-40B4-BE49-F238E27FC236}">
              <a16:creationId xmlns:a16="http://schemas.microsoft.com/office/drawing/2014/main" id="{0C777A5E-5800-478B-996C-72D503F5E721}"/>
            </a:ext>
          </a:extLst>
        </xdr:cNvPr>
        <xdr:cNvSpPr txBox="1"/>
      </xdr:nvSpPr>
      <xdr:spPr>
        <a:xfrm>
          <a:off x="609600" y="3169920"/>
          <a:ext cx="12268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fr-FR" sz="1100">
              <a:solidFill>
                <a:schemeClr val="bg1"/>
              </a:solidFill>
              <a:latin typeface="+mj-lt"/>
            </a:rPr>
            <a:t>Duration</a:t>
          </a:r>
        </a:p>
      </xdr:txBody>
    </xdr:sp>
    <xdr:clientData/>
  </xdr:oneCellAnchor>
  <xdr:twoCellAnchor editAs="oneCell">
    <xdr:from>
      <xdr:col>2</xdr:col>
      <xdr:colOff>41700</xdr:colOff>
      <xdr:row>17</xdr:row>
      <xdr:rowOff>45721</xdr:rowOff>
    </xdr:from>
    <xdr:to>
      <xdr:col>2</xdr:col>
      <xdr:colOff>331259</xdr:colOff>
      <xdr:row>18</xdr:row>
      <xdr:rowOff>152400</xdr:rowOff>
    </xdr:to>
    <xdr:pic>
      <xdr:nvPicPr>
        <xdr:cNvPr id="23" name="Graphic 22">
          <a:extLst>
            <a:ext uri="{FF2B5EF4-FFF2-40B4-BE49-F238E27FC236}">
              <a16:creationId xmlns:a16="http://schemas.microsoft.com/office/drawing/2014/main" id="{1460FF1E-86D0-4025-AF8C-07248BFCAB88}"/>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430320" y="3154681"/>
          <a:ext cx="289559" cy="289559"/>
        </a:xfrm>
        <a:prstGeom prst="rect">
          <a:avLst/>
        </a:prstGeom>
      </xdr:spPr>
    </xdr:pic>
    <xdr:clientData/>
  </xdr:twoCellAnchor>
  <xdr:oneCellAnchor>
    <xdr:from>
      <xdr:col>2</xdr:col>
      <xdr:colOff>373380</xdr:colOff>
      <xdr:row>20</xdr:row>
      <xdr:rowOff>83820</xdr:rowOff>
    </xdr:from>
    <xdr:ext cx="944880" cy="264560"/>
    <xdr:sp macro="" textlink="'Pivots sheet'!B9">
      <xdr:nvSpPr>
        <xdr:cNvPr id="24" name="TextBox 23">
          <a:extLst>
            <a:ext uri="{FF2B5EF4-FFF2-40B4-BE49-F238E27FC236}">
              <a16:creationId xmlns:a16="http://schemas.microsoft.com/office/drawing/2014/main" id="{D62FCDB9-1A61-4BE1-A73F-894C12208370}"/>
            </a:ext>
          </a:extLst>
        </xdr:cNvPr>
        <xdr:cNvSpPr txBox="1"/>
      </xdr:nvSpPr>
      <xdr:spPr>
        <a:xfrm>
          <a:off x="762000" y="3741420"/>
          <a:ext cx="9448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2D741721-0172-40EF-B5AD-0567BB9029CD}" type="TxLink">
            <a:rPr lang="en-US" sz="1100" b="0" i="0" u="none" strike="noStrike">
              <a:solidFill>
                <a:schemeClr val="bg1"/>
              </a:solidFill>
              <a:latin typeface="Aptos"/>
            </a:rPr>
            <a:pPr algn="ctr"/>
            <a:t>19 300</a:t>
          </a:fld>
          <a:endParaRPr lang="fr-FR" sz="1100">
            <a:solidFill>
              <a:schemeClr val="bg1"/>
            </a:solidFill>
          </a:endParaRPr>
        </a:p>
      </xdr:txBody>
    </xdr:sp>
    <xdr:clientData/>
  </xdr:oneCellAnchor>
  <xdr:twoCellAnchor>
    <xdr:from>
      <xdr:col>2</xdr:col>
      <xdr:colOff>0</xdr:colOff>
      <xdr:row>24</xdr:row>
      <xdr:rowOff>0</xdr:rowOff>
    </xdr:from>
    <xdr:to>
      <xdr:col>4</xdr:col>
      <xdr:colOff>289560</xdr:colOff>
      <xdr:row>29</xdr:row>
      <xdr:rowOff>15240</xdr:rowOff>
    </xdr:to>
    <xdr:sp macro="" textlink="'Pivots sheet'!D4">
      <xdr:nvSpPr>
        <xdr:cNvPr id="25" name="Rectangle: Rounded Corners 24">
          <a:extLst>
            <a:ext uri="{FF2B5EF4-FFF2-40B4-BE49-F238E27FC236}">
              <a16:creationId xmlns:a16="http://schemas.microsoft.com/office/drawing/2014/main" id="{AAD6409F-D922-4294-94DA-4AA2C3FA39CC}"/>
            </a:ext>
          </a:extLst>
        </xdr:cNvPr>
        <xdr:cNvSpPr/>
      </xdr:nvSpPr>
      <xdr:spPr>
        <a:xfrm>
          <a:off x="388620" y="4389120"/>
          <a:ext cx="1630680" cy="929640"/>
        </a:xfrm>
        <a:prstGeom prst="roundRect">
          <a:avLst>
            <a:gd name="adj" fmla="val 8470"/>
          </a:avLst>
        </a:prstGeom>
        <a:solidFill>
          <a:schemeClr val="accent6"/>
        </a:solidFill>
        <a:ln w="12700">
          <a:solidFill>
            <a:schemeClr val="accent1">
              <a:shade val="15000"/>
            </a:schemeClr>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004A615E-98B0-4928-ABB5-A6DBD7A37C3F}" type="TxLink">
            <a:rPr lang="en-US" sz="2800" b="0" i="0" u="none" strike="noStrike">
              <a:solidFill>
                <a:schemeClr val="bg1"/>
              </a:solidFill>
              <a:latin typeface="+mj-lt"/>
            </a:rPr>
            <a:pPr algn="ctr"/>
            <a:t>3,9</a:t>
          </a:fld>
          <a:endParaRPr lang="fr-FR" sz="2800">
            <a:solidFill>
              <a:schemeClr val="bg1"/>
            </a:solidFill>
            <a:latin typeface="+mj-lt"/>
          </a:endParaRPr>
        </a:p>
      </xdr:txBody>
    </xdr:sp>
    <xdr:clientData/>
  </xdr:twoCellAnchor>
  <xdr:oneCellAnchor>
    <xdr:from>
      <xdr:col>2</xdr:col>
      <xdr:colOff>220980</xdr:colOff>
      <xdr:row>24</xdr:row>
      <xdr:rowOff>60960</xdr:rowOff>
    </xdr:from>
    <xdr:ext cx="1226820" cy="264560"/>
    <xdr:sp macro="" textlink="">
      <xdr:nvSpPr>
        <xdr:cNvPr id="26" name="TextBox 25">
          <a:extLst>
            <a:ext uri="{FF2B5EF4-FFF2-40B4-BE49-F238E27FC236}">
              <a16:creationId xmlns:a16="http://schemas.microsoft.com/office/drawing/2014/main" id="{8880B9F5-AD1B-4B17-9FB7-88660443EEC9}"/>
            </a:ext>
          </a:extLst>
        </xdr:cNvPr>
        <xdr:cNvSpPr txBox="1"/>
      </xdr:nvSpPr>
      <xdr:spPr>
        <a:xfrm>
          <a:off x="609600" y="4450080"/>
          <a:ext cx="12268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fr-FR" sz="1100">
              <a:solidFill>
                <a:schemeClr val="bg1"/>
              </a:solidFill>
              <a:latin typeface="+mj-lt"/>
            </a:rPr>
            <a:t>Avg. Rating</a:t>
          </a:r>
        </a:p>
      </xdr:txBody>
    </xdr:sp>
    <xdr:clientData/>
  </xdr:oneCellAnchor>
  <xdr:twoCellAnchor editAs="oneCell">
    <xdr:from>
      <xdr:col>2</xdr:col>
      <xdr:colOff>41613</xdr:colOff>
      <xdr:row>24</xdr:row>
      <xdr:rowOff>45721</xdr:rowOff>
    </xdr:from>
    <xdr:to>
      <xdr:col>2</xdr:col>
      <xdr:colOff>324148</xdr:colOff>
      <xdr:row>25</xdr:row>
      <xdr:rowOff>145376</xdr:rowOff>
    </xdr:to>
    <xdr:pic>
      <xdr:nvPicPr>
        <xdr:cNvPr id="27" name="Graphic 26">
          <a:extLst>
            <a:ext uri="{FF2B5EF4-FFF2-40B4-BE49-F238E27FC236}">
              <a16:creationId xmlns:a16="http://schemas.microsoft.com/office/drawing/2014/main" id="{6C6086E1-0EC4-4782-9605-7AE9F7228265}"/>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a:off x="430233" y="4434841"/>
          <a:ext cx="282535" cy="282535"/>
        </a:xfrm>
        <a:prstGeom prst="rect">
          <a:avLst/>
        </a:prstGeom>
      </xdr:spPr>
    </xdr:pic>
    <xdr:clientData/>
  </xdr:twoCellAnchor>
  <xdr:oneCellAnchor>
    <xdr:from>
      <xdr:col>2</xdr:col>
      <xdr:colOff>373380</xdr:colOff>
      <xdr:row>27</xdr:row>
      <xdr:rowOff>83820</xdr:rowOff>
    </xdr:from>
    <xdr:ext cx="944880" cy="264560"/>
    <xdr:sp macro="" textlink="'Pivots sheet'!D9">
      <xdr:nvSpPr>
        <xdr:cNvPr id="28" name="TextBox 27">
          <a:extLst>
            <a:ext uri="{FF2B5EF4-FFF2-40B4-BE49-F238E27FC236}">
              <a16:creationId xmlns:a16="http://schemas.microsoft.com/office/drawing/2014/main" id="{CF35DDB5-24D8-45E0-8D8E-D9495D4A1B88}"/>
            </a:ext>
          </a:extLst>
        </xdr:cNvPr>
        <xdr:cNvSpPr txBox="1"/>
      </xdr:nvSpPr>
      <xdr:spPr>
        <a:xfrm>
          <a:off x="762000" y="5021580"/>
          <a:ext cx="9448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5297DAF3-B690-4493-8972-DAD61F8F9E4B}" type="TxLink">
            <a:rPr lang="en-US" sz="1100" b="0" i="0" u="none" strike="noStrike">
              <a:solidFill>
                <a:schemeClr val="bg1"/>
              </a:solidFill>
              <a:latin typeface="Aptos"/>
            </a:rPr>
            <a:pPr algn="ctr"/>
            <a:t>3,9</a:t>
          </a:fld>
          <a:endParaRPr lang="fr-FR" sz="1100">
            <a:solidFill>
              <a:schemeClr val="bg1"/>
            </a:solidFill>
          </a:endParaRPr>
        </a:p>
      </xdr:txBody>
    </xdr:sp>
    <xdr:clientData/>
  </xdr:oneCellAnchor>
  <xdr:twoCellAnchor>
    <xdr:from>
      <xdr:col>2</xdr:col>
      <xdr:colOff>0</xdr:colOff>
      <xdr:row>31</xdr:row>
      <xdr:rowOff>0</xdr:rowOff>
    </xdr:from>
    <xdr:to>
      <xdr:col>4</xdr:col>
      <xdr:colOff>289560</xdr:colOff>
      <xdr:row>36</xdr:row>
      <xdr:rowOff>15240</xdr:rowOff>
    </xdr:to>
    <xdr:sp macro="" textlink="'Pivots sheet'!E4">
      <xdr:nvSpPr>
        <xdr:cNvPr id="29" name="Rectangle: Rounded Corners 28">
          <a:extLst>
            <a:ext uri="{FF2B5EF4-FFF2-40B4-BE49-F238E27FC236}">
              <a16:creationId xmlns:a16="http://schemas.microsoft.com/office/drawing/2014/main" id="{D4B0845E-319B-4201-90C1-479B640B4DF2}"/>
            </a:ext>
          </a:extLst>
        </xdr:cNvPr>
        <xdr:cNvSpPr/>
      </xdr:nvSpPr>
      <xdr:spPr>
        <a:xfrm>
          <a:off x="388620" y="5669280"/>
          <a:ext cx="1630680" cy="929640"/>
        </a:xfrm>
        <a:prstGeom prst="roundRect">
          <a:avLst>
            <a:gd name="adj" fmla="val 8470"/>
          </a:avLst>
        </a:prstGeom>
        <a:solidFill>
          <a:schemeClr val="accent6"/>
        </a:solidFill>
        <a:ln w="12700">
          <a:solidFill>
            <a:schemeClr val="accent1">
              <a:shade val="15000"/>
            </a:schemeClr>
          </a:solid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FEBC3E1E-3817-487F-948A-286A3007FB3D}" type="TxLink">
            <a:rPr lang="en-US" sz="2800" b="0" i="0" u="none" strike="noStrike">
              <a:solidFill>
                <a:schemeClr val="bg1"/>
              </a:solidFill>
              <a:latin typeface="+mj-lt"/>
            </a:rPr>
            <a:pPr algn="ctr"/>
            <a:t>307</a:t>
          </a:fld>
          <a:endParaRPr lang="fr-FR" sz="2800">
            <a:solidFill>
              <a:schemeClr val="bg1"/>
            </a:solidFill>
            <a:latin typeface="+mj-lt"/>
          </a:endParaRPr>
        </a:p>
      </xdr:txBody>
    </xdr:sp>
    <xdr:clientData/>
  </xdr:twoCellAnchor>
  <xdr:oneCellAnchor>
    <xdr:from>
      <xdr:col>2</xdr:col>
      <xdr:colOff>220980</xdr:colOff>
      <xdr:row>31</xdr:row>
      <xdr:rowOff>60960</xdr:rowOff>
    </xdr:from>
    <xdr:ext cx="1226820" cy="264560"/>
    <xdr:sp macro="" textlink="">
      <xdr:nvSpPr>
        <xdr:cNvPr id="30" name="TextBox 29">
          <a:extLst>
            <a:ext uri="{FF2B5EF4-FFF2-40B4-BE49-F238E27FC236}">
              <a16:creationId xmlns:a16="http://schemas.microsoft.com/office/drawing/2014/main" id="{18F87CF6-0BD0-4B45-B9F3-7FD9A38AE7E8}"/>
            </a:ext>
          </a:extLst>
        </xdr:cNvPr>
        <xdr:cNvSpPr txBox="1"/>
      </xdr:nvSpPr>
      <xdr:spPr>
        <a:xfrm>
          <a:off x="609600" y="5730240"/>
          <a:ext cx="122682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fr-FR" sz="1100">
              <a:solidFill>
                <a:schemeClr val="bg1"/>
              </a:solidFill>
              <a:latin typeface="+mj-lt"/>
            </a:rPr>
            <a:t>5*</a:t>
          </a:r>
          <a:r>
            <a:rPr lang="fr-FR" sz="1100" baseline="0">
              <a:solidFill>
                <a:schemeClr val="bg1"/>
              </a:solidFill>
              <a:latin typeface="+mj-lt"/>
            </a:rPr>
            <a:t> Calls</a:t>
          </a:r>
        </a:p>
      </xdr:txBody>
    </xdr:sp>
    <xdr:clientData/>
  </xdr:oneCellAnchor>
  <xdr:twoCellAnchor editAs="oneCell">
    <xdr:from>
      <xdr:col>2</xdr:col>
      <xdr:colOff>41151</xdr:colOff>
      <xdr:row>31</xdr:row>
      <xdr:rowOff>45721</xdr:rowOff>
    </xdr:from>
    <xdr:to>
      <xdr:col>2</xdr:col>
      <xdr:colOff>286510</xdr:colOff>
      <xdr:row>32</xdr:row>
      <xdr:rowOff>108199</xdr:rowOff>
    </xdr:to>
    <xdr:pic>
      <xdr:nvPicPr>
        <xdr:cNvPr id="31" name="Graphic 30">
          <a:extLst>
            <a:ext uri="{FF2B5EF4-FFF2-40B4-BE49-F238E27FC236}">
              <a16:creationId xmlns:a16="http://schemas.microsoft.com/office/drawing/2014/main" id="{485BCB6B-D549-4109-A456-20DF148F3BA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429771" y="5715001"/>
          <a:ext cx="245359" cy="245359"/>
        </a:xfrm>
        <a:prstGeom prst="rect">
          <a:avLst/>
        </a:prstGeom>
      </xdr:spPr>
    </xdr:pic>
    <xdr:clientData/>
  </xdr:twoCellAnchor>
  <xdr:oneCellAnchor>
    <xdr:from>
      <xdr:col>2</xdr:col>
      <xdr:colOff>373380</xdr:colOff>
      <xdr:row>34</xdr:row>
      <xdr:rowOff>83820</xdr:rowOff>
    </xdr:from>
    <xdr:ext cx="944880" cy="264560"/>
    <xdr:sp macro="" textlink="'Pivots sheet'!E9">
      <xdr:nvSpPr>
        <xdr:cNvPr id="32" name="TextBox 31">
          <a:extLst>
            <a:ext uri="{FF2B5EF4-FFF2-40B4-BE49-F238E27FC236}">
              <a16:creationId xmlns:a16="http://schemas.microsoft.com/office/drawing/2014/main" id="{EE94C154-9435-4D44-A49E-871541F25CD6}"/>
            </a:ext>
          </a:extLst>
        </xdr:cNvPr>
        <xdr:cNvSpPr txBox="1"/>
      </xdr:nvSpPr>
      <xdr:spPr>
        <a:xfrm>
          <a:off x="762000" y="6301740"/>
          <a:ext cx="94488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fld id="{997C8B4E-3614-42B3-B142-C249CFDB0104}" type="TxLink">
            <a:rPr lang="en-US" sz="1100" b="0" i="0" u="none" strike="noStrike">
              <a:solidFill>
                <a:schemeClr val="bg1"/>
              </a:solidFill>
              <a:latin typeface="Aptos"/>
            </a:rPr>
            <a:pPr algn="ctr"/>
            <a:t>74</a:t>
          </a:fld>
          <a:endParaRPr lang="fr-FR" sz="1100">
            <a:solidFill>
              <a:schemeClr val="bg1"/>
            </a:solidFill>
          </a:endParaRPr>
        </a:p>
      </xdr:txBody>
    </xdr:sp>
    <xdr:clientData/>
  </xdr:oneCellAnchor>
  <xdr:twoCellAnchor editAs="oneCell">
    <xdr:from>
      <xdr:col>14</xdr:col>
      <xdr:colOff>283028</xdr:colOff>
      <xdr:row>20</xdr:row>
      <xdr:rowOff>43544</xdr:rowOff>
    </xdr:from>
    <xdr:to>
      <xdr:col>16</xdr:col>
      <xdr:colOff>457199</xdr:colOff>
      <xdr:row>31</xdr:row>
      <xdr:rowOff>160084</xdr:rowOff>
    </xdr:to>
    <mc:AlternateContent xmlns:mc="http://schemas.openxmlformats.org/markup-compatibility/2006" xmlns:a14="http://schemas.microsoft.com/office/drawing/2010/main">
      <mc:Choice Requires="a14">
        <xdr:graphicFrame macro="">
          <xdr:nvGraphicFramePr>
            <xdr:cNvPr id="34" name="Representative">
              <a:extLst>
                <a:ext uri="{FF2B5EF4-FFF2-40B4-BE49-F238E27FC236}">
                  <a16:creationId xmlns:a16="http://schemas.microsoft.com/office/drawing/2014/main" id="{EB5E0284-C98E-470A-8CF7-ECBA9E2E87B7}"/>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8775864" y="4005944"/>
              <a:ext cx="1504208" cy="2125449"/>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261256</xdr:colOff>
      <xdr:row>3</xdr:row>
      <xdr:rowOff>119743</xdr:rowOff>
    </xdr:from>
    <xdr:to>
      <xdr:col>12</xdr:col>
      <xdr:colOff>108856</xdr:colOff>
      <xdr:row>18</xdr:row>
      <xdr:rowOff>87085</xdr:rowOff>
    </xdr:to>
    <xdr:graphicFrame macro="">
      <xdr:nvGraphicFramePr>
        <xdr:cNvPr id="35" name="Chart 34">
          <a:extLst>
            <a:ext uri="{FF2B5EF4-FFF2-40B4-BE49-F238E27FC236}">
              <a16:creationId xmlns:a16="http://schemas.microsoft.com/office/drawing/2014/main" id="{3963F945-C4A2-456B-B911-ED93A9E275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5</xdr:col>
      <xdr:colOff>217714</xdr:colOff>
      <xdr:row>19</xdr:row>
      <xdr:rowOff>164371</xdr:rowOff>
    </xdr:from>
    <xdr:to>
      <xdr:col>9</xdr:col>
      <xdr:colOff>609600</xdr:colOff>
      <xdr:row>38</xdr:row>
      <xdr:rowOff>94911</xdr:rowOff>
    </xdr:to>
    <xdr:graphicFrame macro="">
      <xdr:nvGraphicFramePr>
        <xdr:cNvPr id="37" name="Chart 36">
          <a:extLst>
            <a:ext uri="{FF2B5EF4-FFF2-40B4-BE49-F238E27FC236}">
              <a16:creationId xmlns:a16="http://schemas.microsoft.com/office/drawing/2014/main" id="{8C27CE79-FA5D-4BE9-9C32-0E56814E64F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587828</xdr:colOff>
      <xdr:row>19</xdr:row>
      <xdr:rowOff>163284</xdr:rowOff>
    </xdr:from>
    <xdr:to>
      <xdr:col>14</xdr:col>
      <xdr:colOff>326572</xdr:colOff>
      <xdr:row>38</xdr:row>
      <xdr:rowOff>119742</xdr:rowOff>
    </xdr:to>
    <xdr:graphicFrame macro="">
      <xdr:nvGraphicFramePr>
        <xdr:cNvPr id="38" name="Chart 37">
          <a:extLst>
            <a:ext uri="{FF2B5EF4-FFF2-40B4-BE49-F238E27FC236}">
              <a16:creationId xmlns:a16="http://schemas.microsoft.com/office/drawing/2014/main" id="{F9D894B0-A873-4AF1-8193-9BAA399ED6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16</xdr:col>
      <xdr:colOff>416858</xdr:colOff>
      <xdr:row>3</xdr:row>
      <xdr:rowOff>152401</xdr:rowOff>
    </xdr:from>
    <xdr:to>
      <xdr:col>20</xdr:col>
      <xdr:colOff>251011</xdr:colOff>
      <xdr:row>18</xdr:row>
      <xdr:rowOff>119743</xdr:rowOff>
    </xdr:to>
    <xdr:graphicFrame macro="">
      <xdr:nvGraphicFramePr>
        <xdr:cNvPr id="39" name="Chart 38">
          <a:extLst>
            <a:ext uri="{FF2B5EF4-FFF2-40B4-BE49-F238E27FC236}">
              <a16:creationId xmlns:a16="http://schemas.microsoft.com/office/drawing/2014/main" id="{9E5F96D5-17CC-4266-BFF4-DE37B93CF2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20</xdr:col>
      <xdr:colOff>385482</xdr:colOff>
      <xdr:row>3</xdr:row>
      <xdr:rowOff>143436</xdr:rowOff>
    </xdr:from>
    <xdr:to>
      <xdr:col>23</xdr:col>
      <xdr:colOff>744072</xdr:colOff>
      <xdr:row>18</xdr:row>
      <xdr:rowOff>116542</xdr:rowOff>
    </xdr:to>
    <xdr:graphicFrame macro="">
      <xdr:nvGraphicFramePr>
        <xdr:cNvPr id="40" name="Chart 39">
          <a:extLst>
            <a:ext uri="{FF2B5EF4-FFF2-40B4-BE49-F238E27FC236}">
              <a16:creationId xmlns:a16="http://schemas.microsoft.com/office/drawing/2014/main" id="{C5E9807F-6C2D-40D5-8474-1446500BC6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i Clinton" refreshedDate="45787.014428472219" backgroundQuery="1" createdVersion="8" refreshedVersion="8" minRefreshableVersion="3" recordCount="0" supportSubquery="1" supportAdvancedDrill="1" xr:uid="{4E00505E-2C6C-4E59-BA3F-39BCFF835EC0}">
  <cacheSource type="external" connectionId="1"/>
  <cacheFields count="5">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erage Rating]" caption="Average Rating" numFmtId="0" hierarchy="21" level="32767"/>
    <cacheField name="[Measures].[5* Calls]" caption="5* Calls" numFmtId="0" hierarchy="22"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i Clinton" refreshedDate="45787.050216319447" backgroundQuery="1" createdVersion="8" refreshedVersion="8" minRefreshableVersion="3" recordCount="0" supportSubquery="1" supportAdvancedDrill="1" xr:uid="{1F701810-1DC3-4DE8-8229-185F30AED297}">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8" level="32767"/>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i Clinton" refreshedDate="45787.581589814814" backgroundQuery="1" createdVersion="8" refreshedVersion="8" minRefreshableVersion="3" recordCount="0" supportSubquery="1" supportAdvancedDrill="1" xr:uid="{A051DB1F-D485-4F5B-9D7C-9787FEFDD239}">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i Clinton" refreshedDate="45787.618757060183" backgroundQuery="1" createdVersion="8" refreshedVersion="8" minRefreshableVersion="3" recordCount="0" supportSubquery="1" supportAdvancedDrill="1" xr:uid="{9C306196-8290-4A97-9E82-6AF4A65A7D39}">
  <cacheSource type="external" connectionId="1"/>
  <cacheFields count="4">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calls].[Representative].[Representative]" caption="Representative" numFmtId="0" hierarchy="3" level="1">
      <sharedItems count="5">
        <s v="R01"/>
        <s v="R02"/>
        <s v="R03"/>
        <s v="R04"/>
        <s v="R05"/>
      </sharedItems>
    </cacheField>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1"/>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i Clinton" refreshedDate="45806.44733599537" backgroundQuery="1" createdVersion="8" refreshedVersion="8" minRefreshableVersion="3" recordCount="0" supportSubquery="1" supportAdvancedDrill="1" xr:uid="{B5B477BD-7FBC-442C-A581-BE2BC9323060}">
  <cacheSource type="external" connectionId="1"/>
  <cacheFields count="6">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erage Rating]" caption="Average Rating" numFmtId="0" hierarchy="21" level="32767"/>
    <cacheField name="[Measures].[5* Calls]" caption="5* Calls" numFmtId="0" hierarchy="22"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i Clinton" refreshedDate="45806.447341435189" backgroundQuery="1" createdVersion="8" refreshedVersion="8" minRefreshableVersion="3" recordCount="0" supportSubquery="1" supportAdvancedDrill="1" xr:uid="{CED46F29-1A0A-4FED-83C9-8B93176363A8}">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4-01-01T00:00:00" count="149">
        <d v="2023-01-01T00:00:00"/>
        <d v="2023-01-03T00:00:00"/>
        <d v="2023-01-05T00:00:00"/>
        <d v="2023-01-06T00:00:00"/>
        <d v="2023-01-09T00:00:00"/>
        <d v="2023-01-10T00:00:00"/>
        <d v="2023-01-12T00:00:00"/>
        <d v="2023-01-15T00:00:00"/>
        <d v="2023-01-17T00:00:00"/>
        <d v="2023-01-18T00:00:00"/>
        <d v="2023-01-19T00:00:00"/>
        <d v="2023-01-22T00:00:00"/>
        <d v="2023-01-23T00:00:00"/>
        <d v="2023-01-25T00:00:00"/>
        <d v="2023-01-26T00:00:00"/>
        <d v="2023-01-31T00:00:00"/>
        <d v="2023-02-01T00:00:00"/>
        <d v="2023-02-02T00:00:00"/>
        <d v="2023-02-04T00:00:00"/>
        <d v="2023-02-08T00:00:00"/>
        <d v="2023-02-09T00:00:00"/>
        <d v="2023-02-10T00:00:00"/>
        <d v="2023-02-16T00:00:00"/>
        <d v="2023-02-17T00:00:00"/>
        <d v="2023-02-18T00:00:00"/>
        <d v="2023-02-19T00:00:00"/>
        <d v="2023-02-21T00:00:00"/>
        <d v="2023-02-24T00:00:00"/>
        <d v="2023-02-25T00:00:00"/>
        <d v="2023-02-26T00:00:00"/>
        <d v="2023-02-27T00:00:00"/>
        <d v="2023-03-03T00:00:00"/>
        <d v="2023-03-05T00:00:00"/>
        <d v="2023-03-07T00:00:00"/>
        <d v="2023-03-09T00:00:00"/>
        <d v="2023-03-10T00:00:00"/>
        <d v="2023-03-11T00:00:00"/>
        <d v="2023-03-13T00:00:00"/>
        <d v="2023-03-14T00:00:00"/>
        <d v="2023-03-15T00:00:00"/>
        <d v="2023-03-16T00:00:00"/>
        <d v="2023-03-17T00:00:00"/>
        <d v="2023-03-20T00:00:00"/>
        <d v="2023-03-21T00:00:00"/>
        <d v="2023-03-25T00:00:00"/>
        <d v="2023-03-26T00:00:00"/>
        <d v="2023-03-29T00:00:00"/>
        <d v="2023-03-31T00:00:00"/>
        <d v="2023-04-02T00:00:00"/>
        <d v="2023-04-06T00:00:00"/>
        <d v="2023-04-07T00:00:00"/>
        <d v="2023-04-08T00:00:00"/>
        <d v="2023-04-09T00:00:00"/>
        <d v="2023-04-11T00:00:00"/>
        <d v="2023-04-12T00:00:00"/>
        <d v="2023-04-15T00:00:00"/>
        <d v="2023-04-17T00:00:00"/>
        <d v="2023-04-18T00:00:00"/>
        <d v="2023-04-21T00:00:00"/>
        <d v="2023-04-22T00:00:00"/>
        <d v="2023-04-26T00:00:00"/>
        <d v="2023-04-27T00:00:00"/>
        <d v="2023-05-01T00:00:00"/>
        <d v="2023-05-08T00:00:00"/>
        <d v="2023-05-24T00:00:00"/>
        <d v="2023-05-26T00:00:00"/>
        <d v="2023-05-28T00:00:00"/>
        <d v="2023-05-29T00:00:00"/>
        <d v="2023-05-30T00:00:00"/>
        <d v="2023-06-09T00:00:00"/>
        <d v="2023-06-11T00:00:00"/>
        <d v="2023-06-13T00:00:00"/>
        <d v="2023-06-15T00:00:00"/>
        <d v="2023-06-21T00:00:00"/>
        <d v="2023-06-23T00:00:00"/>
        <d v="2023-06-24T00:00:00"/>
        <d v="2023-06-26T00:00:00"/>
        <d v="2023-06-28T00:00:00"/>
        <d v="2023-07-01T00:00:00"/>
        <d v="2023-07-05T00:00:00"/>
        <d v="2023-07-06T00:00:00"/>
        <d v="2023-07-08T00:00:00"/>
        <d v="2023-07-14T00:00:00"/>
        <d v="2023-07-19T00:00:00"/>
        <d v="2023-07-22T00:00:00"/>
        <d v="2023-07-27T00:00:00"/>
        <d v="2023-07-28T00:00:00"/>
        <d v="2023-07-31T00:00:00"/>
        <d v="2023-08-02T00:00:00"/>
        <d v="2023-08-10T00:00:00"/>
        <d v="2023-08-16T00:00:00"/>
        <d v="2023-08-18T00:00:00"/>
        <d v="2023-08-19T00:00:00"/>
        <d v="2023-08-27T00:00:00"/>
        <d v="2023-08-30T00:00:00"/>
        <d v="2023-09-01T00:00:00"/>
        <d v="2023-09-04T00:00:00"/>
        <d v="2023-09-05T00:00:00"/>
        <d v="2023-09-06T00:00:00"/>
        <d v="2023-09-08T00:00:00"/>
        <d v="2023-09-10T00:00:00"/>
        <d v="2023-09-15T00:00:00"/>
        <d v="2023-09-17T00:00:00"/>
        <d v="2023-09-20T00:00:00"/>
        <d v="2023-09-21T00:00:00"/>
        <d v="2023-09-22T00:00:00"/>
        <d v="2023-09-23T00:00:00"/>
        <d v="2023-09-24T00:00:00"/>
        <d v="2023-09-26T00:00:00"/>
        <d v="2023-09-29T00:00:00"/>
        <d v="2023-09-30T00:00:00"/>
        <d v="2023-10-01T00:00:00"/>
        <d v="2023-10-03T00:00:00"/>
        <d v="2023-10-04T00:00:00"/>
        <d v="2023-10-05T00:00:00"/>
        <d v="2023-10-06T00:00:00"/>
        <d v="2023-10-10T00:00:00"/>
        <d v="2023-10-12T00:00:00"/>
        <d v="2023-10-14T00:00:00"/>
        <d v="2023-10-17T00:00:00"/>
        <d v="2023-10-21T00:00:00"/>
        <d v="2023-10-23T00:00:00"/>
        <d v="2023-10-24T00:00:00"/>
        <d v="2023-10-26T00:00:00"/>
        <d v="2023-10-27T00:00:00"/>
        <d v="2023-10-29T00:00:00"/>
        <d v="2023-10-30T00:00:00"/>
        <d v="2023-11-04T00:00:00"/>
        <d v="2023-11-08T00:00:00"/>
        <d v="2023-11-09T00:00:00"/>
        <d v="2023-11-11T00:00:00"/>
        <d v="2023-11-12T00:00:00"/>
        <d v="2023-11-13T00:00:00"/>
        <d v="2023-11-14T00:00:00"/>
        <d v="2023-11-15T00:00:00"/>
        <d v="2023-11-17T00:00:00"/>
        <d v="2023-11-18T00:00:00"/>
        <d v="2023-11-24T00:00:00"/>
        <d v="2023-11-28T00:00:00"/>
        <d v="2023-12-01T00:00:00"/>
        <d v="2023-12-02T00:00:00"/>
        <d v="2023-12-03T00:00:00"/>
        <d v="2023-12-04T00:00:00"/>
        <d v="2023-12-16T00:00:00"/>
        <d v="2023-12-25T00:00:00"/>
        <d v="2023-12-27T00:00:00"/>
        <d v="2023-12-28T00:00:00"/>
        <d v="2023-12-30T00:00:00"/>
        <d v="2023-12-31T00:00:00"/>
      </sharedItems>
    </cacheField>
    <cacheField name="[calls].[Date of Call (Month)].[Date of Call (Month)]" caption="Date of Call (Month)" numFmtId="0" hierarchy="11" level="1">
      <sharedItems count="12">
        <s v="janv"/>
        <s v="févr"/>
        <s v="mars"/>
        <s v="avr"/>
        <s v="mai"/>
        <s v="juin"/>
        <s v="juil"/>
        <s v="août"/>
        <s v="sept"/>
        <s v="oct"/>
        <s v="nov"/>
        <s v="déc"/>
      </sharedItems>
    </cacheField>
    <cacheField name="[Measures].[Call Count]" caption="Call Count" numFmtId="0" hierarchy="18"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i Clinton" refreshedDate="45806.447344675929" backgroundQuery="1" createdVersion="8" refreshedVersion="8" minRefreshableVersion="3" recordCount="0" supportSubquery="1" supportAdvancedDrill="1" xr:uid="{C84E910D-4939-4283-9FA4-209A913BBD04}">
  <cacheSource type="external" connectionId="1"/>
  <cacheFields count="3">
    <cacheField name="[calls].[Representative].[Representative]" caption="Representative" numFmtId="0" hierarchy="3" level="1">
      <sharedItems containsSemiMixedTypes="0" containsNonDate="0" containsString="0"/>
    </cacheField>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1"/>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i Clinton" refreshedDate="45806.447347685185" backgroundQuery="1" createdVersion="8" refreshedVersion="8" minRefreshableVersion="3" recordCount="0" supportSubquery="1" supportAdvancedDrill="1" xr:uid="{E421F6B5-76D6-4A10-B3C0-9DE9408F31D9}">
  <cacheSource type="external" connectionId="1"/>
  <cacheFields count="1">
    <cacheField name="[calls].[Representative].[Representative]" caption="Representative" numFmtId="0" hierarchy="3" level="1">
      <sharedItems count="1">
        <s v="R02"/>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i Clinton" refreshedDate="45806.447350578703" backgroundQuery="1" createdVersion="8" refreshedVersion="8" minRefreshableVersion="3" recordCount="0" supportSubquery="1" supportAdvancedDrill="1" xr:uid="{583DA65D-B900-43D3-9C37-E97CE5061961}">
  <cacheSource type="external" connectionId="1"/>
  <cacheFields count="3">
    <cacheField name="[Measures].[Call Count]" caption="Call Count" numFmtId="0" hierarchy="18" level="32767"/>
    <cacheField name="[calls].[Rating rounded].[Rating rounded]" caption="Rating rounded" numFmtId="0" hierarchy="10" level="1">
      <sharedItems containsSemiMixedTypes="0" containsString="0" containsNumber="1" containsInteger="1" minValue="1" maxValue="5" count="5">
        <n v="1"/>
        <n v="2"/>
        <n v="3"/>
        <n v="4"/>
        <n v="5"/>
      </sharedItems>
      <extLst>
        <ext xmlns:x15="http://schemas.microsoft.com/office/spreadsheetml/2010/11/main" uri="{4F2E5C28-24EA-4eb8-9CBF-B6C8F9C3D259}">
          <x15:cachedUniqueNames>
            <x15:cachedUniqueName index="0" name="[calls].[Rating rounded].&amp;[1]"/>
            <x15:cachedUniqueName index="1" name="[calls].[Rating rounded].&amp;[2]"/>
            <x15:cachedUniqueName index="2" name="[calls].[Rating rounded].&amp;[3]"/>
            <x15:cachedUniqueName index="3" name="[calls].[Rating rounded].&amp;[4]"/>
            <x15:cachedUniqueName index="4"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Fai Clinton" refreshedDate="45787.014422916669" backgroundQuery="1" createdVersion="3" refreshedVersion="8" minRefreshableVersion="3" recordCount="0" supportSubquery="1" supportAdvancedDrill="1" xr:uid="{27917FCB-8A52-46DE-A93B-00A158CD276D}">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28147993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93AC9AC-CC72-433E-9DA7-7E021D9BE846}" name="PivotTable7"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E72:H77"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6" format="4" series="1">
      <pivotArea type="data" outline="0" fieldPosition="0">
        <references count="2">
          <reference field="4294967294" count="1" selected="0">
            <x v="0"/>
          </reference>
          <reference field="1" count="1" selected="0">
            <x v="0"/>
          </reference>
        </references>
      </pivotArea>
    </chartFormat>
    <chartFormat chart="6"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0409656-9423-4809-AA18-3DCC22BEBCD8}" name="PivotTable2" cacheId="1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8:E9"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2" subtotal="count" baseField="0" baseItem="0"/>
    <dataField fld="1"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338991-CA01-46A8-B412-B5375A989B48}" name="Summary Pivo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2" subtotal="count" baseField="0" baseItem="0"/>
    <dataField fld="1"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CA23BCA-616D-4249-8861-CBF81FC6BBFF}" name="Select Rep" cacheId="2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63:A64"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2">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4FC5F44-E2A1-4444-9820-364C2DF5DE67}"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3:C49"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35F5424-6B64-485C-BB04-EBC51CECF9C7}" name="Weekday Trend" cacheId="18"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26">
  <location ref="F25:G33" firstHeaderRow="1" firstDataRow="1" firstDataCol="1"/>
  <pivotFields count="3">
    <pivotField allDrilled="1" subtotalTop="0" showAll="0" dataSourceSort="1" defaultSubtotal="0" defaultAttributeDrillState="1"/>
    <pivotField axis="axisRow" allDrilled="1" subtotalTop="0" showAll="0" defaultSubtotal="0" defaultAttributeDrillState="1">
      <items count="7">
        <item x="3"/>
        <item x="1"/>
        <item x="5"/>
        <item x="6"/>
        <item x="4"/>
        <item x="0"/>
        <item x="2"/>
      </items>
    </pivotField>
    <pivotField dataField="1" subtotalTop="0" showAll="0" defaultSubtotal="0"/>
  </pivotFields>
  <rowFields count="1">
    <field x="1"/>
  </rowFields>
  <rowItems count="8">
    <i>
      <x/>
    </i>
    <i>
      <x v="1"/>
    </i>
    <i>
      <x v="2"/>
    </i>
    <i>
      <x v="3"/>
    </i>
    <i>
      <x v="4"/>
    </i>
    <i>
      <x v="5"/>
    </i>
    <i>
      <x v="6"/>
    </i>
    <i t="grand">
      <x/>
    </i>
  </rowItems>
  <colItems count="1">
    <i/>
  </colItems>
  <dataFields count="1">
    <dataField fld="2" subtotal="count" baseField="0" baseItem="0"/>
  </dataFields>
  <chartFormats count="1">
    <chartFormat chart="23"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59F329-7219-4039-8E48-87EEAADEF39A}" name="Rep Amounts"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84:G103" firstHeaderRow="1" firstDataRow="2" firstDataCol="1"/>
  <pivotFields count="4">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axis="axisCol" allDrilled="1" subtotalTop="0" showAll="0" dataSourceSort="1" defaultSubtotal="0" defaultAttributeDrillState="1">
      <items count="5">
        <item x="0"/>
        <item x="1"/>
        <item x="2"/>
        <item x="3"/>
        <item x="4"/>
      </items>
    </pivotField>
    <pivotField dataField="1" subtotalTop="0" showAll="0" defaultSubtotal="0"/>
  </pivotFields>
  <rowFields count="2">
    <field x="0"/>
    <field x="1"/>
  </rowFields>
  <rowItems count="18">
    <i>
      <x/>
    </i>
    <i r="1">
      <x/>
    </i>
    <i r="1">
      <x v="1"/>
    </i>
    <i r="1">
      <x v="2"/>
    </i>
    <i r="1">
      <x v="3"/>
    </i>
    <i>
      <x v="1"/>
    </i>
    <i r="1">
      <x v="4"/>
    </i>
    <i r="1">
      <x v="5"/>
    </i>
    <i r="1">
      <x v="6"/>
    </i>
    <i r="1">
      <x v="7"/>
    </i>
    <i r="1">
      <x v="8"/>
    </i>
    <i r="1">
      <x v="9"/>
    </i>
    <i>
      <x v="2"/>
    </i>
    <i r="1">
      <x v="10"/>
    </i>
    <i r="1">
      <x v="11"/>
    </i>
    <i r="1">
      <x v="12"/>
    </i>
    <i r="1">
      <x v="13"/>
    </i>
    <i r="1">
      <x v="14"/>
    </i>
  </rowItems>
  <colFields count="1">
    <field x="2"/>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2794C71-F350-4345-84A4-15C9C93795FC}" name="Rep Satisfaction" cacheId="2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7">
  <location ref="A75:B81" firstHeaderRow="1" firstDataRow="1" firstDataCol="1"/>
  <pivotFields count="3">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s>
  <rowFields count="1">
    <field x="1"/>
  </rowFields>
  <rowItems count="6">
    <i>
      <x/>
    </i>
    <i>
      <x v="1"/>
    </i>
    <i>
      <x v="2"/>
    </i>
    <i>
      <x v="3"/>
    </i>
    <i>
      <x v="4"/>
    </i>
    <i t="grand">
      <x/>
    </i>
  </rowItems>
  <colItems count="1">
    <i/>
  </colItems>
  <dataFields count="1">
    <dataField fld="0" subtotal="count" baseField="0" baseItem="0"/>
  </dataFields>
  <chartFormats count="1">
    <chartFormat chart="5"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1AF9F9F-A4E6-4F6E-B829-B729392589BF}" name="Monthly trend" cacheId="1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0">
  <location ref="A24:C3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4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9" format="4" series="1">
      <pivotArea type="data" outline="0" fieldPosition="0">
        <references count="1">
          <reference field="4294967294" count="1" selected="0">
            <x v="1"/>
          </reference>
        </references>
      </pivotArea>
    </chartFormat>
    <chartFormat chart="9"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7">
  <rv s="0">
    <v>0</v>
    <v>5</v>
    <v>Businessman counting three</v>
  </rv>
  <rv s="0">
    <v>1</v>
    <v>5</v>
    <v>A person in a skirt and a cardigan
Description automatically generated</v>
  </rv>
  <rv s="0">
    <v>2</v>
    <v>5</v>
    <v>A person in a suit and tie
Description automatically generated</v>
  </rv>
  <rv s="0">
    <v>3</v>
    <v>5</v>
    <v>Business woman raising hand</v>
  </rv>
  <rv s="0">
    <v>4</v>
    <v>5</v>
    <v>Young businessman writing on notebook</v>
  </rv>
  <rv s="0">
    <v>5</v>
    <v>5</v>
    <v>Business woman shrugging</v>
  </rv>
  <rv s="0">
    <v>2</v>
    <v>4</v>
    <v>A person in a suit and tie
Description automatically generated</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396B488F-18B4-42A8-877D-7F0545C9882D}" sourceName="[calls].[Representative]">
  <pivotTables>
    <pivotTable tabId="6" name="PivotTable2"/>
    <pivotTable tabId="6" name="Monthly trend"/>
    <pivotTable tabId="6" name="Weekday Trend"/>
    <pivotTable tabId="6" name="Select Rep"/>
    <pivotTable tabId="6" name="Rep Satisfaction"/>
  </pivotTables>
  <data>
    <olap pivotCacheId="28147993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2]"/>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33D0AE79-3806-4980-BB40-5849E3F34470}" cache="Slicer_Representative" caption="Representative" level="1" style="SlicerStyleDark5 2"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6"/>
    <tableColumn id="5" xr3:uid="{5A35565E-8707-4DED-AD15-A0669D67B382}" name="Date of Call" dataDxfId="15"/>
    <tableColumn id="6" xr3:uid="{F2E4F158-B41F-47BC-8DF8-DFCADFEE4E40}" name="Purchase Amount"/>
    <tableColumn id="7" xr3:uid="{04B291B5-47BD-4F78-8FD8-D1551CCA6BD9}" name="Satisfaction Rating"/>
    <tableColumn id="8" xr3:uid="{6E4123C0-0B17-43B8-A142-A1E540CE974C}" name="FY" dataDxfId="14">
      <calculatedColumnFormula>IF(MONTH(calls[[#This Row],[Date of Call]])&lt;=6, YEAR(calls[[#This Row],[Date of Call]]), YEAR(calls[[#This Row],[Date of Call]])+1)</calculatedColumnFormula>
    </tableColumn>
    <tableColumn id="9" xr3:uid="{199FA271-5E9B-46CE-9BC6-2801F92CD17E}" name="Day of week" dataDxfId="13">
      <calculatedColumnFormula>TEXT(calls[[#This Row],[Date of Call]],"DDDD")</calculatedColumnFormula>
    </tableColumn>
    <tableColumn id="10" xr3:uid="{328CDB09-95B8-4D5E-9ED9-EF0D363735A1}" name="Duration Bucket" dataDxfId="12">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1">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10" headerRowBorderDxfId="9" tableBorderDxfId="8" totalsRowBorderDxfId="7">
  <autoFilter ref="Q3:T18" xr:uid="{27158F51-A707-4171-8A04-81FB0AABCBA5}"/>
  <tableColumns count="4">
    <tableColumn id="1" xr3:uid="{02688061-6A8C-4E23-B7FF-D00CD8B58CAC}" name="Customer ID" dataDxfId="6"/>
    <tableColumn id="2" xr3:uid="{771678B6-DB44-426B-9874-B4E421A440D5}" name="Gedner" dataDxfId="5"/>
    <tableColumn id="3" xr3:uid="{B0D41C62-587E-494D-B49A-603F2C05F8D3}" name="Age" dataDxfId="4"/>
    <tableColumn id="4" xr3:uid="{663F92D6-FE31-4D81-9E01-8D066DDC8A88}" name="City" dataDxfId="3"/>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abSelected="1" topLeftCell="C1" zoomScale="85" zoomScaleNormal="115" workbookViewId="0">
      <selection activeCell="T4" sqref="T4"/>
    </sheetView>
  </sheetViews>
  <sheetFormatPr defaultRowHeight="14.4" x14ac:dyDescent="0.3"/>
  <cols>
    <col min="1" max="1" width="3.19921875" customWidth="1"/>
    <col min="2" max="2" width="14.59765625" customWidth="1"/>
    <col min="3" max="3" width="12.8984375" customWidth="1"/>
    <col min="4" max="4" width="16.59765625" customWidth="1"/>
    <col min="5" max="5" width="15" customWidth="1"/>
    <col min="6" max="6" width="16.09765625" customWidth="1"/>
    <col min="7" max="7" width="17.19921875" customWidth="1"/>
    <col min="8" max="8" width="18.3984375" customWidth="1"/>
    <col min="9" max="9" width="17.19921875" customWidth="1"/>
    <col min="10" max="12" width="15.5" customWidth="1"/>
    <col min="13" max="16" width="7.5" customWidth="1"/>
    <col min="17" max="17" width="14.59765625" customWidth="1"/>
    <col min="20" max="20" width="10.59765625" customWidth="1"/>
  </cols>
  <sheetData>
    <row r="1" spans="2:20" s="4" customFormat="1" ht="48" customHeight="1" x14ac:dyDescent="0.3">
      <c r="B1" s="5" t="s">
        <v>1003</v>
      </c>
    </row>
    <row r="2" spans="2:20" x14ac:dyDescent="0.3">
      <c r="R2" s="1"/>
    </row>
    <row r="3" spans="2:20" x14ac:dyDescent="0.3">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x14ac:dyDescent="0.3">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3">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3">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3">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3">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3">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3">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3">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3">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3">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3">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3">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3">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3">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3">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x14ac:dyDescent="0.3">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3">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3">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3">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3">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3">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3">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3">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3">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3">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3">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3">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3">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3">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3">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3">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3">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3">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3">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3">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3">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3">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3">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3">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3">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3">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3">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3">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3">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3">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3">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3">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3">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3">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3">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3">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3">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3">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3">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3">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3">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3">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3">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3">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3">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3">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3">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3">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3">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3">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3">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3">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3">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3">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3">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3">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3">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3">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3">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3">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3">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3">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3">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3">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3">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3">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3">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3">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3">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3">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3">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3">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3">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3">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3">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3">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3">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3">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3">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3">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3">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3">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3">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3">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3">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3">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3">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3">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3">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3">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3">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3">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3">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3">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3">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3">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3">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3">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3">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3">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3">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3">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3">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3">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3">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3">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3">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3">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3">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3">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3">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3">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3">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3">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3">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3">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3">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3">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3">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3">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3">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3">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3">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3">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3">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3">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3">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3">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3">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3">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3">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3">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3">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3">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3">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3">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3">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3">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3">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3">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3">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3">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3">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3">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3">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3">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3">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3">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3">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3">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3">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3">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3">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3">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3">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3">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3">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3">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3">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3">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3">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3">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3">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3">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3">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3">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3">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3">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3">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3">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3">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3">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3">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3">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3">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3">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3">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3">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3">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3">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3">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3">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3">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3">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3">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3">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3">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3">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3">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3">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3">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3">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3">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3">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3">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3">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3">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3">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3">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3">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3">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3">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3">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3">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3">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3">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3">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3">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3">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3">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3">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3">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3">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3">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3">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3">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3">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3">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3">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3">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3">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3">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3">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3">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3">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3">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3">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3">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3">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3">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3">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3">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3">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3">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3">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3">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3">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3">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3">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3">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3">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3">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3">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3">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3">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3">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3">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3">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3">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3">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3">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3">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3">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3">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3">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3">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3">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3">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3">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3">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3">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3">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3">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3">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3">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3">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3">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3">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3">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3">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3">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3">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3">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3">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3">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3">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3">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3">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3">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3">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3">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3">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3">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3">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3">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3">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3">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3">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3">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3">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3">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3">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3">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3">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3">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3">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3">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3">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3">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3">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3">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3">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3">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3">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3">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3">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3">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3">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3">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3">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3">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3">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3">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3">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3">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3">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3">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3">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3">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3">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3">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3">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3">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3">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3">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3">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3">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3">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3">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3">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3">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3">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3">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3">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3">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3">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3">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3">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3">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3">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3">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3">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3">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3">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3">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3">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3">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3">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3">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3">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3">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3">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3">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3">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3">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3">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3">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3">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3">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3">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3">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3">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3">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3">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3">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3">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3">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3">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3">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3">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3">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3">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3">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3">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3">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3">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3">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3">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3">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3">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3">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3">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3">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3">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3">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3">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3">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3">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3">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3">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3">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3">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3">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3">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3">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3">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3">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3">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3">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3">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3">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3">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3">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3">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3">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3">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3">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3">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3">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3">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3">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3">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3">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3">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3">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3">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3">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3">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3">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3">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3">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3">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3">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3">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3">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3">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3">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3">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3">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3">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3">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3">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3">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3">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3">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3">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3">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3">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3">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3">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3">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3">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3">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3">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3">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3">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3">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3">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3">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3">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3">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3">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3">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3">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3">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3">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3">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3">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3">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3">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3">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3">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3">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3">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3">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3">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3">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3">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3">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3">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3">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3">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3">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3">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3">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3">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3">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3">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3">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3">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3">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3">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3">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3">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3">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3">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3">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3">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3">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3">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3">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3">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3">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3">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3">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3">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3">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3">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3">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3">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3">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3">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3">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3">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3">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3">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3">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3">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3">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3">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3">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3">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3">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3">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3">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3">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3">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3">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3">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3">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3">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3">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3">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3">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3">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3">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3">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3">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3">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3">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3">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3">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3">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3">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3">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3">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3">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3">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3">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3">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3">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3">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3">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3">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3">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3">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3">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3">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3">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3">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3">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3">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3">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3">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3">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3">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3">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3">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3">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3">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3">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3">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3">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3">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3">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3">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3">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3">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3">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3">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3">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3">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3">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3">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3">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3">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3">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3">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3">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3">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3">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3">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3">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3">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3">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3">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3">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3">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3">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3">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3">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3">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3">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3">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3">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3">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3">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3">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3">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3">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3">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3">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3">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3">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3">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3">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3">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3">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3">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3">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3">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3">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3">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3">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3">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3">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3">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3">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3">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3">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3">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3">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3">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3">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3">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3">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3">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3">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3">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3">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3">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3">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3">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3">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3">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3">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3">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3">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3">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3">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3">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3">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3">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3">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3">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3">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3">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3">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3">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3">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3">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3">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3">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3">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3">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3">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3">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3">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3">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3">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3">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3">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3">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3">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3">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3">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3">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3">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3">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3">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3">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3">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3">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3">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3">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3">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3">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3">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3">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3">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3">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3">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3">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3">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3">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3">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3">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3">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3">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3">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3">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3">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3">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3">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3">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3">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3">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3">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3">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3">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3">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3">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3">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3">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3">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3">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3">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3">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3">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3">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3">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3">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3">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3">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3">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3">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3">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3">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3">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3">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3">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3">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3">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3">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3">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3">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3">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3">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3">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3">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3">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3">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3">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3">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3">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3">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3">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3">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3">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3">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3">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3">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3">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3">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3">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3">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3">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3">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3">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3">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3">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3">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3">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3">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3">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3">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3">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3">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3">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3">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3">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3">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3">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3">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3">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3">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3">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3">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3">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3">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3">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3">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3">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3">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3">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3">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3">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3">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3">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3">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3">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3">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3">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3">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3">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3">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3">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3">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3">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3">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3">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3">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3">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3">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3">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3">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3">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3">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3">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3">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3">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3">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3">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3">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3">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3">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3">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3">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3">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3">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3">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3">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3">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3">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3">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3">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3">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3">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3">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3">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3">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3">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3">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3">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3">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3">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3">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3">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3">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3">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3">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3">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3">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3">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3">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3">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3">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3">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3">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3">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3">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3">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3">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3">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3">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3">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3">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3">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3">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3">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3">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3">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3">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3">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3">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3">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3">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3">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3">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3">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3">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3">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3">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3">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3">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3">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3">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3">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3">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3">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3">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3">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3">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3">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3">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3">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3">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3">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3">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3">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3">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3">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3">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3">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3">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3">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3">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3">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3">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3">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3">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3">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3">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3">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3">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3">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3">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3">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3">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3">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3">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3">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3">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3">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3">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3">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3">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3">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3">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3">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3">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3">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3">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3">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3">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3">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3">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3">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3">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3">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3">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3">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3">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3">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3">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3">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3">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3">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3">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3">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3">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3">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3">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3">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3">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3">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3">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3">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3">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3">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3">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3">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3">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3">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3">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3">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3">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3">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3">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3">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3">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3">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3">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3">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3">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3">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3">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3">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3">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3">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3">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3">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3">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3">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3">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3">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3">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3">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3">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3">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3">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3">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3">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3">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3">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3">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3">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3">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3">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3">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3">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3">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3">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3">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3">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H7"/>
  <sheetViews>
    <sheetView zoomScale="115" zoomScaleNormal="115" workbookViewId="0">
      <selection activeCell="F3" sqref="F3"/>
    </sheetView>
  </sheetViews>
  <sheetFormatPr defaultRowHeight="14.4" x14ac:dyDescent="0.3"/>
  <cols>
    <col min="5" max="5" width="10.8984375" customWidth="1"/>
    <col min="6" max="6" width="9.8984375" customWidth="1"/>
  </cols>
  <sheetData>
    <row r="2" spans="5:8" x14ac:dyDescent="0.3">
      <c r="E2" t="s">
        <v>1040</v>
      </c>
      <c r="F2" t="s">
        <v>1041</v>
      </c>
    </row>
    <row r="3" spans="5:8" ht="25.5" customHeight="1" x14ac:dyDescent="0.3">
      <c r="E3" t="s">
        <v>11</v>
      </c>
      <c r="F3" t="e" vm="1">
        <v>#VALUE!</v>
      </c>
      <c r="H3" t="e" vm="2">
        <v>#VALUE!</v>
      </c>
    </row>
    <row r="4" spans="5:8" ht="25.5" customHeight="1" x14ac:dyDescent="0.3">
      <c r="E4" t="s">
        <v>9</v>
      </c>
      <c r="F4" t="e" vm="3">
        <v>#VALUE!</v>
      </c>
    </row>
    <row r="5" spans="5:8" ht="25.5" customHeight="1" x14ac:dyDescent="0.3">
      <c r="E5" t="s">
        <v>6</v>
      </c>
      <c r="F5" t="e" vm="4">
        <v>#VALUE!</v>
      </c>
    </row>
    <row r="6" spans="5:8" ht="25.5" customHeight="1" x14ac:dyDescent="0.3">
      <c r="E6" t="s">
        <v>13</v>
      </c>
      <c r="F6" t="e" vm="5">
        <v>#VALUE!</v>
      </c>
    </row>
    <row r="7" spans="5:8" ht="25.5" customHeight="1" x14ac:dyDescent="0.3">
      <c r="E7" t="s">
        <v>10</v>
      </c>
      <c r="F7" t="e" vm="6">
        <v>#VALUE!</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A3452-F5D9-4E87-9F71-BB40CD95DC88}">
  <dimension ref="A1:AD39"/>
  <sheetViews>
    <sheetView zoomScale="55" zoomScaleNormal="55" workbookViewId="0">
      <selection activeCell="C1" sqref="C1"/>
    </sheetView>
  </sheetViews>
  <sheetFormatPr defaultRowHeight="14.4" x14ac:dyDescent="0.3"/>
  <cols>
    <col min="1" max="1" width="2.69921875" style="20" customWidth="1"/>
    <col min="2" max="2" width="2.3984375" style="20" customWidth="1"/>
    <col min="3" max="3" width="10.3984375" style="20" customWidth="1"/>
    <col min="4" max="17" width="8.796875" style="20"/>
    <col min="18" max="18" width="15.5" style="20" customWidth="1"/>
    <col min="19" max="23" width="8.796875" style="20"/>
    <col min="24" max="24" width="10.59765625" style="20" bestFit="1" customWidth="1"/>
    <col min="25" max="30" width="8.796875" style="20"/>
  </cols>
  <sheetData>
    <row r="1" spans="3:3" ht="42.6" customHeight="1" x14ac:dyDescent="0.9">
      <c r="C1" s="45" t="s">
        <v>1083</v>
      </c>
    </row>
    <row r="21" spans="18:24" x14ac:dyDescent="0.3">
      <c r="R21" s="31"/>
      <c r="S21" s="42" t="str" cm="1">
        <f t="array" ref="S21:X21">'Pivots sheet'!B85:G85</f>
        <v>R01</v>
      </c>
      <c r="T21" s="42" t="str">
        <v>R02</v>
      </c>
      <c r="U21" s="42" t="str">
        <v>R03</v>
      </c>
      <c r="V21" s="42" t="str">
        <v>R04</v>
      </c>
      <c r="W21" s="42" t="str">
        <v>R05</v>
      </c>
      <c r="X21" s="43" t="str">
        <v>Grand Total</v>
      </c>
    </row>
    <row r="22" spans="18:24" ht="15.6" x14ac:dyDescent="0.3">
      <c r="R22" s="44" t="str" cm="1">
        <f t="array" ref="R22:X39">IF('Pivots sheet'!A86:G103="","",'Pivots sheet'!A86:G103)</f>
        <v>Cincinnati</v>
      </c>
      <c r="S22" s="32" t="str">
        <v/>
      </c>
      <c r="T22" s="32" t="str">
        <v/>
      </c>
      <c r="U22" s="32" t="str">
        <v/>
      </c>
      <c r="V22" s="32" t="str">
        <v/>
      </c>
      <c r="W22" s="32" t="str">
        <v/>
      </c>
      <c r="X22" s="32" t="str">
        <v/>
      </c>
    </row>
    <row r="23" spans="18:24" x14ac:dyDescent="0.3">
      <c r="R23" s="33" t="str">
        <v>C0003</v>
      </c>
      <c r="S23" s="34">
        <v>891</v>
      </c>
      <c r="T23" s="36">
        <v>1332</v>
      </c>
      <c r="U23" s="36">
        <v>1282</v>
      </c>
      <c r="V23" s="36">
        <v>739</v>
      </c>
      <c r="W23" s="36">
        <v>560</v>
      </c>
      <c r="X23" s="37">
        <v>4804</v>
      </c>
    </row>
    <row r="24" spans="18:24" x14ac:dyDescent="0.3">
      <c r="R24" s="33" t="str">
        <v>C0004</v>
      </c>
      <c r="S24" s="35">
        <v>1991</v>
      </c>
      <c r="T24" s="36">
        <v>1886</v>
      </c>
      <c r="U24" s="36">
        <v>1206</v>
      </c>
      <c r="V24" s="36">
        <v>884</v>
      </c>
      <c r="W24" s="36">
        <v>1722</v>
      </c>
      <c r="X24" s="37">
        <v>7689</v>
      </c>
    </row>
    <row r="25" spans="18:24" x14ac:dyDescent="0.3">
      <c r="R25" s="33" t="str">
        <v>C0011</v>
      </c>
      <c r="S25" s="35">
        <v>1163</v>
      </c>
      <c r="T25" s="36">
        <v>1180</v>
      </c>
      <c r="U25" s="36">
        <v>1616</v>
      </c>
      <c r="V25" s="36">
        <v>1043</v>
      </c>
      <c r="W25" s="36">
        <v>1747</v>
      </c>
      <c r="X25" s="37">
        <v>6749</v>
      </c>
    </row>
    <row r="26" spans="18:24" x14ac:dyDescent="0.3">
      <c r="R26" s="33" t="str">
        <v>C0012</v>
      </c>
      <c r="S26" s="35">
        <v>1438</v>
      </c>
      <c r="T26" s="36">
        <v>1616</v>
      </c>
      <c r="U26" s="36">
        <v>866</v>
      </c>
      <c r="V26" s="36">
        <v>829</v>
      </c>
      <c r="W26" s="36">
        <v>2070</v>
      </c>
      <c r="X26" s="37">
        <v>6819</v>
      </c>
    </row>
    <row r="27" spans="18:24" ht="15.6" x14ac:dyDescent="0.3">
      <c r="R27" s="44" t="str">
        <v>Cleveland</v>
      </c>
      <c r="S27" s="35" t="str">
        <v/>
      </c>
      <c r="T27" s="36" t="str">
        <v/>
      </c>
      <c r="U27" s="36" t="str">
        <v/>
      </c>
      <c r="V27" s="36" t="str">
        <v/>
      </c>
      <c r="W27" s="36" t="str">
        <v/>
      </c>
      <c r="X27" s="37" t="str">
        <v/>
      </c>
    </row>
    <row r="28" spans="18:24" x14ac:dyDescent="0.3">
      <c r="R28" s="33" t="str">
        <v>C0002</v>
      </c>
      <c r="S28" s="35">
        <v>1233</v>
      </c>
      <c r="T28" s="36">
        <v>223</v>
      </c>
      <c r="U28" s="36">
        <v>1680</v>
      </c>
      <c r="V28" s="36">
        <v>990</v>
      </c>
      <c r="W28" s="36">
        <v>1508</v>
      </c>
      <c r="X28" s="37">
        <v>5634</v>
      </c>
    </row>
    <row r="29" spans="18:24" x14ac:dyDescent="0.3">
      <c r="R29" s="33" t="str">
        <v>C0007</v>
      </c>
      <c r="S29" s="35">
        <v>1598</v>
      </c>
      <c r="T29" s="36">
        <v>1907</v>
      </c>
      <c r="U29" s="36">
        <v>869</v>
      </c>
      <c r="V29" s="36">
        <v>1426</v>
      </c>
      <c r="W29" s="36">
        <v>1416</v>
      </c>
      <c r="X29" s="37">
        <v>7216</v>
      </c>
    </row>
    <row r="30" spans="18:24" x14ac:dyDescent="0.3">
      <c r="R30" s="33" t="str">
        <v>C0008</v>
      </c>
      <c r="S30" s="35">
        <v>900</v>
      </c>
      <c r="T30" s="36">
        <v>1016</v>
      </c>
      <c r="U30" s="36">
        <v>960</v>
      </c>
      <c r="V30" s="36">
        <v>940</v>
      </c>
      <c r="W30" s="36">
        <v>1193</v>
      </c>
      <c r="X30" s="37">
        <v>5009</v>
      </c>
    </row>
    <row r="31" spans="18:24" x14ac:dyDescent="0.3">
      <c r="R31" s="33" t="str">
        <v>C0010</v>
      </c>
      <c r="S31" s="35">
        <v>900</v>
      </c>
      <c r="T31" s="36">
        <v>1470</v>
      </c>
      <c r="U31" s="36">
        <v>1617</v>
      </c>
      <c r="V31" s="36">
        <v>1314</v>
      </c>
      <c r="W31" s="36">
        <v>941</v>
      </c>
      <c r="X31" s="37">
        <v>6242</v>
      </c>
    </row>
    <row r="32" spans="18:24" x14ac:dyDescent="0.3">
      <c r="R32" s="33" t="str">
        <v>C0013</v>
      </c>
      <c r="S32" s="35">
        <v>1255</v>
      </c>
      <c r="T32" s="36">
        <v>516</v>
      </c>
      <c r="U32" s="36">
        <v>1874</v>
      </c>
      <c r="V32" s="36">
        <v>1863</v>
      </c>
      <c r="W32" s="36">
        <v>1722</v>
      </c>
      <c r="X32" s="37">
        <v>7230</v>
      </c>
    </row>
    <row r="33" spans="15:24" x14ac:dyDescent="0.3">
      <c r="O33" s="46" t="e" vm="7">
        <f>'Pivots sheet'!J62</f>
        <v>#VALUE!</v>
      </c>
      <c r="P33" s="46"/>
      <c r="Q33" s="47"/>
      <c r="R33" s="33" t="str">
        <v>C0015</v>
      </c>
      <c r="S33" s="35">
        <v>1138</v>
      </c>
      <c r="T33" s="36">
        <v>1898</v>
      </c>
      <c r="U33" s="36">
        <v>1482</v>
      </c>
      <c r="V33" s="36">
        <v>846</v>
      </c>
      <c r="W33" s="36">
        <v>1154</v>
      </c>
      <c r="X33" s="37">
        <v>6518</v>
      </c>
    </row>
    <row r="34" spans="15:24" ht="15.6" x14ac:dyDescent="0.3">
      <c r="O34" s="46"/>
      <c r="P34" s="46"/>
      <c r="Q34" s="47"/>
      <c r="R34" s="44" t="str">
        <v>Columbus</v>
      </c>
      <c r="S34" s="35" t="str">
        <v/>
      </c>
      <c r="T34" s="36" t="str">
        <v/>
      </c>
      <c r="U34" s="36" t="str">
        <v/>
      </c>
      <c r="V34" s="36" t="str">
        <v/>
      </c>
      <c r="W34" s="36" t="str">
        <v/>
      </c>
      <c r="X34" s="37" t="str">
        <v/>
      </c>
    </row>
    <row r="35" spans="15:24" x14ac:dyDescent="0.3">
      <c r="O35" s="46"/>
      <c r="P35" s="46"/>
      <c r="Q35" s="47"/>
      <c r="R35" s="33" t="str">
        <v>C0001</v>
      </c>
      <c r="S35" s="35">
        <v>1655</v>
      </c>
      <c r="T35" s="36">
        <v>805</v>
      </c>
      <c r="U35" s="36">
        <v>2263</v>
      </c>
      <c r="V35" s="36">
        <v>987</v>
      </c>
      <c r="W35" s="36">
        <v>1075</v>
      </c>
      <c r="X35" s="37">
        <v>6785</v>
      </c>
    </row>
    <row r="36" spans="15:24" x14ac:dyDescent="0.3">
      <c r="O36" s="46"/>
      <c r="P36" s="46"/>
      <c r="Q36" s="47"/>
      <c r="R36" s="33" t="str">
        <v>C0005</v>
      </c>
      <c r="S36" s="35">
        <v>1104</v>
      </c>
      <c r="T36" s="36">
        <v>2280</v>
      </c>
      <c r="U36" s="36">
        <v>1445</v>
      </c>
      <c r="V36" s="36">
        <v>1722</v>
      </c>
      <c r="W36" s="36">
        <v>1196</v>
      </c>
      <c r="X36" s="37">
        <v>7747</v>
      </c>
    </row>
    <row r="37" spans="15:24" x14ac:dyDescent="0.3">
      <c r="O37" s="46" t="str">
        <f>'Pivots sheet'!G66</f>
        <v>% of calls: 22%</v>
      </c>
      <c r="P37" s="46"/>
      <c r="Q37" s="47"/>
      <c r="R37" s="33" t="str">
        <v>C0006</v>
      </c>
      <c r="S37" s="35">
        <v>372</v>
      </c>
      <c r="T37" s="36">
        <v>1818</v>
      </c>
      <c r="U37" s="36">
        <v>1346</v>
      </c>
      <c r="V37" s="36">
        <v>1156</v>
      </c>
      <c r="W37" s="36">
        <v>1484</v>
      </c>
      <c r="X37" s="37">
        <v>6176</v>
      </c>
    </row>
    <row r="38" spans="15:24" x14ac:dyDescent="0.3">
      <c r="O38" s="46" t="str">
        <f>'Pivots sheet'!G67</f>
        <v>Call rank: 1</v>
      </c>
      <c r="P38" s="46"/>
      <c r="Q38" s="47"/>
      <c r="R38" s="33" t="str">
        <v>C0009</v>
      </c>
      <c r="S38" s="35">
        <v>1415</v>
      </c>
      <c r="T38" s="36">
        <v>1271</v>
      </c>
      <c r="U38" s="36">
        <v>1214</v>
      </c>
      <c r="V38" s="36">
        <v>1135</v>
      </c>
      <c r="W38" s="36">
        <v>1566</v>
      </c>
      <c r="X38" s="37">
        <v>6601</v>
      </c>
    </row>
    <row r="39" spans="15:24" x14ac:dyDescent="0.3">
      <c r="O39" s="46" t="str">
        <f>'Pivots sheet'!G68</f>
        <v>Amount Rank: 2</v>
      </c>
      <c r="P39" s="46"/>
      <c r="Q39" s="47"/>
      <c r="R39" s="38" t="str">
        <v>C0014</v>
      </c>
      <c r="S39" s="39">
        <v>1362</v>
      </c>
      <c r="T39" s="40">
        <v>1363</v>
      </c>
      <c r="U39" s="40">
        <v>1152</v>
      </c>
      <c r="V39" s="40">
        <v>777</v>
      </c>
      <c r="W39" s="40">
        <v>750</v>
      </c>
      <c r="X39" s="41">
        <v>5404</v>
      </c>
    </row>
  </sheetData>
  <mergeCells count="4">
    <mergeCell ref="O33:Q36"/>
    <mergeCell ref="O37:Q37"/>
    <mergeCell ref="O38:Q38"/>
    <mergeCell ref="O39:Q39"/>
  </mergeCells>
  <conditionalFormatting sqref="S23:W39">
    <cfRule type="dataBar" priority="2">
      <dataBar>
        <cfvo type="num" val="0"/>
        <cfvo type="formula" val="MAX($S$23:$W$39)*2"/>
        <color theme="1" tint="0.249977111117893"/>
      </dataBar>
      <extLst>
        <ext xmlns:x14="http://schemas.microsoft.com/office/spreadsheetml/2009/9/main" uri="{B025F937-C7B1-47D3-B67F-A62EFF666E3E}">
          <x14:id>{A1B52A65-285F-4598-A5D6-07A218A8E49B}</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expression" priority="1" id="{9844F7EE-51B0-4D2E-87C7-5E3C1E013A31}">
            <xm:f>S$21='Pivots sheet'!$A$64</xm:f>
            <x14:dxf>
              <fill>
                <patternFill>
                  <bgColor theme="3" tint="0.79998168889431442"/>
                </patternFill>
              </fill>
              <border>
                <left style="thin">
                  <color theme="1" tint="0.34998626667073579"/>
                </left>
                <right style="thin">
                  <color theme="1" tint="0.34998626667073579"/>
                </right>
                <top/>
                <bottom/>
                <vertical/>
                <horizontal/>
              </border>
            </x14:dxf>
          </x14:cfRule>
          <xm:sqref>S21:W39</xm:sqref>
        </x14:conditionalFormatting>
        <x14:conditionalFormatting xmlns:xm="http://schemas.microsoft.com/office/excel/2006/main">
          <x14:cfRule type="dataBar" id="{A1B52A65-285F-4598-A5D6-07A218A8E49B}">
            <x14:dataBar minLength="0" maxLength="100" gradient="0">
              <x14:cfvo type="num">
                <xm:f>0</xm:f>
              </x14:cfvo>
              <x14:cfvo type="formula">
                <xm:f>MAX($S$23:$W$39)*2</xm:f>
              </x14:cfvo>
              <x14:negativeFillColor rgb="FFFF0000"/>
              <x14:axisColor rgb="FF000000"/>
            </x14:dataBar>
          </x14:cfRule>
          <xm:sqref>S23:W39</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A9B939-48AB-4357-A8C8-1DAF14D4ED60}">
  <dimension ref="A3:J103"/>
  <sheetViews>
    <sheetView topLeftCell="A61" workbookViewId="0">
      <selection activeCell="G69" sqref="G69"/>
    </sheetView>
  </sheetViews>
  <sheetFormatPr defaultRowHeight="14.4" x14ac:dyDescent="0.3"/>
  <cols>
    <col min="1" max="1" width="12.19921875" bestFit="1" customWidth="1"/>
    <col min="2" max="2" width="9.5" bestFit="1" customWidth="1"/>
    <col min="3" max="3" width="10.5" bestFit="1" customWidth="1"/>
    <col min="4" max="4" width="13.09765625" bestFit="1" customWidth="1"/>
    <col min="5" max="5" width="7.296875" bestFit="1" customWidth="1"/>
    <col min="6" max="6" width="12.19921875" bestFit="1" customWidth="1"/>
    <col min="7" max="7" width="9.5" bestFit="1" customWidth="1"/>
    <col min="8" max="200" width="15.19921875" bestFit="1" customWidth="1"/>
    <col min="201" max="201" width="10.3984375" bestFit="1" customWidth="1"/>
  </cols>
  <sheetData>
    <row r="3" spans="1:5" x14ac:dyDescent="0.3">
      <c r="A3" t="s">
        <v>1042</v>
      </c>
      <c r="B3" t="s">
        <v>1044</v>
      </c>
      <c r="C3" t="s">
        <v>1043</v>
      </c>
      <c r="D3" t="s">
        <v>1045</v>
      </c>
      <c r="E3" t="s">
        <v>1046</v>
      </c>
    </row>
    <row r="4" spans="1:5" x14ac:dyDescent="0.3">
      <c r="A4" s="21">
        <v>1000</v>
      </c>
      <c r="B4" s="21">
        <v>89850</v>
      </c>
      <c r="C4" s="22">
        <v>96623</v>
      </c>
      <c r="D4" s="23">
        <v>3.8854000000000033</v>
      </c>
      <c r="E4" s="21">
        <v>307</v>
      </c>
    </row>
    <row r="8" spans="1:5" x14ac:dyDescent="0.3">
      <c r="A8" t="s">
        <v>1042</v>
      </c>
      <c r="B8" t="s">
        <v>1044</v>
      </c>
      <c r="C8" t="s">
        <v>1043</v>
      </c>
      <c r="D8" t="s">
        <v>1045</v>
      </c>
      <c r="E8" t="s">
        <v>1046</v>
      </c>
    </row>
    <row r="9" spans="1:5" x14ac:dyDescent="0.3">
      <c r="A9" s="21">
        <v>218</v>
      </c>
      <c r="B9" s="21">
        <v>19300</v>
      </c>
      <c r="C9" s="48">
        <v>20581</v>
      </c>
      <c r="D9" s="23">
        <v>3.8706422018348627</v>
      </c>
      <c r="E9" s="21">
        <v>74</v>
      </c>
    </row>
    <row r="24" spans="1:7" x14ac:dyDescent="0.3">
      <c r="A24" s="24" t="s">
        <v>1049</v>
      </c>
      <c r="B24" t="s">
        <v>1042</v>
      </c>
      <c r="C24" t="s">
        <v>1062</v>
      </c>
    </row>
    <row r="25" spans="1:7" x14ac:dyDescent="0.3">
      <c r="A25" s="25" t="s">
        <v>1050</v>
      </c>
      <c r="B25" s="21">
        <v>19</v>
      </c>
      <c r="C25" s="21">
        <v>19</v>
      </c>
      <c r="F25" s="24" t="s">
        <v>1049</v>
      </c>
      <c r="G25" t="s">
        <v>1042</v>
      </c>
    </row>
    <row r="26" spans="1:7" x14ac:dyDescent="0.3">
      <c r="A26" s="25" t="s">
        <v>1051</v>
      </c>
      <c r="B26" s="21">
        <v>10</v>
      </c>
      <c r="C26" s="21">
        <v>10</v>
      </c>
      <c r="F26" s="25" t="s">
        <v>1066</v>
      </c>
      <c r="G26" s="21">
        <v>28</v>
      </c>
    </row>
    <row r="27" spans="1:7" x14ac:dyDescent="0.3">
      <c r="A27" s="25" t="s">
        <v>1052</v>
      </c>
      <c r="B27" s="21">
        <v>40</v>
      </c>
      <c r="C27" s="21">
        <v>40</v>
      </c>
      <c r="F27" s="25" t="s">
        <v>1064</v>
      </c>
      <c r="G27" s="21">
        <v>24</v>
      </c>
    </row>
    <row r="28" spans="1:7" x14ac:dyDescent="0.3">
      <c r="A28" s="25" t="s">
        <v>1053</v>
      </c>
      <c r="B28" s="21">
        <v>40</v>
      </c>
      <c r="C28" s="21">
        <v>40</v>
      </c>
      <c r="F28" s="25" t="s">
        <v>1068</v>
      </c>
      <c r="G28" s="21">
        <v>44</v>
      </c>
    </row>
    <row r="29" spans="1:7" x14ac:dyDescent="0.3">
      <c r="A29" s="25" t="s">
        <v>1054</v>
      </c>
      <c r="B29" s="21">
        <v>13</v>
      </c>
      <c r="C29" s="21">
        <v>13</v>
      </c>
      <c r="F29" s="25" t="s">
        <v>1069</v>
      </c>
      <c r="G29" s="21">
        <v>36</v>
      </c>
    </row>
    <row r="30" spans="1:7" x14ac:dyDescent="0.3">
      <c r="A30" s="25" t="s">
        <v>1055</v>
      </c>
      <c r="B30" s="21">
        <v>12</v>
      </c>
      <c r="C30" s="21">
        <v>12</v>
      </c>
      <c r="F30" s="25" t="s">
        <v>1067</v>
      </c>
      <c r="G30" s="21">
        <v>33</v>
      </c>
    </row>
    <row r="31" spans="1:7" x14ac:dyDescent="0.3">
      <c r="A31" s="25" t="s">
        <v>1056</v>
      </c>
      <c r="B31" s="21">
        <v>9</v>
      </c>
      <c r="C31" s="21">
        <v>9</v>
      </c>
      <c r="F31" s="25" t="s">
        <v>1063</v>
      </c>
      <c r="G31" s="21">
        <v>29</v>
      </c>
    </row>
    <row r="32" spans="1:7" x14ac:dyDescent="0.3">
      <c r="A32" s="25" t="s">
        <v>1057</v>
      </c>
      <c r="B32" s="21">
        <v>13</v>
      </c>
      <c r="C32" s="21">
        <v>13</v>
      </c>
      <c r="F32" s="25" t="s">
        <v>1065</v>
      </c>
      <c r="G32" s="21">
        <v>24</v>
      </c>
    </row>
    <row r="33" spans="1:10" x14ac:dyDescent="0.3">
      <c r="A33" s="25" t="s">
        <v>1058</v>
      </c>
      <c r="B33" s="21">
        <v>18</v>
      </c>
      <c r="C33" s="21">
        <v>18</v>
      </c>
      <c r="F33" s="25" t="s">
        <v>1048</v>
      </c>
      <c r="G33" s="21">
        <v>218</v>
      </c>
    </row>
    <row r="34" spans="1:10" x14ac:dyDescent="0.3">
      <c r="A34" s="25" t="s">
        <v>1059</v>
      </c>
      <c r="B34" s="21">
        <v>21</v>
      </c>
      <c r="C34" s="21">
        <v>21</v>
      </c>
    </row>
    <row r="35" spans="1:10" x14ac:dyDescent="0.3">
      <c r="A35" s="25" t="s">
        <v>1060</v>
      </c>
      <c r="B35" s="21">
        <v>14</v>
      </c>
      <c r="C35" s="21">
        <v>14</v>
      </c>
    </row>
    <row r="36" spans="1:10" x14ac:dyDescent="0.3">
      <c r="A36" s="25" t="s">
        <v>1061</v>
      </c>
      <c r="B36" s="21">
        <v>9</v>
      </c>
      <c r="C36" s="21">
        <v>9</v>
      </c>
    </row>
    <row r="37" spans="1:10" x14ac:dyDescent="0.3">
      <c r="A37" s="25" t="s">
        <v>1048</v>
      </c>
      <c r="B37" s="21">
        <v>218</v>
      </c>
      <c r="C37" s="21">
        <v>218</v>
      </c>
    </row>
    <row r="38" spans="1:10" x14ac:dyDescent="0.3">
      <c r="I38" t="s">
        <v>1076</v>
      </c>
      <c r="J38" t="str">
        <f>A64</f>
        <v>R02</v>
      </c>
    </row>
    <row r="41" spans="1:10" x14ac:dyDescent="0.3">
      <c r="F41" t="s">
        <v>1070</v>
      </c>
    </row>
    <row r="42" spans="1:10" x14ac:dyDescent="0.3">
      <c r="F42" t="s">
        <v>1071</v>
      </c>
      <c r="G42" t="s">
        <v>1072</v>
      </c>
      <c r="H42" t="s">
        <v>1073</v>
      </c>
      <c r="I42" t="s">
        <v>1074</v>
      </c>
      <c r="J42" t="s">
        <v>1075</v>
      </c>
    </row>
    <row r="43" spans="1:10" x14ac:dyDescent="0.3">
      <c r="A43" s="24" t="s">
        <v>1049</v>
      </c>
      <c r="B43" t="s">
        <v>1042</v>
      </c>
      <c r="C43" t="s">
        <v>1043</v>
      </c>
      <c r="F43" t="str" cm="1">
        <f t="array" ref="F43:H47">A44:C48</f>
        <v>R01</v>
      </c>
      <c r="G43">
        <v>189</v>
      </c>
      <c r="H43" s="26">
        <v>18415</v>
      </c>
      <c r="I43" t="e">
        <f>IF(F43=$J$38,G43,NA())</f>
        <v>#N/A</v>
      </c>
      <c r="J43" t="e">
        <f>IF(F43=$J$38,H43,NA())</f>
        <v>#N/A</v>
      </c>
    </row>
    <row r="44" spans="1:10" x14ac:dyDescent="0.3">
      <c r="A44" s="25" t="s">
        <v>11</v>
      </c>
      <c r="B44" s="21">
        <v>189</v>
      </c>
      <c r="C44" s="22">
        <v>18415</v>
      </c>
      <c r="F44" t="str">
        <v>R02</v>
      </c>
      <c r="G44">
        <v>218</v>
      </c>
      <c r="H44" s="27">
        <v>20581</v>
      </c>
      <c r="I44">
        <f t="shared" ref="I44:I47" si="0">IF(F44=$J$38,G44,NA())</f>
        <v>218</v>
      </c>
      <c r="J44">
        <f t="shared" ref="J44:J47" si="1">IF(F44=$J$38,H44,NA())</f>
        <v>20581</v>
      </c>
    </row>
    <row r="45" spans="1:10" x14ac:dyDescent="0.3">
      <c r="A45" s="25" t="s">
        <v>9</v>
      </c>
      <c r="B45" s="21">
        <v>218</v>
      </c>
      <c r="C45" s="22">
        <v>20581</v>
      </c>
      <c r="F45" t="str">
        <v>R03</v>
      </c>
      <c r="G45">
        <v>207</v>
      </c>
      <c r="H45" s="27">
        <v>20872</v>
      </c>
      <c r="I45" t="e">
        <f t="shared" si="0"/>
        <v>#N/A</v>
      </c>
      <c r="J45" t="e">
        <f t="shared" si="1"/>
        <v>#N/A</v>
      </c>
    </row>
    <row r="46" spans="1:10" x14ac:dyDescent="0.3">
      <c r="A46" s="25" t="s">
        <v>6</v>
      </c>
      <c r="B46" s="21">
        <v>207</v>
      </c>
      <c r="C46" s="22">
        <v>20872</v>
      </c>
      <c r="F46" t="str">
        <v>R04</v>
      </c>
      <c r="G46">
        <v>186</v>
      </c>
      <c r="H46" s="27">
        <v>16651</v>
      </c>
      <c r="I46" t="e">
        <f t="shared" si="0"/>
        <v>#N/A</v>
      </c>
      <c r="J46" t="e">
        <f t="shared" si="1"/>
        <v>#N/A</v>
      </c>
    </row>
    <row r="47" spans="1:10" x14ac:dyDescent="0.3">
      <c r="A47" s="25" t="s">
        <v>13</v>
      </c>
      <c r="B47" s="21">
        <v>186</v>
      </c>
      <c r="C47" s="22">
        <v>16651</v>
      </c>
      <c r="F47" t="str">
        <v>R05</v>
      </c>
      <c r="G47">
        <v>200</v>
      </c>
      <c r="H47" s="28">
        <v>20104</v>
      </c>
      <c r="I47" t="e">
        <f t="shared" si="0"/>
        <v>#N/A</v>
      </c>
      <c r="J47" t="e">
        <f t="shared" si="1"/>
        <v>#N/A</v>
      </c>
    </row>
    <row r="48" spans="1:10" x14ac:dyDescent="0.3">
      <c r="A48" s="25" t="s">
        <v>10</v>
      </c>
      <c r="B48" s="21">
        <v>200</v>
      </c>
      <c r="C48" s="22">
        <v>20104</v>
      </c>
    </row>
    <row r="49" spans="1:10" x14ac:dyDescent="0.3">
      <c r="A49" s="25" t="s">
        <v>1048</v>
      </c>
      <c r="B49" s="21">
        <v>1000</v>
      </c>
      <c r="C49" s="22">
        <v>96623</v>
      </c>
    </row>
    <row r="54" spans="1:10" x14ac:dyDescent="0.3">
      <c r="F54" t="s">
        <v>1077</v>
      </c>
    </row>
    <row r="56" spans="1:10" x14ac:dyDescent="0.3">
      <c r="F56" t="s">
        <v>1078</v>
      </c>
      <c r="G56" s="1">
        <f>A9/A4</f>
        <v>0.218</v>
      </c>
    </row>
    <row r="57" spans="1:10" x14ac:dyDescent="0.3">
      <c r="F57" t="s">
        <v>1072</v>
      </c>
      <c r="G57">
        <f>_xlfn.XLOOKUP(A64,F43:F47,G43:G47)</f>
        <v>218</v>
      </c>
    </row>
    <row r="58" spans="1:10" x14ac:dyDescent="0.3">
      <c r="F58" t="s">
        <v>1073</v>
      </c>
      <c r="G58">
        <f>_xlfn.XLOOKUP(A64,F43:F47,H43:H47)</f>
        <v>20581</v>
      </c>
    </row>
    <row r="62" spans="1:10" x14ac:dyDescent="0.3">
      <c r="F62" t="s">
        <v>1079</v>
      </c>
      <c r="G62">
        <f>_xlfn.RANK.AVG(G57,G43:G47)</f>
        <v>1</v>
      </c>
      <c r="I62" t="s">
        <v>1082</v>
      </c>
      <c r="J62" t="e" vm="7">
        <f>IF(COUNTA(A64:A68)&gt;1,"",_xlfn.XLOOKUP(A64,Assets!E3:E7,Assets!F3:F7))</f>
        <v>#VALUE!</v>
      </c>
    </row>
    <row r="63" spans="1:10" x14ac:dyDescent="0.3">
      <c r="A63" s="24" t="s">
        <v>1049</v>
      </c>
      <c r="F63" t="s">
        <v>1080</v>
      </c>
      <c r="G63">
        <f>_xlfn.RANK.AVG(G58,H43:H47)</f>
        <v>2</v>
      </c>
    </row>
    <row r="64" spans="1:10" x14ac:dyDescent="0.3">
      <c r="A64" s="29" t="s">
        <v>9</v>
      </c>
    </row>
    <row r="65" spans="1:8" x14ac:dyDescent="0.3">
      <c r="F65" t="s">
        <v>1081</v>
      </c>
    </row>
    <row r="66" spans="1:8" x14ac:dyDescent="0.3">
      <c r="G66" t="str">
        <f>"% of calls: "&amp;TEXT(G56,"0%")</f>
        <v>% of calls: 22%</v>
      </c>
    </row>
    <row r="67" spans="1:8" x14ac:dyDescent="0.3">
      <c r="G67" t="str">
        <f>IF(COUNTA(A64:A68)&gt;1,"","Call rank: "&amp;G62)</f>
        <v>Call rank: 1</v>
      </c>
    </row>
    <row r="68" spans="1:8" x14ac:dyDescent="0.3">
      <c r="G68" t="str">
        <f>IF(COUNTA(A64:A68)&gt;1,"","Amount Rank: "&amp;G63)</f>
        <v>Amount Rank: 2</v>
      </c>
    </row>
    <row r="72" spans="1:8" x14ac:dyDescent="0.3">
      <c r="E72" s="24" t="s">
        <v>1042</v>
      </c>
      <c r="F72" s="24" t="s">
        <v>1047</v>
      </c>
    </row>
    <row r="73" spans="1:8" x14ac:dyDescent="0.3">
      <c r="E73" s="24" t="s">
        <v>1049</v>
      </c>
      <c r="F73" t="s">
        <v>999</v>
      </c>
      <c r="G73" t="s">
        <v>998</v>
      </c>
      <c r="H73" t="s">
        <v>1048</v>
      </c>
    </row>
    <row r="74" spans="1:8" x14ac:dyDescent="0.3">
      <c r="E74" s="25" t="s">
        <v>1002</v>
      </c>
      <c r="F74" s="21">
        <v>144</v>
      </c>
      <c r="G74" s="21">
        <v>132</v>
      </c>
      <c r="H74" s="21">
        <v>276</v>
      </c>
    </row>
    <row r="75" spans="1:8" x14ac:dyDescent="0.3">
      <c r="A75" s="24" t="s">
        <v>1049</v>
      </c>
      <c r="B75" t="s">
        <v>1042</v>
      </c>
      <c r="E75" s="25" t="s">
        <v>1001</v>
      </c>
      <c r="F75" s="21">
        <v>326</v>
      </c>
      <c r="G75" s="21">
        <v>63</v>
      </c>
      <c r="H75" s="21">
        <v>389</v>
      </c>
    </row>
    <row r="76" spans="1:8" x14ac:dyDescent="0.3">
      <c r="A76" s="25">
        <v>1</v>
      </c>
      <c r="B76" s="21">
        <v>3</v>
      </c>
      <c r="E76" s="25" t="s">
        <v>1000</v>
      </c>
      <c r="F76" s="21">
        <v>129</v>
      </c>
      <c r="G76" s="21">
        <v>206</v>
      </c>
      <c r="H76" s="21">
        <v>335</v>
      </c>
    </row>
    <row r="77" spans="1:8" x14ac:dyDescent="0.3">
      <c r="A77" s="25">
        <v>2</v>
      </c>
      <c r="B77" s="21">
        <v>19</v>
      </c>
      <c r="E77" s="25" t="s">
        <v>1048</v>
      </c>
      <c r="F77" s="21">
        <v>599</v>
      </c>
      <c r="G77" s="21">
        <v>401</v>
      </c>
      <c r="H77" s="21">
        <v>1000</v>
      </c>
    </row>
    <row r="78" spans="1:8" x14ac:dyDescent="0.3">
      <c r="A78" s="25">
        <v>3</v>
      </c>
      <c r="B78" s="21">
        <v>35</v>
      </c>
    </row>
    <row r="79" spans="1:8" x14ac:dyDescent="0.3">
      <c r="A79" s="25">
        <v>4</v>
      </c>
      <c r="B79" s="21">
        <v>87</v>
      </c>
    </row>
    <row r="80" spans="1:8" x14ac:dyDescent="0.3">
      <c r="A80" s="25">
        <v>5</v>
      </c>
      <c r="B80" s="21">
        <v>74</v>
      </c>
    </row>
    <row r="81" spans="1:7" x14ac:dyDescent="0.3">
      <c r="A81" s="25" t="s">
        <v>1048</v>
      </c>
      <c r="B81" s="21">
        <v>218</v>
      </c>
    </row>
    <row r="84" spans="1:7" x14ac:dyDescent="0.3">
      <c r="A84" s="24" t="s">
        <v>1043</v>
      </c>
      <c r="B84" s="24" t="s">
        <v>1047</v>
      </c>
    </row>
    <row r="85" spans="1:7" x14ac:dyDescent="0.3">
      <c r="A85" s="24" t="s">
        <v>1049</v>
      </c>
      <c r="B85" t="s">
        <v>11</v>
      </c>
      <c r="C85" t="s">
        <v>9</v>
      </c>
      <c r="D85" t="s">
        <v>6</v>
      </c>
      <c r="E85" t="s">
        <v>13</v>
      </c>
      <c r="F85" t="s">
        <v>10</v>
      </c>
      <c r="G85" t="s">
        <v>1048</v>
      </c>
    </row>
    <row r="86" spans="1:7" x14ac:dyDescent="0.3">
      <c r="A86" s="25" t="s">
        <v>1002</v>
      </c>
    </row>
    <row r="87" spans="1:7" x14ac:dyDescent="0.3">
      <c r="A87" s="30" t="s">
        <v>20</v>
      </c>
      <c r="B87" s="22">
        <v>891</v>
      </c>
      <c r="C87" s="22">
        <v>1332</v>
      </c>
      <c r="D87" s="22">
        <v>1282</v>
      </c>
      <c r="E87" s="22">
        <v>739</v>
      </c>
      <c r="F87" s="22">
        <v>560</v>
      </c>
      <c r="G87" s="22">
        <v>4804</v>
      </c>
    </row>
    <row r="88" spans="1:7" x14ac:dyDescent="0.3">
      <c r="A88" s="30" t="s">
        <v>12</v>
      </c>
      <c r="B88" s="22">
        <v>1991</v>
      </c>
      <c r="C88" s="22">
        <v>1886</v>
      </c>
      <c r="D88" s="22">
        <v>1206</v>
      </c>
      <c r="E88" s="22">
        <v>884</v>
      </c>
      <c r="F88" s="22">
        <v>1722</v>
      </c>
      <c r="G88" s="22">
        <v>7689</v>
      </c>
    </row>
    <row r="89" spans="1:7" x14ac:dyDescent="0.3">
      <c r="A89" s="30" t="s">
        <v>8</v>
      </c>
      <c r="B89" s="22">
        <v>1163</v>
      </c>
      <c r="C89" s="22">
        <v>1180</v>
      </c>
      <c r="D89" s="22">
        <v>1616</v>
      </c>
      <c r="E89" s="22">
        <v>1043</v>
      </c>
      <c r="F89" s="22">
        <v>1747</v>
      </c>
      <c r="G89" s="22">
        <v>6749</v>
      </c>
    </row>
    <row r="90" spans="1:7" x14ac:dyDescent="0.3">
      <c r="A90" s="30" t="s">
        <v>16</v>
      </c>
      <c r="B90" s="22">
        <v>1438</v>
      </c>
      <c r="C90" s="22">
        <v>1616</v>
      </c>
      <c r="D90" s="22">
        <v>866</v>
      </c>
      <c r="E90" s="22">
        <v>829</v>
      </c>
      <c r="F90" s="22">
        <v>2070</v>
      </c>
      <c r="G90" s="22">
        <v>6819</v>
      </c>
    </row>
    <row r="91" spans="1:7" x14ac:dyDescent="0.3">
      <c r="A91" s="25" t="s">
        <v>1001</v>
      </c>
    </row>
    <row r="92" spans="1:7" x14ac:dyDescent="0.3">
      <c r="A92" s="30" t="s">
        <v>24</v>
      </c>
      <c r="B92" s="22">
        <v>1233</v>
      </c>
      <c r="C92" s="22">
        <v>223</v>
      </c>
      <c r="D92" s="22">
        <v>1680</v>
      </c>
      <c r="E92" s="22">
        <v>990</v>
      </c>
      <c r="F92" s="22">
        <v>1508</v>
      </c>
      <c r="G92" s="22">
        <v>5634</v>
      </c>
    </row>
    <row r="93" spans="1:7" x14ac:dyDescent="0.3">
      <c r="A93" s="30" t="s">
        <v>15</v>
      </c>
      <c r="B93" s="22">
        <v>1598</v>
      </c>
      <c r="C93" s="22">
        <v>1907</v>
      </c>
      <c r="D93" s="22">
        <v>869</v>
      </c>
      <c r="E93" s="22">
        <v>1426</v>
      </c>
      <c r="F93" s="22">
        <v>1416</v>
      </c>
      <c r="G93" s="22">
        <v>7216</v>
      </c>
    </row>
    <row r="94" spans="1:7" x14ac:dyDescent="0.3">
      <c r="A94" s="30" t="s">
        <v>5</v>
      </c>
      <c r="B94" s="22">
        <v>900</v>
      </c>
      <c r="C94" s="22">
        <v>1016</v>
      </c>
      <c r="D94" s="22">
        <v>960</v>
      </c>
      <c r="E94" s="22">
        <v>940</v>
      </c>
      <c r="F94" s="22">
        <v>1193</v>
      </c>
      <c r="G94" s="22">
        <v>5009</v>
      </c>
    </row>
    <row r="95" spans="1:7" x14ac:dyDescent="0.3">
      <c r="A95" s="30" t="s">
        <v>18</v>
      </c>
      <c r="B95" s="22">
        <v>900</v>
      </c>
      <c r="C95" s="22">
        <v>1470</v>
      </c>
      <c r="D95" s="22">
        <v>1617</v>
      </c>
      <c r="E95" s="22">
        <v>1314</v>
      </c>
      <c r="F95" s="22">
        <v>941</v>
      </c>
      <c r="G95" s="22">
        <v>6242</v>
      </c>
    </row>
    <row r="96" spans="1:7" x14ac:dyDescent="0.3">
      <c r="A96" s="30" t="s">
        <v>14</v>
      </c>
      <c r="B96" s="22">
        <v>1255</v>
      </c>
      <c r="C96" s="22">
        <v>516</v>
      </c>
      <c r="D96" s="22">
        <v>1874</v>
      </c>
      <c r="E96" s="22">
        <v>1863</v>
      </c>
      <c r="F96" s="22">
        <v>1722</v>
      </c>
      <c r="G96" s="22">
        <v>7230</v>
      </c>
    </row>
    <row r="97" spans="1:7" x14ac:dyDescent="0.3">
      <c r="A97" s="30" t="s">
        <v>19</v>
      </c>
      <c r="B97" s="22">
        <v>1138</v>
      </c>
      <c r="C97" s="22">
        <v>1898</v>
      </c>
      <c r="D97" s="22">
        <v>1482</v>
      </c>
      <c r="E97" s="22">
        <v>846</v>
      </c>
      <c r="F97" s="22">
        <v>1154</v>
      </c>
      <c r="G97" s="22">
        <v>6518</v>
      </c>
    </row>
    <row r="98" spans="1:7" x14ac:dyDescent="0.3">
      <c r="A98" s="25" t="s">
        <v>1000</v>
      </c>
    </row>
    <row r="99" spans="1:7" x14ac:dyDescent="0.3">
      <c r="A99" s="30" t="s">
        <v>17</v>
      </c>
      <c r="B99" s="22">
        <v>1655</v>
      </c>
      <c r="C99" s="22">
        <v>805</v>
      </c>
      <c r="D99" s="22">
        <v>2263</v>
      </c>
      <c r="E99" s="22">
        <v>987</v>
      </c>
      <c r="F99" s="22">
        <v>1075</v>
      </c>
      <c r="G99" s="22">
        <v>6785</v>
      </c>
    </row>
    <row r="100" spans="1:7" x14ac:dyDescent="0.3">
      <c r="A100" s="30" t="s">
        <v>23</v>
      </c>
      <c r="B100" s="22">
        <v>1104</v>
      </c>
      <c r="C100" s="22">
        <v>2280</v>
      </c>
      <c r="D100" s="22">
        <v>1445</v>
      </c>
      <c r="E100" s="22">
        <v>1722</v>
      </c>
      <c r="F100" s="22">
        <v>1196</v>
      </c>
      <c r="G100" s="22">
        <v>7747</v>
      </c>
    </row>
    <row r="101" spans="1:7" x14ac:dyDescent="0.3">
      <c r="A101" s="30" t="s">
        <v>7</v>
      </c>
      <c r="B101" s="22">
        <v>372</v>
      </c>
      <c r="C101" s="22">
        <v>1818</v>
      </c>
      <c r="D101" s="22">
        <v>1346</v>
      </c>
      <c r="E101" s="22">
        <v>1156</v>
      </c>
      <c r="F101" s="22">
        <v>1484</v>
      </c>
      <c r="G101" s="22">
        <v>6176</v>
      </c>
    </row>
    <row r="102" spans="1:7" x14ac:dyDescent="0.3">
      <c r="A102" s="30" t="s">
        <v>22</v>
      </c>
      <c r="B102" s="22">
        <v>1415</v>
      </c>
      <c r="C102" s="22">
        <v>1271</v>
      </c>
      <c r="D102" s="22">
        <v>1214</v>
      </c>
      <c r="E102" s="22">
        <v>1135</v>
      </c>
      <c r="F102" s="22">
        <v>1566</v>
      </c>
      <c r="G102" s="22">
        <v>6601</v>
      </c>
    </row>
    <row r="103" spans="1:7" x14ac:dyDescent="0.3">
      <c r="A103" s="30" t="s">
        <v>21</v>
      </c>
      <c r="B103" s="22">
        <v>1362</v>
      </c>
      <c r="C103" s="22">
        <v>1363</v>
      </c>
      <c r="D103" s="22">
        <v>1152</v>
      </c>
      <c r="E103" s="22">
        <v>777</v>
      </c>
      <c r="F103" s="22">
        <v>750</v>
      </c>
      <c r="G103" s="22">
        <v>5404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Assets</vt:lpstr>
      <vt:lpstr>Customer Centre Report</vt:lpstr>
      <vt:lpstr>Pivots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Fai Clinton</cp:lastModifiedBy>
  <dcterms:created xsi:type="dcterms:W3CDTF">2021-03-14T20:21:32Z</dcterms:created>
  <dcterms:modified xsi:type="dcterms:W3CDTF">2025-05-29T08:44:57Z</dcterms:modified>
</cp:coreProperties>
</file>