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lock\Desktop\"/>
    </mc:Choice>
  </mc:AlternateContent>
  <xr:revisionPtr revIDLastSave="0" documentId="13_ncr:1_{80A6C73C-2C26-44EF-93DB-32A5DA16323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6" i="1" l="1"/>
  <c r="I87" i="1"/>
  <c r="I88" i="1"/>
  <c r="I89" i="1"/>
  <c r="I90" i="1"/>
  <c r="I91" i="1"/>
  <c r="I92" i="1"/>
  <c r="I93" i="1"/>
  <c r="I94" i="1"/>
  <c r="I85" i="1"/>
  <c r="H86" i="1"/>
  <c r="H87" i="1"/>
  <c r="H88" i="1"/>
  <c r="H89" i="1"/>
  <c r="H90" i="1"/>
  <c r="H91" i="1"/>
  <c r="H92" i="1"/>
  <c r="H93" i="1"/>
  <c r="H94" i="1"/>
  <c r="H85" i="1"/>
  <c r="G86" i="1"/>
  <c r="G87" i="1"/>
  <c r="G88" i="1"/>
  <c r="G89" i="1"/>
  <c r="G90" i="1"/>
  <c r="G91" i="1"/>
  <c r="G92" i="1"/>
  <c r="G93" i="1"/>
  <c r="G94" i="1"/>
  <c r="G85" i="1"/>
  <c r="E94" i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D69" i="1"/>
  <c r="D68" i="1"/>
  <c r="D67" i="1"/>
  <c r="D66" i="1"/>
  <c r="D65" i="1"/>
  <c r="D64" i="1"/>
  <c r="D41" i="1"/>
  <c r="D42" i="1"/>
  <c r="D43" i="1"/>
  <c r="D44" i="1"/>
  <c r="D45" i="1"/>
  <c r="D46" i="1"/>
  <c r="D47" i="1"/>
  <c r="D48" i="1"/>
  <c r="D49" i="1"/>
  <c r="D40" i="1"/>
  <c r="C41" i="1"/>
  <c r="C42" i="1"/>
  <c r="C43" i="1"/>
  <c r="C44" i="1"/>
  <c r="C45" i="1"/>
  <c r="C46" i="1"/>
  <c r="C47" i="1"/>
  <c r="C48" i="1"/>
  <c r="C49" i="1"/>
  <c r="C40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13" i="1"/>
  <c r="C12" i="1"/>
  <c r="C5" i="1"/>
  <c r="C6" i="1"/>
  <c r="C7" i="1"/>
  <c r="C8" i="1"/>
  <c r="C9" i="1"/>
  <c r="C10" i="1"/>
  <c r="C11" i="1"/>
  <c r="C4" i="1"/>
  <c r="D85" i="1" l="1"/>
  <c r="D86" i="1"/>
  <c r="D87" i="1"/>
  <c r="D88" i="1"/>
  <c r="D89" i="1"/>
  <c r="D90" i="1"/>
  <c r="D91" i="1"/>
  <c r="D92" i="1"/>
  <c r="D93" i="1"/>
  <c r="D94" i="1"/>
  <c r="E85" i="1"/>
  <c r="E86" i="1"/>
  <c r="E87" i="1"/>
  <c r="E88" i="1"/>
  <c r="E89" i="1"/>
  <c r="E90" i="1"/>
  <c r="E91" i="1"/>
  <c r="E92" i="1"/>
  <c r="E93" i="1"/>
</calcChain>
</file>

<file path=xl/sharedStrings.xml><?xml version="1.0" encoding="utf-8"?>
<sst xmlns="http://schemas.openxmlformats.org/spreadsheetml/2006/main" count="28" uniqueCount="20">
  <si>
    <t xml:space="preserve"> n=H/h</t>
    <phoneticPr fontId="1" type="noConversion"/>
  </si>
  <si>
    <t>C =12.96n/R</t>
  </si>
  <si>
    <t>R=374400</t>
    <phoneticPr fontId="1" type="noConversion"/>
  </si>
  <si>
    <t>20%盈利</t>
    <phoneticPr fontId="1" type="noConversion"/>
  </si>
  <si>
    <t>50%盈利</t>
    <phoneticPr fontId="1" type="noConversion"/>
  </si>
  <si>
    <t>100%盈利</t>
    <phoneticPr fontId="1" type="noConversion"/>
  </si>
  <si>
    <t>C=146.293n/R</t>
    <phoneticPr fontId="1" type="noConversion"/>
  </si>
  <si>
    <t>平摊周期3个月</t>
    <phoneticPr fontId="1" type="noConversion"/>
  </si>
  <si>
    <t>平摊周期6个月</t>
    <phoneticPr fontId="1" type="noConversion"/>
  </si>
  <si>
    <t>C=79.627n/R</t>
    <phoneticPr fontId="1" type="noConversion"/>
  </si>
  <si>
    <t>盈利率f</t>
    <phoneticPr fontId="1" type="noConversion"/>
  </si>
  <si>
    <r>
      <t>盈利额</t>
    </r>
    <r>
      <rPr>
        <sz val="9.8000000000000007"/>
        <rFont val="Consolas"/>
        <family val="3"/>
      </rPr>
      <t>ΔC=12.96ft</t>
    </r>
    <phoneticPr fontId="1" type="noConversion"/>
  </si>
  <si>
    <t>硬件成本12000</t>
    <phoneticPr fontId="1" type="noConversion"/>
  </si>
  <si>
    <t>2.592t</t>
    <phoneticPr fontId="1" type="noConversion"/>
  </si>
  <si>
    <t>6.48t</t>
    <phoneticPr fontId="1" type="noConversion"/>
  </si>
  <si>
    <t>12.96t</t>
    <phoneticPr fontId="1" type="noConversion"/>
  </si>
  <si>
    <t>25.92t</t>
    <phoneticPr fontId="1" type="noConversion"/>
  </si>
  <si>
    <t>38.88t</t>
    <phoneticPr fontId="1" type="noConversion"/>
  </si>
  <si>
    <t>回本周期（月）</t>
    <phoneticPr fontId="1" type="noConversion"/>
  </si>
  <si>
    <t>51.84t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</si>
</sst>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0_ "/>
    <numFmt numFmtId="181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8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49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电费成本与算力水平关系</a:t>
            </a:r>
            <a:endParaRPr lang="zh-CN"/>
          </a:p>
        </c:rich>
      </c:tx>
      <c:layout>
        <c:manualLayout>
          <c:xMode val="edge"/>
          <c:yMode val="edge"/>
          <c:x val="0.32726041788336652"/>
          <c:y val="2.083332763743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成本算力曲线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Sheet1!$C$4:$C$13</c:f>
              <c:numCache>
                <c:formatCode>0.00000_ </c:formatCode>
                <c:ptCount val="10"/>
                <c:pt idx="0">
                  <c:v>3.4615384615384616E-3</c:v>
                </c:pt>
                <c:pt idx="1">
                  <c:v>6.9230769230769233E-3</c:v>
                </c:pt>
                <c:pt idx="2">
                  <c:v>1.7307692307692309E-2</c:v>
                </c:pt>
                <c:pt idx="3">
                  <c:v>2.0769230769230772E-2</c:v>
                </c:pt>
                <c:pt idx="4">
                  <c:v>2.7692307692307693E-2</c:v>
                </c:pt>
                <c:pt idx="5">
                  <c:v>3.4615384615384617E-2</c:v>
                </c:pt>
                <c:pt idx="6">
                  <c:v>4.1538461538461545E-2</c:v>
                </c:pt>
                <c:pt idx="7">
                  <c:v>4.8461538461538459E-2</c:v>
                </c:pt>
                <c:pt idx="8">
                  <c:v>5.5384615384615386E-2</c:v>
                </c:pt>
                <c:pt idx="9">
                  <c:v>6.9230769230769235E-2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4DF0-9420-5E02DFF9AAF6}"/>
            </c:ext>
          </c:extLst>
        </c:ser>
        <c:ser>
          <c:idx val="1"/>
          <c:order val="1"/>
          <c:tx>
            <c:v>20%利润线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Sheet1!$D$4:$D$13</c:f>
              <c:numCache>
                <c:formatCode>0.00000_ </c:formatCode>
                <c:ptCount val="10"/>
                <c:pt idx="0">
                  <c:v>4.1538461538461538E-3</c:v>
                </c:pt>
                <c:pt idx="1">
                  <c:v>8.3076923076923076E-3</c:v>
                </c:pt>
                <c:pt idx="2">
                  <c:v>2.0769230769230769E-2</c:v>
                </c:pt>
                <c:pt idx="3">
                  <c:v>2.4923076923076926E-2</c:v>
                </c:pt>
                <c:pt idx="4">
                  <c:v>3.323076923076923E-2</c:v>
                </c:pt>
                <c:pt idx="5">
                  <c:v>4.1538461538461538E-2</c:v>
                </c:pt>
                <c:pt idx="6">
                  <c:v>4.9846153846153853E-2</c:v>
                </c:pt>
                <c:pt idx="7">
                  <c:v>5.8153846153846146E-2</c:v>
                </c:pt>
                <c:pt idx="8">
                  <c:v>6.6461538461538461E-2</c:v>
                </c:pt>
                <c:pt idx="9">
                  <c:v>8.3076923076923076E-2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E-4DF0-9420-5E02DFF9AAF6}"/>
            </c:ext>
          </c:extLst>
        </c:ser>
        <c:ser>
          <c:idx val="2"/>
          <c:order val="2"/>
          <c:tx>
            <c:v>50%利润线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Sheet1!$E$4:$E$13</c:f>
              <c:numCache>
                <c:formatCode>0.00000_ </c:formatCode>
                <c:ptCount val="10"/>
                <c:pt idx="0">
                  <c:v>5.1923076923076922E-3</c:v>
                </c:pt>
                <c:pt idx="1">
                  <c:v>1.0384615384615384E-2</c:v>
                </c:pt>
                <c:pt idx="2">
                  <c:v>2.5961538461538463E-2</c:v>
                </c:pt>
                <c:pt idx="3">
                  <c:v>3.1153846153846157E-2</c:v>
                </c:pt>
                <c:pt idx="4">
                  <c:v>4.1538461538461538E-2</c:v>
                </c:pt>
                <c:pt idx="5">
                  <c:v>5.1923076923076926E-2</c:v>
                </c:pt>
                <c:pt idx="6">
                  <c:v>6.2307692307692314E-2</c:v>
                </c:pt>
                <c:pt idx="7">
                  <c:v>7.2692307692307695E-2</c:v>
                </c:pt>
                <c:pt idx="8">
                  <c:v>8.3076923076923076E-2</c:v>
                </c:pt>
                <c:pt idx="9">
                  <c:v>0.10384615384615385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E-4DF0-9420-5E02DFF9AAF6}"/>
            </c:ext>
          </c:extLst>
        </c:ser>
        <c:ser>
          <c:idx val="3"/>
          <c:order val="3"/>
          <c:tx>
            <c:v>100%利润线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Sheet1!$F$4:$F$13</c:f>
              <c:numCache>
                <c:formatCode>0.00000_ </c:formatCode>
                <c:ptCount val="10"/>
                <c:pt idx="0">
                  <c:v>6.9230769230769233E-3</c:v>
                </c:pt>
                <c:pt idx="1">
                  <c:v>1.3846153846153847E-2</c:v>
                </c:pt>
                <c:pt idx="2">
                  <c:v>3.4615384615384617E-2</c:v>
                </c:pt>
                <c:pt idx="3">
                  <c:v>4.1538461538461545E-2</c:v>
                </c:pt>
                <c:pt idx="4">
                  <c:v>5.5384615384615386E-2</c:v>
                </c:pt>
                <c:pt idx="5">
                  <c:v>6.9230769230769235E-2</c:v>
                </c:pt>
                <c:pt idx="6">
                  <c:v>8.307692307692309E-2</c:v>
                </c:pt>
                <c:pt idx="7">
                  <c:v>9.6923076923076917E-2</c:v>
                </c:pt>
                <c:pt idx="8">
                  <c:v>0.11076923076923077</c:v>
                </c:pt>
                <c:pt idx="9">
                  <c:v>0.13846153846153847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7E-4DF0-9420-5E02DFF9AAF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84476255"/>
        <c:axId val="579932767"/>
      </c:scatterChart>
      <c:valAx>
        <c:axId val="5844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算力水平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396762487689799"/>
              <c:y val="0.9018251978109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32767"/>
        <c:crosses val="autoZero"/>
        <c:crossBetween val="midCat"/>
        <c:majorUnit val="200"/>
      </c:valAx>
      <c:valAx>
        <c:axId val="5799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成本</a:t>
                </a:r>
                <a:r>
                  <a:rPr lang="en-US" altLang="zh-CN"/>
                  <a:t>C</a:t>
                </a:r>
                <a:r>
                  <a:rPr lang="zh-CN" altLang="en-US"/>
                  <a:t>（价格）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76255"/>
        <c:crosses val="autoZero"/>
        <c:crossBetween val="midCat"/>
      </c:valAx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成本（含硬件成本）与算力关系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平摊周期3个月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Sheet1!$B$40:$B$49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Sheet1!$C$40:$C$49</c:f>
              <c:numCache>
                <c:formatCode>0.00000_ </c:formatCode>
                <c:ptCount val="10"/>
                <c:pt idx="0">
                  <c:v>3.9073985042735043E-2</c:v>
                </c:pt>
                <c:pt idx="1">
                  <c:v>7.8147970085470086E-2</c:v>
                </c:pt>
                <c:pt idx="2">
                  <c:v>0.19536992521367522</c:v>
                </c:pt>
                <c:pt idx="3">
                  <c:v>0.23444391025641026</c:v>
                </c:pt>
                <c:pt idx="4">
                  <c:v>0.31259188034188035</c:v>
                </c:pt>
                <c:pt idx="5">
                  <c:v>0.39073985042735043</c:v>
                </c:pt>
                <c:pt idx="6">
                  <c:v>0.46888782051282052</c:v>
                </c:pt>
                <c:pt idx="7">
                  <c:v>0.54703579059829066</c:v>
                </c:pt>
                <c:pt idx="8">
                  <c:v>0.62518376068376069</c:v>
                </c:pt>
                <c:pt idx="9">
                  <c:v>0.78147970085470086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7-4336-8056-F4796D93F8EC}"/>
            </c:ext>
          </c:extLst>
        </c:ser>
        <c:ser>
          <c:idx val="1"/>
          <c:order val="1"/>
          <c:tx>
            <c:v>平摊周期6个月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Sheet1!$B$40:$B$49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Sheet1!$D$40:$D$49</c:f>
              <c:numCache>
                <c:formatCode>0.00000_ </c:formatCode>
                <c:ptCount val="10"/>
                <c:pt idx="0">
                  <c:v>2.1267895299145297E-2</c:v>
                </c:pt>
                <c:pt idx="1">
                  <c:v>4.2535790598290595E-2</c:v>
                </c:pt>
                <c:pt idx="2">
                  <c:v>0.10633947649572649</c:v>
                </c:pt>
                <c:pt idx="3">
                  <c:v>0.12760737179487178</c:v>
                </c:pt>
                <c:pt idx="4">
                  <c:v>0.17014316239316238</c:v>
                </c:pt>
                <c:pt idx="5">
                  <c:v>0.21267895299145298</c:v>
                </c:pt>
                <c:pt idx="6">
                  <c:v>0.25521474358974355</c:v>
                </c:pt>
                <c:pt idx="7">
                  <c:v>0.29775053418803415</c:v>
                </c:pt>
                <c:pt idx="8">
                  <c:v>0.34028632478632476</c:v>
                </c:pt>
                <c:pt idx="9">
                  <c:v>0.42535790598290596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7-4336-8056-F4796D93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65343"/>
        <c:axId val="592716831"/>
      </c:scatterChart>
      <c:valAx>
        <c:axId val="6933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算力水平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16831"/>
        <c:crosses val="autoZero"/>
        <c:crossBetween val="midCat"/>
        <c:majorUnit val="200"/>
      </c:valAx>
      <c:valAx>
        <c:axId val="5927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成本</a:t>
                </a:r>
                <a:r>
                  <a:rPr lang="en-US" altLang="zh-CN"/>
                  <a:t>C</a:t>
                </a:r>
                <a:r>
                  <a:rPr lang="zh-CN" altLang="en-US"/>
                  <a:t>（价格）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6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盈利率与回本周期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Sheet1!$B$64:$B$69</c:f>
              <c:numCache>
                <c:formatCode>0%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Sheet1!$D$64:$D$69</c:f>
              <c:numCache>
                <c:formatCode>0.00_ </c:formatCode>
                <c:ptCount val="6"/>
                <c:pt idx="0">
                  <c:v>154.32098765432099</c:v>
                </c:pt>
                <c:pt idx="1">
                  <c:v>61.728395061728392</c:v>
                </c:pt>
                <c:pt idx="2">
                  <c:v>30.864197530864196</c:v>
                </c:pt>
                <c:pt idx="3">
                  <c:v>15.432098765432098</c:v>
                </c:pt>
                <c:pt idx="4">
                  <c:v>10.2880658436214</c:v>
                </c:pt>
                <c:pt idx="5">
                  <c:v>7.716049382716049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4EC-B261-E1386B344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8935247"/>
        <c:axId val="677245423"/>
      </c:scatterChart>
      <c:valAx>
        <c:axId val="52893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基于电费成本的盈利率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245423"/>
        <c:crosses val="autoZero"/>
        <c:crossBetween val="midCat"/>
      </c:valAx>
      <c:valAx>
        <c:axId val="6772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回本周期</a:t>
                </a:r>
                <a:r>
                  <a:rPr lang="en-US" altLang="zh-CN"/>
                  <a:t>/</a:t>
                </a:r>
                <a:r>
                  <a:rPr lang="zh-CN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352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电费成本与算力水平关系</a:t>
            </a:r>
            <a:endParaRPr lang="zh-CN"/>
          </a:p>
        </c:rich>
      </c:tx>
      <c:layout>
        <c:manualLayout>
          <c:xMode val="edge"/>
          <c:yMode val="edge"/>
          <c:x val="0.32726041788336652"/>
          <c:y val="2.0833327637432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53100931160382"/>
          <c:y val="0.12835079605457239"/>
          <c:w val="0.69507060248787356"/>
          <c:h val="0.70585665303569201"/>
        </c:manualLayout>
      </c:layout>
      <c:scatterChart>
        <c:scatterStyle val="lineMarker"/>
        <c:varyColors val="0"/>
        <c:ser>
          <c:idx val="0"/>
          <c:order val="0"/>
          <c:tx>
            <c:v>成本算力曲线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Sheet1!$C$85:$C$94</c:f>
              <c:numCache>
                <c:formatCode>0.00000_ </c:formatCode>
                <c:ptCount val="10"/>
                <c:pt idx="0">
                  <c:v>3.4615384615384616E-3</c:v>
                </c:pt>
                <c:pt idx="1">
                  <c:v>6.9230769230769233E-3</c:v>
                </c:pt>
                <c:pt idx="2">
                  <c:v>1.7307692307692309E-2</c:v>
                </c:pt>
                <c:pt idx="3">
                  <c:v>2.0769230769230772E-2</c:v>
                </c:pt>
                <c:pt idx="4">
                  <c:v>2.7692307692307693E-2</c:v>
                </c:pt>
                <c:pt idx="5">
                  <c:v>3.4615384615384617E-2</c:v>
                </c:pt>
                <c:pt idx="6">
                  <c:v>4.1538461538461545E-2</c:v>
                </c:pt>
                <c:pt idx="7">
                  <c:v>4.8461538461538459E-2</c:v>
                </c:pt>
                <c:pt idx="8">
                  <c:v>5.5384615384615386E-2</c:v>
                </c:pt>
                <c:pt idx="9">
                  <c:v>6.9230769230769235E-2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8-472A-994D-20E01165D3EE}"/>
            </c:ext>
          </c:extLst>
        </c:ser>
        <c:ser>
          <c:idx val="1"/>
          <c:order val="1"/>
          <c:tx>
            <c:v>20%利润线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Sheet1!$D$85:$D$94</c:f>
              <c:numCache>
                <c:formatCode>0.00000_ </c:formatCode>
                <c:ptCount val="10"/>
                <c:pt idx="0">
                  <c:v>4.1538461538461538E-3</c:v>
                </c:pt>
                <c:pt idx="1">
                  <c:v>8.3076923076923076E-3</c:v>
                </c:pt>
                <c:pt idx="2">
                  <c:v>2.0769230769230769E-2</c:v>
                </c:pt>
                <c:pt idx="3">
                  <c:v>2.4923076923076926E-2</c:v>
                </c:pt>
                <c:pt idx="4">
                  <c:v>3.323076923076923E-2</c:v>
                </c:pt>
                <c:pt idx="5">
                  <c:v>4.1538461538461538E-2</c:v>
                </c:pt>
                <c:pt idx="6">
                  <c:v>4.9846153846153853E-2</c:v>
                </c:pt>
                <c:pt idx="7">
                  <c:v>5.8153846153846146E-2</c:v>
                </c:pt>
                <c:pt idx="8">
                  <c:v>6.6461538461538461E-2</c:v>
                </c:pt>
                <c:pt idx="9">
                  <c:v>8.3076923076923076E-2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8-472A-994D-20E01165D3EE}"/>
            </c:ext>
          </c:extLst>
        </c:ser>
        <c:ser>
          <c:idx val="2"/>
          <c:order val="2"/>
          <c:tx>
            <c:v>50%利润线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Sheet1!$E$85:$E$94</c:f>
              <c:numCache>
                <c:formatCode>0.00000_ </c:formatCode>
                <c:ptCount val="10"/>
                <c:pt idx="0">
                  <c:v>5.1923076923076922E-3</c:v>
                </c:pt>
                <c:pt idx="1">
                  <c:v>1.0384615384615384E-2</c:v>
                </c:pt>
                <c:pt idx="2">
                  <c:v>2.5961538461538463E-2</c:v>
                </c:pt>
                <c:pt idx="3">
                  <c:v>3.1153846153846157E-2</c:v>
                </c:pt>
                <c:pt idx="4">
                  <c:v>4.1538461538461538E-2</c:v>
                </c:pt>
                <c:pt idx="5">
                  <c:v>5.1923076923076926E-2</c:v>
                </c:pt>
                <c:pt idx="6">
                  <c:v>6.2307692307692314E-2</c:v>
                </c:pt>
                <c:pt idx="7">
                  <c:v>7.2692307692307695E-2</c:v>
                </c:pt>
                <c:pt idx="8">
                  <c:v>8.3076923076923076E-2</c:v>
                </c:pt>
                <c:pt idx="9">
                  <c:v>0.10384615384615385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8-472A-994D-20E01165D3EE}"/>
            </c:ext>
          </c:extLst>
        </c:ser>
        <c:ser>
          <c:idx val="3"/>
          <c:order val="3"/>
          <c:tx>
            <c:v>100%利润线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Sheet1!$F$85:$F$94</c:f>
              <c:numCache>
                <c:formatCode>0.00000_ </c:formatCode>
                <c:ptCount val="10"/>
                <c:pt idx="0">
                  <c:v>6.9230769230769233E-3</c:v>
                </c:pt>
                <c:pt idx="1">
                  <c:v>1.3846153846153847E-2</c:v>
                </c:pt>
                <c:pt idx="2">
                  <c:v>3.4615384615384617E-2</c:v>
                </c:pt>
                <c:pt idx="3">
                  <c:v>4.1538461538461545E-2</c:v>
                </c:pt>
                <c:pt idx="4">
                  <c:v>5.5384615384615386E-2</c:v>
                </c:pt>
                <c:pt idx="5">
                  <c:v>6.9230769230769235E-2</c:v>
                </c:pt>
                <c:pt idx="6">
                  <c:v>8.307692307692309E-2</c:v>
                </c:pt>
                <c:pt idx="7">
                  <c:v>9.6923076923076917E-2</c:v>
                </c:pt>
                <c:pt idx="8">
                  <c:v>0.11076923076923077</c:v>
                </c:pt>
                <c:pt idx="9">
                  <c:v>0.13846153846153847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8-472A-994D-20E01165D3EE}"/>
            </c:ext>
          </c:extLst>
        </c:ser>
        <c:ser>
          <c:idx val="4"/>
          <c:order val="4"/>
          <c:tx>
            <c:v>200%利润线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Sheet1!$G$85:$G$94</c:f>
              <c:numCache>
                <c:formatCode>0.00000_ </c:formatCode>
                <c:ptCount val="10"/>
                <c:pt idx="0">
                  <c:v>1.0384615384615384E-2</c:v>
                </c:pt>
                <c:pt idx="1">
                  <c:v>2.0769230769230769E-2</c:v>
                </c:pt>
                <c:pt idx="2">
                  <c:v>5.1923076923076926E-2</c:v>
                </c:pt>
                <c:pt idx="3">
                  <c:v>6.2307692307692314E-2</c:v>
                </c:pt>
                <c:pt idx="4">
                  <c:v>8.3076923076923076E-2</c:v>
                </c:pt>
                <c:pt idx="5">
                  <c:v>0.10384615384615385</c:v>
                </c:pt>
                <c:pt idx="6">
                  <c:v>0.12461538461538463</c:v>
                </c:pt>
                <c:pt idx="7">
                  <c:v>0.14538461538461539</c:v>
                </c:pt>
                <c:pt idx="8">
                  <c:v>0.16615384615384615</c:v>
                </c:pt>
                <c:pt idx="9">
                  <c:v>0.2076923076923077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8-472A-994D-20E01165D3EE}"/>
            </c:ext>
          </c:extLst>
        </c:ser>
        <c:ser>
          <c:idx val="5"/>
          <c:order val="5"/>
          <c:tx>
            <c:v>400%利润线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Sheet1!$H$85:$H$94</c:f>
              <c:numCache>
                <c:formatCode>0.00000_ </c:formatCode>
                <c:ptCount val="10"/>
                <c:pt idx="0">
                  <c:v>1.7307692307692309E-2</c:v>
                </c:pt>
                <c:pt idx="1">
                  <c:v>3.4615384615384617E-2</c:v>
                </c:pt>
                <c:pt idx="2">
                  <c:v>8.6538461538461536E-2</c:v>
                </c:pt>
                <c:pt idx="3">
                  <c:v>0.10384615384615387</c:v>
                </c:pt>
                <c:pt idx="4">
                  <c:v>0.13846153846153847</c:v>
                </c:pt>
                <c:pt idx="5">
                  <c:v>0.17307692307692307</c:v>
                </c:pt>
                <c:pt idx="6">
                  <c:v>0.20769230769230773</c:v>
                </c:pt>
                <c:pt idx="7">
                  <c:v>0.24230769230769228</c:v>
                </c:pt>
                <c:pt idx="8">
                  <c:v>0.27692307692307694</c:v>
                </c:pt>
                <c:pt idx="9">
                  <c:v>0.34615384615384615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68-472A-994D-20E01165D3EE}"/>
            </c:ext>
          </c:extLst>
        </c:ser>
        <c:ser>
          <c:idx val="6"/>
          <c:order val="6"/>
          <c:tx>
            <c:v>500%利润线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Sheet1!$B$85:$B$94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</c:numCache>
            </c:numRef>
          </c:xVal>
          <c:yVal>
            <c:numRef>
              <c:f>Sheet1!$I$85:$I$94</c:f>
              <c:numCache>
                <c:formatCode>0.00000_ </c:formatCode>
                <c:ptCount val="10"/>
                <c:pt idx="0">
                  <c:v>2.0769230769230769E-2</c:v>
                </c:pt>
                <c:pt idx="1">
                  <c:v>4.1538461538461538E-2</c:v>
                </c:pt>
                <c:pt idx="2">
                  <c:v>0.10384615384615385</c:v>
                </c:pt>
                <c:pt idx="3">
                  <c:v>0.12461538461538463</c:v>
                </c:pt>
                <c:pt idx="4">
                  <c:v>0.16615384615384615</c:v>
                </c:pt>
                <c:pt idx="5">
                  <c:v>0.2076923076923077</c:v>
                </c:pt>
                <c:pt idx="6">
                  <c:v>0.24923076923076926</c:v>
                </c:pt>
                <c:pt idx="7">
                  <c:v>0.29076923076923078</c:v>
                </c:pt>
                <c:pt idx="8">
                  <c:v>0.3323076923076923</c:v>
                </c:pt>
                <c:pt idx="9">
                  <c:v>0.41538461538461541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68-472A-994D-20E01165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6255"/>
        <c:axId val="579932767"/>
      </c:scatterChart>
      <c:valAx>
        <c:axId val="5844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算力水平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396762487689799"/>
              <c:y val="0.9018251978109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32767"/>
        <c:crosses val="autoZero"/>
        <c:crossBetween val="midCat"/>
        <c:majorUnit val="200"/>
      </c:valAx>
      <c:valAx>
        <c:axId val="5799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成本</a:t>
                </a:r>
                <a:r>
                  <a:rPr lang="en-US" altLang="zh-CN"/>
                  <a:t>C</a:t>
                </a:r>
                <a:r>
                  <a:rPr lang="zh-CN" altLang="en-US"/>
                  <a:t>（价格）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476255"/>
        <c:crosses val="autoZero"/>
        <c:crossBetween val="midCat"/>
      </c:valAx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623886</xdr:colOff>
      <xdr:row>13</xdr:row>
      <xdr:rowOff>114298</xdr:rowOff>
    </xdr:from>
    <xdr:to>
      <xdr:col>10</xdr:col>
      <xdr:colOff>619125</xdr:colOff>
      <xdr:row>33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0B7222-4C94-4942-A558-3BF54B8F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428623</xdr:colOff>
      <xdr:row>36</xdr:row>
      <xdr:rowOff>47624</xdr:rowOff>
    </xdr:from>
    <xdr:to>
      <xdr:col>14</xdr:col>
      <xdr:colOff>114300</xdr:colOff>
      <xdr:row>58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B870BA-6BC5-48FA-8457-1B9528B09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690562</xdr:colOff>
      <xdr:row>61</xdr:row>
      <xdr:rowOff>9525</xdr:rowOff>
    </xdr:from>
    <xdr:to>
      <xdr:col>11</xdr:col>
      <xdr:colOff>214312</xdr:colOff>
      <xdr:row>80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83E8BD-3620-432C-B30B-48BEC079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94</xdr:row>
      <xdr:rowOff>57150</xdr:rowOff>
    </xdr:from>
    <xdr:to>
      <xdr:col>11</xdr:col>
      <xdr:colOff>114300</xdr:colOff>
      <xdr:row>120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2C9470-4BED-4733-8B2C-6E8859E7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4"/>
  <sheetViews>
    <sheetView tabSelected="1" topLeftCell="A82" workbookViewId="0">
      <selection activeCell="Q100" sqref="Q98:Q100"/>
    </sheetView>
  </sheetViews>
  <sheetFormatPr defaultRowHeight="14.25" x14ac:dyDescent="0.2"/>
  <cols>
    <col min="2" max="2" width="9" style="1"/>
    <col min="3" max="3" width="12.375" customWidth="1"/>
    <col min="4" max="4" width="10.375" customWidth="1"/>
    <col min="5" max="6" width="10.625" customWidth="1"/>
  </cols>
  <sheetData>
    <row r="2" spans="2:6" x14ac:dyDescent="0.2">
      <c r="C2" t="s">
        <v>2</v>
      </c>
    </row>
    <row r="3" spans="2:6" x14ac:dyDescent="0.2">
      <c r="B3" s="1" t="s">
        <v>0</v>
      </c>
      <c r="C3" t="s">
        <v>1</v>
      </c>
      <c r="D3" s="3" t="s">
        <v>3</v>
      </c>
      <c r="E3" t="s">
        <v>4</v>
      </c>
      <c r="F3" t="s">
        <v>5</v>
      </c>
    </row>
    <row r="4" spans="2:6" x14ac:dyDescent="0.2">
      <c r="B4" s="1">
        <v>100</v>
      </c>
      <c r="C4" s="2">
        <f>12.96*B4/374400</f>
        <v>3.4615384615384616E-3</v>
      </c>
      <c r="D4" s="2">
        <f>C4*1.2</f>
        <v>4.1538461538461538E-3</v>
      </c>
      <c r="E4" s="2">
        <f>C4*1.5</f>
        <v>5.1923076923076922E-3</v>
      </c>
      <c r="F4" s="2">
        <f>C4*2</f>
        <v>6.9230769230769233E-3</v>
      </c>
    </row>
    <row r="5" spans="2:6" x14ac:dyDescent="0.2">
      <c r="B5" s="1">
        <v>200</v>
      </c>
      <c r="C5" s="2">
        <f t="shared" ref="C5:C13" si="0">12.96*B5/374400</f>
        <v>6.9230769230769233E-3</v>
      </c>
      <c r="D5" s="2">
        <f t="shared" ref="D5:D13" si="1">C5*1.2</f>
        <v>8.3076923076923076E-3</v>
      </c>
      <c r="E5" s="2">
        <f t="shared" ref="E5:E13" si="2">C5*1.5</f>
        <v>1.0384615384615384E-2</v>
      </c>
      <c r="F5" s="2">
        <f t="shared" ref="F5:F13" si="3">C5*2</f>
        <v>1.3846153846153847E-2</v>
      </c>
    </row>
    <row r="6" spans="2:6" x14ac:dyDescent="0.2">
      <c r="B6" s="1">
        <v>500</v>
      </c>
      <c r="C6" s="2">
        <f t="shared" si="0"/>
        <v>1.7307692307692309E-2</v>
      </c>
      <c r="D6" s="2">
        <f t="shared" si="1"/>
        <v>2.0769230769230769E-2</v>
      </c>
      <c r="E6" s="2">
        <f t="shared" si="2"/>
        <v>2.5961538461538463E-2</v>
      </c>
      <c r="F6" s="2">
        <f t="shared" si="3"/>
        <v>3.4615384615384617E-2</v>
      </c>
    </row>
    <row r="7" spans="2:6" x14ac:dyDescent="0.2">
      <c r="B7" s="1">
        <v>600</v>
      </c>
      <c r="C7" s="2">
        <f t="shared" si="0"/>
        <v>2.0769230769230772E-2</v>
      </c>
      <c r="D7" s="2">
        <f t="shared" si="1"/>
        <v>2.4923076923076926E-2</v>
      </c>
      <c r="E7" s="2">
        <f t="shared" si="2"/>
        <v>3.1153846153846157E-2</v>
      </c>
      <c r="F7" s="2">
        <f t="shared" si="3"/>
        <v>4.1538461538461545E-2</v>
      </c>
    </row>
    <row r="8" spans="2:6" x14ac:dyDescent="0.2">
      <c r="B8" s="1">
        <v>800</v>
      </c>
      <c r="C8" s="2">
        <f t="shared" si="0"/>
        <v>2.7692307692307693E-2</v>
      </c>
      <c r="D8" s="2">
        <f t="shared" si="1"/>
        <v>3.323076923076923E-2</v>
      </c>
      <c r="E8" s="2">
        <f t="shared" si="2"/>
        <v>4.1538461538461538E-2</v>
      </c>
      <c r="F8" s="2">
        <f t="shared" si="3"/>
        <v>5.5384615384615386E-2</v>
      </c>
    </row>
    <row r="9" spans="2:6" x14ac:dyDescent="0.2">
      <c r="B9" s="1">
        <v>1000</v>
      </c>
      <c r="C9" s="2">
        <f t="shared" si="0"/>
        <v>3.4615384615384617E-2</v>
      </c>
      <c r="D9" s="2">
        <f t="shared" si="1"/>
        <v>4.1538461538461538E-2</v>
      </c>
      <c r="E9" s="2">
        <f t="shared" si="2"/>
        <v>5.1923076923076926E-2</v>
      </c>
      <c r="F9" s="2">
        <f t="shared" si="3"/>
        <v>6.9230769230769235E-2</v>
      </c>
    </row>
    <row r="10" spans="2:6" x14ac:dyDescent="0.2">
      <c r="B10" s="1">
        <v>1200</v>
      </c>
      <c r="C10" s="2">
        <f t="shared" si="0"/>
        <v>4.1538461538461545E-2</v>
      </c>
      <c r="D10" s="2">
        <f t="shared" si="1"/>
        <v>4.9846153846153853E-2</v>
      </c>
      <c r="E10" s="2">
        <f t="shared" si="2"/>
        <v>6.2307692307692314E-2</v>
      </c>
      <c r="F10" s="2">
        <f t="shared" si="3"/>
        <v>8.307692307692309E-2</v>
      </c>
    </row>
    <row r="11" spans="2:6" x14ac:dyDescent="0.2">
      <c r="B11" s="1">
        <v>1400</v>
      </c>
      <c r="C11" s="2">
        <f t="shared" si="0"/>
        <v>4.8461538461538459E-2</v>
      </c>
      <c r="D11" s="2">
        <f t="shared" si="1"/>
        <v>5.8153846153846146E-2</v>
      </c>
      <c r="E11" s="2">
        <f t="shared" si="2"/>
        <v>7.2692307692307695E-2</v>
      </c>
      <c r="F11" s="2">
        <f t="shared" si="3"/>
        <v>9.6923076923076917E-2</v>
      </c>
    </row>
    <row r="12" spans="2:6" x14ac:dyDescent="0.2">
      <c r="B12" s="1">
        <v>1600</v>
      </c>
      <c r="C12" s="2">
        <f t="shared" si="0"/>
        <v>5.5384615384615386E-2</v>
      </c>
      <c r="D12" s="2">
        <f t="shared" si="1"/>
        <v>6.6461538461538461E-2</v>
      </c>
      <c r="E12" s="2">
        <f t="shared" si="2"/>
        <v>8.3076923076923076E-2</v>
      </c>
      <c r="F12" s="2">
        <f t="shared" si="3"/>
        <v>0.11076923076923077</v>
      </c>
    </row>
    <row r="13" spans="2:6" x14ac:dyDescent="0.2">
      <c r="B13" s="1">
        <v>2000</v>
      </c>
      <c r="C13" s="2">
        <f t="shared" si="0"/>
        <v>6.9230769230769235E-2</v>
      </c>
      <c r="D13" s="2">
        <f t="shared" si="1"/>
        <v>8.3076923076923076E-2</v>
      </c>
      <c r="E13" s="2">
        <f t="shared" si="2"/>
        <v>0.10384615384615385</v>
      </c>
      <c r="F13" s="2">
        <f t="shared" si="3"/>
        <v>0.13846153846153847</v>
      </c>
    </row>
    <row r="38" spans="2:4" x14ac:dyDescent="0.2">
      <c r="B38" t="s">
        <v>2</v>
      </c>
      <c r="C38" t="s">
        <v>7</v>
      </c>
      <c r="D38" t="s">
        <v>8</v>
      </c>
    </row>
    <row r="39" spans="2:4" x14ac:dyDescent="0.2">
      <c r="B39" s="1" t="s">
        <v>0</v>
      </c>
      <c r="C39" t="s">
        <v>6</v>
      </c>
      <c r="D39" t="s">
        <v>9</v>
      </c>
    </row>
    <row r="40" spans="2:4" x14ac:dyDescent="0.2">
      <c r="B40" s="1">
        <v>100</v>
      </c>
      <c r="C40" s="2">
        <f>146.293*B40/374400</f>
        <v>3.9073985042735043E-2</v>
      </c>
      <c r="D40" s="2">
        <f>79.627*B40/374400</f>
        <v>2.1267895299145297E-2</v>
      </c>
    </row>
    <row r="41" spans="2:4" x14ac:dyDescent="0.2">
      <c r="B41" s="1">
        <v>200</v>
      </c>
      <c r="C41" s="2">
        <f t="shared" ref="C41:C49" si="4">146.293*B41/374400</f>
        <v>7.8147970085470086E-2</v>
      </c>
      <c r="D41" s="2">
        <f t="shared" ref="D41:D49" si="5">79.627*B41/374400</f>
        <v>4.2535790598290595E-2</v>
      </c>
    </row>
    <row r="42" spans="2:4" x14ac:dyDescent="0.2">
      <c r="B42" s="1">
        <v>500</v>
      </c>
      <c r="C42" s="2">
        <f t="shared" si="4"/>
        <v>0.19536992521367522</v>
      </c>
      <c r="D42" s="2">
        <f t="shared" si="5"/>
        <v>0.10633947649572649</v>
      </c>
    </row>
    <row r="43" spans="2:4" x14ac:dyDescent="0.2">
      <c r="B43" s="1">
        <v>600</v>
      </c>
      <c r="C43" s="2">
        <f t="shared" si="4"/>
        <v>0.23444391025641026</v>
      </c>
      <c r="D43" s="2">
        <f t="shared" si="5"/>
        <v>0.12760737179487178</v>
      </c>
    </row>
    <row r="44" spans="2:4" x14ac:dyDescent="0.2">
      <c r="B44" s="1">
        <v>800</v>
      </c>
      <c r="C44" s="2">
        <f t="shared" si="4"/>
        <v>0.31259188034188035</v>
      </c>
      <c r="D44" s="2">
        <f t="shared" si="5"/>
        <v>0.17014316239316238</v>
      </c>
    </row>
    <row r="45" spans="2:4" x14ac:dyDescent="0.2">
      <c r="B45" s="1">
        <v>1000</v>
      </c>
      <c r="C45" s="2">
        <f t="shared" si="4"/>
        <v>0.39073985042735043</v>
      </c>
      <c r="D45" s="2">
        <f t="shared" si="5"/>
        <v>0.21267895299145298</v>
      </c>
    </row>
    <row r="46" spans="2:4" x14ac:dyDescent="0.2">
      <c r="B46" s="1">
        <v>1200</v>
      </c>
      <c r="C46" s="2">
        <f t="shared" si="4"/>
        <v>0.46888782051282052</v>
      </c>
      <c r="D46" s="2">
        <f t="shared" si="5"/>
        <v>0.25521474358974355</v>
      </c>
    </row>
    <row r="47" spans="2:4" x14ac:dyDescent="0.2">
      <c r="B47" s="1">
        <v>1400</v>
      </c>
      <c r="C47" s="2">
        <f t="shared" si="4"/>
        <v>0.54703579059829066</v>
      </c>
      <c r="D47" s="2">
        <f t="shared" si="5"/>
        <v>0.29775053418803415</v>
      </c>
    </row>
    <row r="48" spans="2:4" x14ac:dyDescent="0.2">
      <c r="B48" s="1">
        <v>1600</v>
      </c>
      <c r="C48" s="2">
        <f t="shared" si="4"/>
        <v>0.62518376068376069</v>
      </c>
      <c r="D48" s="2">
        <f t="shared" si="5"/>
        <v>0.34028632478632476</v>
      </c>
    </row>
    <row r="49" spans="2:4" x14ac:dyDescent="0.2">
      <c r="B49" s="1">
        <v>2000</v>
      </c>
      <c r="C49" s="2">
        <f t="shared" si="4"/>
        <v>0.78147970085470086</v>
      </c>
      <c r="D49" s="2">
        <f t="shared" si="5"/>
        <v>0.42535790598290596</v>
      </c>
    </row>
    <row r="62" spans="2:4" x14ac:dyDescent="0.2">
      <c r="C62" t="s">
        <v>12</v>
      </c>
    </row>
    <row r="63" spans="2:4" x14ac:dyDescent="0.2">
      <c r="B63" t="s">
        <v>10</v>
      </c>
      <c r="C63" t="s">
        <v>11</v>
      </c>
      <c r="D63" t="s">
        <v>18</v>
      </c>
    </row>
    <row r="64" spans="2:4" x14ac:dyDescent="0.2">
      <c r="B64" s="4">
        <v>0.2</v>
      </c>
      <c r="C64" s="5" t="s">
        <v>13</v>
      </c>
      <c r="D64" s="6">
        <f>12000/2.592/30</f>
        <v>154.32098765432099</v>
      </c>
    </row>
    <row r="65" spans="2:4" x14ac:dyDescent="0.2">
      <c r="B65" s="4">
        <v>0.5</v>
      </c>
      <c r="C65" s="5" t="s">
        <v>14</v>
      </c>
      <c r="D65" s="6">
        <f>12000/6.48/30</f>
        <v>61.728395061728392</v>
      </c>
    </row>
    <row r="66" spans="2:4" x14ac:dyDescent="0.2">
      <c r="B66" s="4">
        <v>1</v>
      </c>
      <c r="C66" s="5" t="s">
        <v>15</v>
      </c>
      <c r="D66" s="6">
        <f>12000/12.96/30</f>
        <v>30.864197530864196</v>
      </c>
    </row>
    <row r="67" spans="2:4" x14ac:dyDescent="0.2">
      <c r="B67" s="4">
        <v>2</v>
      </c>
      <c r="C67" s="5" t="s">
        <v>16</v>
      </c>
      <c r="D67" s="6">
        <f>12000/25.92/30</f>
        <v>15.432098765432098</v>
      </c>
    </row>
    <row r="68" spans="2:4" x14ac:dyDescent="0.2">
      <c r="B68" s="4">
        <v>3</v>
      </c>
      <c r="C68" s="5" t="s">
        <v>17</v>
      </c>
      <c r="D68" s="6">
        <f>12000/38.88/30</f>
        <v>10.2880658436214</v>
      </c>
    </row>
    <row r="69" spans="2:4" x14ac:dyDescent="0.2">
      <c r="B69" s="4">
        <v>4</v>
      </c>
      <c r="C69" s="5" t="s">
        <v>19</v>
      </c>
      <c r="D69" s="6">
        <f>12000/51.84/30</f>
        <v>7.716049382716049</v>
      </c>
    </row>
    <row r="83" spans="2:9" x14ac:dyDescent="0.2">
      <c r="C83" t="s">
        <v>2</v>
      </c>
    </row>
    <row r="84" spans="2:9" x14ac:dyDescent="0.2">
      <c r="B84" s="1" t="s">
        <v>0</v>
      </c>
      <c r="C84" t="s">
        <v>1</v>
      </c>
      <c r="D84" s="3" t="s">
        <v>3</v>
      </c>
      <c r="E84" t="s">
        <v>4</v>
      </c>
      <c r="F84" t="s">
        <v>5</v>
      </c>
      <c r="G84" s="3">
        <v>2</v>
      </c>
      <c r="H84" s="3">
        <v>4</v>
      </c>
      <c r="I84" s="3">
        <v>5</v>
      </c>
    </row>
    <row r="85" spans="2:9" x14ac:dyDescent="0.2">
      <c r="B85" s="1">
        <v>100</v>
      </c>
      <c r="C85" s="2">
        <f>12.96*B85/374400</f>
        <v>3.4615384615384616E-3</v>
      </c>
      <c r="D85" s="2">
        <f>C85*1.2</f>
        <v>4.1538461538461538E-3</v>
      </c>
      <c r="E85" s="2">
        <f>C85*1.5</f>
        <v>5.1923076923076922E-3</v>
      </c>
      <c r="F85" s="2">
        <f>C85*2</f>
        <v>6.9230769230769233E-3</v>
      </c>
      <c r="G85" s="2">
        <f>C85*3</f>
        <v>1.0384615384615384E-2</v>
      </c>
      <c r="H85" s="2">
        <f>5*C85</f>
        <v>1.7307692307692309E-2</v>
      </c>
      <c r="I85" s="2">
        <f>6*C85</f>
        <v>2.0769230769230769E-2</v>
      </c>
    </row>
    <row r="86" spans="2:9" x14ac:dyDescent="0.2">
      <c r="B86" s="1">
        <v>200</v>
      </c>
      <c r="C86" s="2">
        <f t="shared" ref="C86:C94" si="6">12.96*B86/374400</f>
        <v>6.9230769230769233E-3</v>
      </c>
      <c r="D86" s="2">
        <f t="shared" ref="D86:D94" si="7">C86*1.2</f>
        <v>8.3076923076923076E-3</v>
      </c>
      <c r="E86" s="2">
        <f t="shared" ref="E86:E94" si="8">C86*1.5</f>
        <v>1.0384615384615384E-2</v>
      </c>
      <c r="F86" s="2">
        <f t="shared" ref="F86:F94" si="9">C86*2</f>
        <v>1.3846153846153847E-2</v>
      </c>
      <c r="G86" s="2">
        <f t="shared" ref="G86:G94" si="10">C86*3</f>
        <v>2.0769230769230769E-2</v>
      </c>
      <c r="H86" s="2">
        <f t="shared" ref="H86:H94" si="11">5*C86</f>
        <v>3.4615384615384617E-2</v>
      </c>
      <c r="I86" s="2">
        <f t="shared" ref="I86:I94" si="12">6*C86</f>
        <v>4.1538461538461538E-2</v>
      </c>
    </row>
    <row r="87" spans="2:9" x14ac:dyDescent="0.2">
      <c r="B87" s="1">
        <v>500</v>
      </c>
      <c r="C87" s="2">
        <f t="shared" si="6"/>
        <v>1.7307692307692309E-2</v>
      </c>
      <c r="D87" s="2">
        <f t="shared" si="7"/>
        <v>2.0769230769230769E-2</v>
      </c>
      <c r="E87" s="2">
        <f t="shared" si="8"/>
        <v>2.5961538461538463E-2</v>
      </c>
      <c r="F87" s="2">
        <f t="shared" si="9"/>
        <v>3.4615384615384617E-2</v>
      </c>
      <c r="G87" s="2">
        <f t="shared" si="10"/>
        <v>5.1923076923076926E-2</v>
      </c>
      <c r="H87" s="2">
        <f t="shared" si="11"/>
        <v>8.6538461538461536E-2</v>
      </c>
      <c r="I87" s="2">
        <f t="shared" si="12"/>
        <v>0.10384615384615385</v>
      </c>
    </row>
    <row r="88" spans="2:9" x14ac:dyDescent="0.2">
      <c r="B88" s="1">
        <v>600</v>
      </c>
      <c r="C88" s="2">
        <f t="shared" si="6"/>
        <v>2.0769230769230772E-2</v>
      </c>
      <c r="D88" s="2">
        <f t="shared" si="7"/>
        <v>2.4923076923076926E-2</v>
      </c>
      <c r="E88" s="2">
        <f t="shared" si="8"/>
        <v>3.1153846153846157E-2</v>
      </c>
      <c r="F88" s="2">
        <f t="shared" si="9"/>
        <v>4.1538461538461545E-2</v>
      </c>
      <c r="G88" s="2">
        <f t="shared" si="10"/>
        <v>6.2307692307692314E-2</v>
      </c>
      <c r="H88" s="2">
        <f t="shared" si="11"/>
        <v>0.10384615384615387</v>
      </c>
      <c r="I88" s="2">
        <f t="shared" si="12"/>
        <v>0.12461538461538463</v>
      </c>
    </row>
    <row r="89" spans="2:9" x14ac:dyDescent="0.2">
      <c r="B89" s="1">
        <v>800</v>
      </c>
      <c r="C89" s="2">
        <f t="shared" si="6"/>
        <v>2.7692307692307693E-2</v>
      </c>
      <c r="D89" s="2">
        <f t="shared" si="7"/>
        <v>3.323076923076923E-2</v>
      </c>
      <c r="E89" s="2">
        <f t="shared" si="8"/>
        <v>4.1538461538461538E-2</v>
      </c>
      <c r="F89" s="2">
        <f t="shared" si="9"/>
        <v>5.5384615384615386E-2</v>
      </c>
      <c r="G89" s="2">
        <f t="shared" si="10"/>
        <v>8.3076923076923076E-2</v>
      </c>
      <c r="H89" s="2">
        <f t="shared" si="11"/>
        <v>0.13846153846153847</v>
      </c>
      <c r="I89" s="2">
        <f t="shared" si="12"/>
        <v>0.16615384615384615</v>
      </c>
    </row>
    <row r="90" spans="2:9" x14ac:dyDescent="0.2">
      <c r="B90" s="1">
        <v>1000</v>
      </c>
      <c r="C90" s="2">
        <f t="shared" si="6"/>
        <v>3.4615384615384617E-2</v>
      </c>
      <c r="D90" s="2">
        <f t="shared" si="7"/>
        <v>4.1538461538461538E-2</v>
      </c>
      <c r="E90" s="2">
        <f t="shared" si="8"/>
        <v>5.1923076923076926E-2</v>
      </c>
      <c r="F90" s="2">
        <f t="shared" si="9"/>
        <v>6.9230769230769235E-2</v>
      </c>
      <c r="G90" s="2">
        <f t="shared" si="10"/>
        <v>0.10384615384615385</v>
      </c>
      <c r="H90" s="2">
        <f t="shared" si="11"/>
        <v>0.17307692307692307</v>
      </c>
      <c r="I90" s="2">
        <f t="shared" si="12"/>
        <v>0.2076923076923077</v>
      </c>
    </row>
    <row r="91" spans="2:9" x14ac:dyDescent="0.2">
      <c r="B91" s="1">
        <v>1200</v>
      </c>
      <c r="C91" s="2">
        <f t="shared" si="6"/>
        <v>4.1538461538461545E-2</v>
      </c>
      <c r="D91" s="2">
        <f t="shared" si="7"/>
        <v>4.9846153846153853E-2</v>
      </c>
      <c r="E91" s="2">
        <f t="shared" si="8"/>
        <v>6.2307692307692314E-2</v>
      </c>
      <c r="F91" s="2">
        <f t="shared" si="9"/>
        <v>8.307692307692309E-2</v>
      </c>
      <c r="G91" s="2">
        <f t="shared" si="10"/>
        <v>0.12461538461538463</v>
      </c>
      <c r="H91" s="2">
        <f t="shared" si="11"/>
        <v>0.20769230769230773</v>
      </c>
      <c r="I91" s="2">
        <f t="shared" si="12"/>
        <v>0.24923076923076926</v>
      </c>
    </row>
    <row r="92" spans="2:9" x14ac:dyDescent="0.2">
      <c r="B92" s="1">
        <v>1400</v>
      </c>
      <c r="C92" s="2">
        <f t="shared" si="6"/>
        <v>4.8461538461538459E-2</v>
      </c>
      <c r="D92" s="2">
        <f t="shared" si="7"/>
        <v>5.8153846153846146E-2</v>
      </c>
      <c r="E92" s="2">
        <f t="shared" si="8"/>
        <v>7.2692307692307695E-2</v>
      </c>
      <c r="F92" s="2">
        <f t="shared" si="9"/>
        <v>9.6923076923076917E-2</v>
      </c>
      <c r="G92" s="2">
        <f t="shared" si="10"/>
        <v>0.14538461538461539</v>
      </c>
      <c r="H92" s="2">
        <f t="shared" si="11"/>
        <v>0.24230769230769228</v>
      </c>
      <c r="I92" s="2">
        <f t="shared" si="12"/>
        <v>0.29076923076923078</v>
      </c>
    </row>
    <row r="93" spans="2:9" x14ac:dyDescent="0.2">
      <c r="B93" s="1">
        <v>1600</v>
      </c>
      <c r="C93" s="2">
        <f t="shared" si="6"/>
        <v>5.5384615384615386E-2</v>
      </c>
      <c r="D93" s="2">
        <f t="shared" si="7"/>
        <v>6.6461538461538461E-2</v>
      </c>
      <c r="E93" s="2">
        <f t="shared" si="8"/>
        <v>8.3076923076923076E-2</v>
      </c>
      <c r="F93" s="2">
        <f t="shared" si="9"/>
        <v>0.11076923076923077</v>
      </c>
      <c r="G93" s="2">
        <f t="shared" si="10"/>
        <v>0.16615384615384615</v>
      </c>
      <c r="H93" s="2">
        <f t="shared" si="11"/>
        <v>0.27692307692307694</v>
      </c>
      <c r="I93" s="2">
        <f t="shared" si="12"/>
        <v>0.3323076923076923</v>
      </c>
    </row>
    <row r="94" spans="2:9" x14ac:dyDescent="0.2">
      <c r="B94" s="1">
        <v>2000</v>
      </c>
      <c r="C94" s="2">
        <f t="shared" si="6"/>
        <v>6.9230769230769235E-2</v>
      </c>
      <c r="D94" s="2">
        <f t="shared" si="7"/>
        <v>8.3076923076923076E-2</v>
      </c>
      <c r="E94" s="2">
        <f t="shared" si="8"/>
        <v>0.10384615384615385</v>
      </c>
      <c r="F94" s="2">
        <f t="shared" si="9"/>
        <v>0.13846153846153847</v>
      </c>
      <c r="G94" s="2">
        <f t="shared" si="10"/>
        <v>0.2076923076923077</v>
      </c>
      <c r="H94" s="2">
        <f t="shared" si="11"/>
        <v>0.34615384615384615</v>
      </c>
      <c r="I94" s="2">
        <f t="shared" si="12"/>
        <v>0.41538461538461541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李听风</dc:creator>
  <cp:lastModifiedBy>李听风</cp:lastModifiedBy>
  <dcterms:created xsi:type="dcterms:W3CDTF">2015-06-05T18:19:34Z</dcterms:created>
  <dcterms:modified xsi:type="dcterms:W3CDTF">2019-10-03T06:27:53Z</dcterms:modified>
</cp:coreProperties>
</file>