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ropbox\r-dev\MCR\gdp\"/>
    </mc:Choice>
  </mc:AlternateContent>
  <xr:revisionPtr revIDLastSave="0" documentId="10_ncr:8100000_{1BCE6A8E-DD22-4966-9D2C-9426771DEDD5}" xr6:coauthVersionLast="34" xr6:coauthVersionMax="34" xr10:uidLastSave="{00000000-0000-0000-0000-000000000000}"/>
  <bookViews>
    <workbookView xWindow="0" yWindow="0" windowWidth="16380" windowHeight="8190" tabRatio="993" activeTab="1" xr2:uid="{00000000-000D-0000-FFFF-FFFF00000000}"/>
  </bookViews>
  <sheets>
    <sheet name="reg-1-41544" sheetId="1" r:id="rId1"/>
    <sheet name="reg-1-238816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66" i="2" l="1"/>
  <c r="L66" i="2"/>
  <c r="K66" i="2"/>
  <c r="J66" i="2"/>
  <c r="N66" i="2" s="1"/>
  <c r="M65" i="2"/>
  <c r="L65" i="2"/>
  <c r="K65" i="2"/>
  <c r="J65" i="2"/>
  <c r="M64" i="2"/>
  <c r="L64" i="2"/>
  <c r="K64" i="2"/>
  <c r="J64" i="2"/>
  <c r="N64" i="2" s="1"/>
  <c r="M63" i="2"/>
  <c r="L63" i="2"/>
  <c r="K63" i="2"/>
  <c r="J63" i="2"/>
  <c r="N63" i="2" s="1"/>
  <c r="M62" i="2"/>
  <c r="L62" i="2"/>
  <c r="K62" i="2"/>
  <c r="J62" i="2"/>
  <c r="N62" i="2" s="1"/>
  <c r="M61" i="2"/>
  <c r="L61" i="2"/>
  <c r="K61" i="2"/>
  <c r="J61" i="2"/>
  <c r="M60" i="2"/>
  <c r="L60" i="2"/>
  <c r="K60" i="2"/>
  <c r="J60" i="2"/>
  <c r="N60" i="2" s="1"/>
  <c r="M59" i="2"/>
  <c r="L59" i="2"/>
  <c r="K59" i="2"/>
  <c r="J59" i="2"/>
  <c r="N59" i="2" s="1"/>
  <c r="M58" i="2"/>
  <c r="L58" i="2"/>
  <c r="K58" i="2"/>
  <c r="J58" i="2"/>
  <c r="N58" i="2" s="1"/>
  <c r="M57" i="2"/>
  <c r="L57" i="2"/>
  <c r="K57" i="2"/>
  <c r="J57" i="2"/>
  <c r="M56" i="2"/>
  <c r="L56" i="2"/>
  <c r="K56" i="2"/>
  <c r="J56" i="2"/>
  <c r="N56" i="2" s="1"/>
  <c r="M55" i="2"/>
  <c r="L55" i="2"/>
  <c r="K55" i="2"/>
  <c r="J55" i="2"/>
  <c r="N55" i="2" s="1"/>
  <c r="M54" i="2"/>
  <c r="L54" i="2"/>
  <c r="K54" i="2"/>
  <c r="J54" i="2"/>
  <c r="N54" i="2" s="1"/>
  <c r="M53" i="2"/>
  <c r="L53" i="2"/>
  <c r="K53" i="2"/>
  <c r="J53" i="2"/>
  <c r="M52" i="2"/>
  <c r="L52" i="2"/>
  <c r="K52" i="2"/>
  <c r="J52" i="2"/>
  <c r="N52" i="2" s="1"/>
  <c r="M51" i="2"/>
  <c r="L51" i="2"/>
  <c r="K51" i="2"/>
  <c r="J51" i="2"/>
  <c r="N51" i="2" s="1"/>
  <c r="M50" i="2"/>
  <c r="L50" i="2"/>
  <c r="K50" i="2"/>
  <c r="J50" i="2"/>
  <c r="N50" i="2" s="1"/>
  <c r="M49" i="2"/>
  <c r="L49" i="2"/>
  <c r="K49" i="2"/>
  <c r="J49" i="2"/>
  <c r="M48" i="2"/>
  <c r="L48" i="2"/>
  <c r="K48" i="2"/>
  <c r="J48" i="2"/>
  <c r="N48" i="2" s="1"/>
  <c r="M47" i="2"/>
  <c r="L47" i="2"/>
  <c r="K47" i="2"/>
  <c r="J47" i="2"/>
  <c r="N47" i="2" s="1"/>
  <c r="M46" i="2"/>
  <c r="L46" i="2"/>
  <c r="K46" i="2"/>
  <c r="J46" i="2"/>
  <c r="N46" i="2" s="1"/>
  <c r="M45" i="2"/>
  <c r="L45" i="2"/>
  <c r="K45" i="2"/>
  <c r="J45" i="2"/>
  <c r="M44" i="2"/>
  <c r="L44" i="2"/>
  <c r="K44" i="2"/>
  <c r="J44" i="2"/>
  <c r="N44" i="2" s="1"/>
  <c r="M43" i="2"/>
  <c r="L43" i="2"/>
  <c r="K43" i="2"/>
  <c r="J43" i="2"/>
  <c r="N43" i="2" s="1"/>
  <c r="M42" i="2"/>
  <c r="L42" i="2"/>
  <c r="K42" i="2"/>
  <c r="J42" i="2"/>
  <c r="N42" i="2" s="1"/>
  <c r="M41" i="2"/>
  <c r="L41" i="2"/>
  <c r="K41" i="2"/>
  <c r="J41" i="2"/>
  <c r="M40" i="2"/>
  <c r="L40" i="2"/>
  <c r="K40" i="2"/>
  <c r="J40" i="2"/>
  <c r="N40" i="2" s="1"/>
  <c r="M39" i="2"/>
  <c r="L39" i="2"/>
  <c r="K39" i="2"/>
  <c r="J39" i="2"/>
  <c r="N39" i="2" s="1"/>
  <c r="M38" i="2"/>
  <c r="L38" i="2"/>
  <c r="K38" i="2"/>
  <c r="J38" i="2"/>
  <c r="N38" i="2" s="1"/>
  <c r="M37" i="2"/>
  <c r="L37" i="2"/>
  <c r="K37" i="2"/>
  <c r="J37" i="2"/>
  <c r="M36" i="2"/>
  <c r="L36" i="2"/>
  <c r="K36" i="2"/>
  <c r="J36" i="2"/>
  <c r="N36" i="2" s="1"/>
  <c r="M35" i="2"/>
  <c r="L35" i="2"/>
  <c r="K35" i="2"/>
  <c r="J35" i="2"/>
  <c r="N35" i="2" s="1"/>
  <c r="M34" i="2"/>
  <c r="L34" i="2"/>
  <c r="K34" i="2"/>
  <c r="J34" i="2"/>
  <c r="N34" i="2" s="1"/>
  <c r="M33" i="2"/>
  <c r="L33" i="2"/>
  <c r="K33" i="2"/>
  <c r="J33" i="2"/>
  <c r="M32" i="2"/>
  <c r="L32" i="2"/>
  <c r="K32" i="2"/>
  <c r="J32" i="2"/>
  <c r="N32" i="2" s="1"/>
  <c r="M31" i="2"/>
  <c r="L31" i="2"/>
  <c r="K31" i="2"/>
  <c r="J31" i="2"/>
  <c r="N31" i="2" s="1"/>
  <c r="M30" i="2"/>
  <c r="L30" i="2"/>
  <c r="K30" i="2"/>
  <c r="J30" i="2"/>
  <c r="N30" i="2" s="1"/>
  <c r="M29" i="2"/>
  <c r="L29" i="2"/>
  <c r="K29" i="2"/>
  <c r="J29" i="2"/>
  <c r="M28" i="2"/>
  <c r="L28" i="2"/>
  <c r="K28" i="2"/>
  <c r="J28" i="2"/>
  <c r="N28" i="2" s="1"/>
  <c r="M27" i="2"/>
  <c r="L27" i="2"/>
  <c r="K27" i="2"/>
  <c r="J27" i="2"/>
  <c r="N27" i="2" s="1"/>
  <c r="M26" i="2"/>
  <c r="L26" i="2"/>
  <c r="K26" i="2"/>
  <c r="J26" i="2"/>
  <c r="N26" i="2" s="1"/>
  <c r="M25" i="2"/>
  <c r="L25" i="2"/>
  <c r="K25" i="2"/>
  <c r="J25" i="2"/>
  <c r="M24" i="2"/>
  <c r="L24" i="2"/>
  <c r="K24" i="2"/>
  <c r="J24" i="2"/>
  <c r="N24" i="2" s="1"/>
  <c r="M23" i="2"/>
  <c r="L23" i="2"/>
  <c r="K23" i="2"/>
  <c r="J23" i="2"/>
  <c r="N23" i="2" s="1"/>
  <c r="M22" i="2"/>
  <c r="L22" i="2"/>
  <c r="K22" i="2"/>
  <c r="J22" i="2"/>
  <c r="N22" i="2" s="1"/>
  <c r="M21" i="2"/>
  <c r="L21" i="2"/>
  <c r="K21" i="2"/>
  <c r="J21" i="2"/>
  <c r="M20" i="2"/>
  <c r="L20" i="2"/>
  <c r="K20" i="2"/>
  <c r="J20" i="2"/>
  <c r="N20" i="2" s="1"/>
  <c r="M19" i="2"/>
  <c r="L19" i="2"/>
  <c r="K19" i="2"/>
  <c r="J19" i="2"/>
  <c r="N19" i="2" s="1"/>
  <c r="M18" i="2"/>
  <c r="L18" i="2"/>
  <c r="K18" i="2"/>
  <c r="J18" i="2"/>
  <c r="N18" i="2" s="1"/>
  <c r="M17" i="2"/>
  <c r="L17" i="2"/>
  <c r="K17" i="2"/>
  <c r="J17" i="2"/>
  <c r="M16" i="2"/>
  <c r="L16" i="2"/>
  <c r="K16" i="2"/>
  <c r="J16" i="2"/>
  <c r="N16" i="2" s="1"/>
  <c r="M15" i="2"/>
  <c r="L15" i="2"/>
  <c r="K15" i="2"/>
  <c r="J15" i="2"/>
  <c r="N15" i="2" s="1"/>
  <c r="M14" i="2"/>
  <c r="L14" i="2"/>
  <c r="K14" i="2"/>
  <c r="M13" i="2"/>
  <c r="N13" i="2" s="1"/>
  <c r="L13" i="2"/>
  <c r="K13" i="2"/>
  <c r="J13" i="2"/>
  <c r="M12" i="2"/>
  <c r="N12" i="2" s="1"/>
  <c r="L12" i="2"/>
  <c r="K12" i="2"/>
  <c r="J12" i="2"/>
  <c r="M11" i="2"/>
  <c r="N11" i="2" s="1"/>
  <c r="L11" i="2"/>
  <c r="K11" i="2"/>
  <c r="J11" i="2"/>
  <c r="J14" i="2"/>
  <c r="N14" i="2" s="1"/>
  <c r="I66" i="2"/>
  <c r="H66" i="2"/>
  <c r="N65" i="2"/>
  <c r="I65" i="2"/>
  <c r="H65" i="2"/>
  <c r="I64" i="2"/>
  <c r="H64" i="2"/>
  <c r="I63" i="2"/>
  <c r="H63" i="2"/>
  <c r="I62" i="2"/>
  <c r="H62" i="2"/>
  <c r="N61" i="2"/>
  <c r="I61" i="2"/>
  <c r="H61" i="2"/>
  <c r="I60" i="2"/>
  <c r="H60" i="2"/>
  <c r="I59" i="2"/>
  <c r="H59" i="2"/>
  <c r="I58" i="2"/>
  <c r="H58" i="2"/>
  <c r="N57" i="2"/>
  <c r="I57" i="2"/>
  <c r="H57" i="2"/>
  <c r="I56" i="2"/>
  <c r="H56" i="2"/>
  <c r="I55" i="2"/>
  <c r="H55" i="2"/>
  <c r="I54" i="2"/>
  <c r="H54" i="2"/>
  <c r="N53" i="2"/>
  <c r="I53" i="2"/>
  <c r="H53" i="2"/>
  <c r="I52" i="2"/>
  <c r="H52" i="2"/>
  <c r="I51" i="2"/>
  <c r="H51" i="2"/>
  <c r="I50" i="2"/>
  <c r="H50" i="2"/>
  <c r="N49" i="2"/>
  <c r="I49" i="2"/>
  <c r="H49" i="2"/>
  <c r="I48" i="2"/>
  <c r="H48" i="2"/>
  <c r="I47" i="2"/>
  <c r="H47" i="2"/>
  <c r="I46" i="2"/>
  <c r="H46" i="2"/>
  <c r="N45" i="2"/>
  <c r="I45" i="2"/>
  <c r="H45" i="2"/>
  <c r="I44" i="2"/>
  <c r="H44" i="2"/>
  <c r="I43" i="2"/>
  <c r="H43" i="2"/>
  <c r="I42" i="2"/>
  <c r="H42" i="2"/>
  <c r="N41" i="2"/>
  <c r="I41" i="2"/>
  <c r="H41" i="2"/>
  <c r="I40" i="2"/>
  <c r="H40" i="2"/>
  <c r="I39" i="2"/>
  <c r="H39" i="2"/>
  <c r="I38" i="2"/>
  <c r="H38" i="2"/>
  <c r="N37" i="2"/>
  <c r="I37" i="2"/>
  <c r="H37" i="2"/>
  <c r="I36" i="2"/>
  <c r="H36" i="2"/>
  <c r="I35" i="2"/>
  <c r="H35" i="2"/>
  <c r="I34" i="2"/>
  <c r="H34" i="2"/>
  <c r="N33" i="2"/>
  <c r="I33" i="2"/>
  <c r="H33" i="2"/>
  <c r="I32" i="2"/>
  <c r="H32" i="2"/>
  <c r="I31" i="2"/>
  <c r="H31" i="2"/>
  <c r="I30" i="2"/>
  <c r="H30" i="2"/>
  <c r="N29" i="2"/>
  <c r="I29" i="2"/>
  <c r="H29" i="2"/>
  <c r="I28" i="2"/>
  <c r="H28" i="2"/>
  <c r="I27" i="2"/>
  <c r="H27" i="2"/>
  <c r="I26" i="2"/>
  <c r="H26" i="2"/>
  <c r="N25" i="2"/>
  <c r="I25" i="2"/>
  <c r="H25" i="2"/>
  <c r="I24" i="2"/>
  <c r="H24" i="2"/>
  <c r="I23" i="2"/>
  <c r="H23" i="2"/>
  <c r="I22" i="2"/>
  <c r="H22" i="2"/>
  <c r="N21" i="2"/>
  <c r="I21" i="2"/>
  <c r="H21" i="2"/>
  <c r="I20" i="2"/>
  <c r="H20" i="2"/>
  <c r="I19" i="2"/>
  <c r="H19" i="2"/>
  <c r="I18" i="2"/>
  <c r="H18" i="2"/>
  <c r="N17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G6" i="2"/>
  <c r="F6" i="2"/>
  <c r="E6" i="2"/>
  <c r="E3" i="2" s="1"/>
  <c r="K3" i="2" s="1"/>
  <c r="D6" i="2"/>
  <c r="C6" i="2"/>
  <c r="C3" i="2" s="1"/>
  <c r="I3" i="2" s="1"/>
  <c r="D5" i="2"/>
  <c r="J5" i="2" s="1"/>
  <c r="M4" i="2"/>
  <c r="L4" i="2"/>
  <c r="K4" i="2"/>
  <c r="I4" i="2"/>
  <c r="G4" i="2"/>
  <c r="G5" i="2" s="1"/>
  <c r="M5" i="2" s="1"/>
  <c r="F4" i="2"/>
  <c r="F5" i="2" s="1"/>
  <c r="L5" i="2" s="1"/>
  <c r="E4" i="2"/>
  <c r="E5" i="2" s="1"/>
  <c r="K5" i="2" s="1"/>
  <c r="D4" i="2"/>
  <c r="C4" i="2"/>
  <c r="C5" i="2" s="1"/>
  <c r="I5" i="2" s="1"/>
  <c r="B4" i="2"/>
  <c r="M3" i="2"/>
  <c r="G3" i="2"/>
  <c r="F3" i="2"/>
  <c r="L3" i="2" s="1"/>
  <c r="D3" i="2"/>
  <c r="J3" i="2" s="1"/>
  <c r="P3" i="2" s="1"/>
  <c r="H57" i="1"/>
  <c r="G57" i="1"/>
  <c r="F57" i="1"/>
  <c r="E57" i="1"/>
  <c r="H56" i="1"/>
  <c r="G56" i="1"/>
  <c r="F56" i="1"/>
  <c r="E56" i="1"/>
  <c r="H55" i="1"/>
  <c r="G55" i="1"/>
  <c r="F55" i="1"/>
  <c r="E55" i="1"/>
  <c r="H54" i="1"/>
  <c r="G54" i="1"/>
  <c r="F54" i="1"/>
  <c r="E54" i="1"/>
  <c r="H53" i="1"/>
  <c r="G53" i="1"/>
  <c r="F53" i="1"/>
  <c r="E53" i="1"/>
  <c r="H52" i="1"/>
  <c r="G52" i="1"/>
  <c r="F52" i="1"/>
  <c r="E52" i="1"/>
  <c r="H51" i="1"/>
  <c r="G51" i="1"/>
  <c r="F51" i="1"/>
  <c r="E51" i="1"/>
  <c r="H50" i="1"/>
  <c r="G50" i="1"/>
  <c r="F50" i="1"/>
  <c r="E50" i="1"/>
  <c r="H49" i="1"/>
  <c r="G49" i="1"/>
  <c r="F49" i="1"/>
  <c r="E49" i="1"/>
  <c r="H48" i="1"/>
  <c r="G48" i="1"/>
  <c r="F48" i="1"/>
  <c r="E48" i="1"/>
  <c r="H47" i="1"/>
  <c r="G47" i="1"/>
  <c r="F47" i="1"/>
  <c r="E47" i="1"/>
  <c r="H46" i="1"/>
  <c r="G46" i="1"/>
  <c r="F46" i="1"/>
  <c r="E46" i="1"/>
  <c r="H45" i="1"/>
  <c r="G45" i="1"/>
  <c r="F45" i="1"/>
  <c r="E45" i="1"/>
  <c r="H44" i="1"/>
  <c r="G44" i="1"/>
  <c r="F44" i="1"/>
  <c r="E44" i="1"/>
  <c r="H43" i="1"/>
  <c r="G43" i="1"/>
  <c r="F43" i="1"/>
  <c r="E43" i="1"/>
  <c r="H42" i="1"/>
  <c r="G42" i="1"/>
  <c r="F42" i="1"/>
  <c r="E42" i="1"/>
  <c r="H41" i="1"/>
  <c r="G41" i="1"/>
  <c r="F41" i="1"/>
  <c r="E41" i="1"/>
  <c r="H40" i="1"/>
  <c r="G40" i="1"/>
  <c r="F40" i="1"/>
  <c r="E40" i="1"/>
  <c r="H39" i="1"/>
  <c r="G39" i="1"/>
  <c r="F39" i="1"/>
  <c r="E39" i="1"/>
  <c r="H38" i="1"/>
  <c r="G38" i="1"/>
  <c r="F38" i="1"/>
  <c r="E38" i="1"/>
  <c r="H37" i="1"/>
  <c r="G37" i="1"/>
  <c r="F37" i="1"/>
  <c r="E37" i="1"/>
  <c r="H36" i="1"/>
  <c r="G36" i="1"/>
  <c r="F36" i="1"/>
  <c r="E36" i="1"/>
  <c r="H35" i="1"/>
  <c r="G35" i="1"/>
  <c r="F35" i="1"/>
  <c r="E35" i="1"/>
  <c r="H34" i="1"/>
  <c r="G34" i="1"/>
  <c r="F34" i="1"/>
  <c r="E34" i="1"/>
  <c r="H33" i="1"/>
  <c r="G33" i="1"/>
  <c r="F33" i="1"/>
  <c r="E33" i="1"/>
  <c r="H32" i="1"/>
  <c r="G32" i="1"/>
  <c r="F32" i="1"/>
  <c r="E32" i="1"/>
  <c r="H31" i="1"/>
  <c r="G31" i="1"/>
  <c r="F31" i="1"/>
  <c r="E31" i="1"/>
  <c r="H30" i="1"/>
  <c r="G30" i="1"/>
  <c r="F30" i="1"/>
  <c r="E30" i="1"/>
  <c r="H29" i="1"/>
  <c r="G29" i="1"/>
  <c r="F29" i="1"/>
  <c r="E29" i="1"/>
  <c r="H28" i="1"/>
  <c r="G28" i="1"/>
  <c r="F28" i="1"/>
  <c r="E28" i="1"/>
  <c r="H27" i="1"/>
  <c r="G27" i="1"/>
  <c r="F27" i="1"/>
  <c r="E27" i="1"/>
  <c r="H26" i="1"/>
  <c r="G26" i="1"/>
  <c r="F26" i="1"/>
  <c r="E26" i="1"/>
  <c r="H25" i="1"/>
  <c r="G25" i="1"/>
  <c r="F25" i="1"/>
  <c r="E25" i="1"/>
  <c r="H24" i="1"/>
  <c r="G24" i="1"/>
  <c r="F24" i="1"/>
  <c r="E24" i="1"/>
  <c r="H23" i="1"/>
  <c r="G23" i="1"/>
  <c r="F23" i="1"/>
  <c r="E23" i="1"/>
  <c r="H22" i="1"/>
  <c r="G22" i="1"/>
  <c r="F22" i="1"/>
  <c r="E22" i="1"/>
  <c r="H21" i="1"/>
  <c r="G21" i="1"/>
  <c r="F21" i="1"/>
  <c r="E21" i="1"/>
  <c r="H20" i="1"/>
  <c r="G20" i="1"/>
  <c r="F20" i="1"/>
  <c r="E20" i="1"/>
  <c r="H19" i="1"/>
  <c r="G19" i="1"/>
  <c r="F19" i="1"/>
  <c r="E19" i="1"/>
  <c r="H18" i="1"/>
  <c r="G18" i="1"/>
  <c r="F18" i="1"/>
  <c r="E18" i="1"/>
  <c r="H17" i="1"/>
  <c r="G17" i="1"/>
  <c r="F17" i="1"/>
  <c r="E17" i="1"/>
  <c r="H16" i="1"/>
  <c r="G16" i="1"/>
  <c r="F16" i="1"/>
  <c r="E16" i="1"/>
  <c r="H15" i="1"/>
  <c r="G15" i="1"/>
  <c r="F15" i="1"/>
  <c r="E15" i="1"/>
  <c r="H14" i="1"/>
  <c r="G14" i="1"/>
  <c r="F14" i="1"/>
  <c r="E14" i="1"/>
  <c r="H13" i="1"/>
  <c r="G13" i="1"/>
  <c r="F13" i="1"/>
  <c r="E13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  <c r="J4" i="2" l="1"/>
  <c r="S5" i="2" s="1"/>
  <c r="Q3" i="2"/>
  <c r="P5" i="2"/>
  <c r="P7" i="2" s="1"/>
  <c r="P9" i="2" s="1"/>
  <c r="O3" i="2" l="1"/>
  <c r="R5" i="2"/>
  <c r="S3" i="2"/>
  <c r="S7" i="2" s="1"/>
  <c r="S9" i="2" s="1"/>
  <c r="R3" i="2"/>
  <c r="Q5" i="2"/>
  <c r="Q7" i="2" s="1"/>
  <c r="Q9" i="2" s="1"/>
  <c r="O5" i="2"/>
  <c r="O7" i="2"/>
  <c r="O9" i="2" s="1"/>
  <c r="R7" i="2" l="1"/>
  <c r="R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Lungov</author>
  </authors>
  <commentList>
    <comment ref="A8" authorId="0" shapeId="0" xr:uid="{7E935016-79BD-4594-8CE4-BC834950AF78}">
      <text>
        <r>
          <rPr>
            <b/>
            <sz val="9"/>
            <color indexed="81"/>
            <rFont val="Tahoma"/>
            <charset val="1"/>
          </rPr>
          <t>Felipe Lungov:</t>
        </r>
        <r>
          <rPr>
            <sz val="9"/>
            <color indexed="81"/>
            <rFont val="Tahoma"/>
            <charset val="1"/>
          </rPr>
          <t xml:space="preserve">
This is taken from the equation's trend line (see the chart to the right).</t>
        </r>
      </text>
    </comment>
  </commentList>
</comments>
</file>

<file path=xl/sharedStrings.xml><?xml version="1.0" encoding="utf-8"?>
<sst xmlns="http://schemas.openxmlformats.org/spreadsheetml/2006/main" count="147" uniqueCount="84">
  <si>
    <t>observation_name</t>
  </si>
  <si>
    <t>Y</t>
  </si>
  <si>
    <t>Z14</t>
  </si>
  <si>
    <t>Z16</t>
  </si>
  <si>
    <t>y</t>
  </si>
  <si>
    <t>zz14</t>
  </si>
  <si>
    <t>zz16</t>
  </si>
  <si>
    <t>X</t>
  </si>
  <si>
    <t>Afghanistan</t>
  </si>
  <si>
    <t>Albania</t>
  </si>
  <si>
    <t>Argentina</t>
  </si>
  <si>
    <t>Azerbaijan</t>
  </si>
  <si>
    <t>Bahrain</t>
  </si>
  <si>
    <t>Belarus</t>
  </si>
  <si>
    <t>Belize</t>
  </si>
  <si>
    <t>Benin</t>
  </si>
  <si>
    <t>Bolivia</t>
  </si>
  <si>
    <t>Burkina Faso</t>
  </si>
  <si>
    <t>Chile</t>
  </si>
  <si>
    <t>China</t>
  </si>
  <si>
    <t>Colombia</t>
  </si>
  <si>
    <t>Congo, Dem. Rep.</t>
  </si>
  <si>
    <t>Costa Rica</t>
  </si>
  <si>
    <t>Cote d'Ivoire</t>
  </si>
  <si>
    <t>Dominican Republic</t>
  </si>
  <si>
    <t>Egypt, Arab Rep.</t>
  </si>
  <si>
    <t>Georgia</t>
  </si>
  <si>
    <t>Guatemala</t>
  </si>
  <si>
    <t>Honduras</t>
  </si>
  <si>
    <t>India</t>
  </si>
  <si>
    <t>Indonesia</t>
  </si>
  <si>
    <t>Iran, Islamic Rep.</t>
  </si>
  <si>
    <t>Israel</t>
  </si>
  <si>
    <t>Italy</t>
  </si>
  <si>
    <t>Kenya</t>
  </si>
  <si>
    <t>Korea, Rep.</t>
  </si>
  <si>
    <t>Kyrgyz Republic</t>
  </si>
  <si>
    <t>Lebanon</t>
  </si>
  <si>
    <t>Macedonia, FYR</t>
  </si>
  <si>
    <t>Malawi</t>
  </si>
  <si>
    <t>Malaysia</t>
  </si>
  <si>
    <t>Mauritius</t>
  </si>
  <si>
    <t>Mexico</t>
  </si>
  <si>
    <t>Moldova</t>
  </si>
  <si>
    <t>Mongolia</t>
  </si>
  <si>
    <t>Myanmar</t>
  </si>
  <si>
    <t>Pakistan</t>
  </si>
  <si>
    <t>Panama</t>
  </si>
  <si>
    <t>Peru</t>
  </si>
  <si>
    <t>Romania</t>
  </si>
  <si>
    <t>Rwanda</t>
  </si>
  <si>
    <t>Senegal</t>
  </si>
  <si>
    <t>South Africa</t>
  </si>
  <si>
    <t>Sri Lanka</t>
  </si>
  <si>
    <t>Switzerland</t>
  </si>
  <si>
    <t>Tanzania</t>
  </si>
  <si>
    <t>Togo</t>
  </si>
  <si>
    <t>Uganda</t>
  </si>
  <si>
    <t>Ukraine</t>
  </si>
  <si>
    <t>United States</t>
  </si>
  <si>
    <t>Uruguay</t>
  </si>
  <si>
    <t>Venezuela, RB</t>
  </si>
  <si>
    <t>Vietnam</t>
  </si>
  <si>
    <t>West Bank and Gaza</t>
  </si>
  <si>
    <t>Z5</t>
  </si>
  <si>
    <t>Z7</t>
  </si>
  <si>
    <t>Z8</t>
  </si>
  <si>
    <t>Z11</t>
  </si>
  <si>
    <t>zz5</t>
  </si>
  <si>
    <t>zz7</t>
  </si>
  <si>
    <t>zz8</t>
  </si>
  <si>
    <t>zz11</t>
  </si>
  <si>
    <t>X (zz5)</t>
  </si>
  <si>
    <t>X (zz7)</t>
  </si>
  <si>
    <t>X (zz8)</t>
  </si>
  <si>
    <t>X (zz11)</t>
  </si>
  <si>
    <t>X (zz14)</t>
  </si>
  <si>
    <t>United States -SD/10</t>
  </si>
  <si>
    <t>United States +SD/10</t>
  </si>
  <si>
    <t>Standard Deviation</t>
  </si>
  <si>
    <t>dY / dX</t>
  </si>
  <si>
    <t>dX / dSD(Z)</t>
  </si>
  <si>
    <t>dY / dSD(Z)</t>
  </si>
  <si>
    <t>these are the final results seen in model.pdf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</si>
</sst>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rgb="FF000000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1" fontId="0" fillId="0" borderId="0" xfId="0" applyNumberFormat="1" applyAlignment="1">
      <alignment horizontal="right"/>
    </xf>
    <xf numFmtId="164" fontId="0" fillId="2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MCR - 41544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MCR - 41544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F81BD"/>
                </a:solidFill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'reg-1-41544'!$H$2:$H$57</c:f>
              <c:numCache>
                <c:formatCode>General</c:formatCode>
                <c:ptCount val="56"/>
                <c:pt idx="0">
                  <c:v>-217029.06976643443</c:v>
                </c:pt>
                <c:pt idx="1">
                  <c:v>-17878273.294116784</c:v>
                </c:pt>
                <c:pt idx="2">
                  <c:v>-21470270.246953744</c:v>
                </c:pt>
                <c:pt idx="3">
                  <c:v>-7180472.6336090108</c:v>
                </c:pt>
                <c:pt idx="4">
                  <c:v>-39246525.510288402</c:v>
                </c:pt>
                <c:pt idx="5">
                  <c:v>-24229564.178410705</c:v>
                </c:pt>
                <c:pt idx="6">
                  <c:v>-11368430.026493529</c:v>
                </c:pt>
                <c:pt idx="7">
                  <c:v>-460891.43289080478</c:v>
                </c:pt>
                <c:pt idx="8">
                  <c:v>-7477453.241709942</c:v>
                </c:pt>
                <c:pt idx="9">
                  <c:v>-246910.14659513917</c:v>
                </c:pt>
                <c:pt idx="10">
                  <c:v>-35165519.870319255</c:v>
                </c:pt>
                <c:pt idx="11">
                  <c:v>-35295865.992886364</c:v>
                </c:pt>
                <c:pt idx="12">
                  <c:v>-12800605.926484726</c:v>
                </c:pt>
                <c:pt idx="13">
                  <c:v>-113703.57791100538</c:v>
                </c:pt>
                <c:pt idx="14">
                  <c:v>-37263093.426526174</c:v>
                </c:pt>
                <c:pt idx="15">
                  <c:v>-533.10949871781918</c:v>
                </c:pt>
                <c:pt idx="16">
                  <c:v>-18443830.204535037</c:v>
                </c:pt>
                <c:pt idx="17">
                  <c:v>-1866299.148106308</c:v>
                </c:pt>
                <c:pt idx="18">
                  <c:v>-11934427.451538717</c:v>
                </c:pt>
                <c:pt idx="19">
                  <c:v>-12278671.521954944</c:v>
                </c:pt>
                <c:pt idx="20">
                  <c:v>-8618696.9305515252</c:v>
                </c:pt>
                <c:pt idx="21">
                  <c:v>-9798848.7392199989</c:v>
                </c:pt>
                <c:pt idx="22">
                  <c:v>-6832270.7400022922</c:v>
                </c:pt>
                <c:pt idx="23">
                  <c:v>-40095307.093358666</c:v>
                </c:pt>
                <c:pt idx="24">
                  <c:v>-65360539.123435713</c:v>
                </c:pt>
                <c:pt idx="25">
                  <c:v>-67406341.069388822</c:v>
                </c:pt>
                <c:pt idx="26">
                  <c:v>-8005718.0684592184</c:v>
                </c:pt>
                <c:pt idx="27">
                  <c:v>-68842073.613924071</c:v>
                </c:pt>
                <c:pt idx="28">
                  <c:v>-3130291.5098779816</c:v>
                </c:pt>
                <c:pt idx="29">
                  <c:v>-25610045.499265619</c:v>
                </c:pt>
                <c:pt idx="30">
                  <c:v>-30175050.096478514</c:v>
                </c:pt>
                <c:pt idx="31">
                  <c:v>-664396.54044308094</c:v>
                </c:pt>
                <c:pt idx="32">
                  <c:v>-33400757.10928617</c:v>
                </c:pt>
                <c:pt idx="33">
                  <c:v>-31528200.43309918</c:v>
                </c:pt>
                <c:pt idx="34">
                  <c:v>-16461152.377566023</c:v>
                </c:pt>
                <c:pt idx="35">
                  <c:v>-3177138.9814370964</c:v>
                </c:pt>
                <c:pt idx="36">
                  <c:v>-20209969.652979542</c:v>
                </c:pt>
                <c:pt idx="37">
                  <c:v>-2536436.6498727924</c:v>
                </c:pt>
                <c:pt idx="38">
                  <c:v>-157425.84564187939</c:v>
                </c:pt>
                <c:pt idx="39">
                  <c:v>-20435283.008770689</c:v>
                </c:pt>
                <c:pt idx="40">
                  <c:v>-9331789.5265541896</c:v>
                </c:pt>
                <c:pt idx="41">
                  <c:v>-24164447.87664894</c:v>
                </c:pt>
                <c:pt idx="42">
                  <c:v>-5086602.3456069985</c:v>
                </c:pt>
                <c:pt idx="43">
                  <c:v>-719262.95497589617</c:v>
                </c:pt>
                <c:pt idx="44">
                  <c:v>-3931956.095936113</c:v>
                </c:pt>
                <c:pt idx="45">
                  <c:v>-33586339.558861636</c:v>
                </c:pt>
                <c:pt idx="46">
                  <c:v>-76880366.495431453</c:v>
                </c:pt>
                <c:pt idx="47">
                  <c:v>-1386293.0599589928</c:v>
                </c:pt>
                <c:pt idx="48">
                  <c:v>-453602.44359105098</c:v>
                </c:pt>
                <c:pt idx="49">
                  <c:v>-813179.71558745066</c:v>
                </c:pt>
                <c:pt idx="50">
                  <c:v>-14161822.958062418</c:v>
                </c:pt>
                <c:pt idx="51">
                  <c:v>-53286613.761476986</c:v>
                </c:pt>
                <c:pt idx="52">
                  <c:v>-20445174.620026276</c:v>
                </c:pt>
                <c:pt idx="53">
                  <c:v>-20934314.52974689</c:v>
                </c:pt>
                <c:pt idx="54">
                  <c:v>-11314405.442859769</c:v>
                </c:pt>
                <c:pt idx="55">
                  <c:v>-6389175.8958874634</c:v>
                </c:pt>
              </c:numCache>
            </c:numRef>
          </c:xVal>
          <c:yVal>
            <c:numRef>
              <c:f>'reg-1-41544'!$E$2:$E$57</c:f>
              <c:numCache>
                <c:formatCode>General</c:formatCode>
                <c:ptCount val="56"/>
                <c:pt idx="0">
                  <c:v>1.9705874409582217E-2</c:v>
                </c:pt>
                <c:pt idx="1">
                  <c:v>0.17657965872814493</c:v>
                </c:pt>
                <c:pt idx="2">
                  <c:v>0.31989879204188859</c:v>
                </c:pt>
                <c:pt idx="3">
                  <c:v>0.28303637882673688</c:v>
                </c:pt>
                <c:pt idx="4">
                  <c:v>0.76314144781721638</c:v>
                </c:pt>
                <c:pt idx="5">
                  <c:v>0.30479340363726537</c:v>
                </c:pt>
                <c:pt idx="6">
                  <c:v>0.12886278415079744</c:v>
                </c:pt>
                <c:pt idx="7">
                  <c:v>2.2576512068814957E-2</c:v>
                </c:pt>
                <c:pt idx="8">
                  <c:v>9.9112575647712309E-2</c:v>
                </c:pt>
                <c:pt idx="9">
                  <c:v>1.5163192361972179E-2</c:v>
                </c:pt>
                <c:pt idx="10">
                  <c:v>0.38059564205507523</c:v>
                </c:pt>
                <c:pt idx="11">
                  <c:v>0.2130010309024801</c:v>
                </c:pt>
                <c:pt idx="12">
                  <c:v>0.21224552263896407</c:v>
                </c:pt>
                <c:pt idx="13">
                  <c:v>0</c:v>
                </c:pt>
                <c:pt idx="14">
                  <c:v>0.24191460882970475</c:v>
                </c:pt>
                <c:pt idx="15">
                  <c:v>4.1223402944938356E-2</c:v>
                </c:pt>
                <c:pt idx="16">
                  <c:v>0.2108847027570514</c:v>
                </c:pt>
                <c:pt idx="17">
                  <c:v>0.16204101436228346</c:v>
                </c:pt>
                <c:pt idx="18">
                  <c:v>0.1420269024719211</c:v>
                </c:pt>
                <c:pt idx="19">
                  <c:v>0.11367388757698421</c:v>
                </c:pt>
                <c:pt idx="20">
                  <c:v>6.2054387679904885E-2</c:v>
                </c:pt>
                <c:pt idx="21">
                  <c:v>8.2563012080924494E-2</c:v>
                </c:pt>
                <c:pt idx="22">
                  <c:v>0.16422342994059985</c:v>
                </c:pt>
                <c:pt idx="23">
                  <c:v>0.28673768262620963</c:v>
                </c:pt>
                <c:pt idx="24">
                  <c:v>0.54832879207169827</c:v>
                </c:pt>
                <c:pt idx="25">
                  <c:v>0.58804677892615287</c:v>
                </c:pt>
                <c:pt idx="26">
                  <c:v>3.5886251520617543E-2</c:v>
                </c:pt>
                <c:pt idx="27">
                  <c:v>0.57883925320323837</c:v>
                </c:pt>
                <c:pt idx="28">
                  <c:v>4.3473396200303834E-2</c:v>
                </c:pt>
                <c:pt idx="29">
                  <c:v>0.23198994588289021</c:v>
                </c:pt>
                <c:pt idx="30">
                  <c:v>0.20485553809099663</c:v>
                </c:pt>
                <c:pt idx="31">
                  <c:v>6.4546337073175374E-3</c:v>
                </c:pt>
                <c:pt idx="32">
                  <c:v>0.41543546113218566</c:v>
                </c:pt>
                <c:pt idx="33">
                  <c:v>0.31031025972553855</c:v>
                </c:pt>
                <c:pt idx="34">
                  <c:v>0.27851743490987113</c:v>
                </c:pt>
                <c:pt idx="35">
                  <c:v>7.1461967582482994E-2</c:v>
                </c:pt>
                <c:pt idx="36">
                  <c:v>0.18804186827816388</c:v>
                </c:pt>
                <c:pt idx="37">
                  <c:v>7.1589971333081454E-2</c:v>
                </c:pt>
                <c:pt idx="38">
                  <c:v>6.8159679225269165E-2</c:v>
                </c:pt>
                <c:pt idx="39">
                  <c:v>0.33891536891677326</c:v>
                </c:pt>
                <c:pt idx="40">
                  <c:v>0.19152447223690042</c:v>
                </c:pt>
                <c:pt idx="41">
                  <c:v>0.33529046434502968</c:v>
                </c:pt>
                <c:pt idx="42">
                  <c:v>1.5750699699016255E-2</c:v>
                </c:pt>
                <c:pt idx="43">
                  <c:v>2.642522710555148E-2</c:v>
                </c:pt>
                <c:pt idx="44">
                  <c:v>0.20616147001700386</c:v>
                </c:pt>
                <c:pt idx="45">
                  <c:v>0.1770293928378833</c:v>
                </c:pt>
                <c:pt idx="46">
                  <c:v>1</c:v>
                </c:pt>
                <c:pt idx="47">
                  <c:v>2.9674297074499353E-2</c:v>
                </c:pt>
                <c:pt idx="48">
                  <c:v>1.0437000518513966E-2</c:v>
                </c:pt>
                <c:pt idx="49">
                  <c:v>1.6135738830138909E-2</c:v>
                </c:pt>
                <c:pt idx="50">
                  <c:v>0.13307554637912436</c:v>
                </c:pt>
                <c:pt idx="51">
                  <c:v>0.90642236267943899</c:v>
                </c:pt>
                <c:pt idx="52">
                  <c:v>0.33813166763188457</c:v>
                </c:pt>
                <c:pt idx="53">
                  <c:v>0.28356594585716294</c:v>
                </c:pt>
                <c:pt idx="54">
                  <c:v>8.0348970705277592E-2</c:v>
                </c:pt>
                <c:pt idx="55">
                  <c:v>6.3619993527309196E-2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8-47B1-91C9-FD7E1D021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2193"/>
        <c:axId val="80022153"/>
      </c:scatterChart>
      <c:valAx>
        <c:axId val="7179219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0022153"/>
        <c:crosses val="autoZero"/>
        <c:crossBetween val="midCat"/>
      </c:valAx>
      <c:valAx>
        <c:axId val="800221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179219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41410745121037368"/>
                  <c:y val="-0.71455607928863385"/>
                </c:manualLayout>
              </c:layout>
              <c:numFmt formatCode="0.0000E+00" sourceLinked="0"/>
            </c:trendlineLbl>
          </c:trendline>
          <c:xVal>
            <c:numRef>
              <c:f>'reg-1-238816'!$N$11:$N$66</c:f>
              <c:numCache>
                <c:formatCode>General</c:formatCode>
                <c:ptCount val="56"/>
                <c:pt idx="0">
                  <c:v>-54702837417.796814</c:v>
                </c:pt>
                <c:pt idx="1">
                  <c:v>-804022672510290.88</c:v>
                </c:pt>
                <c:pt idx="2">
                  <c:v>-2.5556463351959308E+16</c:v>
                </c:pt>
                <c:pt idx="3">
                  <c:v>-556024898365742.75</c:v>
                </c:pt>
                <c:pt idx="4">
                  <c:v>-8.2132137954784E+16</c:v>
                </c:pt>
                <c:pt idx="5">
                  <c:v>-3.0959803090703292E+16</c:v>
                </c:pt>
                <c:pt idx="6">
                  <c:v>-918187643860862</c:v>
                </c:pt>
                <c:pt idx="7">
                  <c:v>-71359481333889.547</c:v>
                </c:pt>
                <c:pt idx="8">
                  <c:v>-3185303652821895.5</c:v>
                </c:pt>
                <c:pt idx="9">
                  <c:v>-477168523544.47974</c:v>
                </c:pt>
                <c:pt idx="10">
                  <c:v>-4.3937080447600864E+16</c:v>
                </c:pt>
                <c:pt idx="11">
                  <c:v>-2.3146376766486948E+16</c:v>
                </c:pt>
                <c:pt idx="12">
                  <c:v>-1.187792828542782E+16</c:v>
                </c:pt>
                <c:pt idx="13">
                  <c:v>-33222898225958.82</c:v>
                </c:pt>
                <c:pt idx="14">
                  <c:v>-1.7074174450288642E+16</c:v>
                </c:pt>
                <c:pt idx="15">
                  <c:v>-298738794401667.31</c:v>
                </c:pt>
                <c:pt idx="16">
                  <c:v>-1.4732766854484282E+16</c:v>
                </c:pt>
                <c:pt idx="17">
                  <c:v>-10394186901333.41</c:v>
                </c:pt>
                <c:pt idx="18">
                  <c:v>-760804325876980.88</c:v>
                </c:pt>
                <c:pt idx="19">
                  <c:v>-237581422700924.88</c:v>
                </c:pt>
                <c:pt idx="20">
                  <c:v>-429022309936541.69</c:v>
                </c:pt>
                <c:pt idx="21">
                  <c:v>-1125022006799508.9</c:v>
                </c:pt>
                <c:pt idx="22">
                  <c:v>-685909385162448.5</c:v>
                </c:pt>
                <c:pt idx="23">
                  <c:v>-9.3512382791674224E+16</c:v>
                </c:pt>
                <c:pt idx="24">
                  <c:v>-1.9212534494926282E+17</c:v>
                </c:pt>
                <c:pt idx="25">
                  <c:v>-1.2084969289354347E+17</c:v>
                </c:pt>
                <c:pt idx="26">
                  <c:v>-1506280974379090.5</c:v>
                </c:pt>
                <c:pt idx="27">
                  <c:v>-1.7312655470207402E+17</c:v>
                </c:pt>
                <c:pt idx="28">
                  <c:v>-10766458041563.266</c:v>
                </c:pt>
                <c:pt idx="29">
                  <c:v>-3.461750735361932E+16</c:v>
                </c:pt>
                <c:pt idx="30">
                  <c:v>-2.0382874036492416E+16</c:v>
                </c:pt>
                <c:pt idx="31">
                  <c:v>-9740734034.4222469</c:v>
                </c:pt>
                <c:pt idx="32">
                  <c:v>-3.9952581457779352E+16</c:v>
                </c:pt>
                <c:pt idx="33">
                  <c:v>-7.3982435333422224E+16</c:v>
                </c:pt>
                <c:pt idx="34">
                  <c:v>-1.1672318842504266E+16</c:v>
                </c:pt>
                <c:pt idx="35">
                  <c:v>-86708532799829.625</c:v>
                </c:pt>
                <c:pt idx="36">
                  <c:v>-9.1739287348934416E+16</c:v>
                </c:pt>
                <c:pt idx="37">
                  <c:v>-5113596970311.627</c:v>
                </c:pt>
                <c:pt idx="38">
                  <c:v>-4095941759627.4009</c:v>
                </c:pt>
                <c:pt idx="39">
                  <c:v>-7868828280524770</c:v>
                </c:pt>
                <c:pt idx="40">
                  <c:v>-1.3474619969706342E+16</c:v>
                </c:pt>
                <c:pt idx="41">
                  <c:v>-5244799461350048</c:v>
                </c:pt>
                <c:pt idx="42">
                  <c:v>-68933474160508.68</c:v>
                </c:pt>
                <c:pt idx="43">
                  <c:v>-54504986900137.273</c:v>
                </c:pt>
                <c:pt idx="44">
                  <c:v>-1.798302791640873E+16</c:v>
                </c:pt>
                <c:pt idx="45">
                  <c:v>-5.5934599513707456E+16</c:v>
                </c:pt>
                <c:pt idx="46">
                  <c:v>-2.8510172368406518E+17</c:v>
                </c:pt>
                <c:pt idx="47">
                  <c:v>-1449636176283.7053</c:v>
                </c:pt>
                <c:pt idx="48">
                  <c:v>-18010816027766.402</c:v>
                </c:pt>
                <c:pt idx="49">
                  <c:v>-3794488950789.3862</c:v>
                </c:pt>
                <c:pt idx="50">
                  <c:v>-2522162983956294.5</c:v>
                </c:pt>
                <c:pt idx="51">
                  <c:v>-2.2804827823368307E+17</c:v>
                </c:pt>
                <c:pt idx="52">
                  <c:v>-5.2863711691005928E+16</c:v>
                </c:pt>
                <c:pt idx="53">
                  <c:v>-4.1681483942113352E+16</c:v>
                </c:pt>
                <c:pt idx="54">
                  <c:v>-8789106698515.7324</c:v>
                </c:pt>
                <c:pt idx="55">
                  <c:v>-5767555828301471</c:v>
                </c:pt>
              </c:numCache>
            </c:numRef>
          </c:xVal>
          <c:yVal>
            <c:numRef>
              <c:f>'reg-1-238816'!$H$11:$H$66</c:f>
              <c:numCache>
                <c:formatCode>General</c:formatCode>
                <c:ptCount val="56"/>
                <c:pt idx="0">
                  <c:v>1.9705874409582217E-2</c:v>
                </c:pt>
                <c:pt idx="1">
                  <c:v>0.17657965872814493</c:v>
                </c:pt>
                <c:pt idx="2">
                  <c:v>0.31989879204188859</c:v>
                </c:pt>
                <c:pt idx="3">
                  <c:v>0.28303637882673688</c:v>
                </c:pt>
                <c:pt idx="4">
                  <c:v>0.76314144781721638</c:v>
                </c:pt>
                <c:pt idx="5">
                  <c:v>0.30479340363726537</c:v>
                </c:pt>
                <c:pt idx="6">
                  <c:v>0.12886278415079744</c:v>
                </c:pt>
                <c:pt idx="7">
                  <c:v>2.2576512068814957E-2</c:v>
                </c:pt>
                <c:pt idx="8">
                  <c:v>9.9112575647712309E-2</c:v>
                </c:pt>
                <c:pt idx="9">
                  <c:v>1.5163192361972179E-2</c:v>
                </c:pt>
                <c:pt idx="10">
                  <c:v>0.38059564205507523</c:v>
                </c:pt>
                <c:pt idx="11">
                  <c:v>0.2130010309024801</c:v>
                </c:pt>
                <c:pt idx="12">
                  <c:v>0.21224552263896407</c:v>
                </c:pt>
                <c:pt idx="13">
                  <c:v>0</c:v>
                </c:pt>
                <c:pt idx="14">
                  <c:v>0.24191460882970475</c:v>
                </c:pt>
                <c:pt idx="15">
                  <c:v>4.1223402944938356E-2</c:v>
                </c:pt>
                <c:pt idx="16">
                  <c:v>0.2108847027570514</c:v>
                </c:pt>
                <c:pt idx="17">
                  <c:v>0.16204101436228346</c:v>
                </c:pt>
                <c:pt idx="18">
                  <c:v>0.1420269024719211</c:v>
                </c:pt>
                <c:pt idx="19">
                  <c:v>0.11367388757698421</c:v>
                </c:pt>
                <c:pt idx="20">
                  <c:v>6.2054387679904885E-2</c:v>
                </c:pt>
                <c:pt idx="21">
                  <c:v>8.2563012080924494E-2</c:v>
                </c:pt>
                <c:pt idx="22">
                  <c:v>0.16422342994059985</c:v>
                </c:pt>
                <c:pt idx="23">
                  <c:v>0.28673768262620963</c:v>
                </c:pt>
                <c:pt idx="24">
                  <c:v>0.54832879207169827</c:v>
                </c:pt>
                <c:pt idx="25">
                  <c:v>0.58804677892615287</c:v>
                </c:pt>
                <c:pt idx="26">
                  <c:v>3.5886251520617543E-2</c:v>
                </c:pt>
                <c:pt idx="27">
                  <c:v>0.57883925320323837</c:v>
                </c:pt>
                <c:pt idx="28">
                  <c:v>4.3473396200303834E-2</c:v>
                </c:pt>
                <c:pt idx="29">
                  <c:v>0.23198994588289021</c:v>
                </c:pt>
                <c:pt idx="30">
                  <c:v>0.20485553809099663</c:v>
                </c:pt>
                <c:pt idx="31">
                  <c:v>6.4546337073175374E-3</c:v>
                </c:pt>
                <c:pt idx="32">
                  <c:v>0.41543546113218566</c:v>
                </c:pt>
                <c:pt idx="33">
                  <c:v>0.31031025972553855</c:v>
                </c:pt>
                <c:pt idx="34">
                  <c:v>0.27851743490987113</c:v>
                </c:pt>
                <c:pt idx="35">
                  <c:v>7.1461967582482994E-2</c:v>
                </c:pt>
                <c:pt idx="36">
                  <c:v>0.18804186827816388</c:v>
                </c:pt>
                <c:pt idx="37">
                  <c:v>7.1589971333081454E-2</c:v>
                </c:pt>
                <c:pt idx="38">
                  <c:v>6.8159679225269165E-2</c:v>
                </c:pt>
                <c:pt idx="39">
                  <c:v>0.33891536891677326</c:v>
                </c:pt>
                <c:pt idx="40">
                  <c:v>0.19152447223690042</c:v>
                </c:pt>
                <c:pt idx="41">
                  <c:v>0.33529046434502968</c:v>
                </c:pt>
                <c:pt idx="42">
                  <c:v>1.5750699699016255E-2</c:v>
                </c:pt>
                <c:pt idx="43">
                  <c:v>2.642522710555148E-2</c:v>
                </c:pt>
                <c:pt idx="44">
                  <c:v>0.20616147001700386</c:v>
                </c:pt>
                <c:pt idx="45">
                  <c:v>0.1770293928378833</c:v>
                </c:pt>
                <c:pt idx="46">
                  <c:v>1</c:v>
                </c:pt>
                <c:pt idx="47">
                  <c:v>2.9674297074499353E-2</c:v>
                </c:pt>
                <c:pt idx="48">
                  <c:v>1.0437000518513966E-2</c:v>
                </c:pt>
                <c:pt idx="49">
                  <c:v>1.6135738830138909E-2</c:v>
                </c:pt>
                <c:pt idx="50">
                  <c:v>0.13307554637912436</c:v>
                </c:pt>
                <c:pt idx="51">
                  <c:v>0.90642236267943899</c:v>
                </c:pt>
                <c:pt idx="52">
                  <c:v>0.33813166763188457</c:v>
                </c:pt>
                <c:pt idx="53">
                  <c:v>0.28356594585716294</c:v>
                </c:pt>
                <c:pt idx="54">
                  <c:v>8.0348970705277592E-2</c:v>
                </c:pt>
                <c:pt idx="55">
                  <c:v>6.3619993527309196E-2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4B-4B81-B711-7C20E75CA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6714"/>
        <c:axId val="95668939"/>
      </c:scatterChart>
      <c:valAx>
        <c:axId val="2870671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5668939"/>
        <c:crosses val="autoZero"/>
        <c:crossBetween val="midCat"/>
      </c:valAx>
      <c:valAx>
        <c:axId val="956689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87067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57240</xdr:colOff>
      <xdr:row>8</xdr:row>
      <xdr:rowOff>129600</xdr:rowOff>
    </xdr:from>
    <xdr:to>
      <xdr:col>16</xdr:col>
      <xdr:colOff>361080</xdr:colOff>
      <xdr:row>30</xdr:row>
      <xdr:rowOff>81360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151200</xdr:colOff>
      <xdr:row>10</xdr:row>
      <xdr:rowOff>84960</xdr:rowOff>
    </xdr:from>
    <xdr:to>
      <xdr:col>21</xdr:col>
      <xdr:colOff>109080</xdr:colOff>
      <xdr:row>28</xdr:row>
      <xdr:rowOff>169200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zoomScaleNormal="100" workbookViewId="0">
      <selection activeCell="D1" sqref="D1"/>
    </sheetView>
  </sheetViews>
  <sheetFormatPr defaultRowHeight="15" x14ac:dyDescent="0.25"/>
  <cols>
    <col min="1" max="1" width="21.28515625"/>
    <col min="2" max="5" width="9.140625" style="1"/>
    <col min="6" max="1025" width="8.5703125"/>
  </cols>
  <sheetData>
    <row r="1" spans="1:8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s="1">
        <v>1838.9602437553399</v>
      </c>
      <c r="C2" s="1">
        <v>9.9610000000000003</v>
      </c>
      <c r="D2" s="1">
        <v>62.9026829268293</v>
      </c>
      <c r="E2" s="1">
        <f t="shared" ref="E2:E33" si="0">((B2-MIN(B$2:B$57))/(MAX(B$2:B$57)-MIN(B$2:B$57)))</f>
        <v>1.9705874409582217E-2</v>
      </c>
      <c r="F2">
        <f t="shared" ref="F2:F33" si="1">((C2-MIN(C$2:C$57))/(MAX(C$2:C$57)-MIN(C$2:C$57)))*99+1</f>
        <v>2.3914867086902736</v>
      </c>
      <c r="G2">
        <f t="shared" ref="G2:G33" si="2">((D2-MIN(D$2:D$57))/(MAX(D$2:D$57)-MIN(D$2:D$57)))*99+1</f>
        <v>34.448256105421535</v>
      </c>
      <c r="H2">
        <f t="shared" ref="H2:H33" si="3">(-66.96)*(F2^0.99)*(G2^2.04)</f>
        <v>-217029.06976643443</v>
      </c>
    </row>
    <row r="3" spans="1:8" x14ac:dyDescent="0.25">
      <c r="A3" t="s">
        <v>9</v>
      </c>
      <c r="B3" s="1">
        <v>10701.120785798599</v>
      </c>
      <c r="C3" s="1">
        <v>37.986350000000002</v>
      </c>
      <c r="D3" s="1">
        <v>77.998390243902506</v>
      </c>
      <c r="E3" s="1">
        <f t="shared" si="0"/>
        <v>0.17657965872814493</v>
      </c>
      <c r="F3">
        <f t="shared" si="1"/>
        <v>33.468157376910064</v>
      </c>
      <c r="G3">
        <f t="shared" si="2"/>
        <v>83.206860989758738</v>
      </c>
      <c r="H3">
        <f t="shared" si="3"/>
        <v>-17878273.294116784</v>
      </c>
    </row>
    <row r="4" spans="1:8" x14ac:dyDescent="0.25">
      <c r="A4" t="s">
        <v>10</v>
      </c>
      <c r="B4" s="1">
        <v>18797.547946589701</v>
      </c>
      <c r="C4" s="1">
        <v>50.197299999999998</v>
      </c>
      <c r="D4" s="1">
        <v>76.134</v>
      </c>
      <c r="E4" s="1">
        <f t="shared" si="0"/>
        <v>0.31989879204188859</v>
      </c>
      <c r="F4">
        <f t="shared" si="1"/>
        <v>47.008601000133275</v>
      </c>
      <c r="G4">
        <f t="shared" si="2"/>
        <v>77.184945928525281</v>
      </c>
      <c r="H4">
        <f t="shared" si="3"/>
        <v>-21470270.246953744</v>
      </c>
    </row>
    <row r="5" spans="1:8" x14ac:dyDescent="0.25">
      <c r="A5" t="s">
        <v>11</v>
      </c>
      <c r="B5" s="1">
        <v>16715.105521305799</v>
      </c>
      <c r="C5" s="1">
        <v>29.151489999999999</v>
      </c>
      <c r="D5" s="1">
        <v>71.724756097560999</v>
      </c>
      <c r="E5" s="1">
        <f t="shared" si="0"/>
        <v>0.28303637882673688</v>
      </c>
      <c r="F5">
        <f t="shared" si="1"/>
        <v>23.671382863127779</v>
      </c>
      <c r="G5">
        <f t="shared" si="2"/>
        <v>62.943242856119731</v>
      </c>
      <c r="H5">
        <f t="shared" si="3"/>
        <v>-7180472.6336090108</v>
      </c>
    </row>
    <row r="6" spans="1:8" x14ac:dyDescent="0.25">
      <c r="A6" t="s">
        <v>12</v>
      </c>
      <c r="B6" s="1">
        <v>43837.3440580026</v>
      </c>
      <c r="C6" s="1">
        <v>81.939350000000005</v>
      </c>
      <c r="D6" s="1">
        <v>76.725463414634106</v>
      </c>
      <c r="E6" s="1">
        <f t="shared" si="0"/>
        <v>0.76314144781721638</v>
      </c>
      <c r="F6">
        <f t="shared" si="1"/>
        <v>82.206635429111543</v>
      </c>
      <c r="G6">
        <f t="shared" si="2"/>
        <v>79.095352001718581</v>
      </c>
      <c r="H6">
        <f t="shared" si="3"/>
        <v>-39246525.510288402</v>
      </c>
    </row>
    <row r="7" spans="1:8" x14ac:dyDescent="0.25">
      <c r="A7" t="s">
        <v>13</v>
      </c>
      <c r="B7" s="1">
        <v>17944.209846325299</v>
      </c>
      <c r="C7" s="1">
        <v>71.984989999999996</v>
      </c>
      <c r="D7" s="1">
        <v>72.9707317073171</v>
      </c>
      <c r="E7" s="1">
        <f t="shared" si="0"/>
        <v>0.30479340363726537</v>
      </c>
      <c r="F7">
        <f t="shared" si="1"/>
        <v>71.16847292862893</v>
      </c>
      <c r="G7">
        <f t="shared" si="2"/>
        <v>66.967700350927444</v>
      </c>
      <c r="H7">
        <f t="shared" si="3"/>
        <v>-24229564.178410705</v>
      </c>
    </row>
    <row r="8" spans="1:8" x14ac:dyDescent="0.25">
      <c r="A8" t="s">
        <v>14</v>
      </c>
      <c r="B8" s="1">
        <v>8005.4848966925701</v>
      </c>
      <c r="C8" s="1">
        <v>48.209249999999997</v>
      </c>
      <c r="D8" s="1">
        <v>70.147512195122005</v>
      </c>
      <c r="E8" s="1">
        <f t="shared" si="0"/>
        <v>0.12886278415079744</v>
      </c>
      <c r="F8">
        <f t="shared" si="1"/>
        <v>44.804097751397592</v>
      </c>
      <c r="G8">
        <f t="shared" si="2"/>
        <v>57.848800401060039</v>
      </c>
      <c r="H8">
        <f t="shared" si="3"/>
        <v>-11368430.026493529</v>
      </c>
    </row>
    <row r="9" spans="1:8" x14ac:dyDescent="0.25">
      <c r="A9" t="s">
        <v>15</v>
      </c>
      <c r="B9" s="1">
        <v>2001.1291613005101</v>
      </c>
      <c r="C9" s="1">
        <v>15.97993</v>
      </c>
      <c r="D9" s="1">
        <v>60.318121951219503</v>
      </c>
      <c r="E9" s="1">
        <f t="shared" si="0"/>
        <v>2.2576512068814957E-2</v>
      </c>
      <c r="F9">
        <f t="shared" si="1"/>
        <v>9.0657407460196247</v>
      </c>
      <c r="G9">
        <f t="shared" si="2"/>
        <v>26.100214853541452</v>
      </c>
      <c r="H9">
        <f t="shared" si="3"/>
        <v>-460891.43289080478</v>
      </c>
    </row>
    <row r="10" spans="1:8" x14ac:dyDescent="0.25">
      <c r="A10" t="s">
        <v>16</v>
      </c>
      <c r="B10" s="1">
        <v>6324.8272580765097</v>
      </c>
      <c r="C10" s="1">
        <v>40.710819999999998</v>
      </c>
      <c r="D10" s="1">
        <v>68.3503170731707</v>
      </c>
      <c r="E10" s="1">
        <f t="shared" si="0"/>
        <v>9.9112575647712309E-2</v>
      </c>
      <c r="F10">
        <f t="shared" si="1"/>
        <v>36.489259947812648</v>
      </c>
      <c r="G10">
        <f t="shared" si="2"/>
        <v>52.043923225667662</v>
      </c>
      <c r="H10">
        <f t="shared" si="3"/>
        <v>-7477453.241709942</v>
      </c>
    </row>
    <row r="11" spans="1:8" x14ac:dyDescent="0.25">
      <c r="A11" t="s">
        <v>17</v>
      </c>
      <c r="B11" s="1">
        <v>1582.3336966732199</v>
      </c>
      <c r="C11" s="1">
        <v>13.42449</v>
      </c>
      <c r="D11" s="1">
        <v>59.375292682926798</v>
      </c>
      <c r="E11" s="1">
        <f t="shared" si="0"/>
        <v>1.5163192361972179E-2</v>
      </c>
      <c r="F11">
        <f t="shared" si="1"/>
        <v>6.2320716823898907</v>
      </c>
      <c r="G11">
        <f t="shared" si="2"/>
        <v>23.054909403423217</v>
      </c>
      <c r="H11">
        <f t="shared" si="3"/>
        <v>-246910.14659513917</v>
      </c>
    </row>
    <row r="12" spans="1:8" x14ac:dyDescent="0.25">
      <c r="A12" t="s">
        <v>18</v>
      </c>
      <c r="B12" s="1">
        <v>22226.452473561902</v>
      </c>
      <c r="C12" s="1">
        <v>63.210749999999997</v>
      </c>
      <c r="D12" s="1">
        <v>78.964487804878104</v>
      </c>
      <c r="E12" s="1">
        <f t="shared" si="0"/>
        <v>0.38059564205507523</v>
      </c>
      <c r="F12">
        <f t="shared" si="1"/>
        <v>61.438918548615085</v>
      </c>
      <c r="G12">
        <f t="shared" si="2"/>
        <v>86.327322208694454</v>
      </c>
      <c r="H12">
        <f t="shared" si="3"/>
        <v>-35165519.870319255</v>
      </c>
    </row>
    <row r="13" spans="1:8" x14ac:dyDescent="0.25">
      <c r="A13" t="s">
        <v>19</v>
      </c>
      <c r="B13" s="1">
        <v>12758.647789258999</v>
      </c>
      <c r="C13" s="1">
        <v>78.926779999999994</v>
      </c>
      <c r="D13" s="1">
        <v>75.957195121951202</v>
      </c>
      <c r="E13" s="1">
        <f t="shared" si="0"/>
        <v>0.2130010309024801</v>
      </c>
      <c r="F13">
        <f t="shared" si="1"/>
        <v>78.866065346848202</v>
      </c>
      <c r="G13">
        <f t="shared" si="2"/>
        <v>76.61387237699617</v>
      </c>
      <c r="H13">
        <f t="shared" si="3"/>
        <v>-35295865.992886364</v>
      </c>
    </row>
    <row r="14" spans="1:8" x14ac:dyDescent="0.25">
      <c r="A14" t="s">
        <v>20</v>
      </c>
      <c r="B14" s="1">
        <v>12715.967391439801</v>
      </c>
      <c r="C14" s="1">
        <v>38.353340000000003</v>
      </c>
      <c r="D14" s="1">
        <v>73.978951219512197</v>
      </c>
      <c r="E14" s="1">
        <f t="shared" si="0"/>
        <v>0.21224552263896407</v>
      </c>
      <c r="F14">
        <f t="shared" si="1"/>
        <v>33.875104207851699</v>
      </c>
      <c r="G14">
        <f t="shared" si="2"/>
        <v>70.22421399412724</v>
      </c>
      <c r="H14">
        <f t="shared" si="3"/>
        <v>-12800605.926484726</v>
      </c>
    </row>
    <row r="15" spans="1:8" x14ac:dyDescent="0.25">
      <c r="A15" t="s">
        <v>21</v>
      </c>
      <c r="B15" s="1">
        <v>725.73011803576196</v>
      </c>
      <c r="C15" s="1">
        <v>10.907590000000001</v>
      </c>
      <c r="D15" s="1">
        <v>58.748609756097601</v>
      </c>
      <c r="E15" s="1">
        <f t="shared" si="0"/>
        <v>0</v>
      </c>
      <c r="F15">
        <f t="shared" si="1"/>
        <v>3.4411387447158783</v>
      </c>
      <c r="G15">
        <f t="shared" si="2"/>
        <v>21.03074554178913</v>
      </c>
      <c r="H15">
        <f t="shared" si="3"/>
        <v>-113703.57791100538</v>
      </c>
    </row>
    <row r="16" spans="1:8" x14ac:dyDescent="0.25">
      <c r="A16" t="s">
        <v>22</v>
      </c>
      <c r="B16" s="1">
        <v>14392.042244228</v>
      </c>
      <c r="C16" s="1">
        <v>64.553060000000002</v>
      </c>
      <c r="D16" s="1">
        <v>79.416853658536596</v>
      </c>
      <c r="E16" s="1">
        <f t="shared" si="0"/>
        <v>0.24191460882970475</v>
      </c>
      <c r="F16">
        <f t="shared" si="1"/>
        <v>62.927375456545164</v>
      </c>
      <c r="G16">
        <f t="shared" si="2"/>
        <v>87.788448041251769</v>
      </c>
      <c r="H16">
        <f t="shared" si="3"/>
        <v>-37263093.426526174</v>
      </c>
    </row>
    <row r="17" spans="1:8" x14ac:dyDescent="0.25">
      <c r="A17" t="s">
        <v>23</v>
      </c>
      <c r="B17" s="1">
        <v>3054.5348738738198</v>
      </c>
      <c r="C17" s="1">
        <v>15.13626</v>
      </c>
      <c r="D17" s="1">
        <v>52.5470731707317</v>
      </c>
      <c r="E17" s="1">
        <f t="shared" si="0"/>
        <v>4.1223402944938356E-2</v>
      </c>
      <c r="F17">
        <f t="shared" si="1"/>
        <v>8.1302143478602105</v>
      </c>
      <c r="G17">
        <f t="shared" si="2"/>
        <v>1</v>
      </c>
      <c r="H17">
        <f t="shared" si="3"/>
        <v>-533.10949871781918</v>
      </c>
    </row>
    <row r="18" spans="1:8" x14ac:dyDescent="0.25">
      <c r="A18" t="s">
        <v>24</v>
      </c>
      <c r="B18" s="1">
        <v>12639.0915494073</v>
      </c>
      <c r="C18" s="1">
        <v>53.98639</v>
      </c>
      <c r="D18" s="1">
        <v>73.516195121951199</v>
      </c>
      <c r="E18" s="1">
        <f t="shared" si="0"/>
        <v>0.2108847027570514</v>
      </c>
      <c r="F18">
        <f t="shared" si="1"/>
        <v>51.210236378897314</v>
      </c>
      <c r="G18">
        <f t="shared" si="2"/>
        <v>68.729528038387002</v>
      </c>
      <c r="H18">
        <f t="shared" si="3"/>
        <v>-18443830.204535037</v>
      </c>
    </row>
    <row r="19" spans="1:8" x14ac:dyDescent="0.25">
      <c r="A19" t="s">
        <v>25</v>
      </c>
      <c r="B19" s="1">
        <v>9879.7993585530203</v>
      </c>
      <c r="C19" s="1">
        <v>13.65175</v>
      </c>
      <c r="D19" s="1">
        <v>71.109560975609796</v>
      </c>
      <c r="E19" s="1">
        <f t="shared" si="0"/>
        <v>0.16204101436228346</v>
      </c>
      <c r="F19">
        <f t="shared" si="1"/>
        <v>6.4840751070058058</v>
      </c>
      <c r="G19">
        <f t="shared" si="2"/>
        <v>60.956184201102964</v>
      </c>
      <c r="H19">
        <f t="shared" si="3"/>
        <v>-1866299.148106308</v>
      </c>
    </row>
    <row r="20" spans="1:8" x14ac:dyDescent="0.25">
      <c r="A20" t="s">
        <v>26</v>
      </c>
      <c r="B20" s="1">
        <v>8749.1561892735208</v>
      </c>
      <c r="C20" s="1">
        <v>39.66507</v>
      </c>
      <c r="D20" s="1">
        <v>72.820634146341504</v>
      </c>
      <c r="E20" s="1">
        <f t="shared" si="0"/>
        <v>0.1420269024719211</v>
      </c>
      <c r="F20">
        <f t="shared" si="1"/>
        <v>35.329651652062878</v>
      </c>
      <c r="G20">
        <f t="shared" si="2"/>
        <v>66.482890496311711</v>
      </c>
      <c r="H20">
        <f t="shared" si="3"/>
        <v>-11934427.451538717</v>
      </c>
    </row>
    <row r="21" spans="1:8" x14ac:dyDescent="0.25">
      <c r="A21" t="s">
        <v>27</v>
      </c>
      <c r="B21" s="1">
        <v>7147.4292280648597</v>
      </c>
      <c r="C21" s="1">
        <v>40.786729999999999</v>
      </c>
      <c r="D21" s="1">
        <v>72.762024390243894</v>
      </c>
      <c r="E21" s="1">
        <f t="shared" si="0"/>
        <v>0.11367388757698421</v>
      </c>
      <c r="F21">
        <f t="shared" si="1"/>
        <v>36.573434813440542</v>
      </c>
      <c r="G21">
        <f t="shared" si="2"/>
        <v>66.293583040893679</v>
      </c>
      <c r="H21">
        <f t="shared" si="3"/>
        <v>-12278671.521954944</v>
      </c>
    </row>
    <row r="22" spans="1:8" x14ac:dyDescent="0.25">
      <c r="A22" t="s">
        <v>28</v>
      </c>
      <c r="B22" s="1">
        <v>4231.32506716223</v>
      </c>
      <c r="C22" s="1">
        <v>30.043659999999999</v>
      </c>
      <c r="D22" s="1">
        <v>73.129902439024406</v>
      </c>
      <c r="E22" s="1">
        <f t="shared" si="0"/>
        <v>6.2054387679904885E-2</v>
      </c>
      <c r="F22">
        <f t="shared" si="1"/>
        <v>24.660689803810616</v>
      </c>
      <c r="G22">
        <f t="shared" si="2"/>
        <v>67.481816228604131</v>
      </c>
      <c r="H22">
        <f t="shared" si="3"/>
        <v>-8618696.9305515252</v>
      </c>
    </row>
    <row r="23" spans="1:8" x14ac:dyDescent="0.25">
      <c r="A23" t="s">
        <v>29</v>
      </c>
      <c r="B23" s="1">
        <v>5389.9043844637199</v>
      </c>
      <c r="C23" s="1">
        <v>52.753810000000001</v>
      </c>
      <c r="D23" s="1">
        <v>68.050024390243905</v>
      </c>
      <c r="E23" s="1">
        <f t="shared" si="0"/>
        <v>8.2563012080924494E-2</v>
      </c>
      <c r="F23">
        <f t="shared" si="1"/>
        <v>49.843456562330019</v>
      </c>
      <c r="G23">
        <f t="shared" si="2"/>
        <v>51.0739883979087</v>
      </c>
      <c r="H23">
        <f t="shared" si="3"/>
        <v>-9798848.7392199989</v>
      </c>
    </row>
    <row r="24" spans="1:8" x14ac:dyDescent="0.25">
      <c r="A24" t="s">
        <v>30</v>
      </c>
      <c r="B24" s="1">
        <v>10003.089029344799</v>
      </c>
      <c r="C24" s="1">
        <v>35.947360000000003</v>
      </c>
      <c r="D24" s="1">
        <v>68.8684878048781</v>
      </c>
      <c r="E24" s="1">
        <f t="shared" si="0"/>
        <v>0.16422342994059985</v>
      </c>
      <c r="F24">
        <f t="shared" si="1"/>
        <v>31.207167925367326</v>
      </c>
      <c r="G24">
        <f t="shared" si="2"/>
        <v>53.717596505049151</v>
      </c>
      <c r="H24">
        <f t="shared" si="3"/>
        <v>-6832270.7400022922</v>
      </c>
    </row>
    <row r="25" spans="1:8" x14ac:dyDescent="0.25">
      <c r="A25" t="s">
        <v>31</v>
      </c>
      <c r="B25" s="1">
        <v>16924.200677824701</v>
      </c>
      <c r="C25" s="1">
        <v>92.175219999999996</v>
      </c>
      <c r="D25" s="1">
        <v>75.478195121951202</v>
      </c>
      <c r="E25" s="1">
        <f t="shared" si="0"/>
        <v>0.28673768262620963</v>
      </c>
      <c r="F25">
        <f t="shared" si="1"/>
        <v>93.5569579404347</v>
      </c>
      <c r="G25">
        <f t="shared" si="2"/>
        <v>75.066719186421096</v>
      </c>
      <c r="H25">
        <f t="shared" si="3"/>
        <v>-40095307.093358666</v>
      </c>
    </row>
    <row r="26" spans="1:8" x14ac:dyDescent="0.25">
      <c r="A26" t="s">
        <v>32</v>
      </c>
      <c r="B26" s="1">
        <v>31702.0835366295</v>
      </c>
      <c r="C26" s="1">
        <v>89.952770000000001</v>
      </c>
      <c r="D26" s="1">
        <v>82.153658536585397</v>
      </c>
      <c r="E26" s="1">
        <f t="shared" si="0"/>
        <v>0.54832879207169827</v>
      </c>
      <c r="F26">
        <f t="shared" si="1"/>
        <v>91.092533884121949</v>
      </c>
      <c r="G26">
        <f t="shared" si="2"/>
        <v>96.628231755353383</v>
      </c>
      <c r="H26">
        <f t="shared" si="3"/>
        <v>-65360539.123435713</v>
      </c>
    </row>
    <row r="27" spans="1:8" x14ac:dyDescent="0.25">
      <c r="A27" t="s">
        <v>33</v>
      </c>
      <c r="B27" s="1">
        <v>33945.843878358501</v>
      </c>
      <c r="C27" s="1">
        <v>87.334580000000003</v>
      </c>
      <c r="D27" s="1">
        <v>83.090243902438999</v>
      </c>
      <c r="E27" s="1">
        <f t="shared" si="0"/>
        <v>0.58804677892615287</v>
      </c>
      <c r="F27">
        <f t="shared" si="1"/>
        <v>88.189282778361402</v>
      </c>
      <c r="G27">
        <f t="shared" si="2"/>
        <v>99.653369619708997</v>
      </c>
      <c r="H27">
        <f t="shared" si="3"/>
        <v>-67406341.069388822</v>
      </c>
    </row>
    <row r="28" spans="1:8" x14ac:dyDescent="0.25">
      <c r="A28" t="s">
        <v>34</v>
      </c>
      <c r="B28" s="1">
        <v>2753.0269261629601</v>
      </c>
      <c r="C28" s="1">
        <v>55.205539999999999</v>
      </c>
      <c r="D28" s="1">
        <v>66.194146341463394</v>
      </c>
      <c r="E28" s="1">
        <f t="shared" si="0"/>
        <v>3.5886251520617543E-2</v>
      </c>
      <c r="F28">
        <f t="shared" si="1"/>
        <v>52.562123975132877</v>
      </c>
      <c r="G28">
        <f t="shared" si="2"/>
        <v>45.079567428202985</v>
      </c>
      <c r="H28">
        <f t="shared" si="3"/>
        <v>-8005718.0684592184</v>
      </c>
    </row>
    <row r="29" spans="1:8" x14ac:dyDescent="0.25">
      <c r="A29" t="s">
        <v>35</v>
      </c>
      <c r="B29" s="1">
        <v>33425.689593141797</v>
      </c>
      <c r="C29" s="1">
        <v>94.360820000000004</v>
      </c>
      <c r="D29" s="1">
        <v>82.1558536585366</v>
      </c>
      <c r="E29" s="1">
        <f t="shared" si="0"/>
        <v>0.57883925320323837</v>
      </c>
      <c r="F29">
        <f t="shared" si="1"/>
        <v>95.980519873201359</v>
      </c>
      <c r="G29">
        <f t="shared" si="2"/>
        <v>96.635321922222914</v>
      </c>
      <c r="H29">
        <f t="shared" si="3"/>
        <v>-68842073.613924071</v>
      </c>
    </row>
    <row r="30" spans="1:8" x14ac:dyDescent="0.25">
      <c r="A30" t="s">
        <v>36</v>
      </c>
      <c r="B30" s="1">
        <v>3181.6421629226502</v>
      </c>
      <c r="C30" s="1">
        <v>18.470600000000001</v>
      </c>
      <c r="D30" s="1">
        <v>70.402439024390304</v>
      </c>
      <c r="E30" s="1">
        <f t="shared" si="0"/>
        <v>4.3473396200303834E-2</v>
      </c>
      <c r="F30">
        <f t="shared" si="1"/>
        <v>11.827587835644376</v>
      </c>
      <c r="G30">
        <f t="shared" si="2"/>
        <v>58.672205113514408</v>
      </c>
      <c r="H30">
        <f t="shared" si="3"/>
        <v>-3130291.5098779816</v>
      </c>
    </row>
    <row r="31" spans="1:8" x14ac:dyDescent="0.25">
      <c r="A31" t="s">
        <v>37</v>
      </c>
      <c r="B31" s="1">
        <v>13831.375229389299</v>
      </c>
      <c r="C31" s="1">
        <v>46.927140000000001</v>
      </c>
      <c r="D31" s="1">
        <v>79.326268292682897</v>
      </c>
      <c r="E31" s="1">
        <f t="shared" si="0"/>
        <v>0.23198994588289021</v>
      </c>
      <c r="F31">
        <f t="shared" si="1"/>
        <v>43.382395248826491</v>
      </c>
      <c r="G31">
        <f t="shared" si="2"/>
        <v>87.495860488433493</v>
      </c>
      <c r="H31">
        <f t="shared" si="3"/>
        <v>-25610045.499265619</v>
      </c>
    </row>
    <row r="32" spans="1:8" x14ac:dyDescent="0.25">
      <c r="A32" t="s">
        <v>38</v>
      </c>
      <c r="B32" s="1">
        <v>12298.4901835571</v>
      </c>
      <c r="C32" s="1">
        <v>71.798500000000004</v>
      </c>
      <c r="D32" s="1">
        <v>75.358000000000004</v>
      </c>
      <c r="E32" s="1">
        <f t="shared" si="0"/>
        <v>0.20485553809099663</v>
      </c>
      <c r="F32">
        <f t="shared" si="1"/>
        <v>70.961678426047655</v>
      </c>
      <c r="G32">
        <f t="shared" si="2"/>
        <v>74.678493160495506</v>
      </c>
      <c r="H32">
        <f t="shared" si="3"/>
        <v>-30175050.096478514</v>
      </c>
    </row>
    <row r="33" spans="1:8" x14ac:dyDescent="0.25">
      <c r="A33" t="s">
        <v>39</v>
      </c>
      <c r="B33" s="1">
        <v>1090.3672076732</v>
      </c>
      <c r="C33" s="1">
        <v>16.135670000000001</v>
      </c>
      <c r="D33" s="1">
        <v>61.816609756097598</v>
      </c>
      <c r="E33" s="1">
        <f t="shared" si="0"/>
        <v>6.4546337073175374E-3</v>
      </c>
      <c r="F33">
        <f t="shared" si="1"/>
        <v>9.2384372757638964</v>
      </c>
      <c r="G33">
        <f t="shared" si="2"/>
        <v>30.940277877247098</v>
      </c>
      <c r="H33">
        <f t="shared" si="3"/>
        <v>-664396.54044308094</v>
      </c>
    </row>
    <row r="34" spans="1:8" x14ac:dyDescent="0.25">
      <c r="A34" t="s">
        <v>40</v>
      </c>
      <c r="B34" s="1">
        <v>24194.633908454201</v>
      </c>
      <c r="C34" s="1">
        <v>80.674620000000004</v>
      </c>
      <c r="D34" s="1">
        <v>75.053707317073204</v>
      </c>
      <c r="E34" s="1">
        <f t="shared" ref="E34:E57" si="4">((B34-MIN(B$2:B$57))/(MAX(B$2:B$57)-MIN(B$2:B$57)))</f>
        <v>0.41543546113218566</v>
      </c>
      <c r="F34">
        <f t="shared" ref="F34:F57" si="5">((C34-MIN(C$2:C$57))/(MAX(C$2:C$57)-MIN(C$2:C$57)))*99+1</f>
        <v>80.804205211675622</v>
      </c>
      <c r="G34">
        <f t="shared" ref="G34:G57" si="6">((D34-MIN(D$2:D$57))/(MAX(D$2:D$57)-MIN(D$2:D$57)))*99+1</f>
        <v>73.695638473107508</v>
      </c>
      <c r="H34">
        <f t="shared" ref="H34:H65" si="7">(-66.96)*(F34^0.99)*(G34^2.04)</f>
        <v>-33400757.10928617</v>
      </c>
    </row>
    <row r="35" spans="1:8" x14ac:dyDescent="0.25">
      <c r="A35" t="s">
        <v>41</v>
      </c>
      <c r="B35" s="1">
        <v>18255.8697234297</v>
      </c>
      <c r="C35" s="1">
        <v>82.208269999999999</v>
      </c>
      <c r="D35" s="1">
        <v>74.194390243902504</v>
      </c>
      <c r="E35" s="1">
        <f t="shared" si="4"/>
        <v>0.31031025972553855</v>
      </c>
      <c r="F35">
        <f t="shared" si="5"/>
        <v>82.504834676439316</v>
      </c>
      <c r="G35">
        <f t="shared" si="6"/>
        <v>70.920074482561162</v>
      </c>
      <c r="H35">
        <f t="shared" si="7"/>
        <v>-31528200.43309918</v>
      </c>
    </row>
    <row r="36" spans="1:8" x14ac:dyDescent="0.25">
      <c r="A36" t="s">
        <v>42</v>
      </c>
      <c r="B36" s="1">
        <v>16459.819995775099</v>
      </c>
      <c r="C36" s="1">
        <v>38.695349999999998</v>
      </c>
      <c r="D36" s="1">
        <v>76.699170731707298</v>
      </c>
      <c r="E36" s="1">
        <f t="shared" si="4"/>
        <v>0.27851743490987113</v>
      </c>
      <c r="F36">
        <f t="shared" si="5"/>
        <v>34.254351287200848</v>
      </c>
      <c r="G36">
        <f t="shared" si="6"/>
        <v>79.01042755854742</v>
      </c>
      <c r="H36">
        <f t="shared" si="7"/>
        <v>-16461152.377566023</v>
      </c>
    </row>
    <row r="37" spans="1:8" x14ac:dyDescent="0.25">
      <c r="A37" t="s">
        <v>43</v>
      </c>
      <c r="B37" s="1">
        <v>4762.7808726742896</v>
      </c>
      <c r="C37" s="1">
        <v>17.755749999999999</v>
      </c>
      <c r="D37" s="1">
        <v>71.1616829268293</v>
      </c>
      <c r="E37" s="1">
        <f t="shared" si="4"/>
        <v>7.1461967582482994E-2</v>
      </c>
      <c r="F37">
        <f t="shared" si="5"/>
        <v>11.034906993935817</v>
      </c>
      <c r="G37">
        <f t="shared" si="6"/>
        <v>61.124536274439613</v>
      </c>
      <c r="H37">
        <f t="shared" si="7"/>
        <v>-3177138.9814370964</v>
      </c>
    </row>
    <row r="38" spans="1:8" x14ac:dyDescent="0.25">
      <c r="A38" t="s">
        <v>44</v>
      </c>
      <c r="B38" s="1">
        <v>11348.647341239701</v>
      </c>
      <c r="C38" s="1">
        <v>91.821780000000004</v>
      </c>
      <c r="D38" s="1">
        <v>68.882609756097594</v>
      </c>
      <c r="E38" s="1">
        <f t="shared" si="4"/>
        <v>0.18804186827816388</v>
      </c>
      <c r="F38">
        <f t="shared" si="5"/>
        <v>93.165036395084698</v>
      </c>
      <c r="G38">
        <f t="shared" si="6"/>
        <v>53.763209911910081</v>
      </c>
      <c r="H38">
        <f t="shared" si="7"/>
        <v>-20209969.652979542</v>
      </c>
    </row>
    <row r="39" spans="1:8" x14ac:dyDescent="0.25">
      <c r="A39" t="s">
        <v>45</v>
      </c>
      <c r="B39" s="1">
        <v>4770.0120986736802</v>
      </c>
      <c r="C39" s="1">
        <v>22.6204</v>
      </c>
      <c r="D39" s="1">
        <v>66.207219512195095</v>
      </c>
      <c r="E39" s="1">
        <f t="shared" si="4"/>
        <v>7.1589971333081454E-2</v>
      </c>
      <c r="F39">
        <f t="shared" si="5"/>
        <v>16.42920629675114</v>
      </c>
      <c r="G39">
        <f t="shared" si="6"/>
        <v>45.121793310892933</v>
      </c>
      <c r="H39">
        <f t="shared" si="7"/>
        <v>-2536436.6498727924</v>
      </c>
    </row>
    <row r="40" spans="1:8" x14ac:dyDescent="0.25">
      <c r="A40" t="s">
        <v>46</v>
      </c>
      <c r="B40" s="1">
        <v>4576.2270153496002</v>
      </c>
      <c r="C40" s="1">
        <v>8.7061390000000003</v>
      </c>
      <c r="D40" s="1">
        <v>66.149195121951195</v>
      </c>
      <c r="E40" s="1">
        <f t="shared" si="4"/>
        <v>6.8159679225269165E-2</v>
      </c>
      <c r="F40">
        <f t="shared" si="5"/>
        <v>1</v>
      </c>
      <c r="G40">
        <f t="shared" si="6"/>
        <v>44.934376566640275</v>
      </c>
      <c r="H40">
        <f t="shared" si="7"/>
        <v>-157425.84564187939</v>
      </c>
    </row>
    <row r="41" spans="1:8" x14ac:dyDescent="0.25">
      <c r="A41" t="s">
        <v>47</v>
      </c>
      <c r="B41" s="1">
        <v>19871.8380707006</v>
      </c>
      <c r="C41" s="1">
        <v>43.403550000000003</v>
      </c>
      <c r="D41" s="1">
        <v>77.625439024390303</v>
      </c>
      <c r="E41" s="1">
        <f t="shared" si="4"/>
        <v>0.33891536891677326</v>
      </c>
      <c r="F41">
        <f t="shared" si="5"/>
        <v>39.475166757484452</v>
      </c>
      <c r="G41">
        <f t="shared" si="6"/>
        <v>82.002241638616411</v>
      </c>
      <c r="H41">
        <f t="shared" si="7"/>
        <v>-20435283.008770689</v>
      </c>
    </row>
    <row r="42" spans="1:8" x14ac:dyDescent="0.25">
      <c r="A42" t="s">
        <v>48</v>
      </c>
      <c r="B42" s="1">
        <v>11545.387641225099</v>
      </c>
      <c r="C42" s="1">
        <v>28.97523</v>
      </c>
      <c r="D42" s="1">
        <v>74.485365853658493</v>
      </c>
      <c r="E42" s="1">
        <f t="shared" si="4"/>
        <v>0.19152447223690042</v>
      </c>
      <c r="F42">
        <f t="shared" si="5"/>
        <v>23.475932173948863</v>
      </c>
      <c r="G42">
        <f t="shared" si="6"/>
        <v>71.859915490940097</v>
      </c>
      <c r="H42">
        <f t="shared" si="7"/>
        <v>-9331789.5265541896</v>
      </c>
    </row>
    <row r="43" spans="1:8" x14ac:dyDescent="0.25">
      <c r="A43" t="s">
        <v>49</v>
      </c>
      <c r="B43" s="1">
        <v>19667.0588821069</v>
      </c>
      <c r="C43" s="1">
        <v>60.794539999999998</v>
      </c>
      <c r="D43" s="1">
        <v>74.960975609756105</v>
      </c>
      <c r="E43" s="1">
        <f t="shared" si="4"/>
        <v>0.33529046434502968</v>
      </c>
      <c r="F43">
        <f t="shared" si="5"/>
        <v>58.759638452728346</v>
      </c>
      <c r="G43">
        <f t="shared" si="6"/>
        <v>73.396118312683441</v>
      </c>
      <c r="H43">
        <f t="shared" si="7"/>
        <v>-24164447.87664894</v>
      </c>
    </row>
    <row r="44" spans="1:8" x14ac:dyDescent="0.25">
      <c r="A44" t="s">
        <v>50</v>
      </c>
      <c r="B44" s="1">
        <v>1615.5233361220901</v>
      </c>
      <c r="C44" s="1">
        <v>38.144889999999997</v>
      </c>
      <c r="D44" s="1">
        <v>66.113341463414599</v>
      </c>
      <c r="E44" s="1">
        <f t="shared" si="4"/>
        <v>1.5750699699016255E-2</v>
      </c>
      <c r="F44">
        <f t="shared" si="5"/>
        <v>33.643958762717538</v>
      </c>
      <c r="G44">
        <f t="shared" si="6"/>
        <v>44.818570507770367</v>
      </c>
      <c r="H44">
        <f t="shared" si="7"/>
        <v>-5086602.3456069985</v>
      </c>
    </row>
    <row r="45" spans="1:8" x14ac:dyDescent="0.25">
      <c r="A45" t="s">
        <v>51</v>
      </c>
      <c r="B45" s="1">
        <v>2218.55191733521</v>
      </c>
      <c r="C45" s="1">
        <v>11.921810000000001</v>
      </c>
      <c r="D45" s="1">
        <v>66.257829268292696</v>
      </c>
      <c r="E45" s="1">
        <f t="shared" si="4"/>
        <v>2.642522710555148E-2</v>
      </c>
      <c r="F45">
        <f t="shared" si="5"/>
        <v>4.5657841434396014</v>
      </c>
      <c r="G45">
        <f t="shared" si="6"/>
        <v>45.285261047052913</v>
      </c>
      <c r="H45">
        <f t="shared" si="7"/>
        <v>-719262.95497589617</v>
      </c>
    </row>
    <row r="46" spans="1:8" x14ac:dyDescent="0.25">
      <c r="A46" t="s">
        <v>52</v>
      </c>
      <c r="B46" s="1">
        <v>12372.2652788385</v>
      </c>
      <c r="C46" s="1">
        <v>68.767229999999998</v>
      </c>
      <c r="D46" s="1">
        <v>60.954780487804904</v>
      </c>
      <c r="E46" s="1">
        <f t="shared" si="4"/>
        <v>0.20616147001700386</v>
      </c>
      <c r="F46">
        <f t="shared" si="5"/>
        <v>67.600372340790742</v>
      </c>
      <c r="G46">
        <f t="shared" si="6"/>
        <v>28.15659958461654</v>
      </c>
      <c r="H46">
        <f t="shared" si="7"/>
        <v>-3931956.095936113</v>
      </c>
    </row>
    <row r="47" spans="1:8" x14ac:dyDescent="0.25">
      <c r="A47" t="s">
        <v>53</v>
      </c>
      <c r="B47" s="1">
        <v>10726.527299060501</v>
      </c>
      <c r="C47" s="1">
        <v>82.691379999999995</v>
      </c>
      <c r="D47" s="1">
        <v>74.814658536585398</v>
      </c>
      <c r="E47" s="1">
        <f t="shared" si="4"/>
        <v>0.1770293928378833</v>
      </c>
      <c r="F47">
        <f t="shared" si="5"/>
        <v>83.040544323830829</v>
      </c>
      <c r="G47">
        <f t="shared" si="6"/>
        <v>72.923519301009819</v>
      </c>
      <c r="H47">
        <f t="shared" si="7"/>
        <v>-33586339.558861636</v>
      </c>
    </row>
    <row r="48" spans="1:8" x14ac:dyDescent="0.25">
      <c r="A48" t="s">
        <v>54</v>
      </c>
      <c r="B48" s="1">
        <v>57218.027926361203</v>
      </c>
      <c r="C48" s="1">
        <v>97.985640000000004</v>
      </c>
      <c r="D48" s="1">
        <v>83.197560975609804</v>
      </c>
      <c r="E48" s="1">
        <f t="shared" si="4"/>
        <v>1</v>
      </c>
      <c r="F48">
        <f t="shared" si="5"/>
        <v>100</v>
      </c>
      <c r="G48">
        <f t="shared" si="6"/>
        <v>100</v>
      </c>
      <c r="H48">
        <f t="shared" si="7"/>
        <v>-76880366.495431453</v>
      </c>
    </row>
    <row r="49" spans="1:8" x14ac:dyDescent="0.25">
      <c r="A49" t="s">
        <v>55</v>
      </c>
      <c r="B49" s="1">
        <v>2402.0993456210999</v>
      </c>
      <c r="C49" s="1">
        <v>19.041229999999999</v>
      </c>
      <c r="D49" s="1">
        <v>64.1184878048781</v>
      </c>
      <c r="E49" s="1">
        <f t="shared" si="4"/>
        <v>2.9674297074499353E-2</v>
      </c>
      <c r="F49">
        <f t="shared" si="5"/>
        <v>12.460346412554431</v>
      </c>
      <c r="G49">
        <f t="shared" si="6"/>
        <v>38.375263195588467</v>
      </c>
      <c r="H49">
        <f t="shared" si="7"/>
        <v>-1386293.0599589928</v>
      </c>
    </row>
    <row r="50" spans="1:8" x14ac:dyDescent="0.25">
      <c r="A50" t="s">
        <v>56</v>
      </c>
      <c r="B50" s="1">
        <v>1315.3402595533</v>
      </c>
      <c r="C50" s="1">
        <v>17.614920000000001</v>
      </c>
      <c r="D50" s="1">
        <v>59.5763414634146</v>
      </c>
      <c r="E50" s="1">
        <f t="shared" si="4"/>
        <v>1.0437000518513966E-2</v>
      </c>
      <c r="F50">
        <f t="shared" si="5"/>
        <v>10.878743822728131</v>
      </c>
      <c r="G50">
        <f t="shared" si="6"/>
        <v>23.704289909045208</v>
      </c>
      <c r="H50">
        <f t="shared" si="7"/>
        <v>-453602.44359105098</v>
      </c>
    </row>
    <row r="51" spans="1:8" x14ac:dyDescent="0.25">
      <c r="A51" t="s">
        <v>57</v>
      </c>
      <c r="B51" s="1">
        <v>1637.2750813853299</v>
      </c>
      <c r="C51" s="1">
        <v>27.78342</v>
      </c>
      <c r="D51" s="1">
        <v>59.155804878048798</v>
      </c>
      <c r="E51" s="1">
        <f t="shared" si="4"/>
        <v>1.6135738830138909E-2</v>
      </c>
      <c r="F51">
        <f t="shared" si="5"/>
        <v>22.154361279416197</v>
      </c>
      <c r="G51">
        <f t="shared" si="6"/>
        <v>22.345971496096869</v>
      </c>
      <c r="H51">
        <f t="shared" si="7"/>
        <v>-813179.71558745066</v>
      </c>
    </row>
    <row r="52" spans="1:8" x14ac:dyDescent="0.25">
      <c r="A52" t="s">
        <v>58</v>
      </c>
      <c r="B52" s="1">
        <v>8243.47351509088</v>
      </c>
      <c r="C52" s="1">
        <v>52.71481</v>
      </c>
      <c r="D52" s="1">
        <v>71.186585365853702</v>
      </c>
      <c r="E52" s="1">
        <f t="shared" si="4"/>
        <v>0.13307554637912436</v>
      </c>
      <c r="F52">
        <f t="shared" si="5"/>
        <v>49.800210352878196</v>
      </c>
      <c r="G52">
        <f t="shared" si="6"/>
        <v>61.204970278593478</v>
      </c>
      <c r="H52">
        <f t="shared" si="7"/>
        <v>-14161822.958062418</v>
      </c>
    </row>
    <row r="53" spans="1:8" x14ac:dyDescent="0.25">
      <c r="A53" t="s">
        <v>59</v>
      </c>
      <c r="B53" s="1">
        <v>51931.612170648601</v>
      </c>
      <c r="C53" s="1">
        <v>93.583799999999997</v>
      </c>
      <c r="D53" s="1">
        <v>78.741463414634197</v>
      </c>
      <c r="E53" s="1">
        <f t="shared" si="4"/>
        <v>0.90642236267943899</v>
      </c>
      <c r="F53">
        <f t="shared" si="5"/>
        <v>95.118900138117908</v>
      </c>
      <c r="G53">
        <f t="shared" si="6"/>
        <v>85.606961254744718</v>
      </c>
      <c r="H53">
        <f t="shared" si="7"/>
        <v>-53286613.761476986</v>
      </c>
    </row>
    <row r="54" spans="1:8" x14ac:dyDescent="0.25">
      <c r="A54" t="s">
        <v>60</v>
      </c>
      <c r="B54" s="1">
        <v>19827.5649843219</v>
      </c>
      <c r="C54" s="1">
        <v>45.355409999999999</v>
      </c>
      <c r="D54" s="1">
        <v>76.982097560975603</v>
      </c>
      <c r="E54" s="1">
        <f t="shared" si="4"/>
        <v>0.33813166763188457</v>
      </c>
      <c r="F54">
        <f t="shared" si="5"/>
        <v>41.639539741603166</v>
      </c>
      <c r="G54">
        <f t="shared" si="6"/>
        <v>79.924271288404938</v>
      </c>
      <c r="H54">
        <f t="shared" si="7"/>
        <v>-20445174.620026276</v>
      </c>
    </row>
    <row r="55" spans="1:8" x14ac:dyDescent="0.25">
      <c r="A55" t="s">
        <v>61</v>
      </c>
      <c r="B55" s="1">
        <v>16745.0219796981</v>
      </c>
      <c r="C55" s="1">
        <v>56.857349999999997</v>
      </c>
      <c r="D55" s="1">
        <v>74.226146341463405</v>
      </c>
      <c r="E55" s="1">
        <f t="shared" si="4"/>
        <v>0.28356594585716294</v>
      </c>
      <c r="F55">
        <f t="shared" si="5"/>
        <v>54.393778365763922</v>
      </c>
      <c r="G55">
        <f t="shared" si="6"/>
        <v>71.022645563274224</v>
      </c>
      <c r="H55">
        <f t="shared" si="7"/>
        <v>-20934314.52974689</v>
      </c>
    </row>
    <row r="56" spans="1:8" x14ac:dyDescent="0.25">
      <c r="A56" t="s">
        <v>62</v>
      </c>
      <c r="B56" s="1">
        <v>5264.8280997107204</v>
      </c>
      <c r="C56" s="1">
        <v>30.864360000000001</v>
      </c>
      <c r="D56" s="1">
        <v>75.695292682926805</v>
      </c>
      <c r="E56" s="1">
        <f t="shared" si="4"/>
        <v>8.0348970705277592E-2</v>
      </c>
      <c r="F56">
        <f t="shared" si="5"/>
        <v>25.570745293480076</v>
      </c>
      <c r="G56">
        <f t="shared" si="6"/>
        <v>75.767936689822918</v>
      </c>
      <c r="H56">
        <f t="shared" si="7"/>
        <v>-11314405.442859769</v>
      </c>
    </row>
    <row r="57" spans="1:8" x14ac:dyDescent="0.25">
      <c r="A57" t="s">
        <v>63</v>
      </c>
      <c r="B57" s="1">
        <v>4319.7697389442501</v>
      </c>
      <c r="C57" s="1">
        <v>24.24381</v>
      </c>
      <c r="D57" s="1">
        <v>73.128121951219498</v>
      </c>
      <c r="E57" s="1">
        <f t="shared" si="4"/>
        <v>6.3619993527309196E-2</v>
      </c>
      <c r="F57">
        <f t="shared" si="5"/>
        <v>18.229368575883953</v>
      </c>
      <c r="G57">
        <f t="shared" si="6"/>
        <v>67.476065315476475</v>
      </c>
      <c r="H57">
        <f t="shared" si="7"/>
        <v>-6389175.8958874634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6"/>
  <sheetViews>
    <sheetView tabSelected="1" zoomScaleNormal="100" workbookViewId="0">
      <selection activeCell="T10" sqref="T10"/>
    </sheetView>
  </sheetViews>
  <sheetFormatPr defaultRowHeight="15" x14ac:dyDescent="0.25"/>
  <cols>
    <col min="1" max="1" width="23" customWidth="1"/>
    <col min="2" max="8" width="8.5703125" style="1"/>
    <col min="9" max="13" width="8.5703125"/>
    <col min="14" max="14" width="10.42578125" style="1"/>
    <col min="15" max="19" width="11.42578125" style="1" customWidth="1"/>
    <col min="20" max="1025" width="8.5703125"/>
  </cols>
  <sheetData>
    <row r="1" spans="1:20" x14ac:dyDescent="0.25">
      <c r="A1" t="s">
        <v>0</v>
      </c>
      <c r="B1" s="1" t="s">
        <v>1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2</v>
      </c>
      <c r="H1" s="2" t="s">
        <v>4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5</v>
      </c>
      <c r="N1" s="2" t="s">
        <v>7</v>
      </c>
      <c r="O1" s="2" t="s">
        <v>72</v>
      </c>
      <c r="P1" s="1" t="s">
        <v>73</v>
      </c>
      <c r="Q1" s="1" t="s">
        <v>74</v>
      </c>
      <c r="R1" s="1" t="s">
        <v>75</v>
      </c>
      <c r="S1" s="1" t="s">
        <v>76</v>
      </c>
    </row>
    <row r="2" spans="1:20" x14ac:dyDescent="0.25">
      <c r="B2"/>
      <c r="C2" s="2"/>
      <c r="D2" s="2"/>
      <c r="E2" s="2"/>
      <c r="F2" s="2"/>
      <c r="G2" s="2"/>
      <c r="H2" s="2"/>
      <c r="N2" s="2"/>
      <c r="O2"/>
      <c r="P2"/>
      <c r="Q2"/>
      <c r="R2"/>
      <c r="S2"/>
    </row>
    <row r="3" spans="1:20" x14ac:dyDescent="0.25">
      <c r="A3" t="s">
        <v>77</v>
      </c>
      <c r="B3"/>
      <c r="C3" s="1">
        <f>C4-C6/10</f>
        <v>11.816584190111532</v>
      </c>
      <c r="D3" s="1">
        <f>D4-D6/10</f>
        <v>19.431293474227889</v>
      </c>
      <c r="E3" s="1">
        <f>E4-E6/10</f>
        <v>76.814227721708107</v>
      </c>
      <c r="F3" s="1">
        <f>F4-F6/10</f>
        <v>79.231119243451147</v>
      </c>
      <c r="G3" s="1">
        <f>G4-G6/10</f>
        <v>90.877572026547014</v>
      </c>
      <c r="H3" s="2"/>
      <c r="I3" s="1">
        <f>((C3-MIN(C$11:C$66))/(MAX(C$11:C$66)-MIN(C$11:C$66)))*99+1</f>
        <v>6.8071279746515323</v>
      </c>
      <c r="J3" s="1">
        <f>((D3-MIN(D$11:D$66))/(MAX(D$11:D$66)-MIN(D$11:D$66)))*99+1</f>
        <v>21.980562482700837</v>
      </c>
      <c r="K3" s="1">
        <f>((E3-MIN(E$11:E$66))/(MAX(E$11:E$66)-MIN(E$11:E$66)))*99+1</f>
        <v>97.478437772522966</v>
      </c>
      <c r="L3" s="1">
        <f>((F3-MIN(F$11:F$66))/(MAX(F$11:F$66)-MIN(F$11:F$66)))*99+1</f>
        <v>80.145526983368143</v>
      </c>
      <c r="M3" s="1">
        <f>((G3-MIN(G$11:G$66))/(MAX(G$11:G$66)-MIN(G$11:G$66)))*99+1</f>
        <v>92.118025733904517</v>
      </c>
      <c r="N3" s="2"/>
      <c r="O3" s="1">
        <f>(-96.27*$M4^6.96*$K4^0.79)+(-60.61*$J4^0.85*$L4^6.86)+(61.55*$I3^-1.08*$L4^-2.64*$M4^-6.71)</f>
        <v>-2.2804827823368307E+17</v>
      </c>
      <c r="P3" s="1">
        <f>(-96.27*$M4^6.96*$K4^0.79)+(-60.61*$J3^0.85*$L4^6.86)+(61.55*$I4^-1.08*$L4^-2.64*$M4^-6.71)</f>
        <v>-2.2705437584227264E+17</v>
      </c>
      <c r="Q3" s="1">
        <f>(-96.27*$M4^6.96*$K3^0.79)+(-60.61*$J4^0.85*$L4^6.86)+(61.55*$I4^-1.08*$L4^-2.64*$M4^-6.71)</f>
        <v>-2.2375602848100035E+17</v>
      </c>
      <c r="R3" s="1">
        <f>(-96.27*$M4^6.96*$K4^0.79)+(-60.61*$J4^0.85*$L3^6.86)+(61.55*$I4^-1.08*$L3^-2.64*$M4^-6.71)</f>
        <v>-2.253193702935305E+17</v>
      </c>
      <c r="S3" s="1">
        <f>(-96.27*$M3^6.96*$K4^0.79)+(-60.61*$J4^0.85*$L4^6.86)+(61.55*$I4^-1.08*$L4^-2.64*$M3^-6.71)</f>
        <v>-1.8507366485753558E+17</v>
      </c>
    </row>
    <row r="4" spans="1:20" x14ac:dyDescent="0.25">
      <c r="A4" t="s">
        <v>59</v>
      </c>
      <c r="B4" s="1">
        <f t="shared" ref="B4:G4" si="0">B62</f>
        <v>51931.612170648601</v>
      </c>
      <c r="C4" s="1">
        <f t="shared" si="0"/>
        <v>13.6470645864628</v>
      </c>
      <c r="D4" s="1">
        <f t="shared" si="0"/>
        <v>20.1847709405274</v>
      </c>
      <c r="E4" s="1">
        <f t="shared" si="0"/>
        <v>77.880854832483493</v>
      </c>
      <c r="F4" s="1">
        <f t="shared" si="0"/>
        <v>81.447000000000003</v>
      </c>
      <c r="G4" s="1">
        <f t="shared" si="0"/>
        <v>93.583799999999997</v>
      </c>
      <c r="H4" s="2"/>
      <c r="I4" s="1">
        <f>I62</f>
        <v>8.8322886817691213</v>
      </c>
      <c r="J4" s="1">
        <f>J62</f>
        <v>24.109371972397923</v>
      </c>
      <c r="K4" s="1">
        <f>K62</f>
        <v>100</v>
      </c>
      <c r="L4" s="1">
        <f>L62</f>
        <v>82.908888217065979</v>
      </c>
      <c r="M4" s="1">
        <f>M62</f>
        <v>95.118900138117908</v>
      </c>
      <c r="N4" s="2"/>
      <c r="O4"/>
      <c r="P4"/>
      <c r="Q4"/>
      <c r="R4"/>
      <c r="S4"/>
    </row>
    <row r="5" spans="1:20" x14ac:dyDescent="0.25">
      <c r="A5" t="s">
        <v>78</v>
      </c>
      <c r="B5"/>
      <c r="C5" s="1">
        <f>C4+C6/10</f>
        <v>15.477544982814068</v>
      </c>
      <c r="D5" s="1">
        <f>D4+D6/10</f>
        <v>20.938248406826911</v>
      </c>
      <c r="E5" s="1">
        <f>E4+E6/10</f>
        <v>78.947481943258879</v>
      </c>
      <c r="F5" s="1">
        <f>F4+F6/10</f>
        <v>83.662880756548859</v>
      </c>
      <c r="G5" s="1">
        <f>G4+G6/10</f>
        <v>96.290027973452979</v>
      </c>
      <c r="H5" s="2"/>
      <c r="I5" s="1">
        <f>((C5-MIN(C$11:C$66))/(MAX(C$11:C$66)-MIN(C$11:C$66)))*99+1</f>
        <v>10.857449388886712</v>
      </c>
      <c r="J5" s="1">
        <f>((D5-MIN(D$11:D$66))/(MAX(D$11:D$66)-MIN(D$11:D$66)))*99+1</f>
        <v>26.23818146209501</v>
      </c>
      <c r="K5" s="1">
        <f>((E5-MIN(E$11:E$66))/(MAX(E$11:E$66)-MIN(E$11:E$66)))*99+1</f>
        <v>102.52156222747703</v>
      </c>
      <c r="L5" s="1">
        <f>((F5-MIN(F$11:F$66))/(MAX(F$11:F$66)-MIN(F$11:F$66)))*99+1</f>
        <v>85.672249450763815</v>
      </c>
      <c r="M5" s="1">
        <f>((G5-MIN(G$11:G$66))/(MAX(G$11:G$66)-MIN(G$11:G$66)))*99+1</f>
        <v>98.119774542331328</v>
      </c>
      <c r="N5" s="2"/>
      <c r="O5" s="2">
        <f>(-96.27*$M4^6.96*$K4^0.79)+(-60.61*$J4^0.85*$L4^6.86)+(61.55*$I5^-1.08*$L4^-2.64*$M4^-6.71)</f>
        <v>-2.2804827823368307E+17</v>
      </c>
      <c r="P5" s="2">
        <f>(-96.27*$M4^6.96*$K4^0.79)+(-60.61*$J5^0.85*$L4^6.86)+(61.55*$I4^-1.08*$L4^-2.64*$M4^-6.71)</f>
        <v>-2.2902908527113306E+17</v>
      </c>
      <c r="Q5" s="2">
        <f>(-96.27*$M4^6.96*$K5^0.79)+(-60.61*$J4^0.85*$L4^6.86)+(61.55*$I4^-1.08*$L4^-2.64*$M4^-6.71)</f>
        <v>-2.3231785674228502E+17</v>
      </c>
      <c r="R5" s="2">
        <f>(-96.27*$M4^6.96*$K4^0.79)+(-60.61*$J4^0.85*$L5^6.86)+(61.55*$I4^-1.08*$L5^-2.64*$M4^-6.71)</f>
        <v>-2.3136556139097027E+17</v>
      </c>
      <c r="S5" s="2">
        <f>(-96.27*$M5^6.96*$K4^0.79)+(-60.61*$J4^0.85*$L4^6.86)+(61.55*$I4^-1.08*$L4^-2.64*$M5^-6.71)</f>
        <v>-2.7990983925732778E+17</v>
      </c>
    </row>
    <row r="6" spans="1:20" x14ac:dyDescent="0.25">
      <c r="A6" t="s">
        <v>79</v>
      </c>
      <c r="B6"/>
      <c r="C6" s="1">
        <f>_xlfn.STDEV.S(C11:C66)</f>
        <v>18.304803963512683</v>
      </c>
      <c r="D6" s="1">
        <f>_xlfn.STDEV.S(D11:D66)</f>
        <v>7.5347746629951011</v>
      </c>
      <c r="E6" s="1">
        <f>_xlfn.STDEV.S(E11:E66)</f>
        <v>10.666271107753918</v>
      </c>
      <c r="F6" s="1">
        <f>_xlfn.STDEV.S(F11:F66)</f>
        <v>22.158807565488491</v>
      </c>
      <c r="G6" s="1">
        <f>_xlfn.STDEV.S(G11:G66)</f>
        <v>27.06227973452987</v>
      </c>
      <c r="H6" s="2"/>
      <c r="N6" s="2"/>
      <c r="O6"/>
      <c r="P6"/>
      <c r="Q6"/>
      <c r="R6"/>
      <c r="S6"/>
    </row>
    <row r="7" spans="1:20" x14ac:dyDescent="0.25">
      <c r="A7" t="s">
        <v>81</v>
      </c>
      <c r="B7"/>
      <c r="C7" s="2"/>
      <c r="D7" s="2"/>
      <c r="E7" s="2"/>
      <c r="F7" s="2"/>
      <c r="G7" s="2"/>
      <c r="H7" s="2"/>
      <c r="N7" s="2"/>
      <c r="O7" s="1">
        <f>(O5-O3)/0.2</f>
        <v>0</v>
      </c>
      <c r="P7" s="1">
        <f>(P5-P3)/0.2</f>
        <v>-9873547144302080</v>
      </c>
      <c r="Q7" s="1">
        <f>(Q5-Q3)/0.2</f>
        <v>-4.280914130642336E+16</v>
      </c>
      <c r="R7" s="1">
        <f>(R5-R3)/0.2</f>
        <v>-3.023095548719888E+16</v>
      </c>
      <c r="S7" s="1">
        <f>(S5-S3)/0.2</f>
        <v>-4.7418087199896096E+17</v>
      </c>
    </row>
    <row r="8" spans="1:20" x14ac:dyDescent="0.25">
      <c r="A8" t="s">
        <v>80</v>
      </c>
      <c r="B8"/>
      <c r="C8" s="2"/>
      <c r="D8" s="2"/>
      <c r="E8" s="2"/>
      <c r="F8" s="2"/>
      <c r="G8" s="2"/>
      <c r="H8" s="2"/>
      <c r="N8" s="2"/>
      <c r="O8" s="3">
        <v>-3.1454999999999999E-18</v>
      </c>
      <c r="P8" s="3">
        <v>-3.1454999999999999E-18</v>
      </c>
      <c r="Q8" s="3">
        <v>-3.1454999999999999E-18</v>
      </c>
      <c r="R8" s="3">
        <v>-3.1454999999999999E-18</v>
      </c>
      <c r="S8" s="3">
        <v>-3.1454999999999999E-18</v>
      </c>
    </row>
    <row r="9" spans="1:20" x14ac:dyDescent="0.25">
      <c r="A9" t="s">
        <v>82</v>
      </c>
      <c r="B9"/>
      <c r="C9" s="2"/>
      <c r="D9" s="2"/>
      <c r="E9" s="2"/>
      <c r="F9" s="2"/>
      <c r="G9" s="2"/>
      <c r="H9" s="2"/>
      <c r="N9" s="2"/>
      <c r="O9" s="4">
        <f>O7*O8</f>
        <v>0</v>
      </c>
      <c r="P9" s="4">
        <f>P7*P8</f>
        <v>3.1057242542402191E-2</v>
      </c>
      <c r="Q9" s="4">
        <f>Q7*Q8</f>
        <v>0.13465615397935468</v>
      </c>
      <c r="R9" s="4">
        <f>R7*R8</f>
        <v>9.5091470484984078E-2</v>
      </c>
      <c r="S9" s="4">
        <f>S7*S8</f>
        <v>1.4915359328727316</v>
      </c>
      <c r="T9" t="s">
        <v>83</v>
      </c>
    </row>
    <row r="10" spans="1:20" x14ac:dyDescent="0.25">
      <c r="B10"/>
      <c r="C10" s="2"/>
      <c r="D10" s="2"/>
      <c r="E10" s="2"/>
      <c r="F10" s="2"/>
      <c r="G10" s="2"/>
      <c r="H10" s="2"/>
    </row>
    <row r="11" spans="1:20" x14ac:dyDescent="0.25">
      <c r="A11" t="s">
        <v>8</v>
      </c>
      <c r="B11" s="1">
        <v>1838.9602437553399</v>
      </c>
      <c r="C11" s="1">
        <v>6.5677000500315499</v>
      </c>
      <c r="D11" s="1">
        <v>18.0541450749385</v>
      </c>
      <c r="E11" s="1">
        <v>55.246227659523697</v>
      </c>
      <c r="F11" s="1">
        <v>26.282</v>
      </c>
      <c r="G11" s="1">
        <v>9.9610000000000003</v>
      </c>
      <c r="H11" s="1">
        <f t="shared" ref="H11:H42" si="1">((B11-MIN(B$11:B$66))/(MAX(B$11:B$66)-MIN(B$11:B$66)))</f>
        <v>1.9705874409582217E-2</v>
      </c>
      <c r="I11" s="1">
        <f t="shared" ref="I11:I42" si="2">((C11-MIN(C$11:C$66))/(MAX(C$11:C$66)-MIN(C$11:C$66)))*99+1</f>
        <v>1</v>
      </c>
      <c r="J11" s="1">
        <f t="shared" ref="J11:J42" si="3">((D11-MIN(D$11:D$66))/(MAX(D$11:D$66)-MIN(D$11:D$66)))*99+1</f>
        <v>18.089687556438548</v>
      </c>
      <c r="K11" s="1">
        <f t="shared" ref="K11:K66" si="4">((E11-MIN(E$11:E$66))/(MAX(E$11:E$66)-MIN(E$11:E$66)))*99+1</f>
        <v>46.490558569367131</v>
      </c>
      <c r="L11" s="1">
        <f t="shared" ref="L11:L66" si="5">((F11-MIN(F$11:F$66))/(MAX(F$11:F$66)-MIN(F$11:F$66)))*99+1</f>
        <v>14.114201496485526</v>
      </c>
      <c r="M11" s="1">
        <f t="shared" ref="M11:M66" si="6">((G11-MIN(G$11:G$66))/(MAX(G$11:G$66)-MIN(G$11:G$66)))*99+1</f>
        <v>2.3914867086902736</v>
      </c>
      <c r="N11" s="1">
        <f t="shared" ref="N11:N42" si="7">(-96.27*M11^6.96*K11^0.79)+(-60.61*J11^0.85*L11^6.86)+(61.55*I11^-1.08*L11^-2.64*M11^-6.71)</f>
        <v>-54702837417.796814</v>
      </c>
    </row>
    <row r="12" spans="1:20" x14ac:dyDescent="0.25">
      <c r="A12" t="s">
        <v>9</v>
      </c>
      <c r="B12" s="1">
        <v>10701.120785798599</v>
      </c>
      <c r="C12" s="1">
        <v>28.212978794409501</v>
      </c>
      <c r="D12" s="1">
        <v>24.5753502200693</v>
      </c>
      <c r="E12" s="1">
        <v>52.4538435496912</v>
      </c>
      <c r="F12" s="1">
        <v>56.408999999999999</v>
      </c>
      <c r="G12" s="1">
        <v>37.986350000000002</v>
      </c>
      <c r="H12" s="1">
        <f t="shared" si="1"/>
        <v>0.17657965872814493</v>
      </c>
      <c r="I12" s="1">
        <f t="shared" si="2"/>
        <v>24.947357259383523</v>
      </c>
      <c r="J12" s="1">
        <f t="shared" si="3"/>
        <v>36.514131575176592</v>
      </c>
      <c r="K12" s="1">
        <f t="shared" si="4"/>
        <v>39.889216615062118</v>
      </c>
      <c r="L12" s="1">
        <f t="shared" si="5"/>
        <v>51.684717708412059</v>
      </c>
      <c r="M12" s="1">
        <f t="shared" si="6"/>
        <v>33.468157376910064</v>
      </c>
      <c r="N12" s="1">
        <f t="shared" si="7"/>
        <v>-804022672510290.88</v>
      </c>
    </row>
    <row r="13" spans="1:20" x14ac:dyDescent="0.25">
      <c r="A13" t="s">
        <v>10</v>
      </c>
      <c r="B13" s="1">
        <v>18797.547946589701</v>
      </c>
      <c r="C13" s="1">
        <v>14.4098189922755</v>
      </c>
      <c r="D13" s="1">
        <v>17.262517412104799</v>
      </c>
      <c r="E13" s="1">
        <v>63.076538601144698</v>
      </c>
      <c r="F13" s="1">
        <v>91.603999999999999</v>
      </c>
      <c r="G13" s="1">
        <v>50.197299999999998</v>
      </c>
      <c r="H13" s="1">
        <f t="shared" si="1"/>
        <v>0.31989879204188859</v>
      </c>
      <c r="I13" s="1">
        <f t="shared" si="2"/>
        <v>9.6761656524877289</v>
      </c>
      <c r="J13" s="1">
        <f t="shared" si="3"/>
        <v>15.853091830193932</v>
      </c>
      <c r="K13" s="1">
        <f t="shared" si="4"/>
        <v>65.001822815630533</v>
      </c>
      <c r="L13" s="1">
        <f t="shared" si="5"/>
        <v>95.575391126898936</v>
      </c>
      <c r="M13" s="1">
        <f t="shared" si="6"/>
        <v>47.008601000133275</v>
      </c>
      <c r="N13" s="1">
        <f t="shared" si="7"/>
        <v>-2.5556463351959308E+16</v>
      </c>
    </row>
    <row r="14" spans="1:20" x14ac:dyDescent="0.25">
      <c r="A14" t="s">
        <v>11</v>
      </c>
      <c r="B14" s="1">
        <v>16715.105521305799</v>
      </c>
      <c r="C14" s="1">
        <v>43.260921137357201</v>
      </c>
      <c r="D14" s="1">
        <v>25.7438912800352</v>
      </c>
      <c r="E14" s="1">
        <v>36.003607935262103</v>
      </c>
      <c r="F14" s="1">
        <v>54.354999999999997</v>
      </c>
      <c r="G14" s="1">
        <v>29.151489999999999</v>
      </c>
      <c r="H14" s="1">
        <f t="shared" si="1"/>
        <v>0.28303637882673688</v>
      </c>
      <c r="I14" s="1">
        <f t="shared" si="2"/>
        <v>41.595719960592497</v>
      </c>
      <c r="J14" s="1">
        <f>((D14-MIN(D$11:D$66))/(MAX(D$11:D$66)-MIN(D$11:D$66)))*99+1</f>
        <v>39.815625526645697</v>
      </c>
      <c r="K14" s="1">
        <f t="shared" si="4"/>
        <v>1</v>
      </c>
      <c r="L14" s="1">
        <f t="shared" si="5"/>
        <v>49.123233315697981</v>
      </c>
      <c r="M14" s="1">
        <f t="shared" si="6"/>
        <v>23.671382863127779</v>
      </c>
      <c r="N14" s="1">
        <f>(-96.27*M14^6.96*K14^0.79)+(-60.61*J14^0.85*L14^6.86)+(61.55*I14^-1.08*L14^-2.64*M14^-6.71)</f>
        <v>-556024898365742.75</v>
      </c>
    </row>
    <row r="15" spans="1:20" x14ac:dyDescent="0.25">
      <c r="A15" t="s">
        <v>12</v>
      </c>
      <c r="B15" s="1">
        <v>43837.3440580026</v>
      </c>
      <c r="C15" s="1">
        <v>96.0507512478313</v>
      </c>
      <c r="D15" s="1">
        <v>26.844504205107899</v>
      </c>
      <c r="E15" s="1">
        <v>52.849272079091001</v>
      </c>
      <c r="F15" s="1">
        <v>88.718999999999994</v>
      </c>
      <c r="G15" s="1">
        <v>81.939350000000005</v>
      </c>
      <c r="H15" s="1">
        <f t="shared" si="1"/>
        <v>0.76314144781721638</v>
      </c>
      <c r="I15" s="1">
        <f t="shared" si="2"/>
        <v>100</v>
      </c>
      <c r="J15" s="1">
        <f t="shared" ref="J15:J66" si="8">((D15-MIN(D$11:D$66))/(MAX(D$11:D$66)-MIN(D$11:D$66)))*99+1</f>
        <v>42.925201252758626</v>
      </c>
      <c r="K15" s="1">
        <f t="shared" si="4"/>
        <v>40.824030322053396</v>
      </c>
      <c r="L15" s="1">
        <f t="shared" si="5"/>
        <v>91.97759050714231</v>
      </c>
      <c r="M15" s="1">
        <f t="shared" si="6"/>
        <v>82.206635429111543</v>
      </c>
      <c r="N15" s="1">
        <f t="shared" si="7"/>
        <v>-8.2132137954784E+16</v>
      </c>
    </row>
    <row r="16" spans="1:20" x14ac:dyDescent="0.25">
      <c r="A16" t="s">
        <v>13</v>
      </c>
      <c r="B16" s="1">
        <v>17944.209846325299</v>
      </c>
      <c r="C16" s="1">
        <v>54.941004057247</v>
      </c>
      <c r="D16" s="1">
        <v>34.841032935642097</v>
      </c>
      <c r="E16" s="1">
        <v>51.681173489708698</v>
      </c>
      <c r="F16" s="1">
        <v>76.277000000000001</v>
      </c>
      <c r="G16" s="1">
        <v>71.984989999999996</v>
      </c>
      <c r="H16" s="1">
        <f t="shared" si="1"/>
        <v>0.30479340363726537</v>
      </c>
      <c r="I16" s="1">
        <f t="shared" si="2"/>
        <v>54.518035344240502</v>
      </c>
      <c r="J16" s="1">
        <f t="shared" si="8"/>
        <v>65.517895802471728</v>
      </c>
      <c r="K16" s="1">
        <f t="shared" si="4"/>
        <v>38.062584216661946</v>
      </c>
      <c r="L16" s="1">
        <f t="shared" si="5"/>
        <v>76.461529740760341</v>
      </c>
      <c r="M16" s="1">
        <f t="shared" si="6"/>
        <v>71.16847292862893</v>
      </c>
      <c r="N16" s="1">
        <f t="shared" si="7"/>
        <v>-3.0959803090703292E+16</v>
      </c>
    </row>
    <row r="17" spans="1:14" x14ac:dyDescent="0.25">
      <c r="A17" t="s">
        <v>14</v>
      </c>
      <c r="B17" s="1">
        <v>8005.4848966925701</v>
      </c>
      <c r="C17" s="1">
        <v>60.471206543201603</v>
      </c>
      <c r="D17" s="1">
        <v>21.044678078869101</v>
      </c>
      <c r="E17" s="1">
        <v>65.565698512881994</v>
      </c>
      <c r="F17" s="1">
        <v>44.124000000000002</v>
      </c>
      <c r="G17" s="1">
        <v>48.209249999999997</v>
      </c>
      <c r="H17" s="1">
        <f t="shared" si="1"/>
        <v>0.12886278415079744</v>
      </c>
      <c r="I17" s="1">
        <f t="shared" si="2"/>
        <v>60.636401211082649</v>
      </c>
      <c r="J17" s="1">
        <f t="shared" si="8"/>
        <v>26.538878571116054</v>
      </c>
      <c r="K17" s="1">
        <f t="shared" si="4"/>
        <v>70.886326920372511</v>
      </c>
      <c r="L17" s="1">
        <f t="shared" si="5"/>
        <v>36.364447131736078</v>
      </c>
      <c r="M17" s="1">
        <f t="shared" si="6"/>
        <v>44.804097751397592</v>
      </c>
      <c r="N17" s="1">
        <f t="shared" si="7"/>
        <v>-918187643860862</v>
      </c>
    </row>
    <row r="18" spans="1:14" x14ac:dyDescent="0.25">
      <c r="A18" t="s">
        <v>15</v>
      </c>
      <c r="B18" s="1">
        <v>2001.1291613005101</v>
      </c>
      <c r="C18" s="1">
        <v>32.076257943535801</v>
      </c>
      <c r="D18" s="1">
        <v>28.573809771851199</v>
      </c>
      <c r="E18" s="1">
        <v>52.204772684399202</v>
      </c>
      <c r="F18" s="1">
        <v>43.514000000000003</v>
      </c>
      <c r="G18" s="1">
        <v>15.97993</v>
      </c>
      <c r="H18" s="1">
        <f t="shared" si="1"/>
        <v>2.2576512068814957E-2</v>
      </c>
      <c r="I18" s="1">
        <f t="shared" si="2"/>
        <v>29.221514551115522</v>
      </c>
      <c r="J18" s="1">
        <f t="shared" si="8"/>
        <v>47.811030312981352</v>
      </c>
      <c r="K18" s="1">
        <f t="shared" si="4"/>
        <v>39.300400074079242</v>
      </c>
      <c r="L18" s="1">
        <f t="shared" si="5"/>
        <v>35.603733655808341</v>
      </c>
      <c r="M18" s="1">
        <f t="shared" si="6"/>
        <v>9.0657407460196247</v>
      </c>
      <c r="N18" s="1">
        <f t="shared" si="7"/>
        <v>-71359481333889.547</v>
      </c>
    </row>
    <row r="19" spans="1:14" x14ac:dyDescent="0.25">
      <c r="A19" t="s">
        <v>16</v>
      </c>
      <c r="B19" s="1">
        <v>6324.8272580765097</v>
      </c>
      <c r="C19" s="1">
        <v>43.293088116625299</v>
      </c>
      <c r="D19" s="1">
        <v>21.033797093580802</v>
      </c>
      <c r="E19" s="1">
        <v>50.180041748317997</v>
      </c>
      <c r="F19" s="1">
        <v>68.106999999999999</v>
      </c>
      <c r="G19" s="1">
        <v>40.710819999999998</v>
      </c>
      <c r="H19" s="1">
        <f t="shared" si="1"/>
        <v>9.9112575647712309E-2</v>
      </c>
      <c r="I19" s="1">
        <f t="shared" si="2"/>
        <v>41.63130805135286</v>
      </c>
      <c r="J19" s="1">
        <f t="shared" si="8"/>
        <v>26.508136384687113</v>
      </c>
      <c r="K19" s="1">
        <f t="shared" si="4"/>
        <v>34.513830336961696</v>
      </c>
      <c r="L19" s="1">
        <f t="shared" si="5"/>
        <v>66.272957448416605</v>
      </c>
      <c r="M19" s="1">
        <f t="shared" si="6"/>
        <v>36.489259947812648</v>
      </c>
      <c r="N19" s="1">
        <f t="shared" si="7"/>
        <v>-3185303652821895.5</v>
      </c>
    </row>
    <row r="20" spans="1:14" x14ac:dyDescent="0.25">
      <c r="A20" t="s">
        <v>17</v>
      </c>
      <c r="B20" s="1">
        <v>1582.3336966732199</v>
      </c>
      <c r="C20" s="1">
        <v>25.929444692828</v>
      </c>
      <c r="D20" s="1">
        <v>25.852102632081198</v>
      </c>
      <c r="E20" s="1">
        <v>43.151630244350599</v>
      </c>
      <c r="F20" s="1">
        <v>29.024000000000001</v>
      </c>
      <c r="G20" s="1">
        <v>13.42449</v>
      </c>
      <c r="H20" s="1">
        <f t="shared" si="1"/>
        <v>1.5163192361972179E-2</v>
      </c>
      <c r="I20" s="1">
        <f t="shared" si="2"/>
        <v>22.420958427085683</v>
      </c>
      <c r="J20" s="1">
        <f t="shared" si="8"/>
        <v>40.121356438891588</v>
      </c>
      <c r="K20" s="1">
        <f t="shared" si="4"/>
        <v>17.898298265321611</v>
      </c>
      <c r="L20" s="1">
        <f t="shared" si="5"/>
        <v>17.533670924344346</v>
      </c>
      <c r="M20" s="1">
        <f t="shared" si="6"/>
        <v>6.2320716823898907</v>
      </c>
      <c r="N20" s="1">
        <f t="shared" si="7"/>
        <v>-477168523544.47974</v>
      </c>
    </row>
    <row r="21" spans="1:14" x14ac:dyDescent="0.25">
      <c r="A21" t="s">
        <v>18</v>
      </c>
      <c r="B21" s="1">
        <v>22226.452473561902</v>
      </c>
      <c r="C21" s="1">
        <v>33.060857945718801</v>
      </c>
      <c r="D21" s="1">
        <v>23.232181491999501</v>
      </c>
      <c r="E21" s="1">
        <v>62.0016355731806</v>
      </c>
      <c r="F21" s="1">
        <v>89.355999999999995</v>
      </c>
      <c r="G21" s="1">
        <v>63.210749999999997</v>
      </c>
      <c r="H21" s="1">
        <f t="shared" si="1"/>
        <v>0.38059564205507523</v>
      </c>
      <c r="I21" s="1">
        <f t="shared" si="2"/>
        <v>30.310831454275768</v>
      </c>
      <c r="J21" s="1">
        <f t="shared" si="8"/>
        <v>32.719259847131113</v>
      </c>
      <c r="K21" s="1">
        <f t="shared" si="4"/>
        <v>62.460695887453532</v>
      </c>
      <c r="L21" s="1">
        <f t="shared" si="5"/>
        <v>92.771974907414389</v>
      </c>
      <c r="M21" s="1">
        <f t="shared" si="6"/>
        <v>61.438918548615085</v>
      </c>
      <c r="N21" s="1">
        <f t="shared" si="7"/>
        <v>-4.3937080447600864E+16</v>
      </c>
    </row>
    <row r="22" spans="1:14" x14ac:dyDescent="0.25">
      <c r="A22" t="s">
        <v>19</v>
      </c>
      <c r="B22" s="1">
        <v>12758.647789258999</v>
      </c>
      <c r="C22" s="1">
        <v>24.0800149966635</v>
      </c>
      <c r="D22" s="1">
        <v>47.007716622205599</v>
      </c>
      <c r="E22" s="1">
        <v>47.837121813812502</v>
      </c>
      <c r="F22" s="1">
        <v>54.41</v>
      </c>
      <c r="G22" s="1">
        <v>78.926779999999994</v>
      </c>
      <c r="H22" s="1">
        <f t="shared" si="1"/>
        <v>0.2130010309024801</v>
      </c>
      <c r="I22" s="1">
        <f t="shared" si="2"/>
        <v>20.374833071843131</v>
      </c>
      <c r="J22" s="1">
        <f t="shared" si="8"/>
        <v>99.892582304116274</v>
      </c>
      <c r="K22" s="1">
        <f t="shared" si="4"/>
        <v>28.975045180303415</v>
      </c>
      <c r="L22" s="1">
        <f t="shared" si="5"/>
        <v>49.191822235658684</v>
      </c>
      <c r="M22" s="1">
        <f t="shared" si="6"/>
        <v>78.866065346848202</v>
      </c>
      <c r="N22" s="1">
        <f t="shared" si="7"/>
        <v>-2.3146376766486948E+16</v>
      </c>
    </row>
    <row r="23" spans="1:14" x14ac:dyDescent="0.25">
      <c r="A23" t="s">
        <v>20</v>
      </c>
      <c r="B23" s="1">
        <v>12715.967391439801</v>
      </c>
      <c r="C23" s="1">
        <v>15.9365444182468</v>
      </c>
      <c r="D23" s="1">
        <v>26.278456935666</v>
      </c>
      <c r="E23" s="1">
        <v>58.093111674585103</v>
      </c>
      <c r="F23" s="1">
        <v>76.161000000000001</v>
      </c>
      <c r="G23" s="1">
        <v>38.353340000000003</v>
      </c>
      <c r="H23" s="1">
        <f t="shared" si="1"/>
        <v>0.21224552263896407</v>
      </c>
      <c r="I23" s="1">
        <f t="shared" si="2"/>
        <v>11.365265601002616</v>
      </c>
      <c r="J23" s="1">
        <f t="shared" si="8"/>
        <v>41.325940687312546</v>
      </c>
      <c r="K23" s="1">
        <f t="shared" si="4"/>
        <v>53.220741147577158</v>
      </c>
      <c r="L23" s="1">
        <f t="shared" si="5"/>
        <v>76.316869473206864</v>
      </c>
      <c r="M23" s="1">
        <f t="shared" si="6"/>
        <v>33.875104207851699</v>
      </c>
      <c r="N23" s="1">
        <f t="shared" si="7"/>
        <v>-1.187792828542782E+16</v>
      </c>
    </row>
    <row r="24" spans="1:14" x14ac:dyDescent="0.25">
      <c r="A24" t="s">
        <v>21</v>
      </c>
      <c r="B24" s="1">
        <v>725.73011803576196</v>
      </c>
      <c r="C24" s="1">
        <v>33.1942588716256</v>
      </c>
      <c r="D24" s="1">
        <v>22.4162693307197</v>
      </c>
      <c r="E24" s="1">
        <v>42.294426165709197</v>
      </c>
      <c r="F24" s="1">
        <v>41.975999999999999</v>
      </c>
      <c r="G24" s="1">
        <v>10.907590000000001</v>
      </c>
      <c r="H24" s="1">
        <f t="shared" si="1"/>
        <v>0</v>
      </c>
      <c r="I24" s="1">
        <f t="shared" si="2"/>
        <v>30.45842020418976</v>
      </c>
      <c r="J24" s="1">
        <f t="shared" si="8"/>
        <v>30.41405281788564</v>
      </c>
      <c r="K24" s="1">
        <f t="shared" si="4"/>
        <v>15.871823029407057</v>
      </c>
      <c r="L24" s="1">
        <f t="shared" si="5"/>
        <v>33.685738039452801</v>
      </c>
      <c r="M24" s="1">
        <f t="shared" si="6"/>
        <v>3.4411387447158783</v>
      </c>
      <c r="N24" s="1">
        <f t="shared" si="7"/>
        <v>-33222898225958.82</v>
      </c>
    </row>
    <row r="25" spans="1:14" x14ac:dyDescent="0.25">
      <c r="A25" t="s">
        <v>22</v>
      </c>
      <c r="B25" s="1">
        <v>14392.042244228</v>
      </c>
      <c r="C25" s="1">
        <v>32.276995386553502</v>
      </c>
      <c r="D25" s="1">
        <v>18.8011893091541</v>
      </c>
      <c r="E25" s="1">
        <v>72.310966065069707</v>
      </c>
      <c r="F25" s="1">
        <v>75.915000000000006</v>
      </c>
      <c r="G25" s="1">
        <v>64.553060000000002</v>
      </c>
      <c r="H25" s="1">
        <f t="shared" si="1"/>
        <v>0.24191460882970475</v>
      </c>
      <c r="I25" s="1">
        <f t="shared" si="2"/>
        <v>29.443601377533895</v>
      </c>
      <c r="J25" s="1">
        <f t="shared" si="8"/>
        <v>20.200321153528108</v>
      </c>
      <c r="K25" s="1">
        <f t="shared" si="4"/>
        <v>86.8324918940516</v>
      </c>
      <c r="L25" s="1">
        <f t="shared" si="5"/>
        <v>76.010089940291749</v>
      </c>
      <c r="M25" s="1">
        <f t="shared" si="6"/>
        <v>62.927375456545164</v>
      </c>
      <c r="N25" s="1">
        <f t="shared" si="7"/>
        <v>-1.7074174450288642E+16</v>
      </c>
    </row>
    <row r="26" spans="1:14" x14ac:dyDescent="0.25">
      <c r="A26" t="s">
        <v>23</v>
      </c>
      <c r="B26" s="1">
        <v>3054.5348738738198</v>
      </c>
      <c r="C26" s="1">
        <v>36.658833401494803</v>
      </c>
      <c r="D26" s="1">
        <v>19.793197403952099</v>
      </c>
      <c r="E26" s="1">
        <v>45.880368464637698</v>
      </c>
      <c r="F26" s="1">
        <v>53.478999999999999</v>
      </c>
      <c r="G26" s="1">
        <v>15.13626</v>
      </c>
      <c r="H26" s="1">
        <f t="shared" si="1"/>
        <v>4.1223402944938356E-2</v>
      </c>
      <c r="I26" s="1">
        <f t="shared" si="2"/>
        <v>34.291468740933048</v>
      </c>
      <c r="J26" s="1">
        <f t="shared" si="8"/>
        <v>23.003054268340144</v>
      </c>
      <c r="K26" s="1">
        <f t="shared" si="4"/>
        <v>24.349178010865423</v>
      </c>
      <c r="L26" s="1">
        <f t="shared" si="5"/>
        <v>48.03079888141486</v>
      </c>
      <c r="M26" s="1">
        <f t="shared" si="6"/>
        <v>8.1302143478602105</v>
      </c>
      <c r="N26" s="1">
        <f t="shared" si="7"/>
        <v>-298738794401667.31</v>
      </c>
    </row>
    <row r="27" spans="1:14" x14ac:dyDescent="0.25">
      <c r="A27" t="s">
        <v>24</v>
      </c>
      <c r="B27" s="1">
        <v>12639.0915494073</v>
      </c>
      <c r="C27" s="1">
        <v>25.598712738582201</v>
      </c>
      <c r="D27" s="1">
        <v>23.9100547774582</v>
      </c>
      <c r="E27" s="1">
        <v>66.077854277224603</v>
      </c>
      <c r="F27" s="1">
        <v>78.061000000000007</v>
      </c>
      <c r="G27" s="1">
        <v>53.98639</v>
      </c>
      <c r="H27" s="1">
        <f t="shared" si="1"/>
        <v>0.2108847027570514</v>
      </c>
      <c r="I27" s="1">
        <f t="shared" si="2"/>
        <v>22.055051553861638</v>
      </c>
      <c r="J27" s="1">
        <f t="shared" si="8"/>
        <v>34.634463881013922</v>
      </c>
      <c r="K27" s="1">
        <f t="shared" si="4"/>
        <v>72.097089910460156</v>
      </c>
      <c r="L27" s="1">
        <f t="shared" si="5"/>
        <v>78.686304890030996</v>
      </c>
      <c r="M27" s="1">
        <f t="shared" si="6"/>
        <v>51.210236378897314</v>
      </c>
      <c r="N27" s="1">
        <f t="shared" si="7"/>
        <v>-1.4732766854484282E+16</v>
      </c>
    </row>
    <row r="28" spans="1:14" x14ac:dyDescent="0.25">
      <c r="A28" t="s">
        <v>25</v>
      </c>
      <c r="B28" s="1">
        <v>9879.7993585530203</v>
      </c>
      <c r="C28" s="1">
        <v>14.244131455399099</v>
      </c>
      <c r="D28" s="1">
        <v>13.643192488262899</v>
      </c>
      <c r="E28" s="1">
        <v>50.527611534276403</v>
      </c>
      <c r="F28" s="1">
        <v>43.069000000000003</v>
      </c>
      <c r="G28" s="1">
        <v>13.65175</v>
      </c>
      <c r="H28" s="1">
        <f t="shared" si="1"/>
        <v>0.16204101436228346</v>
      </c>
      <c r="I28" s="1">
        <f t="shared" si="2"/>
        <v>9.4928564567104718</v>
      </c>
      <c r="J28" s="1">
        <f t="shared" si="8"/>
        <v>5.6273669893277436</v>
      </c>
      <c r="K28" s="1">
        <f t="shared" si="4"/>
        <v>35.335503473553814</v>
      </c>
      <c r="L28" s="1">
        <f t="shared" si="5"/>
        <v>35.048786939762685</v>
      </c>
      <c r="M28" s="1">
        <f t="shared" si="6"/>
        <v>6.4840751070058058</v>
      </c>
      <c r="N28" s="1">
        <f t="shared" si="7"/>
        <v>-10394186901333.41</v>
      </c>
    </row>
    <row r="29" spans="1:14" x14ac:dyDescent="0.25">
      <c r="A29" t="s">
        <v>26</v>
      </c>
      <c r="B29" s="1">
        <v>8749.1561892735208</v>
      </c>
      <c r="C29" s="1">
        <v>42.943617195095896</v>
      </c>
      <c r="D29" s="1">
        <v>29.8068931026535</v>
      </c>
      <c r="E29" s="1">
        <v>66.749905919112706</v>
      </c>
      <c r="F29" s="1">
        <v>53.468000000000004</v>
      </c>
      <c r="G29" s="1">
        <v>39.66507</v>
      </c>
      <c r="H29" s="1">
        <f t="shared" si="1"/>
        <v>0.1420269024719211</v>
      </c>
      <c r="I29" s="1">
        <f t="shared" si="2"/>
        <v>41.244669232400057</v>
      </c>
      <c r="J29" s="1">
        <f t="shared" si="8"/>
        <v>51.294876364929223</v>
      </c>
      <c r="K29" s="1">
        <f t="shared" si="4"/>
        <v>73.685855110574977</v>
      </c>
      <c r="L29" s="1">
        <f t="shared" si="5"/>
        <v>48.017081097422732</v>
      </c>
      <c r="M29" s="1">
        <f t="shared" si="6"/>
        <v>35.329651652062878</v>
      </c>
      <c r="N29" s="1">
        <f t="shared" si="7"/>
        <v>-760804325876980.88</v>
      </c>
    </row>
    <row r="30" spans="1:14" x14ac:dyDescent="0.25">
      <c r="A30" t="s">
        <v>27</v>
      </c>
      <c r="B30" s="1">
        <v>7147.4292280648597</v>
      </c>
      <c r="C30" s="1">
        <v>23.158418554947101</v>
      </c>
      <c r="D30" s="1">
        <v>13.7060344175471</v>
      </c>
      <c r="E30" s="1">
        <v>59.627755097018301</v>
      </c>
      <c r="F30" s="1">
        <v>51.115000000000002</v>
      </c>
      <c r="G30" s="1">
        <v>40.786729999999999</v>
      </c>
      <c r="H30" s="1">
        <f t="shared" si="1"/>
        <v>0.11367388757698421</v>
      </c>
      <c r="I30" s="1">
        <f t="shared" si="2"/>
        <v>19.355220457961156</v>
      </c>
      <c r="J30" s="1">
        <f t="shared" si="8"/>
        <v>5.8049150931457563</v>
      </c>
      <c r="K30" s="1">
        <f t="shared" si="4"/>
        <v>56.848718392446315</v>
      </c>
      <c r="L30" s="1">
        <f t="shared" si="5"/>
        <v>45.082722394376852</v>
      </c>
      <c r="M30" s="1">
        <f t="shared" si="6"/>
        <v>36.573434813440542</v>
      </c>
      <c r="N30" s="1">
        <f t="shared" si="7"/>
        <v>-237581422700924.88</v>
      </c>
    </row>
    <row r="31" spans="1:14" x14ac:dyDescent="0.25">
      <c r="A31" t="s">
        <v>28</v>
      </c>
      <c r="B31" s="1">
        <v>4231.32506716223</v>
      </c>
      <c r="C31" s="1">
        <v>47.562654730020597</v>
      </c>
      <c r="D31" s="1">
        <v>22.183832227738499</v>
      </c>
      <c r="E31" s="1">
        <v>59.519546250715798</v>
      </c>
      <c r="F31" s="1">
        <v>54.137</v>
      </c>
      <c r="G31" s="1">
        <v>30.043659999999999</v>
      </c>
      <c r="H31" s="1">
        <f t="shared" si="1"/>
        <v>6.2054387679904885E-2</v>
      </c>
      <c r="I31" s="1">
        <f t="shared" si="2"/>
        <v>46.35496341477802</v>
      </c>
      <c r="J31" s="1">
        <f t="shared" si="8"/>
        <v>29.757345308085487</v>
      </c>
      <c r="K31" s="1">
        <f t="shared" si="4"/>
        <v>56.592907025232044</v>
      </c>
      <c r="L31" s="1">
        <f t="shared" si="5"/>
        <v>48.851371778399219</v>
      </c>
      <c r="M31" s="1">
        <f t="shared" si="6"/>
        <v>24.660689803810616</v>
      </c>
      <c r="N31" s="1">
        <f t="shared" si="7"/>
        <v>-429022309936541.69</v>
      </c>
    </row>
    <row r="32" spans="1:14" x14ac:dyDescent="0.25">
      <c r="A32" t="s">
        <v>29</v>
      </c>
      <c r="B32" s="1">
        <v>5389.9043844637199</v>
      </c>
      <c r="C32" s="1">
        <v>23.0093350287435</v>
      </c>
      <c r="D32" s="1">
        <v>34.567266606051398</v>
      </c>
      <c r="E32" s="1">
        <v>51.800247748407898</v>
      </c>
      <c r="F32" s="1">
        <v>32.366</v>
      </c>
      <c r="G32" s="1">
        <v>52.753810000000001</v>
      </c>
      <c r="H32" s="1">
        <f t="shared" si="1"/>
        <v>8.2563012080924494E-2</v>
      </c>
      <c r="I32" s="1">
        <f t="shared" si="2"/>
        <v>19.190281188495124</v>
      </c>
      <c r="J32" s="1">
        <f t="shared" si="8"/>
        <v>64.744420301930944</v>
      </c>
      <c r="K32" s="1">
        <f t="shared" si="4"/>
        <v>38.344081986564362</v>
      </c>
      <c r="L32" s="1">
        <f t="shared" si="5"/>
        <v>21.701383115410781</v>
      </c>
      <c r="M32" s="1">
        <f t="shared" si="6"/>
        <v>49.843456562330019</v>
      </c>
      <c r="N32" s="1">
        <f t="shared" si="7"/>
        <v>-1125022006799508.9</v>
      </c>
    </row>
    <row r="33" spans="1:14" x14ac:dyDescent="0.25">
      <c r="A33" t="s">
        <v>30</v>
      </c>
      <c r="B33" s="1">
        <v>10003.089029344799</v>
      </c>
      <c r="C33" s="1">
        <v>23.665984596936699</v>
      </c>
      <c r="D33" s="1">
        <v>34.6003439149803</v>
      </c>
      <c r="E33" s="1">
        <v>43.322082471185098</v>
      </c>
      <c r="F33" s="1">
        <v>53.003</v>
      </c>
      <c r="G33" s="1">
        <v>35.947360000000003</v>
      </c>
      <c r="H33" s="1">
        <f t="shared" si="1"/>
        <v>0.16422342994059985</v>
      </c>
      <c r="I33" s="1">
        <f t="shared" si="2"/>
        <v>19.916768566618021</v>
      </c>
      <c r="J33" s="1">
        <f t="shared" si="8"/>
        <v>64.837874044465963</v>
      </c>
      <c r="K33" s="1">
        <f t="shared" si="4"/>
        <v>18.301256236699981</v>
      </c>
      <c r="L33" s="1">
        <f t="shared" si="5"/>
        <v>47.437192955936823</v>
      </c>
      <c r="M33" s="1">
        <f t="shared" si="6"/>
        <v>31.207167925367326</v>
      </c>
      <c r="N33" s="1">
        <f t="shared" si="7"/>
        <v>-685909385162448.5</v>
      </c>
    </row>
    <row r="34" spans="1:14" x14ac:dyDescent="0.25">
      <c r="A34" t="s">
        <v>31</v>
      </c>
      <c r="B34" s="1">
        <v>16924.200677824701</v>
      </c>
      <c r="C34" s="1">
        <v>23.140861456200401</v>
      </c>
      <c r="D34" s="1">
        <v>39.905896195751701</v>
      </c>
      <c r="E34" s="1">
        <v>49.465620472488297</v>
      </c>
      <c r="F34" s="1">
        <v>72.855000000000004</v>
      </c>
      <c r="G34" s="1">
        <v>92.175219999999996</v>
      </c>
      <c r="H34" s="1">
        <f t="shared" si="1"/>
        <v>0.28673768262620963</v>
      </c>
      <c r="I34" s="1">
        <f t="shared" si="2"/>
        <v>19.335796078118751</v>
      </c>
      <c r="J34" s="1">
        <f t="shared" si="8"/>
        <v>79.827718530273799</v>
      </c>
      <c r="K34" s="1">
        <f t="shared" si="4"/>
        <v>32.82490110814382</v>
      </c>
      <c r="L34" s="1">
        <f t="shared" si="5"/>
        <v>72.194051847932897</v>
      </c>
      <c r="M34" s="1">
        <f t="shared" si="6"/>
        <v>93.5569579404347</v>
      </c>
      <c r="N34" s="1">
        <f t="shared" si="7"/>
        <v>-9.3512382791674224E+16</v>
      </c>
    </row>
    <row r="35" spans="1:14" x14ac:dyDescent="0.25">
      <c r="A35" t="s">
        <v>32</v>
      </c>
      <c r="B35" s="1">
        <v>31702.0835366295</v>
      </c>
      <c r="C35" s="1">
        <v>32.214661840763299</v>
      </c>
      <c r="D35" s="1">
        <v>20.207375004673398</v>
      </c>
      <c r="E35" s="1">
        <v>76.748948000778697</v>
      </c>
      <c r="F35" s="1">
        <v>92.075999999999993</v>
      </c>
      <c r="G35" s="1">
        <v>89.952770000000001</v>
      </c>
      <c r="H35" s="1">
        <f t="shared" si="1"/>
        <v>0.54832879207169827</v>
      </c>
      <c r="I35" s="1">
        <f t="shared" si="2"/>
        <v>29.374638362184886</v>
      </c>
      <c r="J35" s="1">
        <f t="shared" si="8"/>
        <v>24.173235522951135</v>
      </c>
      <c r="K35" s="1">
        <f t="shared" si="4"/>
        <v>97.324113100992562</v>
      </c>
      <c r="L35" s="1">
        <f t="shared" si="5"/>
        <v>96.164008767288934</v>
      </c>
      <c r="M35" s="1">
        <f t="shared" si="6"/>
        <v>91.092533884121949</v>
      </c>
      <c r="N35" s="1">
        <f t="shared" si="7"/>
        <v>-1.9212534494926282E+17</v>
      </c>
    </row>
    <row r="36" spans="1:14" x14ac:dyDescent="0.25">
      <c r="A36" t="s">
        <v>33</v>
      </c>
      <c r="B36" s="1">
        <v>33945.843878358501</v>
      </c>
      <c r="C36" s="1">
        <v>29.3065130489857</v>
      </c>
      <c r="D36" s="1">
        <v>17.033004502575899</v>
      </c>
      <c r="E36" s="1">
        <v>74.459467690707001</v>
      </c>
      <c r="F36" s="1">
        <v>68.820999999999998</v>
      </c>
      <c r="G36" s="1">
        <v>87.334580000000003</v>
      </c>
      <c r="H36" s="1">
        <f t="shared" si="1"/>
        <v>0.58804677892615287</v>
      </c>
      <c r="I36" s="1">
        <f t="shared" si="2"/>
        <v>26.157194091654002</v>
      </c>
      <c r="J36" s="1">
        <f t="shared" si="8"/>
        <v>15.204646081427645</v>
      </c>
      <c r="K36" s="1">
        <f t="shared" si="4"/>
        <v>91.911662009033677</v>
      </c>
      <c r="L36" s="1">
        <f t="shared" si="5"/>
        <v>67.163366336633672</v>
      </c>
      <c r="M36" s="1">
        <f t="shared" si="6"/>
        <v>88.189282778361402</v>
      </c>
      <c r="N36" s="1">
        <f t="shared" si="7"/>
        <v>-1.2084969289354347E+17</v>
      </c>
    </row>
    <row r="37" spans="1:14" x14ac:dyDescent="0.25">
      <c r="A37" t="s">
        <v>34</v>
      </c>
      <c r="B37" s="1">
        <v>2753.0269261629601</v>
      </c>
      <c r="C37" s="1">
        <v>18.297778213797201</v>
      </c>
      <c r="D37" s="1">
        <v>22.432643739958301</v>
      </c>
      <c r="E37" s="1">
        <v>50.3299393289698</v>
      </c>
      <c r="F37" s="1">
        <v>25.196999999999999</v>
      </c>
      <c r="G37" s="1">
        <v>55.205539999999999</v>
      </c>
      <c r="H37" s="1">
        <f t="shared" si="1"/>
        <v>3.5886251520617543E-2</v>
      </c>
      <c r="I37" s="1">
        <f t="shared" si="2"/>
        <v>13.977627859893017</v>
      </c>
      <c r="J37" s="1">
        <f t="shared" si="8"/>
        <v>30.460315645023016</v>
      </c>
      <c r="K37" s="1">
        <f t="shared" si="4"/>
        <v>34.868196050661787</v>
      </c>
      <c r="L37" s="1">
        <f t="shared" si="5"/>
        <v>12.761129166351749</v>
      </c>
      <c r="M37" s="1">
        <f t="shared" si="6"/>
        <v>52.562123975132877</v>
      </c>
      <c r="N37" s="1">
        <f t="shared" si="7"/>
        <v>-1506280974379090.5</v>
      </c>
    </row>
    <row r="38" spans="1:14" x14ac:dyDescent="0.25">
      <c r="A38" t="s">
        <v>35</v>
      </c>
      <c r="B38" s="1">
        <v>33425.689593141797</v>
      </c>
      <c r="C38" s="1">
        <v>50.275533748434597</v>
      </c>
      <c r="D38" s="1">
        <v>29.276910054530699</v>
      </c>
      <c r="E38" s="1">
        <v>59.609620304101902</v>
      </c>
      <c r="F38" s="1">
        <v>82.36</v>
      </c>
      <c r="G38" s="1">
        <v>94.360820000000004</v>
      </c>
      <c r="H38" s="1">
        <f t="shared" si="1"/>
        <v>0.57883925320323837</v>
      </c>
      <c r="I38" s="1">
        <f t="shared" si="2"/>
        <v>49.356370041260931</v>
      </c>
      <c r="J38" s="1">
        <f t="shared" si="8"/>
        <v>49.797508503666691</v>
      </c>
      <c r="K38" s="1">
        <f t="shared" si="4"/>
        <v>56.805846794341264</v>
      </c>
      <c r="L38" s="1">
        <f t="shared" si="5"/>
        <v>84.047464288413565</v>
      </c>
      <c r="M38" s="1">
        <f t="shared" si="6"/>
        <v>95.980519873201359</v>
      </c>
      <c r="N38" s="1">
        <f t="shared" si="7"/>
        <v>-1.7312655470207402E+17</v>
      </c>
    </row>
    <row r="39" spans="1:14" x14ac:dyDescent="0.25">
      <c r="A39" t="s">
        <v>36</v>
      </c>
      <c r="B39" s="1">
        <v>3181.6421629226502</v>
      </c>
      <c r="C39" s="1">
        <v>37.448651589492201</v>
      </c>
      <c r="D39" s="1">
        <v>36.7567270785188</v>
      </c>
      <c r="E39" s="1">
        <v>55.129887815655302</v>
      </c>
      <c r="F39" s="1">
        <v>35.585000000000001</v>
      </c>
      <c r="G39" s="1">
        <v>18.470600000000001</v>
      </c>
      <c r="H39" s="1">
        <f t="shared" si="1"/>
        <v>4.3473396200303834E-2</v>
      </c>
      <c r="I39" s="1">
        <f t="shared" si="2"/>
        <v>35.1652878560066</v>
      </c>
      <c r="J39" s="1">
        <f t="shared" si="8"/>
        <v>70.930330882636383</v>
      </c>
      <c r="K39" s="1">
        <f t="shared" si="4"/>
        <v>46.215525099014158</v>
      </c>
      <c r="L39" s="1">
        <f t="shared" si="5"/>
        <v>25.715705540019655</v>
      </c>
      <c r="M39" s="1">
        <f t="shared" si="6"/>
        <v>11.827587835644376</v>
      </c>
      <c r="N39" s="1">
        <f t="shared" si="7"/>
        <v>-10766458041563.266</v>
      </c>
    </row>
    <row r="40" spans="1:14" x14ac:dyDescent="0.25">
      <c r="A40" t="s">
        <v>37</v>
      </c>
      <c r="B40" s="1">
        <v>13831.375229389299</v>
      </c>
      <c r="C40" s="1">
        <v>27.597614381881801</v>
      </c>
      <c r="D40" s="1">
        <v>24.198878026001701</v>
      </c>
      <c r="E40" s="1">
        <v>77.053119069785694</v>
      </c>
      <c r="F40" s="1">
        <v>87.67</v>
      </c>
      <c r="G40" s="1">
        <v>46.927140000000001</v>
      </c>
      <c r="H40" s="1">
        <f t="shared" si="1"/>
        <v>0.23198994588289021</v>
      </c>
      <c r="I40" s="1">
        <f t="shared" si="2"/>
        <v>24.266545909918268</v>
      </c>
      <c r="J40" s="1">
        <f t="shared" si="8"/>
        <v>35.450479886594294</v>
      </c>
      <c r="K40" s="1">
        <f t="shared" si="4"/>
        <v>98.043189402870723</v>
      </c>
      <c r="L40" s="1">
        <f t="shared" si="5"/>
        <v>90.669412742801001</v>
      </c>
      <c r="M40" s="1">
        <f t="shared" si="6"/>
        <v>43.382395248826491</v>
      </c>
      <c r="N40" s="1">
        <f t="shared" si="7"/>
        <v>-3.461750735361932E+16</v>
      </c>
    </row>
    <row r="41" spans="1:14" x14ac:dyDescent="0.25">
      <c r="A41" t="s">
        <v>38</v>
      </c>
      <c r="B41" s="1">
        <v>12298.4901835571</v>
      </c>
      <c r="C41" s="1">
        <v>47.662855290913498</v>
      </c>
      <c r="D41" s="1">
        <v>30.295225261593799</v>
      </c>
      <c r="E41" s="1">
        <v>61.992936471903</v>
      </c>
      <c r="F41" s="1">
        <v>57.029000000000003</v>
      </c>
      <c r="G41" s="1">
        <v>71.798500000000004</v>
      </c>
      <c r="H41" s="1">
        <f t="shared" si="1"/>
        <v>0.20485553809099663</v>
      </c>
      <c r="I41" s="1">
        <f t="shared" si="2"/>
        <v>46.46582078268861</v>
      </c>
      <c r="J41" s="1">
        <f t="shared" si="8"/>
        <v>52.674567438083535</v>
      </c>
      <c r="K41" s="1">
        <f t="shared" si="4"/>
        <v>62.440130757453566</v>
      </c>
      <c r="L41" s="1">
        <f t="shared" si="5"/>
        <v>52.457901897059941</v>
      </c>
      <c r="M41" s="1">
        <f t="shared" si="6"/>
        <v>70.961678426047655</v>
      </c>
      <c r="N41" s="1">
        <f t="shared" si="7"/>
        <v>-2.0382874036492416E+16</v>
      </c>
    </row>
    <row r="42" spans="1:14" x14ac:dyDescent="0.25">
      <c r="A42" t="s">
        <v>39</v>
      </c>
      <c r="B42" s="1">
        <v>1090.3672076732</v>
      </c>
      <c r="C42" s="1">
        <v>33.7015718401749</v>
      </c>
      <c r="D42" s="1">
        <v>12.0053677925205</v>
      </c>
      <c r="E42" s="1">
        <v>53.459333860164698</v>
      </c>
      <c r="F42" s="1">
        <v>16.102</v>
      </c>
      <c r="G42" s="1">
        <v>16.135670000000001</v>
      </c>
      <c r="H42" s="1">
        <f t="shared" si="1"/>
        <v>6.4546337073175374E-3</v>
      </c>
      <c r="I42" s="1">
        <f t="shared" si="2"/>
        <v>31.019688323840281</v>
      </c>
      <c r="J42" s="1">
        <f t="shared" si="8"/>
        <v>1</v>
      </c>
      <c r="K42" s="1">
        <f t="shared" si="4"/>
        <v>42.266248251864418</v>
      </c>
      <c r="L42" s="1">
        <f t="shared" si="5"/>
        <v>1.4190159473962667</v>
      </c>
      <c r="M42" s="1">
        <f t="shared" si="6"/>
        <v>9.2384372757638964</v>
      </c>
      <c r="N42" s="1">
        <f t="shared" si="7"/>
        <v>-9740734034.4222469</v>
      </c>
    </row>
    <row r="43" spans="1:14" x14ac:dyDescent="0.25">
      <c r="A43" t="s">
        <v>40</v>
      </c>
      <c r="B43" s="1">
        <v>24194.633908454201</v>
      </c>
      <c r="C43" s="1">
        <v>73.793498625776493</v>
      </c>
      <c r="D43" s="1">
        <v>24.9776084262813</v>
      </c>
      <c r="E43" s="1">
        <v>51.202276122674199</v>
      </c>
      <c r="F43" s="1">
        <v>74.010000000000005</v>
      </c>
      <c r="G43" s="1">
        <v>80.674620000000004</v>
      </c>
      <c r="H43" s="1">
        <f t="shared" ref="H43:H66" si="9">((B43-MIN(B$11:B$66))/(MAX(B$11:B$66)-MIN(B$11:B$66)))</f>
        <v>0.41543546113218566</v>
      </c>
      <c r="I43" s="1">
        <f t="shared" ref="I43:I66" si="10">((C43-MIN(C$11:C$66))/(MAX(C$11:C$66)-MIN(C$11:C$66)))*99+1</f>
        <v>75.375582525536345</v>
      </c>
      <c r="J43" s="1">
        <f t="shared" si="8"/>
        <v>37.650636812550523</v>
      </c>
      <c r="K43" s="1">
        <f t="shared" si="4"/>
        <v>36.930445815759541</v>
      </c>
      <c r="L43" s="1">
        <f t="shared" si="5"/>
        <v>73.634419167107552</v>
      </c>
      <c r="M43" s="1">
        <f t="shared" si="6"/>
        <v>80.804205211675622</v>
      </c>
      <c r="N43" s="1">
        <f t="shared" ref="N43:N74" si="11">(-96.27*M43^6.96*K43^0.79)+(-60.61*J43^0.85*L43^6.86)+(61.55*I43^-1.08*L43^-2.64*M43^-6.71)</f>
        <v>-3.9952581457779352E+16</v>
      </c>
    </row>
    <row r="44" spans="1:14" x14ac:dyDescent="0.25">
      <c r="A44" t="s">
        <v>41</v>
      </c>
      <c r="B44" s="1">
        <v>18255.8697234297</v>
      </c>
      <c r="C44" s="1">
        <v>51.062842101504302</v>
      </c>
      <c r="D44" s="1">
        <v>19.675714555350901</v>
      </c>
      <c r="E44" s="1">
        <v>73.985592409435299</v>
      </c>
      <c r="F44" s="1">
        <v>39.814</v>
      </c>
      <c r="G44" s="1">
        <v>82.208269999999999</v>
      </c>
      <c r="H44" s="1">
        <f t="shared" si="9"/>
        <v>0.31031025972553855</v>
      </c>
      <c r="I44" s="1">
        <f t="shared" si="10"/>
        <v>50.227412388505087</v>
      </c>
      <c r="J44" s="1">
        <f t="shared" si="8"/>
        <v>22.671128478698197</v>
      </c>
      <c r="K44" s="1">
        <f t="shared" si="4"/>
        <v>90.791396081308335</v>
      </c>
      <c r="L44" s="1">
        <f t="shared" si="5"/>
        <v>30.989569949361353</v>
      </c>
      <c r="M44" s="1">
        <f t="shared" si="6"/>
        <v>82.504834676439316</v>
      </c>
      <c r="N44" s="1">
        <f t="shared" si="11"/>
        <v>-7.3982435333422224E+16</v>
      </c>
    </row>
    <row r="45" spans="1:14" x14ac:dyDescent="0.25">
      <c r="A45" t="s">
        <v>42</v>
      </c>
      <c r="B45" s="1">
        <v>16459.819995775099</v>
      </c>
      <c r="C45" s="1">
        <v>32.284921933798202</v>
      </c>
      <c r="D45" s="1">
        <v>21.6007753685934</v>
      </c>
      <c r="E45" s="1">
        <v>62.1283686361121</v>
      </c>
      <c r="F45" s="1">
        <v>78.971000000000004</v>
      </c>
      <c r="G45" s="1">
        <v>38.695349999999998</v>
      </c>
      <c r="H45" s="1">
        <f t="shared" si="9"/>
        <v>0.27851743490987113</v>
      </c>
      <c r="I45" s="1">
        <f t="shared" si="10"/>
        <v>29.452370950841033</v>
      </c>
      <c r="J45" s="1">
        <f t="shared" si="8"/>
        <v>28.110027332039106</v>
      </c>
      <c r="K45" s="1">
        <f t="shared" si="4"/>
        <v>62.760299470779138</v>
      </c>
      <c r="L45" s="1">
        <f t="shared" si="5"/>
        <v>79.821139747562555</v>
      </c>
      <c r="M45" s="1">
        <f t="shared" si="6"/>
        <v>34.254351287200848</v>
      </c>
      <c r="N45" s="1">
        <f t="shared" si="11"/>
        <v>-1.1672318842504266E+16</v>
      </c>
    </row>
    <row r="46" spans="1:14" x14ac:dyDescent="0.25">
      <c r="A46" t="s">
        <v>43</v>
      </c>
      <c r="B46" s="1">
        <v>4762.7808726742896</v>
      </c>
      <c r="C46" s="1">
        <v>41.533244087461</v>
      </c>
      <c r="D46" s="1">
        <v>26.061579651941098</v>
      </c>
      <c r="E46" s="1">
        <v>67.287098958774195</v>
      </c>
      <c r="F46" s="1">
        <v>44.924999999999997</v>
      </c>
      <c r="G46" s="1">
        <v>17.755749999999999</v>
      </c>
      <c r="H46" s="1">
        <f t="shared" si="9"/>
        <v>7.1461967582482994E-2</v>
      </c>
      <c r="I46" s="1">
        <f t="shared" si="10"/>
        <v>39.684296225592163</v>
      </c>
      <c r="J46" s="1">
        <f t="shared" si="8"/>
        <v>40.713194533189636</v>
      </c>
      <c r="K46" s="1">
        <f t="shared" si="4"/>
        <v>74.955807527862859</v>
      </c>
      <c r="L46" s="1">
        <f t="shared" si="5"/>
        <v>37.363351220618249</v>
      </c>
      <c r="M46" s="1">
        <f t="shared" si="6"/>
        <v>11.034906993935817</v>
      </c>
      <c r="N46" s="1">
        <f t="shared" si="11"/>
        <v>-86708532799829.625</v>
      </c>
    </row>
    <row r="47" spans="1:14" x14ac:dyDescent="0.25">
      <c r="A47" t="s">
        <v>44</v>
      </c>
      <c r="B47" s="1">
        <v>11348.647341239701</v>
      </c>
      <c r="C47" s="1">
        <v>52.248998668092902</v>
      </c>
      <c r="D47" s="1">
        <v>35.175297373733002</v>
      </c>
      <c r="E47" s="1">
        <v>50.543424866183699</v>
      </c>
      <c r="F47" s="1">
        <v>71.221999999999994</v>
      </c>
      <c r="G47" s="1">
        <v>91.821780000000004</v>
      </c>
      <c r="H47" s="1">
        <f t="shared" si="9"/>
        <v>0.18804186827816388</v>
      </c>
      <c r="I47" s="1">
        <f t="shared" si="10"/>
        <v>51.539722356933602</v>
      </c>
      <c r="J47" s="1">
        <f t="shared" si="8"/>
        <v>66.462297380094128</v>
      </c>
      <c r="K47" s="1">
        <f t="shared" si="4"/>
        <v>35.372887016523208</v>
      </c>
      <c r="L47" s="1">
        <f t="shared" si="5"/>
        <v>70.15758446073616</v>
      </c>
      <c r="M47" s="1">
        <f t="shared" si="6"/>
        <v>93.165036395084698</v>
      </c>
      <c r="N47" s="1">
        <f t="shared" si="11"/>
        <v>-9.1739287348934416E+16</v>
      </c>
    </row>
    <row r="48" spans="1:14" x14ac:dyDescent="0.25">
      <c r="A48" t="s">
        <v>45</v>
      </c>
      <c r="B48" s="1">
        <v>4770.0120986736802</v>
      </c>
      <c r="C48" s="1">
        <v>20.090339886052501</v>
      </c>
      <c r="D48" s="1">
        <v>35.4293661362452</v>
      </c>
      <c r="E48" s="1">
        <v>37.6806923559799</v>
      </c>
      <c r="F48" s="1">
        <v>33.551000000000002</v>
      </c>
      <c r="G48" s="1">
        <v>22.6204</v>
      </c>
      <c r="H48" s="1">
        <f t="shared" si="9"/>
        <v>7.1589971333081454E-2</v>
      </c>
      <c r="I48" s="1">
        <f t="shared" si="10"/>
        <v>15.960837005957968</v>
      </c>
      <c r="J48" s="1">
        <f t="shared" si="8"/>
        <v>67.180121093294019</v>
      </c>
      <c r="K48" s="1">
        <f t="shared" si="4"/>
        <v>4.9647152082024366</v>
      </c>
      <c r="L48" s="1">
        <f t="shared" si="5"/>
        <v>23.179162572745831</v>
      </c>
      <c r="M48" s="1">
        <f t="shared" si="6"/>
        <v>16.42920629675114</v>
      </c>
      <c r="N48" s="1">
        <f t="shared" si="11"/>
        <v>-5113596970311.627</v>
      </c>
    </row>
    <row r="49" spans="1:14" x14ac:dyDescent="0.25">
      <c r="A49" t="s">
        <v>46</v>
      </c>
      <c r="B49" s="1">
        <v>4576.2270153496002</v>
      </c>
      <c r="C49" s="1">
        <v>12.2425836268349</v>
      </c>
      <c r="D49" s="1">
        <v>14.6352717183037</v>
      </c>
      <c r="E49" s="1">
        <v>54.153904775570901</v>
      </c>
      <c r="F49" s="1">
        <v>38.302999999999997</v>
      </c>
      <c r="G49" s="1">
        <v>8.7061390000000003</v>
      </c>
      <c r="H49" s="1">
        <f t="shared" si="9"/>
        <v>6.8159679225269165E-2</v>
      </c>
      <c r="I49" s="1">
        <f t="shared" si="10"/>
        <v>7.278434480979632</v>
      </c>
      <c r="J49" s="1">
        <f t="shared" si="8"/>
        <v>8.4303010834479899</v>
      </c>
      <c r="K49" s="1">
        <f t="shared" si="4"/>
        <v>43.908250191341885</v>
      </c>
      <c r="L49" s="1">
        <f t="shared" si="5"/>
        <v>29.105245257350166</v>
      </c>
      <c r="M49" s="1">
        <f t="shared" si="6"/>
        <v>1</v>
      </c>
      <c r="N49" s="1">
        <f t="shared" si="11"/>
        <v>-4095941759627.4009</v>
      </c>
    </row>
    <row r="50" spans="1:14" x14ac:dyDescent="0.25">
      <c r="A50" t="s">
        <v>47</v>
      </c>
      <c r="B50" s="1">
        <v>19871.8380707006</v>
      </c>
      <c r="C50" s="1">
        <v>53.569787149345203</v>
      </c>
      <c r="D50" s="1">
        <v>47.045736376308497</v>
      </c>
      <c r="E50" s="1">
        <v>69.646837635271694</v>
      </c>
      <c r="F50" s="1">
        <v>66.292000000000002</v>
      </c>
      <c r="G50" s="1">
        <v>43.403550000000003</v>
      </c>
      <c r="H50" s="1">
        <f t="shared" si="9"/>
        <v>0.33891536891677326</v>
      </c>
      <c r="I50" s="1">
        <f t="shared" si="10"/>
        <v>53.000982985551865</v>
      </c>
      <c r="J50" s="1">
        <f t="shared" si="8"/>
        <v>100</v>
      </c>
      <c r="K50" s="1">
        <f t="shared" si="4"/>
        <v>80.534353069469446</v>
      </c>
      <c r="L50" s="1">
        <f t="shared" si="5"/>
        <v>64.009523089713554</v>
      </c>
      <c r="M50" s="1">
        <f t="shared" si="6"/>
        <v>39.475166757484452</v>
      </c>
      <c r="N50" s="1">
        <f t="shared" si="11"/>
        <v>-7868828280524770</v>
      </c>
    </row>
    <row r="51" spans="1:14" x14ac:dyDescent="0.25">
      <c r="A51" t="s">
        <v>48</v>
      </c>
      <c r="B51" s="1">
        <v>11545.387641225099</v>
      </c>
      <c r="C51" s="1">
        <v>22.5777006902835</v>
      </c>
      <c r="D51" s="1">
        <v>24.652931076772099</v>
      </c>
      <c r="E51" s="1">
        <v>57.707680507537098</v>
      </c>
      <c r="F51" s="1">
        <v>78.284999999999997</v>
      </c>
      <c r="G51" s="1">
        <v>28.97523</v>
      </c>
      <c r="H51" s="1">
        <f t="shared" si="9"/>
        <v>0.19152447223690042</v>
      </c>
      <c r="I51" s="1">
        <f t="shared" si="10"/>
        <v>18.712740481785396</v>
      </c>
      <c r="J51" s="1">
        <f t="shared" si="8"/>
        <v>36.733321758499336</v>
      </c>
      <c r="K51" s="1">
        <f t="shared" si="4"/>
        <v>52.309561727607111</v>
      </c>
      <c r="L51" s="1">
        <f t="shared" si="5"/>
        <v>78.965648854961842</v>
      </c>
      <c r="M51" s="1">
        <f t="shared" si="6"/>
        <v>23.475932173948863</v>
      </c>
      <c r="N51" s="1">
        <f t="shared" si="11"/>
        <v>-1.3474619969706342E+16</v>
      </c>
    </row>
    <row r="52" spans="1:14" x14ac:dyDescent="0.25">
      <c r="A52" t="s">
        <v>49</v>
      </c>
      <c r="B52" s="1">
        <v>19667.0588821069</v>
      </c>
      <c r="C52" s="1">
        <v>41.191683943391801</v>
      </c>
      <c r="D52" s="1">
        <v>24.691099338525401</v>
      </c>
      <c r="E52" s="1">
        <v>59.0419252832978</v>
      </c>
      <c r="F52" s="1">
        <v>54.393000000000001</v>
      </c>
      <c r="G52" s="1">
        <v>60.794539999999998</v>
      </c>
      <c r="H52" s="1">
        <f t="shared" si="9"/>
        <v>0.33529046434502968</v>
      </c>
      <c r="I52" s="1">
        <f t="shared" si="10"/>
        <v>39.306409532970292</v>
      </c>
      <c r="J52" s="1">
        <f t="shared" si="8"/>
        <v>36.841159034940695</v>
      </c>
      <c r="K52" s="1">
        <f t="shared" si="4"/>
        <v>55.463786099722519</v>
      </c>
      <c r="L52" s="1">
        <f t="shared" si="5"/>
        <v>49.170622024034472</v>
      </c>
      <c r="M52" s="1">
        <f t="shared" si="6"/>
        <v>58.759638452728346</v>
      </c>
      <c r="N52" s="1">
        <f t="shared" si="11"/>
        <v>-5244799461350048</v>
      </c>
    </row>
    <row r="53" spans="1:14" x14ac:dyDescent="0.25">
      <c r="A53" t="s">
        <v>50</v>
      </c>
      <c r="B53" s="1">
        <v>1615.5233361220901</v>
      </c>
      <c r="C53" s="1">
        <v>14.7274057811928</v>
      </c>
      <c r="D53" s="1">
        <v>25.301866081229399</v>
      </c>
      <c r="E53" s="1">
        <v>50.658282570249597</v>
      </c>
      <c r="F53" s="1">
        <v>27.841000000000001</v>
      </c>
      <c r="G53" s="1">
        <v>38.144889999999997</v>
      </c>
      <c r="H53" s="1">
        <f t="shared" si="9"/>
        <v>1.5750699699016255E-2</v>
      </c>
      <c r="I53" s="1">
        <f t="shared" si="10"/>
        <v>10.027529309425544</v>
      </c>
      <c r="J53" s="1">
        <f t="shared" si="8"/>
        <v>38.56676609820861</v>
      </c>
      <c r="K53" s="1">
        <f t="shared" si="4"/>
        <v>35.644416630932469</v>
      </c>
      <c r="L53" s="1">
        <f t="shared" si="5"/>
        <v>16.058385609553326</v>
      </c>
      <c r="M53" s="1">
        <f t="shared" si="6"/>
        <v>33.643958762717538</v>
      </c>
      <c r="N53" s="1">
        <f t="shared" si="11"/>
        <v>-68933474160508.68</v>
      </c>
    </row>
    <row r="54" spans="1:14" x14ac:dyDescent="0.25">
      <c r="A54" t="s">
        <v>51</v>
      </c>
      <c r="B54" s="1">
        <v>2218.55191733521</v>
      </c>
      <c r="C54" s="1">
        <v>28.120712291267399</v>
      </c>
      <c r="D54" s="1">
        <v>24.4081647182579</v>
      </c>
      <c r="E54" s="1">
        <v>60.665356385359701</v>
      </c>
      <c r="F54" s="1">
        <v>43.393000000000001</v>
      </c>
      <c r="G54" s="1">
        <v>11.921810000000001</v>
      </c>
      <c r="H54" s="1">
        <f t="shared" si="9"/>
        <v>2.642522710555148E-2</v>
      </c>
      <c r="I54" s="1">
        <f t="shared" si="10"/>
        <v>24.845277774064261</v>
      </c>
      <c r="J54" s="1">
        <f t="shared" si="8"/>
        <v>36.041780245887601</v>
      </c>
      <c r="K54" s="1">
        <f t="shared" si="4"/>
        <v>59.301662058917728</v>
      </c>
      <c r="L54" s="1">
        <f t="shared" si="5"/>
        <v>35.452838031894792</v>
      </c>
      <c r="M54" s="1">
        <f t="shared" si="6"/>
        <v>4.5657841434396014</v>
      </c>
      <c r="N54" s="1">
        <f t="shared" si="11"/>
        <v>-54504986900137.273</v>
      </c>
    </row>
    <row r="55" spans="1:14" x14ac:dyDescent="0.25">
      <c r="A55" t="s">
        <v>52</v>
      </c>
      <c r="B55" s="1">
        <v>12372.2652788385</v>
      </c>
      <c r="C55" s="1">
        <v>31.205517486256699</v>
      </c>
      <c r="D55" s="1">
        <v>20.8364629763667</v>
      </c>
      <c r="E55" s="1">
        <v>68.0156287484714</v>
      </c>
      <c r="F55" s="1">
        <v>64.298000000000002</v>
      </c>
      <c r="G55" s="1">
        <v>68.767229999999998</v>
      </c>
      <c r="H55" s="1">
        <f t="shared" si="9"/>
        <v>0.20616147001700386</v>
      </c>
      <c r="I55" s="1">
        <f t="shared" si="10"/>
        <v>28.25816669789937</v>
      </c>
      <c r="J55" s="1">
        <f t="shared" si="8"/>
        <v>25.950605788013121</v>
      </c>
      <c r="K55" s="1">
        <f t="shared" si="4"/>
        <v>76.678090020717207</v>
      </c>
      <c r="L55" s="1">
        <f t="shared" si="5"/>
        <v>61.522862973320244</v>
      </c>
      <c r="M55" s="1">
        <f t="shared" si="6"/>
        <v>67.600372340790742</v>
      </c>
      <c r="N55" s="1">
        <f t="shared" si="11"/>
        <v>-1.798302791640873E+16</v>
      </c>
    </row>
    <row r="56" spans="1:14" x14ac:dyDescent="0.25">
      <c r="A56" t="s">
        <v>53</v>
      </c>
      <c r="B56" s="1">
        <v>10726.527299060501</v>
      </c>
      <c r="C56" s="1">
        <v>21.088765033077401</v>
      </c>
      <c r="D56" s="1">
        <v>32.309515389794498</v>
      </c>
      <c r="E56" s="1">
        <v>61.048965154888698</v>
      </c>
      <c r="F56" s="1">
        <v>18.32</v>
      </c>
      <c r="G56" s="1">
        <v>82.691379999999995</v>
      </c>
      <c r="H56" s="1">
        <f t="shared" si="9"/>
        <v>0.1770293928378833</v>
      </c>
      <c r="I56" s="1">
        <f t="shared" si="10"/>
        <v>17.065449423978595</v>
      </c>
      <c r="J56" s="1">
        <f t="shared" si="8"/>
        <v>58.36556701233264</v>
      </c>
      <c r="K56" s="1">
        <f t="shared" si="4"/>
        <v>60.208533235921735</v>
      </c>
      <c r="L56" s="1">
        <f t="shared" si="5"/>
        <v>4.1850200287204302</v>
      </c>
      <c r="M56" s="1">
        <f t="shared" si="6"/>
        <v>83.040544323830829</v>
      </c>
      <c r="N56" s="1">
        <f t="shared" si="11"/>
        <v>-5.5934599513707456E+16</v>
      </c>
    </row>
    <row r="57" spans="1:14" x14ac:dyDescent="0.25">
      <c r="A57" t="s">
        <v>54</v>
      </c>
      <c r="B57" s="1">
        <v>57218.027926361203</v>
      </c>
      <c r="C57" s="1">
        <v>64.273711403362</v>
      </c>
      <c r="D57" s="1">
        <v>23.236468226859099</v>
      </c>
      <c r="E57" s="1">
        <v>73.233055917388697</v>
      </c>
      <c r="F57" s="1">
        <v>73.843999999999994</v>
      </c>
      <c r="G57" s="1">
        <v>97.985640000000004</v>
      </c>
      <c r="H57" s="1">
        <f t="shared" si="9"/>
        <v>1</v>
      </c>
      <c r="I57" s="1">
        <f t="shared" si="10"/>
        <v>64.84332057868167</v>
      </c>
      <c r="J57" s="1">
        <f t="shared" si="8"/>
        <v>32.731371213770572</v>
      </c>
      <c r="K57" s="1">
        <f t="shared" si="4"/>
        <v>89.012360489607175</v>
      </c>
      <c r="L57" s="1">
        <f t="shared" si="5"/>
        <v>73.427405335953438</v>
      </c>
      <c r="M57" s="1">
        <f t="shared" si="6"/>
        <v>100</v>
      </c>
      <c r="N57" s="1">
        <f t="shared" si="11"/>
        <v>-2.8510172368406518E+17</v>
      </c>
    </row>
    <row r="58" spans="1:14" x14ac:dyDescent="0.25">
      <c r="A58" t="s">
        <v>55</v>
      </c>
      <c r="B58" s="1">
        <v>2402.0993456210999</v>
      </c>
      <c r="C58" s="1">
        <v>19.414180651808199</v>
      </c>
      <c r="D58" s="1">
        <v>30.130704052122699</v>
      </c>
      <c r="E58" s="1">
        <v>43.376080909406603</v>
      </c>
      <c r="F58" s="1">
        <v>30.901</v>
      </c>
      <c r="G58" s="1">
        <v>19.041229999999999</v>
      </c>
      <c r="H58" s="1">
        <f t="shared" si="9"/>
        <v>2.9674297074499353E-2</v>
      </c>
      <c r="I58" s="1">
        <f t="shared" si="10"/>
        <v>15.21276501585319</v>
      </c>
      <c r="J58" s="1">
        <f t="shared" si="8"/>
        <v>52.209743567903864</v>
      </c>
      <c r="K58" s="1">
        <f t="shared" si="4"/>
        <v>18.428911366394857</v>
      </c>
      <c r="L58" s="1">
        <f t="shared" si="5"/>
        <v>19.874423701912175</v>
      </c>
      <c r="M58" s="1">
        <f t="shared" si="6"/>
        <v>12.460346412554431</v>
      </c>
      <c r="N58" s="1">
        <f t="shared" si="11"/>
        <v>-1449636176283.7053</v>
      </c>
    </row>
    <row r="59" spans="1:14" x14ac:dyDescent="0.25">
      <c r="A59" t="s">
        <v>56</v>
      </c>
      <c r="B59" s="1">
        <v>1315.3402595533</v>
      </c>
      <c r="C59" s="1">
        <v>44.498453006065603</v>
      </c>
      <c r="D59" s="1">
        <v>23.142538824696999</v>
      </c>
      <c r="E59" s="1">
        <v>38.776615397831499</v>
      </c>
      <c r="F59" s="1">
        <v>39.469000000000001</v>
      </c>
      <c r="G59" s="1">
        <v>17.614920000000001</v>
      </c>
      <c r="H59" s="1">
        <f t="shared" si="9"/>
        <v>1.0437000518513966E-2</v>
      </c>
      <c r="I59" s="1">
        <f t="shared" si="10"/>
        <v>42.964869239278968</v>
      </c>
      <c r="J59" s="1">
        <f t="shared" si="8"/>
        <v>32.465991276575792</v>
      </c>
      <c r="K59" s="1">
        <f t="shared" si="4"/>
        <v>7.5555345476300992</v>
      </c>
      <c r="L59" s="1">
        <f t="shared" si="5"/>
        <v>30.559330360516974</v>
      </c>
      <c r="M59" s="1">
        <f t="shared" si="6"/>
        <v>10.878743822728131</v>
      </c>
      <c r="N59" s="1">
        <f t="shared" si="11"/>
        <v>-18010816027766.402</v>
      </c>
    </row>
    <row r="60" spans="1:14" x14ac:dyDescent="0.25">
      <c r="A60" t="s">
        <v>57</v>
      </c>
      <c r="B60" s="1">
        <v>1637.2750813853299</v>
      </c>
      <c r="C60" s="1">
        <v>18.1702567498862</v>
      </c>
      <c r="D60" s="1">
        <v>27.281702503166301</v>
      </c>
      <c r="E60" s="1">
        <v>50.888221250263101</v>
      </c>
      <c r="F60" s="1">
        <v>15.766</v>
      </c>
      <c r="G60" s="1">
        <v>27.78342</v>
      </c>
      <c r="H60" s="1">
        <f t="shared" si="9"/>
        <v>1.6135738830138909E-2</v>
      </c>
      <c r="I60" s="1">
        <f t="shared" si="10"/>
        <v>13.836543880768492</v>
      </c>
      <c r="J60" s="1">
        <f t="shared" si="8"/>
        <v>44.160423176988246</v>
      </c>
      <c r="K60" s="1">
        <f t="shared" si="4"/>
        <v>36.188003686146629</v>
      </c>
      <c r="L60" s="1">
        <f t="shared" si="5"/>
        <v>1</v>
      </c>
      <c r="M60" s="1">
        <f t="shared" si="6"/>
        <v>22.154361279416197</v>
      </c>
      <c r="N60" s="1">
        <f t="shared" si="11"/>
        <v>-3794488950789.3862</v>
      </c>
    </row>
    <row r="61" spans="1:14" x14ac:dyDescent="0.25">
      <c r="A61" t="s">
        <v>58</v>
      </c>
      <c r="B61" s="1">
        <v>8243.47351509088</v>
      </c>
      <c r="C61" s="1">
        <v>48.592961815850302</v>
      </c>
      <c r="D61" s="1">
        <v>13.396495716531801</v>
      </c>
      <c r="E61" s="1">
        <v>62.156953075787598</v>
      </c>
      <c r="F61" s="1">
        <v>69.481999999999999</v>
      </c>
      <c r="G61" s="1">
        <v>52.71481</v>
      </c>
      <c r="H61" s="1">
        <f t="shared" si="9"/>
        <v>0.13307554637912436</v>
      </c>
      <c r="I61" s="1">
        <f t="shared" si="10"/>
        <v>47.494848567684478</v>
      </c>
      <c r="J61" s="1">
        <f t="shared" si="8"/>
        <v>4.930371455648384</v>
      </c>
      <c r="K61" s="1">
        <f t="shared" si="4"/>
        <v>62.827874579878831</v>
      </c>
      <c r="L61" s="1">
        <f t="shared" si="5"/>
        <v>67.987680447434059</v>
      </c>
      <c r="M61" s="1">
        <f t="shared" si="6"/>
        <v>49.800210352878196</v>
      </c>
      <c r="N61" s="1">
        <f t="shared" si="11"/>
        <v>-2522162983956294.5</v>
      </c>
    </row>
    <row r="62" spans="1:14" x14ac:dyDescent="0.25">
      <c r="A62" t="s">
        <v>59</v>
      </c>
      <c r="B62" s="1">
        <v>51931.612170648601</v>
      </c>
      <c r="C62" s="1">
        <v>13.6470645864628</v>
      </c>
      <c r="D62" s="1">
        <v>20.1847709405274</v>
      </c>
      <c r="E62" s="1">
        <v>77.880854832483493</v>
      </c>
      <c r="F62" s="1">
        <v>81.447000000000003</v>
      </c>
      <c r="G62" s="1">
        <v>93.583799999999997</v>
      </c>
      <c r="H62" s="1">
        <f t="shared" si="9"/>
        <v>0.90642236267943899</v>
      </c>
      <c r="I62" s="1">
        <f t="shared" si="10"/>
        <v>8.8322886817691213</v>
      </c>
      <c r="J62" s="1">
        <f t="shared" si="8"/>
        <v>24.109371972397923</v>
      </c>
      <c r="K62" s="1">
        <f t="shared" si="4"/>
        <v>100</v>
      </c>
      <c r="L62" s="1">
        <f t="shared" si="5"/>
        <v>82.908888217065979</v>
      </c>
      <c r="M62" s="1">
        <f t="shared" si="6"/>
        <v>95.118900138117908</v>
      </c>
      <c r="N62" s="1">
        <f t="shared" si="11"/>
        <v>-2.2804827823368307E+17</v>
      </c>
    </row>
    <row r="63" spans="1:14" x14ac:dyDescent="0.25">
      <c r="A63" t="s">
        <v>60</v>
      </c>
      <c r="B63" s="1">
        <v>19827.5649843219</v>
      </c>
      <c r="C63" s="1">
        <v>23.5426616184509</v>
      </c>
      <c r="D63" s="1">
        <v>21.202812231860001</v>
      </c>
      <c r="E63" s="1">
        <v>64.214903165444895</v>
      </c>
      <c r="F63" s="1">
        <v>95.152000000000001</v>
      </c>
      <c r="G63" s="1">
        <v>45.355409999999999</v>
      </c>
      <c r="H63" s="1">
        <f t="shared" si="9"/>
        <v>0.33813166763188457</v>
      </c>
      <c r="I63" s="1">
        <f t="shared" si="10"/>
        <v>19.780329601845729</v>
      </c>
      <c r="J63" s="1">
        <f t="shared" si="8"/>
        <v>26.985657009209948</v>
      </c>
      <c r="K63" s="1">
        <f t="shared" si="4"/>
        <v>67.692976131948399</v>
      </c>
      <c r="L63" s="1">
        <f t="shared" si="5"/>
        <v>100</v>
      </c>
      <c r="M63" s="1">
        <f t="shared" si="6"/>
        <v>41.639539741603166</v>
      </c>
      <c r="N63" s="1">
        <f t="shared" si="11"/>
        <v>-5.2863711691005928E+16</v>
      </c>
    </row>
    <row r="64" spans="1:14" x14ac:dyDescent="0.25">
      <c r="A64" t="s">
        <v>61</v>
      </c>
      <c r="B64" s="1">
        <v>16745.0219796981</v>
      </c>
      <c r="C64" s="1">
        <v>16.6938273502942</v>
      </c>
      <c r="D64" s="1">
        <v>24.8102028168</v>
      </c>
      <c r="E64" s="1">
        <v>52.553166449156102</v>
      </c>
      <c r="F64" s="1">
        <v>88.941000000000003</v>
      </c>
      <c r="G64" s="1">
        <v>56.857349999999997</v>
      </c>
      <c r="H64" s="1">
        <f t="shared" si="9"/>
        <v>0.28356594585716294</v>
      </c>
      <c r="I64" s="1">
        <f t="shared" si="10"/>
        <v>12.203089180654267</v>
      </c>
      <c r="J64" s="1">
        <f t="shared" si="8"/>
        <v>37.177663610256175</v>
      </c>
      <c r="K64" s="1">
        <f t="shared" si="4"/>
        <v>40.124021139608779</v>
      </c>
      <c r="L64" s="1">
        <f t="shared" si="5"/>
        <v>92.254440329529132</v>
      </c>
      <c r="M64" s="1">
        <f t="shared" si="6"/>
        <v>54.393778365763922</v>
      </c>
      <c r="N64" s="1">
        <f t="shared" si="11"/>
        <v>-4.1681483942113352E+16</v>
      </c>
    </row>
    <row r="65" spans="1:14" x14ac:dyDescent="0.25">
      <c r="A65" t="s">
        <v>62</v>
      </c>
      <c r="B65" s="1">
        <v>5264.8280997107204</v>
      </c>
      <c r="C65" s="1">
        <v>86.404759341123693</v>
      </c>
      <c r="D65" s="1">
        <v>26.832672398381298</v>
      </c>
      <c r="E65" s="1">
        <v>43.3978872990917</v>
      </c>
      <c r="F65" s="1">
        <v>32.951000000000001</v>
      </c>
      <c r="G65" s="1">
        <v>30.864360000000001</v>
      </c>
      <c r="H65" s="1">
        <f t="shared" si="9"/>
        <v>8.0348970705277592E-2</v>
      </c>
      <c r="I65" s="1">
        <f t="shared" si="10"/>
        <v>89.328110899424345</v>
      </c>
      <c r="J65" s="1">
        <f t="shared" si="8"/>
        <v>42.891772698400459</v>
      </c>
      <c r="K65" s="1">
        <f t="shared" si="4"/>
        <v>18.480462811123846</v>
      </c>
      <c r="L65" s="1">
        <f t="shared" si="5"/>
        <v>22.43091980953821</v>
      </c>
      <c r="M65" s="1">
        <f t="shared" si="6"/>
        <v>25.570745293480076</v>
      </c>
      <c r="N65" s="1">
        <f t="shared" si="11"/>
        <v>-8789106698515.7324</v>
      </c>
    </row>
    <row r="66" spans="1:14" x14ac:dyDescent="0.25">
      <c r="A66" t="s">
        <v>63</v>
      </c>
      <c r="B66" s="1">
        <v>4319.7697389442501</v>
      </c>
      <c r="C66" s="1">
        <v>17.083739658372401</v>
      </c>
      <c r="D66" s="1">
        <v>18.9924187612067</v>
      </c>
      <c r="E66" s="1">
        <v>72.243519950227395</v>
      </c>
      <c r="F66" s="1">
        <v>75.025999999999996</v>
      </c>
      <c r="G66" s="1">
        <v>24.24381</v>
      </c>
      <c r="H66" s="1">
        <f t="shared" si="9"/>
        <v>6.3619993527309196E-2</v>
      </c>
      <c r="I66" s="1">
        <f t="shared" si="10"/>
        <v>12.634470520282649</v>
      </c>
      <c r="J66" s="1">
        <f t="shared" si="8"/>
        <v>20.740604161908518</v>
      </c>
      <c r="K66" s="1">
        <f t="shared" si="4"/>
        <v>86.673045754104137</v>
      </c>
      <c r="L66" s="1">
        <f t="shared" si="5"/>
        <v>74.901443579472442</v>
      </c>
      <c r="M66" s="1">
        <f t="shared" si="6"/>
        <v>18.229368575883953</v>
      </c>
      <c r="N66" s="1">
        <f t="shared" si="11"/>
        <v>-5767555828301471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reg-1-41544</vt:lpstr>
      <vt:lpstr>reg-1-238816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Lungov</dc:creator>
  <dc:description/>
  <cp:lastModifiedBy>Felipe Lungov</cp:lastModifiedBy>
  <cp:revision>7</cp:revision>
  <dcterms:created xsi:type="dcterms:W3CDTF">2018-05-30T23:21:26Z</dcterms:created>
  <dcterms:modified xsi:type="dcterms:W3CDTF">2018-08-19T14:54:22Z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