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layer/FEFU/altqq/ecomometrica/"/>
    </mc:Choice>
  </mc:AlternateContent>
  <xr:revisionPtr revIDLastSave="0" documentId="13_ncr:1_{7F38E883-C3F7-814B-8EF2-4E185817385A}" xr6:coauthVersionLast="47" xr6:coauthVersionMax="47" xr10:uidLastSave="{00000000-0000-0000-0000-000000000000}"/>
  <bookViews>
    <workbookView xWindow="0" yWindow="760" windowWidth="34560" windowHeight="21580" activeTab="2" xr2:uid="{E60BD498-56FA-CD41-AD75-0589E5855840}"/>
  </bookViews>
  <sheets>
    <sheet name="росия" sheetId="1" r:id="rId1"/>
    <sheet name="prim" sheetId="2" r:id="rId2"/>
    <sheet name="innovatik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B38" i="3"/>
  <c r="G3" i="3"/>
  <c r="G4" i="3"/>
  <c r="G5" i="3"/>
  <c r="G6" i="3"/>
  <c r="G7" i="3"/>
  <c r="G8" i="3"/>
  <c r="G2" i="3"/>
  <c r="F3" i="3"/>
  <c r="F4" i="3"/>
  <c r="F5" i="3"/>
  <c r="F6" i="3"/>
  <c r="F7" i="3"/>
  <c r="F8" i="3"/>
  <c r="F9" i="3"/>
  <c r="F2" i="3"/>
  <c r="E9" i="3"/>
  <c r="E3" i="3"/>
  <c r="E4" i="3"/>
  <c r="E5" i="3"/>
  <c r="E6" i="3"/>
  <c r="E7" i="3"/>
  <c r="E8" i="3"/>
  <c r="E2" i="3"/>
  <c r="H3" i="2"/>
  <c r="H4" i="2"/>
  <c r="H5" i="2"/>
  <c r="H6" i="2"/>
  <c r="H7" i="2"/>
  <c r="H8" i="2"/>
  <c r="H9" i="2"/>
  <c r="H10" i="2"/>
  <c r="H11" i="2"/>
  <c r="H12" i="2"/>
  <c r="H13" i="2"/>
  <c r="H2" i="2"/>
  <c r="I3" i="1"/>
  <c r="B38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I10" i="1"/>
  <c r="I8" i="1"/>
  <c r="I7" i="1"/>
  <c r="I5" i="1"/>
  <c r="I2" i="1"/>
  <c r="I4" i="1"/>
  <c r="I6" i="1"/>
  <c r="I9" i="1"/>
  <c r="I11" i="1"/>
  <c r="I12" i="1"/>
  <c r="I13" i="1"/>
  <c r="B38" i="1"/>
  <c r="E3" i="1"/>
  <c r="E4" i="1"/>
  <c r="E5" i="1"/>
  <c r="E6" i="1"/>
  <c r="E7" i="1"/>
  <c r="E8" i="1"/>
  <c r="E9" i="1"/>
  <c r="E10" i="1"/>
  <c r="E11" i="1"/>
  <c r="H11" i="1" s="1"/>
  <c r="E12" i="1"/>
  <c r="H12" i="1" s="1"/>
  <c r="E13" i="1"/>
  <c r="E2" i="1"/>
  <c r="H2" i="1" s="1"/>
  <c r="H3" i="1"/>
  <c r="H4" i="1"/>
  <c r="H5" i="1"/>
  <c r="H6" i="1"/>
  <c r="H7" i="1"/>
  <c r="H8" i="1"/>
  <c r="H9" i="1"/>
  <c r="H10" i="1"/>
  <c r="H13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<sst xmlns="http://schemas.openxmlformats.org/spreadsheetml/2006/main" count="112" uniqueCount="41">
  <si>
    <t>Год</t>
  </si>
  <si>
    <t>ВВП, Y</t>
  </si>
  <si>
    <t>Численность рабочей силы L</t>
  </si>
  <si>
    <t>Доля инвестиций</t>
  </si>
  <si>
    <t>K</t>
  </si>
  <si>
    <t>lnY</t>
  </si>
  <si>
    <t>lnL</t>
  </si>
  <si>
    <t>lnK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</si>
  <si>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</si>
  <si>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</si>
  <si>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</si>
  <si>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</si>
  <si>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</si>
  <si>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</si>
  <si>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</si>
  <si>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</si>
  <si>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</si>
  <si>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</si>
  <si>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</si>
  <si>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</si>
  <si>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</si>
  <si>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</si>
  <si>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</si>
  <si>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</si>
  <si>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</si>
  <si>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</si>
  <si>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</si>
  <si>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</si>
  <si>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</si>
  <si>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</si>
  <si>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</si>
  <si>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</si>
  <si>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 xml:space="preserve">A </t>
  </si>
  <si>
    <t>При изменении численности рабочей силы L на 1% от своего среднего значения ВВП Y изменится на 0.58% от своего среднего значения</t>
  </si>
  <si>
    <t>Y~</t>
  </si>
  <si>
    <t>Возрастающий эффект масштаба производства alpha + beta &gt; 1</t>
  </si>
  <si>
    <t>A</t>
  </si>
  <si>
    <t>Убывающий эффект масштаба</t>
  </si>
  <si>
    <t>Объем инновационных товаров, работ, услуг, млн руб.</t>
  </si>
  <si>
    <t>Затраты на инновационную деятельность, млн руб.</t>
  </si>
  <si>
    <t>Численность работников в подразделениях, выполнявших научные исследования и разработки,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</si>
</sst>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>
    <font>
      <sz val="12"/>
      <color theme="1"/>
      <name val="Aptos Narrow"/>
      <family val="2"/>
      <scheme val="minor"/>
    </font>
    <font>
      <sz val="10"/>
      <name val="Arial"/>
      <family val="2"/>
      <charset val="204"/>
    </font>
    <font>
      <sz val="12"/>
      <name val="Arial"/>
      <family val="2"/>
      <charset val="204"/>
    </font>
    <font>
      <b/>
      <sz val="9"/>
      <name val="Arial Cyr"/>
      <charset val="204"/>
    </font>
    <font>
      <i/>
      <sz val="12"/>
      <color theme="1"/>
      <name val="Aptos Narrow"/>
      <family val="2"/>
      <scheme val="minor"/>
    </font>
    <font>
      <i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64" fontId="2" fillId="0" borderId="1" xfId="1" applyNumberFormat="1" applyFont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0" borderId="0" xfId="0" applyBorder="1"/>
    <xf numFmtId="165" fontId="3" fillId="0" borderId="1" xfId="0" applyNumberFormat="1" applyFont="1" applyBorder="1" applyAlignment="1">
      <alignment horizontal="right" indent="1"/>
    </xf>
    <xf numFmtId="164" fontId="2" fillId="0" borderId="0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165" fontId="6" fillId="0" borderId="1" xfId="0" applyNumberFormat="1" applyFont="1" applyBorder="1" applyAlignment="1">
      <alignment horizontal="right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165" fontId="6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Normal" xfId="0" builtinId="0"/>
    <cellStyle name="Обычный 2" xfId="1" xr:uid="{1C3D238F-DC92-3A4C-808F-ACE5FD55CA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D94E-440B-A644-ABC4-A666D989789C}">
  <dimension ref="A1:J41"/>
  <sheetViews>
    <sheetView workbookViewId="0">
      <selection activeCell="I3" sqref="I3"/>
    </sheetView>
  </sheetViews>
  <sheetFormatPr baseColWidth="10" defaultRowHeight="16"/>
  <cols>
    <col min="3" max="3" width="31.6640625" customWidth="1"/>
    <col min="4" max="5" width="21.664062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34</v>
      </c>
    </row>
    <row r="2" spans="1:10">
      <c r="A2" s="3">
        <v>2011</v>
      </c>
      <c r="B2" s="1">
        <v>60114.000836875632</v>
      </c>
      <c r="C2" s="9">
        <v>75779.013000000006</v>
      </c>
      <c r="D2" s="3">
        <v>20.7</v>
      </c>
      <c r="E2" s="3">
        <f>B2*D2/100</f>
        <v>12443.598173233255</v>
      </c>
      <c r="F2" s="3">
        <f>LN(B2)</f>
        <v>11.003998052408795</v>
      </c>
      <c r="G2" s="3">
        <f>LN(C2)</f>
        <v>11.235576659943037</v>
      </c>
      <c r="H2" s="3">
        <f>LN(E2)</f>
        <v>9.4289615666920259</v>
      </c>
      <c r="I2" s="3">
        <f>$B$38*C2^($C$35)*E2^($C$36)</f>
        <v>58461.309898956883</v>
      </c>
    </row>
    <row r="3" spans="1:10">
      <c r="A3" s="3">
        <v>2012</v>
      </c>
      <c r="B3" s="1">
        <v>68103.449627682989</v>
      </c>
      <c r="C3" s="9">
        <v>75676.076000000001</v>
      </c>
      <c r="D3" s="2">
        <v>21</v>
      </c>
      <c r="E3" s="3">
        <f t="shared" ref="E3:E13" si="0">B3*D3/100</f>
        <v>14301.724421813427</v>
      </c>
      <c r="F3" s="3">
        <f t="shared" ref="F3:F13" si="1">LN(B3)</f>
        <v>11.128783146180407</v>
      </c>
      <c r="G3" s="3">
        <f t="shared" ref="G3:G13" si="2">LN(C3)</f>
        <v>11.234217352487216</v>
      </c>
      <c r="H3" s="3">
        <f t="shared" ref="H3:H13" si="3">LN(E3)</f>
        <v>9.5681353979157393</v>
      </c>
      <c r="I3" s="3">
        <f>$B$38*C3^($C$35)*E3^($C$36)</f>
        <v>67864.692991862918</v>
      </c>
    </row>
    <row r="4" spans="1:10">
      <c r="A4" s="3">
        <v>2013</v>
      </c>
      <c r="B4" s="1">
        <v>72985.701130099638</v>
      </c>
      <c r="C4" s="9">
        <v>75528.903000000006</v>
      </c>
      <c r="D4" s="2">
        <v>21.4</v>
      </c>
      <c r="E4" s="3">
        <f t="shared" si="0"/>
        <v>15618.940041841322</v>
      </c>
      <c r="F4" s="3">
        <f t="shared" si="1"/>
        <v>11.198018826014387</v>
      </c>
      <c r="G4" s="3">
        <f t="shared" si="2"/>
        <v>11.232270683171832</v>
      </c>
      <c r="H4" s="3">
        <f t="shared" si="3"/>
        <v>9.6562395620541004</v>
      </c>
      <c r="I4" s="3">
        <f t="shared" ref="I3:I13" si="4">$B$38*C4^($C$35)*E4^($C$36)</f>
        <v>74537.671282018098</v>
      </c>
    </row>
    <row r="5" spans="1:10">
      <c r="A5" s="3">
        <v>2014</v>
      </c>
      <c r="B5" s="1">
        <v>79030.040075432247</v>
      </c>
      <c r="C5" s="9">
        <v>75428.417000000001</v>
      </c>
      <c r="D5" s="3">
        <v>20.8</v>
      </c>
      <c r="E5" s="3">
        <f t="shared" si="0"/>
        <v>16438.248335689907</v>
      </c>
      <c r="F5" s="3">
        <f t="shared" si="1"/>
        <v>11.277583313290279</v>
      </c>
      <c r="G5" s="3">
        <f t="shared" si="2"/>
        <v>11.230939366282504</v>
      </c>
      <c r="H5" s="3">
        <f t="shared" si="3"/>
        <v>9.70736611400946</v>
      </c>
      <c r="I5" s="3">
        <f>$B$38*C5^($C$35)*E5^($C$36)</f>
        <v>78697.605024486809</v>
      </c>
    </row>
    <row r="6" spans="1:10">
      <c r="A6" s="3">
        <v>2015</v>
      </c>
      <c r="B6" s="1">
        <v>83087.360055402271</v>
      </c>
      <c r="C6" s="9">
        <v>76587.548999999999</v>
      </c>
      <c r="D6" s="2">
        <v>20</v>
      </c>
      <c r="E6" s="3">
        <f t="shared" si="0"/>
        <v>16617.472011080456</v>
      </c>
      <c r="F6" s="3">
        <f t="shared" si="1"/>
        <v>11.32764786404455</v>
      </c>
      <c r="G6" s="3">
        <f t="shared" si="2"/>
        <v>11.246189796824794</v>
      </c>
      <c r="H6" s="3">
        <f t="shared" si="3"/>
        <v>9.718209951610449</v>
      </c>
      <c r="I6" s="3">
        <f t="shared" si="4"/>
        <v>80331.331921516568</v>
      </c>
    </row>
    <row r="7" spans="1:10">
      <c r="A7" s="3">
        <v>2016</v>
      </c>
      <c r="B7" s="1">
        <v>85616.08381473858</v>
      </c>
      <c r="C7" s="9">
        <v>76636.12</v>
      </c>
      <c r="D7" s="2">
        <v>21.3</v>
      </c>
      <c r="E7" s="3">
        <f t="shared" si="0"/>
        <v>18236.225852539319</v>
      </c>
      <c r="F7" s="3">
        <f t="shared" si="1"/>
        <v>11.357628439511766</v>
      </c>
      <c r="G7" s="3">
        <f t="shared" si="2"/>
        <v>11.246823785058385</v>
      </c>
      <c r="H7" s="3">
        <f t="shared" si="3"/>
        <v>9.8111653262390544</v>
      </c>
      <c r="I7" s="3">
        <f>$B$38*C7^($C$35)*E7^($C$36)</f>
        <v>88825.607749145027</v>
      </c>
    </row>
    <row r="8" spans="1:10">
      <c r="A8" s="3">
        <v>2017</v>
      </c>
      <c r="B8" s="1">
        <v>91843.154241352444</v>
      </c>
      <c r="C8" s="9">
        <v>76108.523000000001</v>
      </c>
      <c r="D8" s="2">
        <v>21.4</v>
      </c>
      <c r="E8" s="3">
        <f t="shared" si="0"/>
        <v>19654.435007649423</v>
      </c>
      <c r="F8" s="3">
        <f t="shared" si="1"/>
        <v>11.427837555926081</v>
      </c>
      <c r="G8" s="3">
        <f t="shared" si="2"/>
        <v>11.239915534950418</v>
      </c>
      <c r="H8" s="3">
        <f t="shared" si="3"/>
        <v>9.886058291965794</v>
      </c>
      <c r="I8" s="3">
        <f>$B$38*C8^($C$35)*E8^($C$36)</f>
        <v>95903.891314268447</v>
      </c>
    </row>
    <row r="9" spans="1:10">
      <c r="A9" s="3">
        <v>2018</v>
      </c>
      <c r="B9" s="1">
        <v>103861.65108924644</v>
      </c>
      <c r="C9" s="9">
        <v>76011.38</v>
      </c>
      <c r="D9" s="2">
        <v>20</v>
      </c>
      <c r="E9" s="3">
        <f t="shared" si="0"/>
        <v>20772.330217849289</v>
      </c>
      <c r="F9" s="3">
        <f t="shared" si="1"/>
        <v>11.550815014530244</v>
      </c>
      <c r="G9" s="3">
        <f t="shared" si="2"/>
        <v>11.238638344901132</v>
      </c>
      <c r="H9" s="3">
        <f t="shared" si="3"/>
        <v>9.9413771020961441</v>
      </c>
      <c r="I9" s="3">
        <f t="shared" si="4"/>
        <v>101717.8370626697</v>
      </c>
    </row>
    <row r="10" spans="1:10">
      <c r="A10" s="3">
        <v>2019</v>
      </c>
      <c r="B10" s="1">
        <v>109608.30574101</v>
      </c>
      <c r="C10" s="9">
        <v>75225.717000000004</v>
      </c>
      <c r="D10" s="2">
        <v>20.399999999999999</v>
      </c>
      <c r="E10" s="3">
        <f t="shared" si="0"/>
        <v>22360.094371166037</v>
      </c>
      <c r="F10" s="3">
        <f t="shared" si="1"/>
        <v>11.604668432933204</v>
      </c>
      <c r="G10" s="3">
        <f t="shared" si="2"/>
        <v>11.228248432858605</v>
      </c>
      <c r="H10" s="3">
        <f t="shared" si="3"/>
        <v>10.015033147795283</v>
      </c>
      <c r="I10" s="3">
        <f>$B$38*C10^($C$35)*E10^($C$36)</f>
        <v>109455.48491154939</v>
      </c>
    </row>
    <row r="11" spans="1:10">
      <c r="A11" s="3">
        <v>2020</v>
      </c>
      <c r="B11" s="1">
        <v>107658.13102957194</v>
      </c>
      <c r="C11" s="9">
        <v>74776.789000000004</v>
      </c>
      <c r="D11" s="2">
        <v>21.5</v>
      </c>
      <c r="E11" s="3">
        <f t="shared" si="0"/>
        <v>23146.498171357969</v>
      </c>
      <c r="F11" s="3">
        <f t="shared" si="1"/>
        <v>11.58671603203088</v>
      </c>
      <c r="G11" s="3">
        <f t="shared" si="2"/>
        <v>11.222262808320608</v>
      </c>
      <c r="H11" s="3">
        <f t="shared" si="3"/>
        <v>10.049598781176405</v>
      </c>
      <c r="I11" s="3">
        <f t="shared" si="4"/>
        <v>113213.85775651588</v>
      </c>
    </row>
    <row r="12" spans="1:10">
      <c r="A12" s="3">
        <v>2021</v>
      </c>
      <c r="B12" s="1">
        <v>135773.76902037914</v>
      </c>
      <c r="C12" s="9">
        <v>75222.379000000001</v>
      </c>
      <c r="D12" s="2">
        <v>19.3</v>
      </c>
      <c r="E12" s="3">
        <f t="shared" si="0"/>
        <v>26204.337420933178</v>
      </c>
      <c r="F12" s="3">
        <f t="shared" si="1"/>
        <v>11.818745316541778</v>
      </c>
      <c r="G12" s="3">
        <f t="shared" si="2"/>
        <v>11.228204058750999</v>
      </c>
      <c r="H12" s="3">
        <f t="shared" si="3"/>
        <v>10.173680226464526</v>
      </c>
      <c r="I12" s="3">
        <f t="shared" si="4"/>
        <v>129854.26123817128</v>
      </c>
    </row>
    <row r="13" spans="1:10">
      <c r="A13" s="3">
        <v>2022</v>
      </c>
      <c r="B13" s="1">
        <v>155350.35903744382</v>
      </c>
      <c r="C13" s="9">
        <v>74809.212</v>
      </c>
      <c r="D13" s="2">
        <v>19.7</v>
      </c>
      <c r="E13" s="3">
        <f t="shared" si="0"/>
        <v>30604.020730376429</v>
      </c>
      <c r="F13" s="3">
        <f t="shared" si="1"/>
        <v>11.953438225970398</v>
      </c>
      <c r="G13" s="3">
        <f t="shared" si="2"/>
        <v>11.222696311459819</v>
      </c>
      <c r="H13" s="3">
        <f t="shared" si="3"/>
        <v>10.328886675726249</v>
      </c>
      <c r="I13" s="3">
        <f t="shared" si="4"/>
        <v>152998.05359740966</v>
      </c>
    </row>
    <row r="14" spans="1:10">
      <c r="A14" s="8"/>
      <c r="B14" s="10"/>
      <c r="C14" s="8"/>
      <c r="D14" s="8"/>
      <c r="E14" s="8"/>
      <c r="F14" s="8"/>
      <c r="G14" s="8"/>
      <c r="H14" s="10"/>
      <c r="I14" s="8"/>
      <c r="J14" s="8"/>
    </row>
    <row r="15" spans="1:10">
      <c r="A15" s="8"/>
      <c r="B15" s="8"/>
      <c r="C15" s="8"/>
      <c r="D15" s="8"/>
      <c r="E15" s="8"/>
      <c r="F15" s="8"/>
      <c r="G15" s="8"/>
      <c r="H15" s="10"/>
      <c r="I15" s="8"/>
      <c r="J15" s="8"/>
    </row>
    <row r="16" spans="1:10">
      <c r="A16" s="8"/>
      <c r="B16" s="8"/>
      <c r="C16" s="8"/>
      <c r="D16" s="8"/>
      <c r="E16" s="8"/>
      <c r="F16" s="8"/>
      <c r="G16" s="8"/>
      <c r="H16" s="10"/>
      <c r="I16" s="8"/>
      <c r="J16" s="8"/>
    </row>
    <row r="17" spans="1:10">
      <c r="A17" s="8"/>
      <c r="B17" s="8"/>
      <c r="C17" s="8"/>
      <c r="D17" s="8"/>
      <c r="E17" s="8"/>
      <c r="F17" s="8"/>
      <c r="G17" s="8"/>
      <c r="H17" s="10"/>
      <c r="I17" s="8"/>
      <c r="J17" s="8"/>
    </row>
    <row r="18" spans="1:10">
      <c r="B18" t="s">
        <v>8</v>
      </c>
    </row>
    <row r="19" spans="1:10" ht="17" thickBot="1"/>
    <row r="20" spans="1:10">
      <c r="B20" s="7" t="s">
        <v>9</v>
      </c>
      <c r="C20" s="7"/>
    </row>
    <row r="21" spans="1:10">
      <c r="B21" s="4" t="s">
        <v>10</v>
      </c>
      <c r="C21" s="4">
        <v>0.99369405210717543</v>
      </c>
    </row>
    <row r="22" spans="1:10">
      <c r="B22" s="4" t="s">
        <v>11</v>
      </c>
      <c r="C22" s="4">
        <v>0.98742786919317793</v>
      </c>
    </row>
    <row r="23" spans="1:10">
      <c r="B23" s="4" t="s">
        <v>12</v>
      </c>
      <c r="C23" s="4">
        <v>0.98463406234721751</v>
      </c>
    </row>
    <row r="24" spans="1:10">
      <c r="B24" s="4" t="s">
        <v>13</v>
      </c>
      <c r="C24" s="4">
        <v>3.464558556157251E-2</v>
      </c>
    </row>
    <row r="25" spans="1:10" ht="17" thickBot="1">
      <c r="B25" s="5" t="s">
        <v>14</v>
      </c>
      <c r="C25" s="5">
        <v>12</v>
      </c>
    </row>
    <row r="27" spans="1:10" ht="17" thickBot="1">
      <c r="B27" t="s">
        <v>15</v>
      </c>
    </row>
    <row r="28" spans="1:10">
      <c r="B28" s="6"/>
      <c r="C28" s="6" t="s">
        <v>20</v>
      </c>
      <c r="D28" s="6" t="s">
        <v>21</v>
      </c>
      <c r="E28" s="6" t="s">
        <v>22</v>
      </c>
      <c r="F28" s="6" t="s">
        <v>23</v>
      </c>
      <c r="G28" s="6" t="s">
        <v>24</v>
      </c>
    </row>
    <row r="29" spans="1:10">
      <c r="B29" s="4" t="s">
        <v>16</v>
      </c>
      <c r="C29" s="4">
        <v>2</v>
      </c>
      <c r="D29" s="4">
        <v>0.8484667172513608</v>
      </c>
      <c r="E29" s="4">
        <v>0.4242333586256804</v>
      </c>
      <c r="F29" s="4">
        <v>353.43455136166511</v>
      </c>
      <c r="G29" s="4">
        <v>2.8011735020653364E-9</v>
      </c>
    </row>
    <row r="30" spans="1:10">
      <c r="B30" s="4" t="s">
        <v>17</v>
      </c>
      <c r="C30" s="4">
        <v>9</v>
      </c>
      <c r="D30" s="4">
        <v>1.0802849390138175E-2</v>
      </c>
      <c r="E30" s="4">
        <v>1.2003165989042416E-3</v>
      </c>
      <c r="F30" s="4"/>
      <c r="G30" s="4"/>
    </row>
    <row r="31" spans="1:10" ht="17" thickBot="1">
      <c r="B31" s="5" t="s">
        <v>18</v>
      </c>
      <c r="C31" s="5">
        <v>11</v>
      </c>
      <c r="D31" s="5">
        <v>0.85926956664149901</v>
      </c>
      <c r="E31" s="5"/>
      <c r="F31" s="5"/>
      <c r="G31" s="5"/>
    </row>
    <row r="32" spans="1:10" ht="17" thickBot="1"/>
    <row r="33" spans="1:10">
      <c r="B33" s="6"/>
      <c r="C33" s="6" t="s">
        <v>25</v>
      </c>
      <c r="D33" s="6" t="s">
        <v>13</v>
      </c>
      <c r="E33" s="6" t="s">
        <v>26</v>
      </c>
      <c r="F33" s="6" t="s">
        <v>27</v>
      </c>
      <c r="G33" s="6" t="s">
        <v>28</v>
      </c>
      <c r="H33" s="6" t="s">
        <v>29</v>
      </c>
      <c r="I33" s="6" t="s">
        <v>30</v>
      </c>
      <c r="J33" s="6" t="s">
        <v>31</v>
      </c>
    </row>
    <row r="34" spans="1:10">
      <c r="B34" s="4" t="s">
        <v>19</v>
      </c>
      <c r="C34" s="4">
        <v>-5.7129335475330825</v>
      </c>
      <c r="D34" s="4">
        <v>17.262543369822719</v>
      </c>
      <c r="E34" s="4">
        <v>-0.33094390699808868</v>
      </c>
      <c r="F34" s="4">
        <v>0.74826177762316382</v>
      </c>
      <c r="G34" s="4">
        <v>-44.763519679692216</v>
      </c>
      <c r="H34" s="4">
        <v>33.337652584626049</v>
      </c>
      <c r="I34" s="4">
        <v>-44.763519679692216</v>
      </c>
      <c r="J34" s="4">
        <v>33.337652584626049</v>
      </c>
    </row>
    <row r="35" spans="1:10">
      <c r="B35" s="4" t="s">
        <v>6</v>
      </c>
      <c r="C35" s="4">
        <v>0.58124588286929135</v>
      </c>
      <c r="D35" s="4">
        <v>1.5148274371307244</v>
      </c>
      <c r="E35" s="4">
        <v>0.38370435379111228</v>
      </c>
      <c r="F35" s="4">
        <v>0.710104821070357</v>
      </c>
      <c r="G35" s="4">
        <v>-2.845531854439225</v>
      </c>
      <c r="H35" s="4">
        <v>4.0080236201778074</v>
      </c>
      <c r="I35" s="4">
        <v>-2.845531854439225</v>
      </c>
      <c r="J35" s="4">
        <v>4.0080236201778074</v>
      </c>
    </row>
    <row r="36" spans="1:10" ht="17" thickBot="1">
      <c r="B36" s="5" t="s">
        <v>7</v>
      </c>
      <c r="C36" s="5">
        <v>1.077363742083107</v>
      </c>
      <c r="D36" s="5">
        <v>4.7012174567058904E-2</v>
      </c>
      <c r="E36" s="5">
        <v>22.916696621772697</v>
      </c>
      <c r="F36" s="5">
        <v>2.7246465554150207E-9</v>
      </c>
      <c r="G36" s="5">
        <v>0.97101481464751516</v>
      </c>
      <c r="H36" s="5">
        <v>1.183712669518699</v>
      </c>
      <c r="I36" s="5">
        <v>0.97101481464751516</v>
      </c>
      <c r="J36" s="5">
        <v>1.183712669518699</v>
      </c>
    </row>
    <row r="38" spans="1:10">
      <c r="A38" t="s">
        <v>32</v>
      </c>
      <c r="B38">
        <f>EXP(C34)</f>
        <v>3.3029689025348388E-3</v>
      </c>
    </row>
    <row r="40" spans="1:10">
      <c r="B40" t="s">
        <v>33</v>
      </c>
    </row>
    <row r="41" spans="1:10">
      <c r="B4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719A-4A4E-5E40-8B20-D24D1AB67638}">
  <dimension ref="A1:X40"/>
  <sheetViews>
    <sheetView workbookViewId="0">
      <selection activeCell="E1" sqref="E1:H1"/>
    </sheetView>
  </sheetViews>
  <sheetFormatPr baseColWidth="10" defaultRowHeight="16"/>
  <cols>
    <col min="2" max="2" width="12.1640625" bestFit="1" customWidth="1"/>
    <col min="8" max="8" width="12.1640625" bestFit="1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34</v>
      </c>
    </row>
    <row r="2" spans="1:24" ht="17">
      <c r="A2" s="3">
        <v>2011</v>
      </c>
      <c r="B2" s="11">
        <v>549723</v>
      </c>
      <c r="C2" s="13">
        <v>1368.2</v>
      </c>
      <c r="D2" s="14">
        <v>307617.7</v>
      </c>
      <c r="E2" s="3">
        <f>LN(B2)</f>
        <v>13.217169793977625</v>
      </c>
      <c r="F2" s="3">
        <f>LN(C2)</f>
        <v>7.2212512863268978</v>
      </c>
      <c r="G2" s="3">
        <f>LN(D2)</f>
        <v>12.636613057220812</v>
      </c>
      <c r="H2" s="3">
        <f>$B$38*C2^$C$35*D2*$C$36</f>
        <v>3836119303.6982789</v>
      </c>
      <c r="J2" s="8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8"/>
      <c r="X2" s="8"/>
    </row>
    <row r="3" spans="1:24" ht="17">
      <c r="A3" s="3">
        <v>2012</v>
      </c>
      <c r="B3" s="11">
        <v>557489</v>
      </c>
      <c r="C3" s="13">
        <v>1355.7</v>
      </c>
      <c r="D3" s="14">
        <v>203189.2</v>
      </c>
      <c r="E3" s="3">
        <f t="shared" ref="E3:E13" si="0">LN(B3)</f>
        <v>13.23119805118005</v>
      </c>
      <c r="F3" s="3">
        <f t="shared" ref="F3:F13" si="1">LN(C3)</f>
        <v>7.2120732050853436</v>
      </c>
      <c r="G3" s="3">
        <f t="shared" ref="G3:G13" si="2">LN(D3)</f>
        <v>12.221892843667675</v>
      </c>
      <c r="H3" s="3">
        <f t="shared" ref="H3:H13" si="3">$B$38*C3^$C$35*D3*$C$36</f>
        <v>2695536768.6625228</v>
      </c>
      <c r="J3" s="8"/>
      <c r="K3" s="17"/>
      <c r="L3" s="17"/>
      <c r="M3" s="17"/>
      <c r="N3" s="17"/>
      <c r="O3" s="17"/>
      <c r="P3" s="18"/>
      <c r="Q3" s="18"/>
      <c r="R3" s="18"/>
      <c r="S3" s="18"/>
      <c r="T3" s="18"/>
      <c r="U3" s="18"/>
      <c r="V3" s="18"/>
      <c r="W3" s="8"/>
      <c r="X3" s="8"/>
    </row>
    <row r="4" spans="1:24" ht="17">
      <c r="A4" s="3">
        <v>2013</v>
      </c>
      <c r="B4" s="11">
        <v>577474</v>
      </c>
      <c r="C4" s="13">
        <v>1334.9</v>
      </c>
      <c r="D4" s="14">
        <v>123061.2</v>
      </c>
      <c r="E4" s="3">
        <f t="shared" si="0"/>
        <v>13.266418698719558</v>
      </c>
      <c r="F4" s="3">
        <f t="shared" si="1"/>
        <v>7.1966116616616871</v>
      </c>
      <c r="G4" s="3">
        <f t="shared" si="2"/>
        <v>11.720437071587746</v>
      </c>
      <c r="H4" s="3">
        <f t="shared" si="3"/>
        <v>1811845111.0871005</v>
      </c>
      <c r="J4" s="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8"/>
      <c r="X4" s="8"/>
    </row>
    <row r="5" spans="1:24" ht="17">
      <c r="A5" s="3">
        <v>2014</v>
      </c>
      <c r="B5" s="11">
        <v>642423</v>
      </c>
      <c r="C5" s="13">
        <v>1311.8</v>
      </c>
      <c r="D5" s="14">
        <v>134301</v>
      </c>
      <c r="E5" s="3">
        <f t="shared" si="0"/>
        <v>13.373002244211627</v>
      </c>
      <c r="F5" s="3">
        <f t="shared" si="1"/>
        <v>7.179155518859635</v>
      </c>
      <c r="G5" s="3">
        <f t="shared" si="2"/>
        <v>11.807838828499989</v>
      </c>
      <c r="H5" s="3">
        <f t="shared" si="3"/>
        <v>2224193463.4777794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7">
      <c r="A6" s="3">
        <v>2015</v>
      </c>
      <c r="B6" s="11">
        <v>717610</v>
      </c>
      <c r="C6" s="13">
        <v>1294.4000000000001</v>
      </c>
      <c r="D6" s="14">
        <v>139207.70000000001</v>
      </c>
      <c r="E6" s="3">
        <f t="shared" si="0"/>
        <v>13.483681524969649</v>
      </c>
      <c r="F6" s="3">
        <f t="shared" si="1"/>
        <v>7.165802546304227</v>
      </c>
      <c r="G6" s="3">
        <f t="shared" si="2"/>
        <v>11.843722341444531</v>
      </c>
      <c r="H6" s="3">
        <f t="shared" si="3"/>
        <v>2522552171.3835125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7">
      <c r="A7" s="3">
        <v>2016</v>
      </c>
      <c r="B7" s="12">
        <v>860804</v>
      </c>
      <c r="C7" s="13">
        <v>1264</v>
      </c>
      <c r="D7" s="15">
        <v>130499.7</v>
      </c>
      <c r="E7" s="3">
        <f t="shared" si="0"/>
        <v>13.665622115219008</v>
      </c>
      <c r="F7" s="3">
        <f t="shared" si="1"/>
        <v>7.1420365747068031</v>
      </c>
      <c r="G7" s="3">
        <f t="shared" si="2"/>
        <v>11.779126206891668</v>
      </c>
      <c r="H7" s="3">
        <f t="shared" si="3"/>
        <v>2775545843.3250442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7">
      <c r="A8" s="3">
        <v>2017</v>
      </c>
      <c r="B8" s="12">
        <v>906265</v>
      </c>
      <c r="C8" s="13">
        <v>1240.5999999999999</v>
      </c>
      <c r="D8" s="15">
        <v>130934.5</v>
      </c>
      <c r="E8" s="3">
        <f t="shared" si="0"/>
        <v>13.717087036738182</v>
      </c>
      <c r="F8" s="3">
        <f t="shared" si="1"/>
        <v>7.1233504125390175</v>
      </c>
      <c r="G8" s="3">
        <f t="shared" si="2"/>
        <v>11.782452477141605</v>
      </c>
      <c r="H8" s="3">
        <f t="shared" si="3"/>
        <v>3158541527.4708648</v>
      </c>
      <c r="J8" s="8"/>
      <c r="K8" s="20"/>
      <c r="L8" s="21"/>
      <c r="M8" s="8"/>
      <c r="N8" s="8"/>
      <c r="O8" s="21"/>
      <c r="P8" s="8"/>
      <c r="Q8" s="8"/>
      <c r="R8" s="8"/>
      <c r="S8" s="8"/>
      <c r="T8" s="8"/>
      <c r="U8" s="8"/>
      <c r="V8" s="8"/>
      <c r="W8" s="8"/>
      <c r="X8" s="8"/>
    </row>
    <row r="9" spans="1:24" ht="17">
      <c r="A9" s="3">
        <v>2018</v>
      </c>
      <c r="B9" s="12">
        <v>965485</v>
      </c>
      <c r="C9" s="13">
        <v>1232.4000000000001</v>
      </c>
      <c r="D9" s="15">
        <v>144523.29999999999</v>
      </c>
      <c r="E9" s="3">
        <f t="shared" si="0"/>
        <v>13.780385844738307</v>
      </c>
      <c r="F9" s="3">
        <f t="shared" si="1"/>
        <v>7.1167187667225127</v>
      </c>
      <c r="G9" s="3">
        <f t="shared" si="2"/>
        <v>11.881196019210678</v>
      </c>
      <c r="H9" s="3">
        <f t="shared" si="3"/>
        <v>3645699873.6439319</v>
      </c>
      <c r="J9" s="8"/>
      <c r="K9" s="20"/>
      <c r="L9" s="21"/>
      <c r="M9" s="8"/>
      <c r="N9" s="8"/>
      <c r="O9" s="21"/>
      <c r="P9" s="8"/>
      <c r="Q9" s="8"/>
      <c r="R9" s="8"/>
      <c r="S9" s="8"/>
      <c r="T9" s="8"/>
      <c r="U9" s="8"/>
      <c r="V9" s="8"/>
      <c r="W9" s="8"/>
      <c r="X9" s="8"/>
    </row>
    <row r="10" spans="1:24" ht="17">
      <c r="A10" s="3">
        <v>2019</v>
      </c>
      <c r="B10" s="12">
        <v>1069331</v>
      </c>
      <c r="C10" s="13">
        <v>1228.2</v>
      </c>
      <c r="D10" s="15">
        <v>182119.2</v>
      </c>
      <c r="E10" s="3">
        <f t="shared" si="0"/>
        <v>13.882543777253163</v>
      </c>
      <c r="F10" s="3">
        <f t="shared" si="1"/>
        <v>7.1133049618952988</v>
      </c>
      <c r="G10" s="3">
        <f t="shared" si="2"/>
        <v>12.112416696730966</v>
      </c>
      <c r="H10" s="3">
        <f t="shared" si="3"/>
        <v>4701006370.7335453</v>
      </c>
      <c r="J10" s="8"/>
      <c r="K10" s="20"/>
      <c r="L10" s="21"/>
      <c r="M10" s="8"/>
      <c r="N10" s="8"/>
      <c r="O10" s="21"/>
      <c r="P10" s="8"/>
      <c r="Q10" s="8"/>
      <c r="R10" s="8"/>
      <c r="S10" s="8"/>
      <c r="T10" s="8"/>
      <c r="U10" s="8"/>
      <c r="V10" s="8"/>
      <c r="W10" s="8"/>
      <c r="X10" s="8"/>
    </row>
    <row r="11" spans="1:24" ht="17">
      <c r="A11" s="3">
        <v>2020</v>
      </c>
      <c r="B11" s="12">
        <v>1105673</v>
      </c>
      <c r="C11" s="13">
        <v>1193.5</v>
      </c>
      <c r="D11" s="15">
        <v>229460.5</v>
      </c>
      <c r="E11" s="3">
        <f t="shared" si="0"/>
        <v>13.915964757312205</v>
      </c>
      <c r="F11" s="3">
        <f t="shared" si="1"/>
        <v>7.084645445778885</v>
      </c>
      <c r="G11" s="3">
        <f t="shared" si="2"/>
        <v>12.343486180379784</v>
      </c>
      <c r="H11" s="3">
        <f t="shared" si="3"/>
        <v>7185024141.1010876</v>
      </c>
      <c r="J11" s="8"/>
      <c r="K11" s="20"/>
      <c r="L11" s="21"/>
      <c r="M11" s="8"/>
      <c r="N11" s="8"/>
      <c r="O11" s="21"/>
      <c r="P11" s="8"/>
      <c r="Q11" s="8"/>
      <c r="R11" s="8"/>
      <c r="S11" s="8"/>
      <c r="T11" s="8"/>
      <c r="U11" s="8"/>
      <c r="V11" s="8"/>
      <c r="W11" s="8"/>
      <c r="X11" s="8"/>
    </row>
    <row r="12" spans="1:24" ht="17">
      <c r="A12" s="3">
        <v>2021</v>
      </c>
      <c r="B12" s="12">
        <v>1354100</v>
      </c>
      <c r="C12" s="13">
        <v>1215.9000000000001</v>
      </c>
      <c r="D12" s="15">
        <v>253355.6</v>
      </c>
      <c r="E12" s="3">
        <f t="shared" si="0"/>
        <v>14.118647584970915</v>
      </c>
      <c r="F12" s="3">
        <f t="shared" si="1"/>
        <v>7.1032398223023723</v>
      </c>
      <c r="G12" s="3">
        <f t="shared" si="2"/>
        <v>12.44254931446873</v>
      </c>
      <c r="H12" s="3">
        <f t="shared" si="3"/>
        <v>6998836552.9611187</v>
      </c>
      <c r="J12" s="8"/>
      <c r="K12" s="20"/>
      <c r="L12" s="21"/>
      <c r="M12" s="8"/>
      <c r="N12" s="8"/>
      <c r="O12" s="21"/>
      <c r="P12" s="8"/>
      <c r="Q12" s="8"/>
      <c r="R12" s="8"/>
      <c r="S12" s="8"/>
      <c r="T12" s="8"/>
      <c r="U12" s="8"/>
      <c r="V12" s="8"/>
      <c r="W12" s="8"/>
      <c r="X12" s="8"/>
    </row>
    <row r="13" spans="1:24" ht="18">
      <c r="A13" s="3">
        <v>2022</v>
      </c>
      <c r="B13" s="12">
        <v>1539350</v>
      </c>
      <c r="C13" s="13">
        <v>1181.2</v>
      </c>
      <c r="D13" s="15">
        <v>321001</v>
      </c>
      <c r="E13" s="3">
        <f t="shared" si="0"/>
        <v>14.246870807367776</v>
      </c>
      <c r="F13" s="3">
        <f t="shared" si="1"/>
        <v>7.074286149869768</v>
      </c>
      <c r="G13" s="3">
        <f t="shared" si="2"/>
        <v>12.679199517372098</v>
      </c>
      <c r="H13" s="3">
        <f t="shared" si="3"/>
        <v>10778241293.076283</v>
      </c>
      <c r="J13" s="8"/>
      <c r="K13" s="22"/>
      <c r="L13" s="23"/>
      <c r="M13" s="8"/>
      <c r="N13" s="8"/>
      <c r="O13" s="23"/>
      <c r="P13" s="8"/>
      <c r="Q13" s="8"/>
      <c r="R13" s="8"/>
      <c r="S13" s="8"/>
      <c r="T13" s="8"/>
      <c r="U13" s="8"/>
      <c r="V13" s="8"/>
      <c r="W13" s="8"/>
      <c r="X13" s="8"/>
    </row>
    <row r="14" spans="1:24" ht="18">
      <c r="J14" s="8"/>
      <c r="K14" s="22"/>
      <c r="L14" s="23"/>
      <c r="M14" s="8"/>
      <c r="N14" s="8"/>
      <c r="O14" s="23"/>
      <c r="P14" s="8"/>
      <c r="Q14" s="8"/>
      <c r="R14" s="8"/>
      <c r="S14" s="8"/>
      <c r="T14" s="8"/>
      <c r="U14" s="8"/>
      <c r="V14" s="8"/>
      <c r="W14" s="8"/>
      <c r="X14" s="8"/>
    </row>
    <row r="15" spans="1:24" ht="18">
      <c r="J15" s="8"/>
      <c r="K15" s="24"/>
      <c r="L15" s="23"/>
      <c r="M15" s="8"/>
      <c r="N15" s="8"/>
      <c r="O15" s="23"/>
      <c r="P15" s="8"/>
      <c r="Q15" s="8"/>
      <c r="R15" s="8"/>
      <c r="S15" s="8"/>
      <c r="T15" s="8"/>
      <c r="U15" s="8"/>
      <c r="V15" s="8"/>
      <c r="W15" s="8"/>
      <c r="X15" s="8"/>
    </row>
    <row r="16" spans="1:24" ht="18">
      <c r="J16" s="8"/>
      <c r="K16" s="24"/>
      <c r="L16" s="23"/>
      <c r="M16" s="8"/>
      <c r="N16" s="8"/>
      <c r="O16" s="23"/>
      <c r="P16" s="8"/>
      <c r="Q16" s="8"/>
      <c r="R16" s="8"/>
      <c r="S16" s="8"/>
      <c r="T16" s="8"/>
      <c r="U16" s="8"/>
      <c r="V16" s="8"/>
      <c r="W16" s="8"/>
      <c r="X16" s="8"/>
    </row>
    <row r="17" spans="2:24" ht="18">
      <c r="J17" s="8"/>
      <c r="K17" s="24"/>
      <c r="L17" s="23"/>
      <c r="M17" s="8"/>
      <c r="N17" s="8"/>
      <c r="O17" s="23"/>
      <c r="P17" s="8"/>
      <c r="Q17" s="8"/>
      <c r="R17" s="8"/>
      <c r="S17" s="8"/>
      <c r="T17" s="8"/>
      <c r="U17" s="8"/>
      <c r="V17" s="8"/>
      <c r="W17" s="8"/>
      <c r="X17" s="8"/>
    </row>
    <row r="18" spans="2:24" ht="18">
      <c r="B18" t="s">
        <v>8</v>
      </c>
      <c r="K18" s="24"/>
      <c r="L18" s="23"/>
      <c r="M18" s="8"/>
      <c r="N18" s="8"/>
      <c r="O18" s="23"/>
      <c r="P18" s="8"/>
      <c r="Q18" s="8"/>
      <c r="R18" s="8"/>
      <c r="S18" s="8"/>
      <c r="T18" s="8"/>
      <c r="U18" s="8"/>
      <c r="V18" s="8"/>
      <c r="W18" s="8"/>
      <c r="X18" s="8"/>
    </row>
    <row r="19" spans="2:24" ht="19" thickBot="1">
      <c r="K19" s="24"/>
      <c r="L19" s="23"/>
      <c r="M19" s="8"/>
      <c r="N19" s="8"/>
      <c r="O19" s="23"/>
      <c r="P19" s="8"/>
      <c r="Q19" s="8"/>
      <c r="R19" s="8"/>
      <c r="S19" s="8"/>
      <c r="T19" s="8"/>
      <c r="U19" s="8"/>
      <c r="V19" s="8"/>
      <c r="W19" s="8"/>
      <c r="X19" s="8"/>
    </row>
    <row r="20" spans="2:24">
      <c r="B20" s="7" t="s">
        <v>9</v>
      </c>
      <c r="C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2:24">
      <c r="B21" s="4" t="s">
        <v>10</v>
      </c>
      <c r="C21" s="4">
        <v>0.98057705643609316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2:24">
      <c r="B22" s="4" t="s">
        <v>11</v>
      </c>
      <c r="C22" s="4">
        <v>0.96153136360887304</v>
      </c>
    </row>
    <row r="23" spans="2:24">
      <c r="B23" s="4" t="s">
        <v>12</v>
      </c>
      <c r="C23" s="4">
        <v>0.95298277774417828</v>
      </c>
    </row>
    <row r="24" spans="2:24">
      <c r="B24" s="4" t="s">
        <v>13</v>
      </c>
      <c r="C24" s="4">
        <v>7.5564602301899181E-2</v>
      </c>
    </row>
    <row r="25" spans="2:24" ht="17" thickBot="1">
      <c r="B25" s="5" t="s">
        <v>14</v>
      </c>
      <c r="C25" s="5">
        <v>12</v>
      </c>
    </row>
    <row r="27" spans="2:24" ht="17" thickBot="1">
      <c r="B27" t="s">
        <v>15</v>
      </c>
    </row>
    <row r="28" spans="2:24">
      <c r="B28" s="6"/>
      <c r="C28" s="6" t="s">
        <v>20</v>
      </c>
      <c r="D28" s="6" t="s">
        <v>21</v>
      </c>
      <c r="E28" s="6" t="s">
        <v>22</v>
      </c>
      <c r="F28" s="6" t="s">
        <v>23</v>
      </c>
      <c r="G28" s="6" t="s">
        <v>24</v>
      </c>
    </row>
    <row r="29" spans="2:24">
      <c r="B29" s="4" t="s">
        <v>16</v>
      </c>
      <c r="C29" s="4">
        <v>2</v>
      </c>
      <c r="D29" s="4">
        <v>1.2845055178193945</v>
      </c>
      <c r="E29" s="4">
        <v>0.64225275890969724</v>
      </c>
      <c r="F29" s="4">
        <v>112.47841208215945</v>
      </c>
      <c r="G29" s="4">
        <v>4.295172042109333E-7</v>
      </c>
    </row>
    <row r="30" spans="2:24">
      <c r="B30" s="4" t="s">
        <v>17</v>
      </c>
      <c r="C30" s="4">
        <v>9</v>
      </c>
      <c r="D30" s="4">
        <v>5.1390082089397694E-2</v>
      </c>
      <c r="E30" s="4">
        <v>5.710009121044188E-3</v>
      </c>
      <c r="F30" s="4"/>
      <c r="G30" s="4"/>
    </row>
    <row r="31" spans="2:24" ht="17" thickBot="1">
      <c r="B31" s="5" t="s">
        <v>18</v>
      </c>
      <c r="C31" s="5">
        <v>11</v>
      </c>
      <c r="D31" s="5">
        <v>1.3358955999087923</v>
      </c>
      <c r="E31" s="5"/>
      <c r="F31" s="5"/>
      <c r="G31" s="5"/>
    </row>
    <row r="32" spans="2:24" ht="17" thickBot="1"/>
    <row r="33" spans="1:10">
      <c r="B33" s="6"/>
      <c r="C33" s="6" t="s">
        <v>25</v>
      </c>
      <c r="D33" s="6" t="s">
        <v>13</v>
      </c>
      <c r="E33" s="6" t="s">
        <v>26</v>
      </c>
      <c r="F33" s="6" t="s">
        <v>27</v>
      </c>
      <c r="G33" s="6" t="s">
        <v>28</v>
      </c>
      <c r="H33" s="6" t="s">
        <v>29</v>
      </c>
      <c r="I33" s="6" t="s">
        <v>30</v>
      </c>
      <c r="J33" s="6" t="s">
        <v>31</v>
      </c>
    </row>
    <row r="34" spans="1:10">
      <c r="B34" s="4" t="s">
        <v>19</v>
      </c>
      <c r="C34" s="4">
        <v>59.953238824537941</v>
      </c>
      <c r="D34" s="4">
        <v>3.3575377425063309</v>
      </c>
      <c r="E34" s="4">
        <v>17.856311208517976</v>
      </c>
      <c r="F34" s="4">
        <v>2.4619604875411904E-8</v>
      </c>
      <c r="G34" s="4">
        <v>52.357960770961931</v>
      </c>
      <c r="H34" s="4">
        <v>67.548516878113958</v>
      </c>
      <c r="I34" s="4">
        <v>52.357960770961931</v>
      </c>
      <c r="J34" s="4">
        <v>67.548516878113958</v>
      </c>
    </row>
    <row r="35" spans="1:10">
      <c r="B35" s="4" t="s">
        <v>6</v>
      </c>
      <c r="C35" s="4">
        <v>-6.7395690769708114</v>
      </c>
      <c r="D35" s="4">
        <v>0.4579015029629071</v>
      </c>
      <c r="E35" s="4">
        <v>-14.718381646187256</v>
      </c>
      <c r="F35" s="4">
        <v>1.3298105053631036E-7</v>
      </c>
      <c r="G35" s="4">
        <v>-7.7754142417544152</v>
      </c>
      <c r="H35" s="4">
        <v>-5.7037239121872076</v>
      </c>
      <c r="I35" s="4">
        <v>-7.7754142417544152</v>
      </c>
      <c r="J35" s="4">
        <v>-5.7037239121872076</v>
      </c>
    </row>
    <row r="36" spans="1:10" ht="17" thickBot="1">
      <c r="B36" s="5" t="s">
        <v>7</v>
      </c>
      <c r="C36" s="5">
        <v>0.15660901643933056</v>
      </c>
      <c r="D36" s="5">
        <v>5.9326055439839147E-2</v>
      </c>
      <c r="E36" s="5">
        <v>2.6398016061954985</v>
      </c>
      <c r="F36" s="5">
        <v>2.6922533385343412E-2</v>
      </c>
      <c r="G36" s="5">
        <v>2.2404155185535003E-2</v>
      </c>
      <c r="H36" s="5">
        <v>0.29081387769312611</v>
      </c>
      <c r="I36" s="5">
        <v>2.2404155185535003E-2</v>
      </c>
      <c r="J36" s="5">
        <v>0.29081387769312611</v>
      </c>
    </row>
    <row r="38" spans="1:10">
      <c r="A38" t="s">
        <v>36</v>
      </c>
      <c r="B38">
        <f>EXP(C34)</f>
        <v>1.0898351068659721E+26</v>
      </c>
    </row>
    <row r="40" spans="1:10">
      <c r="B4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3BDF-6FF3-DD44-8AAD-0558E73282E6}">
  <dimension ref="A1:J38"/>
  <sheetViews>
    <sheetView tabSelected="1" workbookViewId="0">
      <selection activeCell="W10" sqref="W10"/>
    </sheetView>
  </sheetViews>
  <sheetFormatPr baseColWidth="10" defaultRowHeight="16"/>
  <sheetData>
    <row r="1" spans="1:8">
      <c r="A1" t="s">
        <v>0</v>
      </c>
      <c r="B1" t="s">
        <v>38</v>
      </c>
      <c r="C1" t="s">
        <v>40</v>
      </c>
      <c r="D1" t="s">
        <v>39</v>
      </c>
      <c r="E1" s="3" t="s">
        <v>5</v>
      </c>
      <c r="F1" s="3" t="s">
        <v>6</v>
      </c>
      <c r="G1" s="3" t="s">
        <v>7</v>
      </c>
      <c r="H1" s="3" t="s">
        <v>34</v>
      </c>
    </row>
    <row r="2" spans="1:8">
      <c r="A2">
        <v>2015</v>
      </c>
      <c r="B2">
        <v>3843428.7</v>
      </c>
      <c r="C2">
        <v>444265</v>
      </c>
      <c r="D2">
        <v>1211294.3999999999</v>
      </c>
      <c r="E2">
        <f>LN(B2)</f>
        <v>15.161875416799203</v>
      </c>
      <c r="F2">
        <f>LN(C2)</f>
        <v>13.004176510218969</v>
      </c>
      <c r="G2">
        <f>LN(D2)</f>
        <v>14.007200097862034</v>
      </c>
    </row>
    <row r="3" spans="1:8">
      <c r="A3">
        <v>2016</v>
      </c>
      <c r="B3">
        <v>4364321.7</v>
      </c>
      <c r="C3">
        <v>433989</v>
      </c>
      <c r="D3">
        <v>1298444.5</v>
      </c>
      <c r="E3">
        <f t="shared" ref="E3:E10" si="0">LN(B3)</f>
        <v>15.288973339991752</v>
      </c>
      <c r="F3">
        <f t="shared" ref="F3:F9" si="1">LN(C3)</f>
        <v>12.980774467139216</v>
      </c>
      <c r="G3">
        <f t="shared" ref="G3:G9" si="2">LN(D3)</f>
        <v>14.07667756754654</v>
      </c>
    </row>
    <row r="4" spans="1:8">
      <c r="A4">
        <v>2017</v>
      </c>
      <c r="B4">
        <v>4166998.7</v>
      </c>
      <c r="C4">
        <v>425795</v>
      </c>
      <c r="D4">
        <v>1416922.8</v>
      </c>
      <c r="E4">
        <f t="shared" si="0"/>
        <v>15.2427065984295</v>
      </c>
      <c r="F4">
        <f t="shared" si="1"/>
        <v>12.96171328877041</v>
      </c>
      <c r="G4">
        <f t="shared" si="2"/>
        <v>14.16399803589014</v>
      </c>
    </row>
    <row r="5" spans="1:8">
      <c r="A5">
        <v>2018</v>
      </c>
      <c r="B5">
        <v>4516276.4000000004</v>
      </c>
      <c r="C5">
        <v>446323</v>
      </c>
      <c r="D5">
        <v>1484901.1</v>
      </c>
      <c r="E5">
        <f t="shared" si="0"/>
        <v>15.323198406984611</v>
      </c>
      <c r="F5">
        <f t="shared" si="1"/>
        <v>13.008798184131521</v>
      </c>
      <c r="G5">
        <f t="shared" si="2"/>
        <v>14.210858728674504</v>
      </c>
    </row>
    <row r="6" spans="1:8">
      <c r="A6">
        <v>2019</v>
      </c>
      <c r="B6">
        <v>4863381.9000000004</v>
      </c>
      <c r="C6">
        <v>475544</v>
      </c>
      <c r="D6">
        <v>1954133.3</v>
      </c>
      <c r="E6">
        <f t="shared" si="0"/>
        <v>15.397244618072977</v>
      </c>
      <c r="F6">
        <f t="shared" si="1"/>
        <v>13.072214690861113</v>
      </c>
      <c r="G6">
        <f t="shared" si="2"/>
        <v>14.485457328295924</v>
      </c>
    </row>
    <row r="7" spans="1:8">
      <c r="A7">
        <v>2020</v>
      </c>
      <c r="B7">
        <v>5189046.2</v>
      </c>
      <c r="C7">
        <v>467463</v>
      </c>
      <c r="D7">
        <v>2134038.4</v>
      </c>
      <c r="E7">
        <f t="shared" si="0"/>
        <v>15.462060461759846</v>
      </c>
      <c r="F7">
        <f t="shared" si="1"/>
        <v>13.05507548019377</v>
      </c>
      <c r="G7">
        <f t="shared" si="2"/>
        <v>14.573526705058697</v>
      </c>
    </row>
    <row r="8" spans="1:8">
      <c r="A8">
        <v>2021</v>
      </c>
      <c r="B8">
        <v>6003342</v>
      </c>
      <c r="C8">
        <v>477709</v>
      </c>
      <c r="D8">
        <v>2379709.9</v>
      </c>
      <c r="E8">
        <f t="shared" si="0"/>
        <v>15.607826872125408</v>
      </c>
      <c r="F8">
        <f t="shared" si="1"/>
        <v>13.076757039476901</v>
      </c>
      <c r="G8">
        <f t="shared" si="2"/>
        <v>14.682489147462073</v>
      </c>
    </row>
    <row r="9" spans="1:8">
      <c r="A9">
        <v>2022</v>
      </c>
      <c r="B9">
        <v>6377248.5</v>
      </c>
      <c r="C9">
        <v>465751</v>
      </c>
      <c r="D9">
        <v>2662571.1</v>
      </c>
      <c r="E9">
        <f>LN(B9)</f>
        <v>15.668247292705018</v>
      </c>
      <c r="F9">
        <f t="shared" si="1"/>
        <v>13.051406435536141</v>
      </c>
      <c r="G9">
        <f t="shared" si="2"/>
        <v>14.794802792868618</v>
      </c>
    </row>
    <row r="18" spans="2:7">
      <c r="B18" t="s">
        <v>8</v>
      </c>
    </row>
    <row r="19" spans="2:7" ht="17" thickBot="1"/>
    <row r="20" spans="2:7">
      <c r="B20" s="7" t="s">
        <v>9</v>
      </c>
      <c r="C20" s="7"/>
    </row>
    <row r="21" spans="2:7">
      <c r="B21" s="4" t="s">
        <v>10</v>
      </c>
      <c r="C21" s="4">
        <v>0.96957842279492901</v>
      </c>
    </row>
    <row r="22" spans="2:7">
      <c r="B22" s="4" t="s">
        <v>11</v>
      </c>
      <c r="C22" s="4">
        <v>0.94008231794950203</v>
      </c>
    </row>
    <row r="23" spans="2:7">
      <c r="B23" s="4" t="s">
        <v>12</v>
      </c>
      <c r="C23" s="4">
        <v>0.91611524512930287</v>
      </c>
    </row>
    <row r="24" spans="2:7">
      <c r="B24" s="4" t="s">
        <v>13</v>
      </c>
      <c r="C24" s="4">
        <v>5.1157593646400656E-2</v>
      </c>
    </row>
    <row r="25" spans="2:7" ht="17" thickBot="1">
      <c r="B25" s="5" t="s">
        <v>14</v>
      </c>
      <c r="C25" s="5">
        <v>8</v>
      </c>
    </row>
    <row r="27" spans="2:7" ht="17" thickBot="1">
      <c r="B27" t="s">
        <v>15</v>
      </c>
    </row>
    <row r="28" spans="2:7">
      <c r="B28" s="6"/>
      <c r="C28" s="6" t="s">
        <v>20</v>
      </c>
      <c r="D28" s="6" t="s">
        <v>21</v>
      </c>
      <c r="E28" s="6" t="s">
        <v>22</v>
      </c>
      <c r="F28" s="6" t="s">
        <v>23</v>
      </c>
      <c r="G28" s="6" t="s">
        <v>24</v>
      </c>
    </row>
    <row r="29" spans="2:7">
      <c r="B29" s="4" t="s">
        <v>16</v>
      </c>
      <c r="C29" s="4">
        <v>2</v>
      </c>
      <c r="D29" s="4">
        <v>0.20530574402148674</v>
      </c>
      <c r="E29" s="4">
        <v>0.10265287201074337</v>
      </c>
      <c r="F29" s="4">
        <v>39.223910445885167</v>
      </c>
      <c r="G29" s="4">
        <v>8.7879486428505847E-4</v>
      </c>
    </row>
    <row r="30" spans="2:7">
      <c r="B30" s="4" t="s">
        <v>17</v>
      </c>
      <c r="C30" s="4">
        <v>5</v>
      </c>
      <c r="D30" s="4">
        <v>1.3085496938451263E-2</v>
      </c>
      <c r="E30" s="4">
        <v>2.6170993876902526E-3</v>
      </c>
      <c r="F30" s="4"/>
      <c r="G30" s="4"/>
    </row>
    <row r="31" spans="2:7" ht="17" thickBot="1">
      <c r="B31" s="5" t="s">
        <v>18</v>
      </c>
      <c r="C31" s="5">
        <v>7</v>
      </c>
      <c r="D31" s="5">
        <v>0.218391240959938</v>
      </c>
      <c r="E31" s="5"/>
      <c r="F31" s="5"/>
      <c r="G31" s="5"/>
    </row>
    <row r="32" spans="2:7" ht="17" thickBot="1"/>
    <row r="33" spans="1:10">
      <c r="B33" s="6"/>
      <c r="C33" s="6" t="s">
        <v>25</v>
      </c>
      <c r="D33" s="6" t="s">
        <v>13</v>
      </c>
      <c r="E33" s="6" t="s">
        <v>26</v>
      </c>
      <c r="F33" s="6" t="s">
        <v>27</v>
      </c>
      <c r="G33" s="6" t="s">
        <v>28</v>
      </c>
      <c r="H33" s="6" t="s">
        <v>29</v>
      </c>
      <c r="I33" s="6" t="s">
        <v>30</v>
      </c>
      <c r="J33" s="6" t="s">
        <v>31</v>
      </c>
    </row>
    <row r="34" spans="1:10">
      <c r="B34" s="4" t="s">
        <v>19</v>
      </c>
      <c r="C34" s="4">
        <v>13.836914029379642</v>
      </c>
      <c r="D34" s="4">
        <v>9.1298347144804239</v>
      </c>
      <c r="E34" s="4">
        <v>1.515571142534873</v>
      </c>
      <c r="F34" s="4">
        <v>0.19006321130979192</v>
      </c>
      <c r="G34" s="4">
        <v>-9.6320732500255986</v>
      </c>
      <c r="H34" s="4">
        <v>37.305901308784883</v>
      </c>
      <c r="I34" s="4">
        <v>-9.6320732500255986</v>
      </c>
      <c r="J34" s="4">
        <v>37.305901308784883</v>
      </c>
    </row>
    <row r="35" spans="1:10">
      <c r="B35" s="4" t="s">
        <v>6</v>
      </c>
      <c r="C35" s="4">
        <v>-0.59377231525423291</v>
      </c>
      <c r="D35" s="4">
        <v>0.80505704176568915</v>
      </c>
      <c r="E35" s="4">
        <v>-0.73755309804128089</v>
      </c>
      <c r="F35" s="4">
        <v>0.4939219391487939</v>
      </c>
      <c r="G35" s="4">
        <v>-2.6632373234682198</v>
      </c>
      <c r="H35" s="4">
        <v>1.4756926929597538</v>
      </c>
      <c r="I35" s="4">
        <v>-2.6632373234682198</v>
      </c>
      <c r="J35" s="4">
        <v>1.4756926929597538</v>
      </c>
    </row>
    <row r="36" spans="1:10" ht="17" thickBot="1">
      <c r="B36" s="5" t="s">
        <v>7</v>
      </c>
      <c r="C36" s="5">
        <v>0.64641393949339188</v>
      </c>
      <c r="D36" s="5">
        <v>0.11743160351692533</v>
      </c>
      <c r="E36" s="5">
        <v>5.5045994445628486</v>
      </c>
      <c r="F36" s="5">
        <v>2.7051407455138659E-3</v>
      </c>
      <c r="G36" s="5">
        <v>0.34454639256313802</v>
      </c>
      <c r="H36" s="5">
        <v>0.94828148642364574</v>
      </c>
      <c r="I36" s="5">
        <v>0.34454639256313802</v>
      </c>
      <c r="J36" s="5">
        <v>0.94828148642364574</v>
      </c>
    </row>
    <row r="38" spans="1:10">
      <c r="A38" t="s">
        <v>36</v>
      </c>
      <c r="B38">
        <f>EXP(C34)</f>
        <v>1021634.1686772397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росия</vt:lpstr>
      <vt:lpstr>prim</vt:lpstr>
      <vt:lpstr>innovatika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Агличеев Александр Олегович</dc:creator>
  <cp:lastModifiedBy>Агличеев Александр Олегович</cp:lastModifiedBy>
  <dcterms:created xsi:type="dcterms:W3CDTF">2024-03-24T23:38:29Z</dcterms:created>
  <dcterms:modified xsi:type="dcterms:W3CDTF">2024-03-25T01:35:31Z</dcterms:modified>
</cp:coreProperties>
</file>