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lic\OneDrive\Desktop\idc\"/>
    </mc:Choice>
  </mc:AlternateContent>
  <xr:revisionPtr revIDLastSave="0" documentId="13_ncr:1_{9A96AF2C-147B-4FF8-B60A-1B8B8D12A9F9}" xr6:coauthVersionLast="47" xr6:coauthVersionMax="47" xr10:uidLastSave="{00000000-0000-0000-0000-000000000000}"/>
  <bookViews>
    <workbookView xWindow="-108" yWindow="-108" windowWidth="23256" windowHeight="12456" firstSheet="2" activeTab="6" xr2:uid="{866B46A4-57E4-45C0-A9A9-4BBFE444085E}"/>
  </bookViews>
  <sheets>
    <sheet name="Лист1" sheetId="1" r:id="rId1"/>
    <sheet name="Лист2" sheetId="2" r:id="rId2"/>
    <sheet name="Отчет об устойчивости Лист 3" sheetId="5" r:id="rId3"/>
    <sheet name="Лист3" sheetId="4" r:id="rId4"/>
    <sheet name="Отчет об устойчивости Лист 4" sheetId="7" r:id="rId5"/>
    <sheet name="Лист4" sheetId="6" r:id="rId6"/>
    <sheet name="Лист5" sheetId="8" r:id="rId7"/>
    <sheet name="Лист6" sheetId="9" r:id="rId8"/>
  </sheets>
  <definedNames>
    <definedName name="solver_adj" localSheetId="0" hidden="1">Лист1!$B$1:$D$1</definedName>
    <definedName name="solver_adj" localSheetId="1" hidden="1">Лист2!$B$1:$D$1</definedName>
    <definedName name="solver_adj" localSheetId="3" hidden="1">Лист3!$B$1:$C$1</definedName>
    <definedName name="solver_adj" localSheetId="5" hidden="1">Лист4!$B$1:$E$1</definedName>
    <definedName name="solver_adj" localSheetId="6" hidden="1">Лист5!$AB$12:$AD$15</definedName>
    <definedName name="solver_adj" localSheetId="7" hidden="1">Лист6!$B$65:$F$68,Лист6!$J$65:$N$68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0" hidden="1">2</definedName>
    <definedName name="solver_eng" localSheetId="1" hidden="1">2</definedName>
    <definedName name="solver_eng" localSheetId="3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0" hidden="1">Лист1!$E$2:$E$3</definedName>
    <definedName name="solver_lhs1" localSheetId="1" hidden="1">Лист2!$B$1:$D$1</definedName>
    <definedName name="solver_lhs1" localSheetId="3" hidden="1">Лист3!$D$2:$D$3</definedName>
    <definedName name="solver_lhs1" localSheetId="5" hidden="1">Лист4!$F$2:$F$4</definedName>
    <definedName name="solver_lhs1" localSheetId="6" hidden="1">Лист5!$AB$7:$AD$7</definedName>
    <definedName name="solver_lhs1" localSheetId="7" hidden="1">Лист6!$B$64:$F$64</definedName>
    <definedName name="solver_lhs2" localSheetId="0" hidden="1">Лист1!$E$4</definedName>
    <definedName name="solver_lhs2" localSheetId="1" hidden="1">Лист2!$E$2:$E$4</definedName>
    <definedName name="solver_lhs2" localSheetId="6" hidden="1">Лист5!$AE$3:$AE$6</definedName>
    <definedName name="solver_lhs2" localSheetId="7" hidden="1">Лист6!$G$58:$G$61</definedName>
    <definedName name="solver_lhs3" localSheetId="1" hidden="1">Лист2!$E$2:$E$4</definedName>
    <definedName name="solver_lhs3" localSheetId="6" hidden="1">Лист5!$F$28:$F$31</definedName>
    <definedName name="solver_lhs3" localSheetId="7" hidden="1">Лист6!$J$65:$N$68</definedName>
    <definedName name="solver_lhs4" localSheetId="7" hidden="1">Лист6!$J$65:$N$68</definedName>
    <definedName name="solver_lhs5" localSheetId="7" hidden="1">Лист6!$J$65:$N$68</definedName>
    <definedName name="solver_lhs6" localSheetId="7" hidden="1">Лист6!$J$72:$N$75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0" hidden="1">2</definedName>
    <definedName name="solver_num" localSheetId="1" hidden="1">2</definedName>
    <definedName name="solver_num" localSheetId="3" hidden="1">1</definedName>
    <definedName name="solver_num" localSheetId="5" hidden="1">1</definedName>
    <definedName name="solver_num" localSheetId="6" hidden="1">2</definedName>
    <definedName name="solver_num" localSheetId="7" hidden="1">6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0" hidden="1">Лист1!$E$5</definedName>
    <definedName name="solver_opt" localSheetId="1" hidden="1">Лист2!$E$5</definedName>
    <definedName name="solver_opt" localSheetId="3" hidden="1">Лист3!$D$4</definedName>
    <definedName name="solver_opt" localSheetId="5" hidden="1">Лист4!$F$5</definedName>
    <definedName name="solver_opt" localSheetId="6" hidden="1">Лист5!$AG$17</definedName>
    <definedName name="solver_opt" localSheetId="7" hidden="1">Лист6!$H$70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0" hidden="1">3</definedName>
    <definedName name="solver_rel1" localSheetId="1" hidden="1">4</definedName>
    <definedName name="solver_rel1" localSheetId="3" hidden="1">1</definedName>
    <definedName name="solver_rel1" localSheetId="5" hidden="1">1</definedName>
    <definedName name="solver_rel1" localSheetId="6" hidden="1">2</definedName>
    <definedName name="solver_rel1" localSheetId="7" hidden="1">2</definedName>
    <definedName name="solver_rel2" localSheetId="0" hidden="1">2</definedName>
    <definedName name="solver_rel2" localSheetId="1" hidden="1">1</definedName>
    <definedName name="solver_rel2" localSheetId="6" hidden="1">2</definedName>
    <definedName name="solver_rel2" localSheetId="7" hidden="1">2</definedName>
    <definedName name="solver_rel3" localSheetId="1" hidden="1">1</definedName>
    <definedName name="solver_rel3" localSheetId="6" hidden="1">2</definedName>
    <definedName name="solver_rel3" localSheetId="7" hidden="1">1</definedName>
    <definedName name="solver_rel4" localSheetId="7" hidden="1">4</definedName>
    <definedName name="solver_rel5" localSheetId="7" hidden="1">3</definedName>
    <definedName name="solver_rel6" localSheetId="7" hidden="1">1</definedName>
    <definedName name="solver_rhs1" localSheetId="0" hidden="1">Лист1!$F$2:$F$3</definedName>
    <definedName name="solver_rhs1" localSheetId="1" hidden="1">"целое"</definedName>
    <definedName name="solver_rhs1" localSheetId="3" hidden="1">Лист3!$E$2:$E$3</definedName>
    <definedName name="solver_rhs1" localSheetId="5" hidden="1">Лист4!$G$2:$G$4</definedName>
    <definedName name="solver_rhs1" localSheetId="6" hidden="1">Лист5!$AB$11:$AD$11</definedName>
    <definedName name="solver_rhs1" localSheetId="7" hidden="1">Лист6!$B$62:$F$62</definedName>
    <definedName name="solver_rhs2" localSheetId="0" hidden="1">1</definedName>
    <definedName name="solver_rhs2" localSheetId="1" hidden="1">Лист2!$F$2:$F$4</definedName>
    <definedName name="solver_rhs2" localSheetId="6" hidden="1">Лист5!$AE$12:$AE$15</definedName>
    <definedName name="solver_rhs2" localSheetId="7" hidden="1">Лист6!$G$65:$G$68</definedName>
    <definedName name="solver_rhs3" localSheetId="1" hidden="1">Лист2!$F$2:$F$4</definedName>
    <definedName name="solver_rhs3" localSheetId="6" hidden="1">Лист5!$F$37:$F$40</definedName>
    <definedName name="solver_rhs3" localSheetId="7" hidden="1">1</definedName>
    <definedName name="solver_rhs4" localSheetId="7" hidden="1">"целое"</definedName>
    <definedName name="solver_rhs5" localSheetId="7" hidden="1">0</definedName>
    <definedName name="solver_rhs6" localSheetId="7" hidden="1">0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0" hidden="1">2</definedName>
    <definedName name="solver_typ" localSheetId="1" hidden="1">1</definedName>
    <definedName name="solver_typ" localSheetId="3" hidden="1">1</definedName>
    <definedName name="solver_typ" localSheetId="5" hidden="1">1</definedName>
    <definedName name="solver_typ" localSheetId="6" hidden="1">2</definedName>
    <definedName name="solver_typ" localSheetId="7" hidden="1">2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0" hidden="1">3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" i="9" l="1"/>
  <c r="AJ5" i="9" s="1"/>
  <c r="AL5" i="9"/>
  <c r="AI6" i="9"/>
  <c r="AH16" i="9"/>
  <c r="AG14" i="9"/>
  <c r="AG13" i="9"/>
  <c r="AG12" i="9"/>
  <c r="AG11" i="9"/>
  <c r="AF10" i="9"/>
  <c r="AE10" i="9"/>
  <c r="AD10" i="9"/>
  <c r="AC10" i="9"/>
  <c r="AB10" i="9"/>
  <c r="AG17" i="8"/>
  <c r="AE13" i="8"/>
  <c r="AE14" i="8"/>
  <c r="AE15" i="8"/>
  <c r="AE12" i="8"/>
  <c r="AE6" i="8"/>
  <c r="AE5" i="8"/>
  <c r="AE4" i="8"/>
  <c r="AE3" i="8"/>
  <c r="AI5" i="8"/>
  <c r="AG6" i="8"/>
  <c r="AD11" i="8"/>
  <c r="AC11" i="8"/>
  <c r="AB11" i="8"/>
  <c r="K72" i="9"/>
  <c r="L72" i="9"/>
  <c r="M72" i="9"/>
  <c r="N72" i="9"/>
  <c r="K73" i="9"/>
  <c r="L73" i="9"/>
  <c r="M73" i="9"/>
  <c r="N73" i="9"/>
  <c r="K74" i="9"/>
  <c r="L74" i="9"/>
  <c r="M74" i="9"/>
  <c r="N74" i="9"/>
  <c r="K75" i="9"/>
  <c r="L75" i="9"/>
  <c r="M75" i="9"/>
  <c r="N75" i="9"/>
  <c r="J73" i="9"/>
  <c r="J74" i="9"/>
  <c r="J75" i="9"/>
  <c r="J72" i="9"/>
  <c r="H70" i="9"/>
  <c r="G68" i="9"/>
  <c r="G67" i="9"/>
  <c r="G66" i="9"/>
  <c r="G65" i="9"/>
  <c r="F64" i="9"/>
  <c r="E64" i="9"/>
  <c r="D64" i="9"/>
  <c r="C64" i="9"/>
  <c r="B64" i="9"/>
  <c r="I5" i="8"/>
  <c r="H6" i="8"/>
  <c r="H41" i="9"/>
  <c r="G39" i="9"/>
  <c r="G38" i="9"/>
  <c r="G37" i="9"/>
  <c r="G36" i="9"/>
  <c r="F35" i="9"/>
  <c r="E35" i="9"/>
  <c r="D35" i="9"/>
  <c r="C35" i="9"/>
  <c r="B35" i="9"/>
  <c r="H14" i="9"/>
  <c r="G10" i="9"/>
  <c r="G11" i="9"/>
  <c r="G12" i="9"/>
  <c r="G9" i="9"/>
  <c r="C8" i="9"/>
  <c r="D8" i="9"/>
  <c r="E8" i="9"/>
  <c r="F8" i="9"/>
  <c r="B8" i="9"/>
  <c r="J4" i="9"/>
  <c r="I5" i="9"/>
  <c r="G42" i="8"/>
  <c r="F40" i="8"/>
  <c r="F39" i="8"/>
  <c r="F38" i="8"/>
  <c r="F37" i="8"/>
  <c r="E36" i="8"/>
  <c r="D36" i="8"/>
  <c r="C36" i="8"/>
  <c r="B36" i="8"/>
  <c r="G16" i="8"/>
  <c r="F14" i="8"/>
  <c r="F12" i="8"/>
  <c r="F13" i="8"/>
  <c r="F11" i="8"/>
  <c r="C10" i="8"/>
  <c r="D10" i="8"/>
  <c r="E10" i="8"/>
  <c r="B10" i="8"/>
  <c r="F3" i="6"/>
  <c r="F4" i="6"/>
  <c r="F5" i="6"/>
  <c r="F2" i="6"/>
  <c r="D3" i="4"/>
  <c r="D4" i="4"/>
  <c r="D2" i="4"/>
  <c r="E5" i="2"/>
  <c r="E3" i="2"/>
  <c r="E4" i="2"/>
  <c r="E2" i="2"/>
  <c r="E4" i="1"/>
  <c r="E3" i="1"/>
  <c r="E5" i="1"/>
  <c r="E2" i="1"/>
  <c r="AH5" i="8" l="1"/>
</calcChain>
</file>

<file path=xl/sharedStrings.xml><?xml version="1.0" encoding="utf-8"?>
<sst xmlns="http://schemas.openxmlformats.org/spreadsheetml/2006/main" count="158" uniqueCount="70">
  <si>
    <t>Microsoft Excel 16.0 Отчет об устойчивости</t>
  </si>
  <si>
    <t>Ячейки переменных</t>
  </si>
  <si>
    <t>Ячейка</t>
  </si>
  <si>
    <t>Имя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</si>
  <si>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</si>
  <si>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</si>
  <si>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</si>
  <si>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</si>
  <si>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</si>
  <si>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</si>
  <si>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</si>
  <si>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</si>
  <si>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</si>
  <si>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Ограничения</t>
  </si>
  <si>
    <t>Тень</t>
  </si>
  <si>
    <t>Цена</t>
  </si>
  <si>
    <t>Ограничение</t>
  </si>
  <si>
    <t>Правая сторона</t>
  </si>
  <si>
    <t>$B$1</t>
  </si>
  <si>
    <t>$C$1</t>
  </si>
  <si>
    <t>$D$1</t>
  </si>
  <si>
    <t xml:space="preserve">Избыток ч/ч на лесопилке </t>
  </si>
  <si>
    <t>Избыток ч/ч в отделочном цехе</t>
  </si>
  <si>
    <t>Лист: [Кр2.xlsx]Лист3</t>
  </si>
  <si>
    <t>Отчет создан: 13.11.2023 15:16:22</t>
  </si>
  <si>
    <t>$D$2</t>
  </si>
  <si>
    <t>$D$3</t>
  </si>
  <si>
    <t>1) 70 телевизоров "Астро", 20 телевизоров "Космо"</t>
  </si>
  <si>
    <t>2) Оптимальный план - (833,(3), 500)</t>
  </si>
  <si>
    <t>3) Оба ресурсы дефицитны</t>
  </si>
  <si>
    <t>4) Прибыль изменится на 500*5 = 2500. Оптимальный план не изменится.</t>
  </si>
  <si>
    <t>5) Не изменится.</t>
  </si>
  <si>
    <t xml:space="preserve">6) Телевизор "Дарко" включать нецелесообразно. 1.5*500 + 1.5*833.(3) ~ 2000 &gt; 1800  </t>
  </si>
  <si>
    <t>Лист: [Кр2.xlsx]Лист6</t>
  </si>
  <si>
    <t>Отчет создан: 13.11.2023 15:28:55</t>
  </si>
  <si>
    <t>$E$1</t>
  </si>
  <si>
    <t>$F$2</t>
  </si>
  <si>
    <t>$F$3</t>
  </si>
  <si>
    <t>$F$4</t>
  </si>
  <si>
    <t>2) (0; 1,5; 2,25)</t>
  </si>
  <si>
    <t>3) Ресурс 1 недефицитный, остальные дифицитные</t>
  </si>
  <si>
    <t>4) 120*1,5 + 160*2,25 = 540</t>
  </si>
  <si>
    <t>5) Д целесообразно производить. 2*1,5 + 2*2,25 = 6,375 &lt; 12</t>
  </si>
  <si>
    <t>к1</t>
  </si>
  <si>
    <t>к2</t>
  </si>
  <si>
    <t>к3</t>
  </si>
  <si>
    <t>к4</t>
  </si>
  <si>
    <t>ф1</t>
  </si>
  <si>
    <t>ф2</t>
  </si>
  <si>
    <t>ф3</t>
  </si>
  <si>
    <t>фиктив</t>
  </si>
  <si>
    <t>1) Из 1 карьера на 2 фабрику нужно 0 руды</t>
  </si>
  <si>
    <t>2) Из 4 карьера на 1 фабрику нужно 50 тыс. т. руды</t>
  </si>
  <si>
    <t>3) 20 тыс. т. в месяц неиспользованы</t>
  </si>
  <si>
    <t>4) 2710</t>
  </si>
  <si>
    <t>a1</t>
  </si>
  <si>
    <t>a2</t>
  </si>
  <si>
    <t>a3</t>
  </si>
  <si>
    <t>b1</t>
  </si>
  <si>
    <t>b2</t>
  </si>
  <si>
    <t>b3</t>
  </si>
  <si>
    <t>b4</t>
  </si>
  <si>
    <t>b5</t>
  </si>
  <si>
    <t>1) 0</t>
  </si>
  <si>
    <t>2) 513</t>
  </si>
  <si>
    <t>1) (95; 210; 0; 0), X_4 и X_3 нерентабельно производить -&gt; они равны 0</t>
  </si>
  <si>
    <t>3) увеличатся до 599</t>
  </si>
  <si>
    <t>4) Увеличатся до 522</t>
  </si>
  <si>
    <t>5) увеличатся до 2850</t>
  </si>
  <si>
    <t>Требование собирать 40 гарнитуров типа С никак не повляет так, как сейчас еженедельно изготавливается 78 гарнитуров типа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</si>
</sst>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0</xdr:rowOff>
    </xdr:from>
    <xdr:to>
      <xdr:col>15</xdr:col>
      <xdr:colOff>328137</xdr:colOff>
      <xdr:row>26</xdr:row>
      <xdr:rowOff>68931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C4F68FF-E06F-4F6E-9C07-8660B1004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0"/>
          <a:ext cx="5166837" cy="48238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</xdr:colOff>
      <xdr:row>5</xdr:row>
      <xdr:rowOff>7620</xdr:rowOff>
    </xdr:from>
    <xdr:to>
      <xdr:col>15</xdr:col>
      <xdr:colOff>53819</xdr:colOff>
      <xdr:row>30</xdr:row>
      <xdr:rowOff>66634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60B865F-370A-4647-8A3D-97CAFB7A9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4820" y="922020"/>
          <a:ext cx="4922999" cy="46310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594360</xdr:colOff>
      <xdr:row>6</xdr:row>
      <xdr:rowOff>152400</xdr:rowOff>
    </xdr:from>
    <xdr:to>
      <xdr:col>14</xdr:col>
      <xdr:colOff>478</xdr:colOff>
      <xdr:row>31</xdr:row>
      <xdr:rowOff>148552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68FB446-7EFA-4D3E-AA09-ACE3A64C1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2360" y="1249680"/>
          <a:ext cx="4892518" cy="45681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601924</xdr:colOff>
      <xdr:row>5</xdr:row>
      <xdr:rowOff>175260</xdr:rowOff>
    </xdr:from>
    <xdr:to>
      <xdr:col>16</xdr:col>
      <xdr:colOff>229081</xdr:colOff>
      <xdr:row>31</xdr:row>
      <xdr:rowOff>175707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2BDE418-4A6E-44FF-8202-84C148410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9124" y="1089660"/>
          <a:ext cx="5113557" cy="47553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48470</xdr:colOff>
      <xdr:row>0</xdr:row>
      <xdr:rowOff>0</xdr:rowOff>
    </xdr:from>
    <xdr:to>
      <xdr:col>21</xdr:col>
      <xdr:colOff>312896</xdr:colOff>
      <xdr:row>23</xdr:row>
      <xdr:rowOff>61408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A9203E5-30D2-4AAC-8C5A-603A472BF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870" y="0"/>
          <a:ext cx="4531626" cy="4267648"/>
        </a:xfrm>
        <a:prstGeom prst="rect">
          <a:avLst/>
        </a:prstGeom>
      </xdr:spPr>
    </xdr:pic>
    <xdr:clientData/>
  </xdr:twoCellAnchor>
  <xdr:twoCellAnchor editAs="oneCell">
    <xdr:from>
      <xdr:col>13</xdr:col>
      <xdr:colOff>596422</xdr:colOff>
      <xdr:row>25</xdr:row>
      <xdr:rowOff>7620</xdr:rowOff>
    </xdr:from>
    <xdr:to>
      <xdr:col>22</xdr:col>
      <xdr:colOff>91918</xdr:colOff>
      <xdr:row>50</xdr:row>
      <xdr:rowOff>114749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DF379C4-7A6F-4330-819F-5D1B7860D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1222" y="4579620"/>
          <a:ext cx="4981896" cy="46791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40317</xdr:colOff>
      <xdr:row>0</xdr:row>
      <xdr:rowOff>7620</xdr:rowOff>
    </xdr:from>
    <xdr:to>
      <xdr:col>20</xdr:col>
      <xdr:colOff>107163</xdr:colOff>
      <xdr:row>25</xdr:row>
      <xdr:rowOff>61412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2896954-05E4-4D2C-AB04-8FE9E62D6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5517" y="7620"/>
          <a:ext cx="4943646" cy="4625792"/>
        </a:xfrm>
        <a:prstGeom prst="rect">
          <a:avLst/>
        </a:prstGeom>
      </xdr:spPr>
    </xdr:pic>
    <xdr:clientData/>
  </xdr:twoCellAnchor>
  <xdr:twoCellAnchor editAs="oneCell">
    <xdr:from>
      <xdr:col>19</xdr:col>
      <xdr:colOff>53340</xdr:colOff>
      <xdr:row>26</xdr:row>
      <xdr:rowOff>0</xdr:rowOff>
    </xdr:from>
    <xdr:to>
      <xdr:col>28</xdr:col>
      <xdr:colOff>137643</xdr:colOff>
      <xdr:row>53</xdr:row>
      <xdr:rowOff>160462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5275B44-DE14-4850-8339-E05CC491D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5740" y="4754880"/>
          <a:ext cx="5570703" cy="50982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93B6-8DD5-4118-86A2-BCEA0E1E7616}">
  <dimension ref="B1:F5"/>
  <sheetViews>
    <sheetView zoomScale="70" workbookViewId="0">
      <selection activeCell="R13" sqref="R13"/>
    </sheetView>
  </sheetViews>
  <sheetFormatPr defaultRowHeight="14.4" x14ac:dyDescent="0.3"/>
  <sheetData>
    <row r="1" spans="2:6" x14ac:dyDescent="0.3">
      <c r="B1">
        <v>0.45454545454545459</v>
      </c>
      <c r="C1">
        <v>0.54545454545454541</v>
      </c>
      <c r="D1">
        <v>0</v>
      </c>
    </row>
    <row r="2" spans="2:6" x14ac:dyDescent="0.3">
      <c r="B2">
        <v>90</v>
      </c>
      <c r="C2">
        <v>65</v>
      </c>
      <c r="D2">
        <v>40</v>
      </c>
      <c r="E2">
        <f>SUMPRODUCT($B$1:$D$1,B2:D2)</f>
        <v>76.363636363636374</v>
      </c>
      <c r="F2">
        <v>60</v>
      </c>
    </row>
    <row r="3" spans="2:6" x14ac:dyDescent="0.3">
      <c r="B3">
        <v>30</v>
      </c>
      <c r="C3">
        <v>85</v>
      </c>
      <c r="D3">
        <v>70</v>
      </c>
      <c r="E3">
        <f t="shared" ref="E3:E4" si="0">SUMPRODUCT($B$1:$D$1,B3:D3)</f>
        <v>60</v>
      </c>
      <c r="F3">
        <v>60</v>
      </c>
    </row>
    <row r="4" spans="2:6" x14ac:dyDescent="0.3">
      <c r="B4">
        <v>1</v>
      </c>
      <c r="C4">
        <v>1</v>
      </c>
      <c r="D4">
        <v>1</v>
      </c>
      <c r="E4">
        <f t="shared" si="0"/>
        <v>1</v>
      </c>
      <c r="F4">
        <v>1</v>
      </c>
    </row>
    <row r="5" spans="2:6" x14ac:dyDescent="0.3">
      <c r="B5">
        <v>70</v>
      </c>
      <c r="C5">
        <v>50</v>
      </c>
      <c r="D5">
        <v>10</v>
      </c>
      <c r="E5">
        <f>SUMPRODUCT($B$1:$D$1,B5:D5)</f>
        <v>59.090909090909093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F66A-4751-4F76-8E5B-1DB68DD5E95E}">
  <dimension ref="B1:K5"/>
  <sheetViews>
    <sheetView workbookViewId="0">
      <selection activeCell="H5" sqref="H5"/>
    </sheetView>
  </sheetViews>
  <sheetFormatPr defaultRowHeight="14.4" x14ac:dyDescent="0.3"/>
  <sheetData>
    <row r="1" spans="2:11" x14ac:dyDescent="0.3">
      <c r="B1">
        <v>47</v>
      </c>
      <c r="C1">
        <v>0</v>
      </c>
      <c r="D1">
        <v>78</v>
      </c>
    </row>
    <row r="2" spans="2:11" x14ac:dyDescent="0.3">
      <c r="B2">
        <v>1</v>
      </c>
      <c r="C2">
        <v>2</v>
      </c>
      <c r="D2">
        <v>4</v>
      </c>
      <c r="E2">
        <f>SUMPRODUCT($B$1:$D$1,B2:D2)</f>
        <v>359</v>
      </c>
      <c r="F2">
        <v>360</v>
      </c>
      <c r="H2" t="s">
        <v>21</v>
      </c>
      <c r="K2">
        <v>1</v>
      </c>
    </row>
    <row r="3" spans="2:11" x14ac:dyDescent="0.3">
      <c r="B3">
        <v>2</v>
      </c>
      <c r="C3">
        <v>4</v>
      </c>
      <c r="D3">
        <v>2</v>
      </c>
      <c r="E3">
        <f t="shared" ref="E3:E5" si="0">SUMPRODUCT($B$1:$D$1,B3:D3)</f>
        <v>250</v>
      </c>
      <c r="F3">
        <v>250</v>
      </c>
    </row>
    <row r="4" spans="2:11" x14ac:dyDescent="0.3">
      <c r="B4">
        <v>1</v>
      </c>
      <c r="C4">
        <v>1</v>
      </c>
      <c r="D4">
        <v>2</v>
      </c>
      <c r="E4">
        <f t="shared" si="0"/>
        <v>203</v>
      </c>
      <c r="F4">
        <v>220</v>
      </c>
      <c r="H4" t="s">
        <v>22</v>
      </c>
      <c r="K4">
        <v>17</v>
      </c>
    </row>
    <row r="5" spans="2:11" x14ac:dyDescent="0.3">
      <c r="B5">
        <v>900</v>
      </c>
      <c r="C5">
        <v>1100</v>
      </c>
      <c r="D5">
        <v>1500</v>
      </c>
      <c r="E5">
        <f t="shared" si="0"/>
        <v>159300</v>
      </c>
      <c r="H5" t="s">
        <v>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7C63-AA0C-4661-B46E-420CE28E9B4D}">
  <dimension ref="A1:H16"/>
  <sheetViews>
    <sheetView showGridLines="0" workbookViewId="0">
      <selection activeCell="G16" sqref="G16"/>
    </sheetView>
  </sheetViews>
  <sheetFormatPr defaultRowHeight="14.4" x14ac:dyDescent="0.3"/>
  <cols>
    <col min="1" max="1" width="2.33203125" customWidth="1"/>
    <col min="2" max="2" width="7.21875" bestFit="1" customWidth="1"/>
    <col min="3" max="3" width="4.77734375" bestFit="1" customWidth="1"/>
    <col min="4" max="4" width="14.6640625" bestFit="1" customWidth="1"/>
    <col min="5" max="5" width="12" bestFit="1" customWidth="1"/>
    <col min="6" max="6" width="16.5546875" bestFit="1" customWidth="1"/>
    <col min="7" max="7" width="11.88671875" bestFit="1" customWidth="1"/>
    <col min="8" max="8" width="12.44140625" bestFit="1" customWidth="1"/>
  </cols>
  <sheetData>
    <row r="1" spans="1:8" x14ac:dyDescent="0.3">
      <c r="A1" s="1" t="s">
        <v>0</v>
      </c>
    </row>
    <row r="2" spans="1:8" x14ac:dyDescent="0.3">
      <c r="A2" s="1" t="s">
        <v>23</v>
      </c>
    </row>
    <row r="3" spans="1:8" x14ac:dyDescent="0.3">
      <c r="A3" s="1" t="s">
        <v>24</v>
      </c>
    </row>
    <row r="6" spans="1:8" ht="15" thickBot="1" x14ac:dyDescent="0.35">
      <c r="A6" t="s">
        <v>1</v>
      </c>
    </row>
    <row r="7" spans="1:8" x14ac:dyDescent="0.3">
      <c r="B7" s="4"/>
      <c r="C7" s="4"/>
      <c r="D7" s="4" t="s">
        <v>4</v>
      </c>
      <c r="E7" s="4" t="s">
        <v>6</v>
      </c>
      <c r="F7" s="4" t="s">
        <v>8</v>
      </c>
      <c r="G7" s="4" t="s">
        <v>10</v>
      </c>
      <c r="H7" s="4" t="s">
        <v>10</v>
      </c>
    </row>
    <row r="8" spans="1:8" ht="15" thickBot="1" x14ac:dyDescent="0.35">
      <c r="B8" s="5" t="s">
        <v>2</v>
      </c>
      <c r="C8" s="5" t="s">
        <v>3</v>
      </c>
      <c r="D8" s="5" t="s">
        <v>5</v>
      </c>
      <c r="E8" s="5" t="s">
        <v>7</v>
      </c>
      <c r="F8" s="5" t="s">
        <v>9</v>
      </c>
      <c r="G8" s="5" t="s">
        <v>11</v>
      </c>
      <c r="H8" s="5" t="s">
        <v>12</v>
      </c>
    </row>
    <row r="9" spans="1:8" x14ac:dyDescent="0.3">
      <c r="B9" s="2" t="s">
        <v>18</v>
      </c>
      <c r="C9" s="2"/>
      <c r="D9" s="2">
        <v>69.999999999999972</v>
      </c>
      <c r="E9" s="2">
        <v>0</v>
      </c>
      <c r="F9" s="2">
        <v>1500</v>
      </c>
      <c r="G9" s="2">
        <v>500</v>
      </c>
      <c r="H9" s="2">
        <v>166.66666666666674</v>
      </c>
    </row>
    <row r="10" spans="1:8" ht="15" thickBot="1" x14ac:dyDescent="0.35">
      <c r="B10" s="3" t="s">
        <v>19</v>
      </c>
      <c r="C10" s="3"/>
      <c r="D10" s="3">
        <v>20.000000000000028</v>
      </c>
      <c r="E10" s="3">
        <v>0</v>
      </c>
      <c r="F10" s="3">
        <v>2000</v>
      </c>
      <c r="G10" s="3">
        <v>250.00000000000014</v>
      </c>
      <c r="H10" s="3">
        <v>500</v>
      </c>
    </row>
    <row r="12" spans="1:8" ht="15" thickBot="1" x14ac:dyDescent="0.35">
      <c r="A12" t="s">
        <v>13</v>
      </c>
    </row>
    <row r="13" spans="1:8" x14ac:dyDescent="0.3">
      <c r="B13" s="4"/>
      <c r="C13" s="4"/>
      <c r="D13" s="4" t="s">
        <v>4</v>
      </c>
      <c r="E13" s="4" t="s">
        <v>14</v>
      </c>
      <c r="F13" s="4" t="s">
        <v>16</v>
      </c>
      <c r="G13" s="4" t="s">
        <v>10</v>
      </c>
      <c r="H13" s="4" t="s">
        <v>10</v>
      </c>
    </row>
    <row r="14" spans="1:8" ht="15" thickBot="1" x14ac:dyDescent="0.35">
      <c r="B14" s="5" t="s">
        <v>2</v>
      </c>
      <c r="C14" s="5" t="s">
        <v>3</v>
      </c>
      <c r="D14" s="5" t="s">
        <v>5</v>
      </c>
      <c r="E14" s="5" t="s">
        <v>15</v>
      </c>
      <c r="F14" s="5" t="s">
        <v>17</v>
      </c>
      <c r="G14" s="5" t="s">
        <v>11</v>
      </c>
      <c r="H14" s="5" t="s">
        <v>12</v>
      </c>
    </row>
    <row r="15" spans="1:8" x14ac:dyDescent="0.3">
      <c r="B15" s="2" t="s">
        <v>25</v>
      </c>
      <c r="C15" s="2"/>
      <c r="D15" s="2">
        <v>120</v>
      </c>
      <c r="E15" s="2">
        <v>833.33333333333326</v>
      </c>
      <c r="F15" s="2">
        <v>120</v>
      </c>
      <c r="G15" s="2">
        <v>42</v>
      </c>
      <c r="H15" s="2">
        <v>12.000000000000018</v>
      </c>
    </row>
    <row r="16" spans="1:8" ht="15" thickBot="1" x14ac:dyDescent="0.35">
      <c r="B16" s="3" t="s">
        <v>26</v>
      </c>
      <c r="C16" s="3"/>
      <c r="D16" s="3">
        <v>90</v>
      </c>
      <c r="E16" s="3">
        <v>500.00000000000017</v>
      </c>
      <c r="F16" s="3">
        <v>90</v>
      </c>
      <c r="G16" s="3">
        <v>10</v>
      </c>
      <c r="H16" s="3">
        <v>23.333333333333329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5B6B-7720-4B17-B1A7-D07AE43B5C07}">
  <dimension ref="B1:G6"/>
  <sheetViews>
    <sheetView workbookViewId="0">
      <selection activeCell="Q19" sqref="Q19"/>
    </sheetView>
  </sheetViews>
  <sheetFormatPr defaultRowHeight="14.4" x14ac:dyDescent="0.3"/>
  <sheetData>
    <row r="1" spans="2:7" x14ac:dyDescent="0.3">
      <c r="B1">
        <v>69.999999999999972</v>
      </c>
      <c r="C1">
        <v>20.000000000000028</v>
      </c>
      <c r="G1" t="s">
        <v>27</v>
      </c>
    </row>
    <row r="2" spans="2:7" x14ac:dyDescent="0.3">
      <c r="B2">
        <v>1.2</v>
      </c>
      <c r="C2">
        <v>1.8</v>
      </c>
      <c r="D2">
        <f>SUMPRODUCT($B$1:$C$1,B2:C2)</f>
        <v>120</v>
      </c>
      <c r="E2">
        <v>120</v>
      </c>
      <c r="G2" t="s">
        <v>28</v>
      </c>
    </row>
    <row r="3" spans="2:7" x14ac:dyDescent="0.3">
      <c r="B3">
        <v>1</v>
      </c>
      <c r="C3">
        <v>1</v>
      </c>
      <c r="D3">
        <f t="shared" ref="D3:D4" si="0">SUMPRODUCT($B$1:$C$1,B3:C3)</f>
        <v>90</v>
      </c>
      <c r="E3">
        <v>90</v>
      </c>
      <c r="G3" t="s">
        <v>29</v>
      </c>
    </row>
    <row r="4" spans="2:7" x14ac:dyDescent="0.3">
      <c r="B4">
        <v>1500</v>
      </c>
      <c r="C4">
        <v>2000</v>
      </c>
      <c r="D4">
        <f t="shared" si="0"/>
        <v>145000</v>
      </c>
      <c r="G4" t="s">
        <v>30</v>
      </c>
    </row>
    <row r="5" spans="2:7" x14ac:dyDescent="0.3">
      <c r="G5" t="s">
        <v>31</v>
      </c>
    </row>
    <row r="6" spans="2:7" x14ac:dyDescent="0.3">
      <c r="G6" t="s">
        <v>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B6CE-7D29-4791-8278-56F737905532}">
  <dimension ref="A1:H19"/>
  <sheetViews>
    <sheetView showGridLines="0" workbookViewId="0">
      <selection activeCell="K25" sqref="K25"/>
    </sheetView>
  </sheetViews>
  <sheetFormatPr defaultRowHeight="14.4" x14ac:dyDescent="0.3"/>
  <cols>
    <col min="1" max="1" width="2.33203125" customWidth="1"/>
    <col min="2" max="2" width="7.21875" bestFit="1" customWidth="1"/>
    <col min="3" max="3" width="4.77734375" bestFit="1" customWidth="1"/>
    <col min="4" max="4" width="14.6640625" bestFit="1" customWidth="1"/>
    <col min="5" max="5" width="11.33203125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1" t="s">
        <v>0</v>
      </c>
    </row>
    <row r="2" spans="1:8" x14ac:dyDescent="0.3">
      <c r="A2" s="1" t="s">
        <v>33</v>
      </c>
    </row>
    <row r="3" spans="1:8" x14ac:dyDescent="0.3">
      <c r="A3" s="1" t="s">
        <v>34</v>
      </c>
    </row>
    <row r="6" spans="1:8" ht="15" thickBot="1" x14ac:dyDescent="0.35">
      <c r="A6" t="s">
        <v>1</v>
      </c>
    </row>
    <row r="7" spans="1:8" x14ac:dyDescent="0.3">
      <c r="B7" s="4"/>
      <c r="C7" s="4"/>
      <c r="D7" s="4" t="s">
        <v>4</v>
      </c>
      <c r="E7" s="4" t="s">
        <v>6</v>
      </c>
      <c r="F7" s="4" t="s">
        <v>8</v>
      </c>
      <c r="G7" s="4" t="s">
        <v>10</v>
      </c>
      <c r="H7" s="4" t="s">
        <v>10</v>
      </c>
    </row>
    <row r="8" spans="1:8" ht="15" thickBot="1" x14ac:dyDescent="0.35">
      <c r="B8" s="5" t="s">
        <v>2</v>
      </c>
      <c r="C8" s="5" t="s">
        <v>3</v>
      </c>
      <c r="D8" s="5" t="s">
        <v>5</v>
      </c>
      <c r="E8" s="5" t="s">
        <v>7</v>
      </c>
      <c r="F8" s="5" t="s">
        <v>9</v>
      </c>
      <c r="G8" s="5" t="s">
        <v>11</v>
      </c>
      <c r="H8" s="5" t="s">
        <v>12</v>
      </c>
    </row>
    <row r="9" spans="1:8" x14ac:dyDescent="0.3">
      <c r="B9" s="2" t="s">
        <v>18</v>
      </c>
      <c r="C9" s="2"/>
      <c r="D9" s="2">
        <v>95</v>
      </c>
      <c r="E9" s="2">
        <v>0</v>
      </c>
      <c r="F9" s="2">
        <v>9</v>
      </c>
      <c r="G9" s="2">
        <v>0.33333333333333331</v>
      </c>
      <c r="H9" s="2">
        <v>9</v>
      </c>
    </row>
    <row r="10" spans="1:8" x14ac:dyDescent="0.3">
      <c r="B10" s="2" t="s">
        <v>19</v>
      </c>
      <c r="C10" s="2"/>
      <c r="D10" s="2">
        <v>210</v>
      </c>
      <c r="E10" s="2">
        <v>0</v>
      </c>
      <c r="F10" s="2">
        <v>6</v>
      </c>
      <c r="G10" s="2">
        <v>1E+30</v>
      </c>
      <c r="H10" s="2">
        <v>0.16666666666666666</v>
      </c>
    </row>
    <row r="11" spans="1:8" x14ac:dyDescent="0.3">
      <c r="B11" s="2" t="s">
        <v>20</v>
      </c>
      <c r="C11" s="2"/>
      <c r="D11" s="2">
        <v>0</v>
      </c>
      <c r="E11" s="2">
        <v>-0.5</v>
      </c>
      <c r="F11" s="2">
        <v>4</v>
      </c>
      <c r="G11" s="2">
        <v>0.5</v>
      </c>
      <c r="H11" s="2">
        <v>1E+30</v>
      </c>
    </row>
    <row r="12" spans="1:8" ht="15" thickBot="1" x14ac:dyDescent="0.35">
      <c r="B12" s="3" t="s">
        <v>35</v>
      </c>
      <c r="C12" s="3"/>
      <c r="D12" s="3">
        <v>0</v>
      </c>
      <c r="E12" s="3">
        <v>-5</v>
      </c>
      <c r="F12" s="3">
        <v>7</v>
      </c>
      <c r="G12" s="3">
        <v>5</v>
      </c>
      <c r="H12" s="3">
        <v>1E+30</v>
      </c>
    </row>
    <row r="14" spans="1:8" ht="15" thickBot="1" x14ac:dyDescent="0.35">
      <c r="A14" t="s">
        <v>13</v>
      </c>
    </row>
    <row r="15" spans="1:8" x14ac:dyDescent="0.3">
      <c r="B15" s="4"/>
      <c r="C15" s="4"/>
      <c r="D15" s="4" t="s">
        <v>4</v>
      </c>
      <c r="E15" s="4" t="s">
        <v>14</v>
      </c>
      <c r="F15" s="4" t="s">
        <v>16</v>
      </c>
      <c r="G15" s="4" t="s">
        <v>10</v>
      </c>
      <c r="H15" s="4" t="s">
        <v>10</v>
      </c>
    </row>
    <row r="16" spans="1:8" ht="15" thickBot="1" x14ac:dyDescent="0.35">
      <c r="B16" s="5" t="s">
        <v>2</v>
      </c>
      <c r="C16" s="5" t="s">
        <v>3</v>
      </c>
      <c r="D16" s="5" t="s">
        <v>5</v>
      </c>
      <c r="E16" s="5" t="s">
        <v>15</v>
      </c>
      <c r="F16" s="5" t="s">
        <v>17</v>
      </c>
      <c r="G16" s="5" t="s">
        <v>11</v>
      </c>
      <c r="H16" s="5" t="s">
        <v>12</v>
      </c>
    </row>
    <row r="17" spans="2:8" x14ac:dyDescent="0.3">
      <c r="B17" s="2" t="s">
        <v>36</v>
      </c>
      <c r="C17" s="2"/>
      <c r="D17" s="2">
        <v>95</v>
      </c>
      <c r="E17" s="2">
        <v>0</v>
      </c>
      <c r="F17" s="2">
        <v>180</v>
      </c>
      <c r="G17" s="2">
        <v>1E+30</v>
      </c>
      <c r="H17" s="2">
        <v>85</v>
      </c>
    </row>
    <row r="18" spans="2:8" x14ac:dyDescent="0.3">
      <c r="B18" s="2" t="s">
        <v>37</v>
      </c>
      <c r="C18" s="2"/>
      <c r="D18" s="2">
        <v>210</v>
      </c>
      <c r="E18" s="2">
        <v>1.5</v>
      </c>
      <c r="F18" s="2">
        <v>210</v>
      </c>
      <c r="G18" s="2">
        <v>190</v>
      </c>
      <c r="H18" s="2">
        <v>170</v>
      </c>
    </row>
    <row r="19" spans="2:8" ht="15" thickBot="1" x14ac:dyDescent="0.35">
      <c r="B19" s="3" t="s">
        <v>38</v>
      </c>
      <c r="C19" s="3"/>
      <c r="D19" s="3">
        <v>800</v>
      </c>
      <c r="E19" s="3">
        <v>2.25</v>
      </c>
      <c r="F19" s="3">
        <v>800</v>
      </c>
      <c r="G19" s="3">
        <v>340</v>
      </c>
      <c r="H19" s="3">
        <v>380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CA659-2B35-4FE0-9787-F54E2756B1E6}">
  <dimension ref="B1:I5"/>
  <sheetViews>
    <sheetView workbookViewId="0">
      <selection activeCell="I2" sqref="I2"/>
    </sheetView>
  </sheetViews>
  <sheetFormatPr defaultRowHeight="14.4" x14ac:dyDescent="0.3"/>
  <sheetData>
    <row r="1" spans="2:9" x14ac:dyDescent="0.3">
      <c r="B1">
        <v>95</v>
      </c>
      <c r="C1">
        <v>210</v>
      </c>
      <c r="D1">
        <v>0</v>
      </c>
      <c r="E1">
        <v>0</v>
      </c>
      <c r="I1" t="s">
        <v>65</v>
      </c>
    </row>
    <row r="2" spans="2:9" x14ac:dyDescent="0.3">
      <c r="B2">
        <v>1</v>
      </c>
      <c r="C2">
        <v>0</v>
      </c>
      <c r="D2">
        <v>2</v>
      </c>
      <c r="E2">
        <v>1</v>
      </c>
      <c r="F2">
        <f>SUMPRODUCT($B$1:$E$1,B2:E2)</f>
        <v>95</v>
      </c>
      <c r="G2">
        <v>180</v>
      </c>
      <c r="I2" t="s">
        <v>39</v>
      </c>
    </row>
    <row r="3" spans="2:9" x14ac:dyDescent="0.3">
      <c r="B3">
        <v>0</v>
      </c>
      <c r="C3">
        <v>1</v>
      </c>
      <c r="D3">
        <v>3</v>
      </c>
      <c r="E3">
        <v>2</v>
      </c>
      <c r="F3">
        <f t="shared" ref="F3:F5" si="0">SUMPRODUCT($B$1:$E$1,B3:E3)</f>
        <v>210</v>
      </c>
      <c r="G3">
        <v>210</v>
      </c>
      <c r="I3" t="s">
        <v>40</v>
      </c>
    </row>
    <row r="4" spans="2:9" x14ac:dyDescent="0.3">
      <c r="B4">
        <v>4</v>
      </c>
      <c r="C4">
        <v>2</v>
      </c>
      <c r="D4">
        <v>0</v>
      </c>
      <c r="E4">
        <v>4</v>
      </c>
      <c r="F4">
        <f t="shared" si="0"/>
        <v>800</v>
      </c>
      <c r="G4">
        <v>800</v>
      </c>
      <c r="I4" t="s">
        <v>41</v>
      </c>
    </row>
    <row r="5" spans="2:9" x14ac:dyDescent="0.3">
      <c r="B5">
        <v>9</v>
      </c>
      <c r="C5">
        <v>6</v>
      </c>
      <c r="D5">
        <v>4</v>
      </c>
      <c r="E5">
        <v>7</v>
      </c>
      <c r="F5">
        <f t="shared" si="0"/>
        <v>2115</v>
      </c>
      <c r="I5" t="s">
        <v>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D588D-700E-4B34-964F-F9534B297A3D}">
  <dimension ref="A1:AI42"/>
  <sheetViews>
    <sheetView tabSelected="1" topLeftCell="S1" workbookViewId="0">
      <selection activeCell="AI5" sqref="AI5"/>
    </sheetView>
  </sheetViews>
  <sheetFormatPr defaultRowHeight="14.4" x14ac:dyDescent="0.3"/>
  <sheetData>
    <row r="1" spans="1:35" x14ac:dyDescent="0.3">
      <c r="B1" t="s">
        <v>47</v>
      </c>
      <c r="C1" t="s">
        <v>48</v>
      </c>
      <c r="D1" t="s">
        <v>49</v>
      </c>
      <c r="E1" t="s">
        <v>50</v>
      </c>
      <c r="I1" t="s">
        <v>51</v>
      </c>
    </row>
    <row r="2" spans="1:35" x14ac:dyDescent="0.3">
      <c r="A2" t="s">
        <v>43</v>
      </c>
      <c r="B2">
        <v>7</v>
      </c>
      <c r="C2">
        <v>3</v>
      </c>
      <c r="D2">
        <v>5</v>
      </c>
      <c r="E2">
        <v>0</v>
      </c>
      <c r="F2">
        <v>170</v>
      </c>
      <c r="I2" t="s">
        <v>52</v>
      </c>
      <c r="AB2" t="s">
        <v>47</v>
      </c>
      <c r="AC2" t="s">
        <v>48</v>
      </c>
      <c r="AD2" t="s">
        <v>49</v>
      </c>
    </row>
    <row r="3" spans="1:35" x14ac:dyDescent="0.3">
      <c r="A3" t="s">
        <v>44</v>
      </c>
      <c r="B3">
        <v>5</v>
      </c>
      <c r="C3">
        <v>4</v>
      </c>
      <c r="D3">
        <v>6</v>
      </c>
      <c r="E3">
        <v>0</v>
      </c>
      <c r="F3">
        <v>130</v>
      </c>
      <c r="I3" t="s">
        <v>53</v>
      </c>
      <c r="AA3" t="s">
        <v>43</v>
      </c>
      <c r="AB3">
        <v>7</v>
      </c>
      <c r="AC3">
        <v>3</v>
      </c>
      <c r="AD3">
        <v>5</v>
      </c>
      <c r="AE3">
        <f>170*AI5</f>
        <v>165.07246376811594</v>
      </c>
    </row>
    <row r="4" spans="1:35" x14ac:dyDescent="0.3">
      <c r="A4" t="s">
        <v>45</v>
      </c>
      <c r="B4">
        <v>4</v>
      </c>
      <c r="C4">
        <v>5</v>
      </c>
      <c r="D4">
        <v>6</v>
      </c>
      <c r="E4">
        <v>0</v>
      </c>
      <c r="F4">
        <v>190</v>
      </c>
      <c r="I4" t="s">
        <v>54</v>
      </c>
      <c r="AA4" t="s">
        <v>44</v>
      </c>
      <c r="AB4">
        <v>5</v>
      </c>
      <c r="AC4">
        <v>4</v>
      </c>
      <c r="AD4">
        <v>6</v>
      </c>
      <c r="AE4">
        <f>130*AI5</f>
        <v>126.23188405797102</v>
      </c>
    </row>
    <row r="5" spans="1:35" x14ac:dyDescent="0.3">
      <c r="A5" t="s">
        <v>46</v>
      </c>
      <c r="B5">
        <v>3</v>
      </c>
      <c r="C5">
        <v>2</v>
      </c>
      <c r="D5">
        <v>5</v>
      </c>
      <c r="E5">
        <v>0</v>
      </c>
      <c r="F5">
        <v>200</v>
      </c>
      <c r="I5">
        <f>SUM(F2:F5)</f>
        <v>690</v>
      </c>
      <c r="AA5" t="s">
        <v>45</v>
      </c>
      <c r="AB5">
        <v>4</v>
      </c>
      <c r="AC5">
        <v>5</v>
      </c>
      <c r="AD5">
        <v>6</v>
      </c>
      <c r="AE5">
        <f>190*AI5</f>
        <v>184.49275362318841</v>
      </c>
      <c r="AH5">
        <f>SUM(AE3:AE6)</f>
        <v>670</v>
      </c>
      <c r="AI5">
        <f>670/690</f>
        <v>0.97101449275362317</v>
      </c>
    </row>
    <row r="6" spans="1:35" x14ac:dyDescent="0.3">
      <c r="B6">
        <v>250</v>
      </c>
      <c r="C6">
        <v>150</v>
      </c>
      <c r="D6">
        <v>270</v>
      </c>
      <c r="E6">
        <v>20</v>
      </c>
      <c r="H6">
        <f>SUM(B6:E6)</f>
        <v>690</v>
      </c>
      <c r="AA6" t="s">
        <v>46</v>
      </c>
      <c r="AB6">
        <v>3</v>
      </c>
      <c r="AC6">
        <v>2</v>
      </c>
      <c r="AD6">
        <v>5</v>
      </c>
      <c r="AE6">
        <f>200*AI5</f>
        <v>194.20289855072463</v>
      </c>
      <c r="AG6">
        <f>SUM(AB7:AD7)</f>
        <v>670</v>
      </c>
    </row>
    <row r="7" spans="1:35" x14ac:dyDescent="0.3">
      <c r="AB7">
        <v>250</v>
      </c>
      <c r="AC7">
        <v>150</v>
      </c>
      <c r="AD7">
        <v>270</v>
      </c>
    </row>
    <row r="10" spans="1:35" x14ac:dyDescent="0.3">
      <c r="B10">
        <f>SUM(B11:B14)</f>
        <v>250</v>
      </c>
      <c r="C10">
        <f t="shared" ref="C10:E10" si="0">SUM(C11:C14)</f>
        <v>150</v>
      </c>
      <c r="D10">
        <f t="shared" si="0"/>
        <v>270</v>
      </c>
      <c r="E10">
        <f t="shared" si="0"/>
        <v>20</v>
      </c>
    </row>
    <row r="11" spans="1:35" x14ac:dyDescent="0.3">
      <c r="B11" s="6">
        <v>0</v>
      </c>
      <c r="C11" s="6">
        <v>0</v>
      </c>
      <c r="D11" s="6">
        <v>170</v>
      </c>
      <c r="E11" s="6">
        <v>0</v>
      </c>
      <c r="F11">
        <f>SUM(B11:E11)</f>
        <v>170</v>
      </c>
      <c r="AB11">
        <f>SUM(AB12:AB15)</f>
        <v>250</v>
      </c>
      <c r="AC11">
        <f t="shared" ref="AC11:AD11" si="1">SUM(AC12:AC15)</f>
        <v>150</v>
      </c>
      <c r="AD11">
        <f t="shared" si="1"/>
        <v>270</v>
      </c>
      <c r="AE11" s="10"/>
    </row>
    <row r="12" spans="1:35" x14ac:dyDescent="0.3">
      <c r="B12" s="6">
        <v>10</v>
      </c>
      <c r="C12" s="6">
        <v>0</v>
      </c>
      <c r="D12" s="6">
        <v>100</v>
      </c>
      <c r="E12" s="6">
        <v>20</v>
      </c>
      <c r="F12">
        <f t="shared" ref="F12:F13" si="2">SUM(B12:E12)</f>
        <v>130</v>
      </c>
      <c r="AB12" s="6">
        <v>0</v>
      </c>
      <c r="AC12" s="6">
        <v>0</v>
      </c>
      <c r="AD12" s="6">
        <v>165.07246376811594</v>
      </c>
      <c r="AE12">
        <f>SUM(AB12:AD12)</f>
        <v>165.07246376811594</v>
      </c>
    </row>
    <row r="13" spans="1:35" x14ac:dyDescent="0.3">
      <c r="B13" s="6">
        <v>190</v>
      </c>
      <c r="C13" s="6">
        <v>0</v>
      </c>
      <c r="D13" s="6">
        <v>0</v>
      </c>
      <c r="E13" s="6">
        <v>0</v>
      </c>
      <c r="F13">
        <f t="shared" si="2"/>
        <v>190</v>
      </c>
      <c r="AB13" s="6">
        <v>21.304347826086968</v>
      </c>
      <c r="AC13" s="6">
        <v>0</v>
      </c>
      <c r="AD13" s="6">
        <v>104.92753623188405</v>
      </c>
      <c r="AE13">
        <f t="shared" ref="AE13:AE15" si="3">SUM(AB13:AD13)</f>
        <v>126.23188405797102</v>
      </c>
    </row>
    <row r="14" spans="1:35" x14ac:dyDescent="0.3">
      <c r="B14" s="6">
        <v>50</v>
      </c>
      <c r="C14" s="6">
        <v>150</v>
      </c>
      <c r="D14" s="6">
        <v>0</v>
      </c>
      <c r="E14" s="6">
        <v>0</v>
      </c>
      <c r="F14">
        <f>SUM(B14:E14)</f>
        <v>200</v>
      </c>
      <c r="AB14" s="6">
        <v>184.49275362318841</v>
      </c>
      <c r="AC14" s="6">
        <v>0</v>
      </c>
      <c r="AD14" s="6">
        <v>0</v>
      </c>
      <c r="AE14">
        <f t="shared" si="3"/>
        <v>184.49275362318841</v>
      </c>
    </row>
    <row r="15" spans="1:35" x14ac:dyDescent="0.3">
      <c r="AB15" s="6">
        <v>44.202898550724626</v>
      </c>
      <c r="AC15" s="6">
        <v>150</v>
      </c>
      <c r="AD15" s="6">
        <v>0</v>
      </c>
      <c r="AE15">
        <f t="shared" si="3"/>
        <v>194.20289855072463</v>
      </c>
    </row>
    <row r="16" spans="1:35" x14ac:dyDescent="0.3">
      <c r="G16">
        <f>SUMPRODUCT(B2:E5,B11:E14)</f>
        <v>2710</v>
      </c>
    </row>
    <row r="17" spans="1:33" x14ac:dyDescent="0.3">
      <c r="AG17">
        <f>SUMPRODUCT(AB3:AD6,AB12:AD15)</f>
        <v>2732.0289855072465</v>
      </c>
    </row>
    <row r="27" spans="1:33" x14ac:dyDescent="0.3">
      <c r="B27" t="s">
        <v>47</v>
      </c>
      <c r="C27" t="s">
        <v>48</v>
      </c>
      <c r="D27" t="s">
        <v>49</v>
      </c>
      <c r="E27" t="s">
        <v>50</v>
      </c>
    </row>
    <row r="28" spans="1:33" x14ac:dyDescent="0.3">
      <c r="A28" t="s">
        <v>43</v>
      </c>
      <c r="B28">
        <v>7</v>
      </c>
      <c r="C28">
        <v>3</v>
      </c>
      <c r="D28">
        <v>5</v>
      </c>
      <c r="E28">
        <v>0</v>
      </c>
      <c r="F28">
        <v>170</v>
      </c>
    </row>
    <row r="29" spans="1:33" x14ac:dyDescent="0.3">
      <c r="A29" t="s">
        <v>44</v>
      </c>
      <c r="B29">
        <v>5</v>
      </c>
      <c r="C29">
        <v>4</v>
      </c>
      <c r="D29">
        <v>6</v>
      </c>
      <c r="E29">
        <v>0</v>
      </c>
      <c r="F29">
        <v>130</v>
      </c>
    </row>
    <row r="30" spans="1:33" x14ac:dyDescent="0.3">
      <c r="A30" t="s">
        <v>45</v>
      </c>
      <c r="B30">
        <v>4</v>
      </c>
      <c r="C30">
        <v>5</v>
      </c>
      <c r="D30">
        <v>6</v>
      </c>
      <c r="E30">
        <v>0</v>
      </c>
      <c r="F30">
        <v>190</v>
      </c>
    </row>
    <row r="31" spans="1:33" x14ac:dyDescent="0.3">
      <c r="A31" t="s">
        <v>46</v>
      </c>
      <c r="B31">
        <v>3</v>
      </c>
      <c r="C31">
        <v>0</v>
      </c>
      <c r="D31">
        <v>5</v>
      </c>
      <c r="E31">
        <v>0</v>
      </c>
      <c r="F31">
        <v>200</v>
      </c>
    </row>
    <row r="32" spans="1:33" x14ac:dyDescent="0.3">
      <c r="B32">
        <v>250</v>
      </c>
      <c r="C32">
        <v>150</v>
      </c>
      <c r="D32">
        <v>270</v>
      </c>
      <c r="E32">
        <v>20</v>
      </c>
    </row>
    <row r="36" spans="2:9" x14ac:dyDescent="0.3">
      <c r="B36">
        <f>SUM(B37:B40)</f>
        <v>250</v>
      </c>
      <c r="C36">
        <f t="shared" ref="C36" si="4">SUM(C37:C40)</f>
        <v>150</v>
      </c>
      <c r="D36">
        <f t="shared" ref="D36" si="5">SUM(D37:D40)</f>
        <v>270</v>
      </c>
      <c r="E36">
        <f t="shared" ref="E36" si="6">SUM(E37:E40)</f>
        <v>20</v>
      </c>
      <c r="I36" t="s">
        <v>68</v>
      </c>
    </row>
    <row r="37" spans="2:9" x14ac:dyDescent="0.3">
      <c r="B37" s="6">
        <v>0</v>
      </c>
      <c r="C37" s="6">
        <v>20</v>
      </c>
      <c r="D37" s="6">
        <v>150</v>
      </c>
      <c r="E37" s="6">
        <v>0</v>
      </c>
      <c r="F37">
        <f>SUM(B37:E37)</f>
        <v>170</v>
      </c>
    </row>
    <row r="38" spans="2:9" x14ac:dyDescent="0.3">
      <c r="B38" s="6">
        <v>0</v>
      </c>
      <c r="C38" s="6">
        <v>130</v>
      </c>
      <c r="D38" s="6">
        <v>0</v>
      </c>
      <c r="E38" s="6">
        <v>0</v>
      </c>
      <c r="F38">
        <f t="shared" ref="F38:F39" si="7">SUM(B38:E38)</f>
        <v>130</v>
      </c>
    </row>
    <row r="39" spans="2:9" x14ac:dyDescent="0.3">
      <c r="B39" s="6">
        <v>170</v>
      </c>
      <c r="C39" s="6">
        <v>0</v>
      </c>
      <c r="D39" s="6">
        <v>0</v>
      </c>
      <c r="E39" s="6">
        <v>20</v>
      </c>
      <c r="F39">
        <f t="shared" si="7"/>
        <v>190</v>
      </c>
    </row>
    <row r="40" spans="2:9" x14ac:dyDescent="0.3">
      <c r="B40" s="6">
        <v>80</v>
      </c>
      <c r="C40" s="6">
        <v>0</v>
      </c>
      <c r="D40" s="6">
        <v>120</v>
      </c>
      <c r="E40" s="6">
        <v>0</v>
      </c>
      <c r="F40">
        <f>SUM(B40:E40)</f>
        <v>200</v>
      </c>
    </row>
    <row r="42" spans="2:9" x14ac:dyDescent="0.3">
      <c r="G42">
        <f>SUMPRODUCT(B28:E31,B37:E40)</f>
        <v>2850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AD44-3C59-4B41-A687-DBC1E175478B}">
  <dimension ref="A1:AL77"/>
  <sheetViews>
    <sheetView topLeftCell="T1" workbookViewId="0">
      <selection activeCell="AG5" sqref="AG5"/>
    </sheetView>
  </sheetViews>
  <sheetFormatPr defaultRowHeight="14.4" x14ac:dyDescent="0.3"/>
  <sheetData>
    <row r="1" spans="1:38" x14ac:dyDescent="0.3">
      <c r="B1" t="s">
        <v>58</v>
      </c>
      <c r="C1" t="s">
        <v>59</v>
      </c>
      <c r="D1" t="s">
        <v>60</v>
      </c>
      <c r="E1" t="s">
        <v>61</v>
      </c>
      <c r="F1" t="s">
        <v>62</v>
      </c>
      <c r="L1" t="s">
        <v>63</v>
      </c>
    </row>
    <row r="2" spans="1:38" x14ac:dyDescent="0.3">
      <c r="A2" t="s">
        <v>55</v>
      </c>
      <c r="B2">
        <v>12</v>
      </c>
      <c r="C2">
        <v>6</v>
      </c>
      <c r="D2">
        <v>29</v>
      </c>
      <c r="E2">
        <v>19</v>
      </c>
      <c r="F2">
        <v>21</v>
      </c>
      <c r="G2">
        <v>13</v>
      </c>
      <c r="L2" t="s">
        <v>64</v>
      </c>
    </row>
    <row r="3" spans="1:38" x14ac:dyDescent="0.3">
      <c r="A3" t="s">
        <v>56</v>
      </c>
      <c r="B3">
        <v>14</v>
      </c>
      <c r="C3">
        <v>3</v>
      </c>
      <c r="D3">
        <v>30</v>
      </c>
      <c r="E3">
        <v>10</v>
      </c>
      <c r="F3">
        <v>10</v>
      </c>
      <c r="G3">
        <v>27</v>
      </c>
      <c r="AB3" t="s">
        <v>58</v>
      </c>
      <c r="AC3" t="s">
        <v>59</v>
      </c>
      <c r="AD3" t="s">
        <v>60</v>
      </c>
      <c r="AE3" t="s">
        <v>61</v>
      </c>
      <c r="AF3" t="s">
        <v>62</v>
      </c>
    </row>
    <row r="4" spans="1:38" x14ac:dyDescent="0.3">
      <c r="A4" t="s">
        <v>57</v>
      </c>
      <c r="B4">
        <v>15</v>
      </c>
      <c r="C4">
        <v>27</v>
      </c>
      <c r="D4">
        <v>28</v>
      </c>
      <c r="E4">
        <v>11</v>
      </c>
      <c r="F4">
        <v>24</v>
      </c>
      <c r="G4">
        <v>16</v>
      </c>
      <c r="J4">
        <f>SUM(G2:G5)</f>
        <v>70</v>
      </c>
      <c r="AA4" t="s">
        <v>55</v>
      </c>
      <c r="AB4">
        <v>12</v>
      </c>
      <c r="AC4">
        <v>6</v>
      </c>
      <c r="AD4">
        <v>29</v>
      </c>
      <c r="AE4">
        <v>19</v>
      </c>
      <c r="AF4">
        <v>21</v>
      </c>
      <c r="AG4">
        <f>13*0.8</f>
        <v>10.4</v>
      </c>
    </row>
    <row r="5" spans="1:38" x14ac:dyDescent="0.3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14</v>
      </c>
      <c r="I5">
        <f>SUM(B6:F6)</f>
        <v>70</v>
      </c>
      <c r="AA5" t="s">
        <v>56</v>
      </c>
      <c r="AB5">
        <v>14</v>
      </c>
      <c r="AC5">
        <v>3</v>
      </c>
      <c r="AD5">
        <v>30</v>
      </c>
      <c r="AE5">
        <v>10</v>
      </c>
      <c r="AF5">
        <v>10</v>
      </c>
      <c r="AG5">
        <v>27</v>
      </c>
      <c r="AJ5">
        <f>SUM(AG4:AG6)</f>
        <v>53.4</v>
      </c>
      <c r="AL5">
        <f>56/70</f>
        <v>0.8</v>
      </c>
    </row>
    <row r="6" spans="1:38" x14ac:dyDescent="0.3">
      <c r="B6">
        <v>14</v>
      </c>
      <c r="C6">
        <v>14</v>
      </c>
      <c r="D6">
        <v>14</v>
      </c>
      <c r="E6">
        <v>14</v>
      </c>
      <c r="F6">
        <v>14</v>
      </c>
      <c r="AA6" t="s">
        <v>57</v>
      </c>
      <c r="AB6">
        <v>15</v>
      </c>
      <c r="AC6">
        <v>27</v>
      </c>
      <c r="AD6">
        <v>28</v>
      </c>
      <c r="AE6">
        <v>11</v>
      </c>
      <c r="AF6">
        <v>24</v>
      </c>
      <c r="AG6">
        <v>16</v>
      </c>
      <c r="AI6">
        <f>SUM(AB7:AF7)</f>
        <v>70</v>
      </c>
    </row>
    <row r="7" spans="1:38" x14ac:dyDescent="0.3">
      <c r="AB7">
        <v>14</v>
      </c>
      <c r="AC7">
        <v>14</v>
      </c>
      <c r="AD7">
        <v>14</v>
      </c>
      <c r="AE7">
        <v>14</v>
      </c>
      <c r="AF7">
        <v>14</v>
      </c>
    </row>
    <row r="8" spans="1:38" x14ac:dyDescent="0.3">
      <c r="B8">
        <f>SUM(B9:B12)</f>
        <v>14</v>
      </c>
      <c r="C8">
        <f t="shared" ref="C8:F8" si="0">SUM(C9:C12)</f>
        <v>14</v>
      </c>
      <c r="D8">
        <f t="shared" si="0"/>
        <v>14</v>
      </c>
      <c r="E8">
        <f t="shared" si="0"/>
        <v>14</v>
      </c>
      <c r="F8">
        <f t="shared" si="0"/>
        <v>14</v>
      </c>
    </row>
    <row r="9" spans="1:38" x14ac:dyDescent="0.3">
      <c r="B9" s="6">
        <v>12</v>
      </c>
      <c r="C9" s="6">
        <v>1</v>
      </c>
      <c r="D9" s="6">
        <v>0</v>
      </c>
      <c r="E9" s="6">
        <v>0</v>
      </c>
      <c r="F9" s="6">
        <v>0</v>
      </c>
      <c r="G9">
        <f>SUM(B9:F9)</f>
        <v>13</v>
      </c>
    </row>
    <row r="10" spans="1:38" x14ac:dyDescent="0.3">
      <c r="B10" s="6">
        <v>0</v>
      </c>
      <c r="C10" s="6">
        <v>13</v>
      </c>
      <c r="D10" s="6">
        <v>0</v>
      </c>
      <c r="E10" s="6">
        <v>0</v>
      </c>
      <c r="F10" s="6">
        <v>14</v>
      </c>
      <c r="G10">
        <f t="shared" ref="G10:G12" si="1">SUM(B10:F10)</f>
        <v>27</v>
      </c>
      <c r="AB10">
        <f>SUM(AB11:AB14)</f>
        <v>14</v>
      </c>
      <c r="AC10">
        <f t="shared" ref="AC10:AF10" si="2">SUM(AC11:AC14)</f>
        <v>14</v>
      </c>
      <c r="AD10">
        <f t="shared" si="2"/>
        <v>14</v>
      </c>
      <c r="AE10">
        <f t="shared" si="2"/>
        <v>14</v>
      </c>
      <c r="AF10">
        <f t="shared" si="2"/>
        <v>14</v>
      </c>
    </row>
    <row r="11" spans="1:38" x14ac:dyDescent="0.3">
      <c r="B11" s="6">
        <v>2</v>
      </c>
      <c r="C11" s="6">
        <v>0</v>
      </c>
      <c r="D11" s="6">
        <v>0</v>
      </c>
      <c r="E11" s="6">
        <v>14</v>
      </c>
      <c r="F11" s="6">
        <v>0</v>
      </c>
      <c r="G11">
        <f t="shared" si="1"/>
        <v>16</v>
      </c>
      <c r="AB11" s="6">
        <v>12</v>
      </c>
      <c r="AC11" s="6">
        <v>1</v>
      </c>
      <c r="AD11" s="6">
        <v>0</v>
      </c>
      <c r="AE11" s="6">
        <v>0</v>
      </c>
      <c r="AF11" s="6">
        <v>0</v>
      </c>
      <c r="AG11">
        <f>SUM(AB11:AF11)</f>
        <v>13</v>
      </c>
    </row>
    <row r="12" spans="1:38" x14ac:dyDescent="0.3">
      <c r="B12" s="6">
        <v>0</v>
      </c>
      <c r="C12" s="6">
        <v>0</v>
      </c>
      <c r="D12" s="6">
        <v>14</v>
      </c>
      <c r="E12" s="6">
        <v>0</v>
      </c>
      <c r="F12" s="6">
        <v>0</v>
      </c>
      <c r="G12">
        <f t="shared" si="1"/>
        <v>14</v>
      </c>
      <c r="AB12" s="6">
        <v>0</v>
      </c>
      <c r="AC12" s="6">
        <v>13</v>
      </c>
      <c r="AD12" s="6">
        <v>0</v>
      </c>
      <c r="AE12" s="6">
        <v>0</v>
      </c>
      <c r="AF12" s="6">
        <v>14</v>
      </c>
      <c r="AG12">
        <f t="shared" ref="AG12:AG14" si="3">SUM(AB12:AF12)</f>
        <v>27</v>
      </c>
    </row>
    <row r="13" spans="1:38" x14ac:dyDescent="0.3">
      <c r="AB13" s="6">
        <v>2</v>
      </c>
      <c r="AC13" s="6">
        <v>0</v>
      </c>
      <c r="AD13" s="6">
        <v>0</v>
      </c>
      <c r="AE13" s="6">
        <v>14</v>
      </c>
      <c r="AF13" s="6">
        <v>0</v>
      </c>
      <c r="AG13">
        <f t="shared" si="3"/>
        <v>16</v>
      </c>
    </row>
    <row r="14" spans="1:38" x14ac:dyDescent="0.3">
      <c r="H14">
        <f>SUMPRODUCT(B2:F5,B9:F12)</f>
        <v>513</v>
      </c>
      <c r="AB14" s="6">
        <v>0</v>
      </c>
      <c r="AC14" s="6">
        <v>0</v>
      </c>
      <c r="AD14" s="6">
        <v>14</v>
      </c>
      <c r="AE14" s="6">
        <v>0</v>
      </c>
      <c r="AF14" s="6">
        <v>0</v>
      </c>
      <c r="AG14">
        <f t="shared" si="3"/>
        <v>14</v>
      </c>
    </row>
    <row r="16" spans="1:38" x14ac:dyDescent="0.3">
      <c r="AH16">
        <f>SUMPRODUCT(AB4:AF7,AB11:AF14)</f>
        <v>709</v>
      </c>
    </row>
    <row r="28" spans="1:12" x14ac:dyDescent="0.3">
      <c r="B28" t="s">
        <v>58</v>
      </c>
      <c r="C28" t="s">
        <v>59</v>
      </c>
      <c r="D28" t="s">
        <v>60</v>
      </c>
      <c r="E28" t="s">
        <v>61</v>
      </c>
      <c r="F28" t="s">
        <v>62</v>
      </c>
    </row>
    <row r="29" spans="1:12" x14ac:dyDescent="0.3">
      <c r="A29" t="s">
        <v>55</v>
      </c>
      <c r="B29">
        <v>12</v>
      </c>
      <c r="C29">
        <v>6</v>
      </c>
      <c r="D29">
        <v>29</v>
      </c>
      <c r="E29">
        <v>19</v>
      </c>
      <c r="F29">
        <v>21</v>
      </c>
      <c r="G29">
        <v>13</v>
      </c>
      <c r="L29" t="s">
        <v>66</v>
      </c>
    </row>
    <row r="30" spans="1:12" x14ac:dyDescent="0.3">
      <c r="A30" t="s">
        <v>56</v>
      </c>
      <c r="B30">
        <v>14</v>
      </c>
      <c r="C30">
        <v>3</v>
      </c>
      <c r="D30">
        <v>30</v>
      </c>
      <c r="E30">
        <v>10</v>
      </c>
      <c r="F30">
        <v>10</v>
      </c>
      <c r="G30">
        <v>27</v>
      </c>
    </row>
    <row r="31" spans="1:12" x14ac:dyDescent="0.3">
      <c r="A31" t="s">
        <v>57</v>
      </c>
      <c r="B31">
        <v>15</v>
      </c>
      <c r="C31">
        <v>27</v>
      </c>
      <c r="D31">
        <v>28</v>
      </c>
      <c r="E31">
        <v>11</v>
      </c>
      <c r="F31">
        <v>24</v>
      </c>
      <c r="G31">
        <v>16</v>
      </c>
    </row>
    <row r="32" spans="1:12" x14ac:dyDescent="0.3">
      <c r="A32" t="s">
        <v>50</v>
      </c>
      <c r="B32">
        <v>0</v>
      </c>
      <c r="C32">
        <v>0</v>
      </c>
      <c r="D32">
        <v>0</v>
      </c>
      <c r="E32">
        <v>0</v>
      </c>
      <c r="F32">
        <v>0</v>
      </c>
      <c r="G32">
        <v>14</v>
      </c>
    </row>
    <row r="33" spans="2:8" x14ac:dyDescent="0.3">
      <c r="B33">
        <v>14</v>
      </c>
      <c r="C33">
        <v>14</v>
      </c>
      <c r="D33">
        <v>14</v>
      </c>
      <c r="E33">
        <v>14</v>
      </c>
      <c r="F33">
        <v>14</v>
      </c>
    </row>
    <row r="35" spans="2:8" x14ac:dyDescent="0.3">
      <c r="B35">
        <f>SUM(B36:B39)</f>
        <v>14</v>
      </c>
      <c r="C35">
        <f t="shared" ref="C35" si="4">SUM(C36:C39)</f>
        <v>14</v>
      </c>
      <c r="D35">
        <f t="shared" ref="D35" si="5">SUM(D36:D39)</f>
        <v>14</v>
      </c>
      <c r="E35">
        <f t="shared" ref="E35" si="6">SUM(E36:E39)</f>
        <v>14</v>
      </c>
      <c r="F35">
        <f t="shared" ref="F35" si="7">SUM(F36:F39)</f>
        <v>14</v>
      </c>
    </row>
    <row r="36" spans="2:8" x14ac:dyDescent="0.3">
      <c r="B36" s="6">
        <v>0</v>
      </c>
      <c r="C36" s="6">
        <v>13</v>
      </c>
      <c r="D36" s="6">
        <v>0</v>
      </c>
      <c r="E36" s="6">
        <v>0</v>
      </c>
      <c r="F36" s="6">
        <v>0</v>
      </c>
      <c r="G36">
        <f>SUM(B36:F36)</f>
        <v>13</v>
      </c>
    </row>
    <row r="37" spans="2:8" x14ac:dyDescent="0.3">
      <c r="B37" s="6">
        <v>0</v>
      </c>
      <c r="C37" s="6">
        <v>1</v>
      </c>
      <c r="D37" s="6">
        <v>0</v>
      </c>
      <c r="E37" s="6">
        <v>14</v>
      </c>
      <c r="F37" s="6">
        <v>12</v>
      </c>
      <c r="G37">
        <f t="shared" ref="G37:G39" si="8">SUM(B37:F37)</f>
        <v>27</v>
      </c>
    </row>
    <row r="38" spans="2:8" x14ac:dyDescent="0.3">
      <c r="B38" s="6">
        <v>14</v>
      </c>
      <c r="C38" s="6">
        <v>0</v>
      </c>
      <c r="D38" s="6">
        <v>0</v>
      </c>
      <c r="E38" s="6">
        <v>0</v>
      </c>
      <c r="F38" s="6">
        <v>2</v>
      </c>
      <c r="G38">
        <f t="shared" si="8"/>
        <v>16</v>
      </c>
    </row>
    <row r="39" spans="2:8" x14ac:dyDescent="0.3">
      <c r="B39" s="6">
        <v>0</v>
      </c>
      <c r="C39" s="6">
        <v>0</v>
      </c>
      <c r="D39" s="6">
        <v>14</v>
      </c>
      <c r="E39" s="6">
        <v>0</v>
      </c>
      <c r="F39" s="6">
        <v>0</v>
      </c>
      <c r="G39">
        <f t="shared" si="8"/>
        <v>14</v>
      </c>
    </row>
    <row r="41" spans="2:8" x14ac:dyDescent="0.3">
      <c r="H41">
        <f>SUMPRODUCT(B29:F32,B36:F39)</f>
        <v>599</v>
      </c>
    </row>
    <row r="57" spans="1:14" x14ac:dyDescent="0.3">
      <c r="B57" t="s">
        <v>58</v>
      </c>
      <c r="C57" t="s">
        <v>59</v>
      </c>
      <c r="D57" t="s">
        <v>60</v>
      </c>
      <c r="E57" t="s">
        <v>61</v>
      </c>
      <c r="F57" t="s">
        <v>62</v>
      </c>
      <c r="J57" t="s">
        <v>58</v>
      </c>
      <c r="K57" t="s">
        <v>59</v>
      </c>
      <c r="L57" t="s">
        <v>60</v>
      </c>
      <c r="M57" t="s">
        <v>61</v>
      </c>
      <c r="N57" t="s">
        <v>62</v>
      </c>
    </row>
    <row r="58" spans="1:14" x14ac:dyDescent="0.3">
      <c r="A58" t="s">
        <v>55</v>
      </c>
      <c r="B58">
        <v>12</v>
      </c>
      <c r="C58">
        <v>6</v>
      </c>
      <c r="D58">
        <v>29</v>
      </c>
      <c r="E58">
        <v>19</v>
      </c>
      <c r="F58">
        <v>21</v>
      </c>
      <c r="G58">
        <v>13</v>
      </c>
      <c r="I58" t="s">
        <v>55</v>
      </c>
      <c r="J58" s="7">
        <v>1</v>
      </c>
      <c r="K58" s="7">
        <v>1</v>
      </c>
      <c r="L58" s="7">
        <v>2</v>
      </c>
      <c r="M58" s="7">
        <v>2</v>
      </c>
      <c r="N58" s="7">
        <v>2</v>
      </c>
    </row>
    <row r="59" spans="1:14" x14ac:dyDescent="0.3">
      <c r="A59" t="s">
        <v>56</v>
      </c>
      <c r="B59">
        <v>14</v>
      </c>
      <c r="C59">
        <v>3</v>
      </c>
      <c r="D59">
        <v>30</v>
      </c>
      <c r="E59">
        <v>10</v>
      </c>
      <c r="F59">
        <v>10</v>
      </c>
      <c r="G59">
        <v>27</v>
      </c>
      <c r="I59" t="s">
        <v>56</v>
      </c>
      <c r="J59" s="7">
        <v>2</v>
      </c>
      <c r="K59" s="7">
        <v>3</v>
      </c>
      <c r="L59" s="7">
        <v>3</v>
      </c>
      <c r="M59" s="7">
        <v>1</v>
      </c>
      <c r="N59" s="7">
        <v>1</v>
      </c>
    </row>
    <row r="60" spans="1:14" x14ac:dyDescent="0.3">
      <c r="A60" t="s">
        <v>57</v>
      </c>
      <c r="B60">
        <v>15</v>
      </c>
      <c r="C60">
        <v>27</v>
      </c>
      <c r="D60">
        <v>28</v>
      </c>
      <c r="E60">
        <v>11</v>
      </c>
      <c r="F60">
        <v>24</v>
      </c>
      <c r="G60">
        <v>16</v>
      </c>
      <c r="I60" t="s">
        <v>57</v>
      </c>
      <c r="J60" s="7">
        <v>2</v>
      </c>
      <c r="K60" s="7">
        <v>2</v>
      </c>
      <c r="L60" s="7">
        <v>2</v>
      </c>
      <c r="M60" s="7">
        <v>1</v>
      </c>
      <c r="N60" s="7">
        <v>2</v>
      </c>
    </row>
    <row r="61" spans="1:14" x14ac:dyDescent="0.3">
      <c r="A61" t="s">
        <v>50</v>
      </c>
      <c r="B61">
        <v>0</v>
      </c>
      <c r="C61">
        <v>0</v>
      </c>
      <c r="D61">
        <v>0</v>
      </c>
      <c r="E61">
        <v>0</v>
      </c>
      <c r="F61">
        <v>0</v>
      </c>
      <c r="G61">
        <v>14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</row>
    <row r="62" spans="1:14" x14ac:dyDescent="0.3">
      <c r="B62">
        <v>14</v>
      </c>
      <c r="C62">
        <v>14</v>
      </c>
      <c r="D62">
        <v>14</v>
      </c>
      <c r="E62">
        <v>14</v>
      </c>
      <c r="F62">
        <v>14</v>
      </c>
    </row>
    <row r="64" spans="1:14" x14ac:dyDescent="0.3">
      <c r="B64">
        <f>SUM(B65:B68)</f>
        <v>13.999999999999998</v>
      </c>
      <c r="C64">
        <f t="shared" ref="C64" si="9">SUM(C65:C68)</f>
        <v>14.000000000000002</v>
      </c>
      <c r="D64">
        <f t="shared" ref="D64" si="10">SUM(D65:D68)</f>
        <v>13.999999999999998</v>
      </c>
      <c r="E64">
        <f t="shared" ref="E64" si="11">SUM(E65:E68)</f>
        <v>14</v>
      </c>
      <c r="F64">
        <f t="shared" ref="F64" si="12">SUM(F65:F68)</f>
        <v>14</v>
      </c>
    </row>
    <row r="65" spans="2:14" x14ac:dyDescent="0.3">
      <c r="B65" s="6">
        <v>12</v>
      </c>
      <c r="C65" s="6">
        <v>1.0000000000000018</v>
      </c>
      <c r="D65" s="6">
        <v>0</v>
      </c>
      <c r="E65" s="6">
        <v>0</v>
      </c>
      <c r="F65" s="6">
        <v>0</v>
      </c>
      <c r="G65">
        <f>SUM(B65:F65)</f>
        <v>13.000000000000002</v>
      </c>
      <c r="J65" s="8">
        <v>1</v>
      </c>
      <c r="K65" s="8">
        <v>1</v>
      </c>
      <c r="L65" s="8">
        <v>0</v>
      </c>
      <c r="M65" s="8">
        <v>0</v>
      </c>
      <c r="N65" s="8">
        <v>0</v>
      </c>
    </row>
    <row r="66" spans="2:14" x14ac:dyDescent="0.3">
      <c r="B66" s="6">
        <v>0</v>
      </c>
      <c r="C66" s="6">
        <v>13</v>
      </c>
      <c r="D66" s="6">
        <v>0</v>
      </c>
      <c r="E66" s="6">
        <v>1.7763568394002505E-15</v>
      </c>
      <c r="F66" s="6">
        <v>14</v>
      </c>
      <c r="G66">
        <f t="shared" ref="G66:G68" si="13">SUM(B66:F66)</f>
        <v>27</v>
      </c>
      <c r="J66" s="8">
        <v>0</v>
      </c>
      <c r="K66" s="8">
        <v>1</v>
      </c>
      <c r="L66" s="8">
        <v>0</v>
      </c>
      <c r="M66" s="8">
        <v>0</v>
      </c>
      <c r="N66" s="8">
        <v>1</v>
      </c>
    </row>
    <row r="67" spans="2:14" x14ac:dyDescent="0.3">
      <c r="B67" s="6">
        <v>1.9999999999999987</v>
      </c>
      <c r="C67" s="6">
        <v>0</v>
      </c>
      <c r="D67" s="6">
        <v>4.4408920985006262E-16</v>
      </c>
      <c r="E67" s="6">
        <v>13.999999999999998</v>
      </c>
      <c r="F67" s="6">
        <v>0</v>
      </c>
      <c r="G67">
        <f t="shared" si="13"/>
        <v>15.999999999999996</v>
      </c>
      <c r="J67" s="8">
        <v>1</v>
      </c>
      <c r="K67" s="8">
        <v>0</v>
      </c>
      <c r="L67" s="8">
        <v>0</v>
      </c>
      <c r="M67" s="8">
        <v>1</v>
      </c>
      <c r="N67" s="8">
        <v>0</v>
      </c>
    </row>
    <row r="68" spans="2:14" x14ac:dyDescent="0.3">
      <c r="B68" s="6">
        <v>0</v>
      </c>
      <c r="C68" s="6">
        <v>0</v>
      </c>
      <c r="D68" s="6">
        <v>13.999999999999998</v>
      </c>
      <c r="E68" s="6">
        <v>0</v>
      </c>
      <c r="F68" s="6">
        <v>0</v>
      </c>
      <c r="G68">
        <f t="shared" si="13"/>
        <v>13.999999999999998</v>
      </c>
      <c r="J68" s="8">
        <v>0</v>
      </c>
      <c r="K68" s="8">
        <v>0</v>
      </c>
      <c r="L68" s="8">
        <v>1</v>
      </c>
      <c r="M68" s="8">
        <v>0</v>
      </c>
      <c r="N68" s="8">
        <v>0</v>
      </c>
    </row>
    <row r="70" spans="2:14" x14ac:dyDescent="0.3">
      <c r="H70">
        <f>SUMPRODUCT(B58:F61,B65:F68) + SUMPRODUCT(J58:N61,J65:N68)</f>
        <v>522</v>
      </c>
    </row>
    <row r="72" spans="2:14" x14ac:dyDescent="0.3">
      <c r="J72" s="9">
        <f>B65-MIN(B$62,$G58)*J65</f>
        <v>-1</v>
      </c>
      <c r="K72" s="9">
        <f t="shared" ref="K72:N75" si="14">C65-MIN(C$62,$G58)*K65</f>
        <v>-11.999999999999998</v>
      </c>
      <c r="L72" s="9">
        <f t="shared" si="14"/>
        <v>0</v>
      </c>
      <c r="M72" s="9">
        <f t="shared" si="14"/>
        <v>0</v>
      </c>
      <c r="N72" s="9">
        <f t="shared" si="14"/>
        <v>0</v>
      </c>
    </row>
    <row r="73" spans="2:14" x14ac:dyDescent="0.3">
      <c r="J73" s="9">
        <f t="shared" ref="J73:J75" si="15">B66-MIN(B$62,$G59)*J66</f>
        <v>0</v>
      </c>
      <c r="K73" s="9">
        <f t="shared" si="14"/>
        <v>-1</v>
      </c>
      <c r="L73" s="9">
        <f t="shared" si="14"/>
        <v>0</v>
      </c>
      <c r="M73" s="9">
        <f t="shared" si="14"/>
        <v>1.7763568394002505E-15</v>
      </c>
      <c r="N73" s="9">
        <f t="shared" si="14"/>
        <v>0</v>
      </c>
    </row>
    <row r="74" spans="2:14" x14ac:dyDescent="0.3">
      <c r="J74" s="9">
        <f t="shared" si="15"/>
        <v>-12.000000000000002</v>
      </c>
      <c r="K74" s="9">
        <f t="shared" si="14"/>
        <v>0</v>
      </c>
      <c r="L74" s="9">
        <f t="shared" si="14"/>
        <v>4.4408920985006262E-16</v>
      </c>
      <c r="M74" s="9">
        <f t="shared" si="14"/>
        <v>0</v>
      </c>
      <c r="N74" s="9">
        <f t="shared" si="14"/>
        <v>0</v>
      </c>
    </row>
    <row r="75" spans="2:14" x14ac:dyDescent="0.3">
      <c r="J75" s="9">
        <f t="shared" si="15"/>
        <v>0</v>
      </c>
      <c r="K75" s="9">
        <f t="shared" si="14"/>
        <v>0</v>
      </c>
      <c r="L75" s="9">
        <f t="shared" si="14"/>
        <v>0</v>
      </c>
      <c r="M75" s="9">
        <f t="shared" si="14"/>
        <v>0</v>
      </c>
      <c r="N75" s="9">
        <f t="shared" si="14"/>
        <v>0</v>
      </c>
    </row>
    <row r="77" spans="2:14" x14ac:dyDescent="0.3">
      <c r="H77" t="s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Отчет об устойчивости Лист 3</vt:lpstr>
      <vt:lpstr>Лист3</vt:lpstr>
      <vt:lpstr>Отчет об устойчивости Лист 4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Агличеев</dc:creator>
  <cp:lastModifiedBy>Александр Агличеев</cp:lastModifiedBy>
  <dcterms:created xsi:type="dcterms:W3CDTF">2023-11-13T03:22:20Z</dcterms:created>
  <dcterms:modified xsi:type="dcterms:W3CDTF">2023-11-20T05:13:12Z</dcterms:modified>
</cp:coreProperties>
</file>