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-BRISTOL\INTERNSHIPS\EF08\Report_and_Results\"/>
    </mc:Choice>
  </mc:AlternateContent>
  <bookViews>
    <workbookView xWindow="0" yWindow="0" windowWidth="16380" windowHeight="8190" tabRatio="258" firstSheet="1" activeTab="1" xr2:uid="{00000000-000D-0000-FFFF-FFFF00000000}"/>
  </bookViews>
  <sheets>
    <sheet name="Sheet1" sheetId="1" r:id="rId1"/>
    <sheet name="Exp_data" sheetId="2" r:id="rId2"/>
    <sheet name="PID_Values" sheetId="3" r:id="rId3"/>
  </sheets>
  <calcPr calcId="171027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2" i="3"/>
  <c r="H3" i="2" l="1"/>
  <c r="H4" i="2"/>
  <c r="H5" i="2"/>
  <c r="H6" i="2"/>
  <c r="H7" i="2"/>
  <c r="H8" i="2"/>
  <c r="H9" i="2"/>
  <c r="H2" i="2"/>
  <c r="B11" i="2"/>
  <c r="B12" i="2"/>
  <c r="B13" i="2"/>
  <c r="B3" i="2"/>
  <c r="B4" i="2"/>
  <c r="B5" i="2"/>
  <c r="B6" i="2"/>
  <c r="B7" i="2"/>
  <c r="B8" i="2"/>
  <c r="B9" i="2"/>
  <c r="B10" i="2"/>
  <c r="B2" i="2"/>
  <c r="G3" i="1"/>
  <c r="A3" i="1"/>
  <c r="H3" i="1" s="1"/>
  <c r="H2" i="1"/>
  <c r="G2" i="1"/>
  <c r="I2" i="1" s="1"/>
  <c r="I3" i="1" l="1"/>
  <c r="A4" i="1"/>
  <c r="H4" i="1" l="1"/>
  <c r="A5" i="1"/>
  <c r="G4" i="1"/>
  <c r="H5" i="1" l="1"/>
  <c r="A6" i="1"/>
  <c r="G5" i="1"/>
  <c r="I4" i="1"/>
  <c r="I5" i="1" l="1"/>
  <c r="H6" i="1"/>
  <c r="A7" i="1"/>
  <c r="G6" i="1"/>
  <c r="I6" i="1" l="1"/>
  <c r="H7" i="1"/>
  <c r="A8" i="1"/>
  <c r="G7" i="1"/>
  <c r="I7" i="1" l="1"/>
  <c r="H8" i="1"/>
  <c r="A9" i="1"/>
  <c r="G8" i="1"/>
  <c r="I8" i="1" l="1"/>
  <c r="H9" i="1"/>
  <c r="A10" i="1"/>
  <c r="G9" i="1"/>
  <c r="H10" i="1" l="1"/>
  <c r="A11" i="1"/>
  <c r="G10" i="1"/>
  <c r="I10" i="1" s="1"/>
  <c r="I9" i="1"/>
  <c r="H11" i="1" l="1"/>
  <c r="A12" i="1"/>
  <c r="G11" i="1"/>
  <c r="I11" i="1" s="1"/>
  <c r="H12" i="1" l="1"/>
  <c r="A13" i="1"/>
  <c r="G12" i="1"/>
  <c r="I12" i="1" s="1"/>
  <c r="H13" i="1" l="1"/>
  <c r="A14" i="1"/>
  <c r="G13" i="1"/>
  <c r="I13" i="1" s="1"/>
  <c r="H14" i="1" l="1"/>
  <c r="A15" i="1"/>
  <c r="G14" i="1"/>
  <c r="I14" i="1" s="1"/>
  <c r="H15" i="1" l="1"/>
  <c r="A16" i="1"/>
  <c r="G15" i="1"/>
  <c r="I15" i="1" s="1"/>
  <c r="H16" i="1" l="1"/>
  <c r="A17" i="1"/>
  <c r="G16" i="1"/>
  <c r="I16" i="1" s="1"/>
  <c r="H17" i="1" l="1"/>
  <c r="A18" i="1"/>
  <c r="G17" i="1"/>
  <c r="I17" i="1" l="1"/>
  <c r="H18" i="1"/>
  <c r="A19" i="1"/>
  <c r="G18" i="1"/>
  <c r="I18" i="1" s="1"/>
  <c r="H19" i="1" l="1"/>
  <c r="A20" i="1"/>
  <c r="G19" i="1"/>
  <c r="I19" i="1" l="1"/>
  <c r="H20" i="1"/>
  <c r="A21" i="1"/>
  <c r="G20" i="1"/>
  <c r="I20" i="1" s="1"/>
  <c r="H21" i="1" l="1"/>
  <c r="A22" i="1"/>
  <c r="G21" i="1"/>
  <c r="I21" i="1" l="1"/>
  <c r="H22" i="1"/>
  <c r="A23" i="1"/>
  <c r="G22" i="1"/>
  <c r="I22" i="1" s="1"/>
  <c r="H23" i="1" l="1"/>
  <c r="A24" i="1"/>
  <c r="G23" i="1"/>
  <c r="I23" i="1" s="1"/>
  <c r="H24" i="1" l="1"/>
  <c r="A25" i="1"/>
  <c r="G24" i="1"/>
  <c r="I24" i="1" l="1"/>
  <c r="H25" i="1"/>
  <c r="A26" i="1"/>
  <c r="G25" i="1"/>
  <c r="I25" i="1" s="1"/>
  <c r="H26" i="1" l="1"/>
  <c r="A27" i="1"/>
  <c r="G26" i="1"/>
  <c r="I26" i="1" l="1"/>
  <c r="H27" i="1"/>
  <c r="A28" i="1"/>
  <c r="G27" i="1"/>
  <c r="I27" i="1" l="1"/>
  <c r="H28" i="1"/>
  <c r="A29" i="1"/>
  <c r="G28" i="1"/>
  <c r="I28" i="1" s="1"/>
  <c r="H29" i="1" l="1"/>
  <c r="A30" i="1"/>
  <c r="G29" i="1"/>
  <c r="I29" i="1" l="1"/>
  <c r="H30" i="1"/>
  <c r="A31" i="1"/>
  <c r="G30" i="1"/>
  <c r="I30" i="1" l="1"/>
  <c r="H31" i="1"/>
  <c r="A32" i="1"/>
  <c r="G31" i="1"/>
  <c r="I31" i="1" s="1"/>
  <c r="H32" i="1" l="1"/>
  <c r="A33" i="1"/>
  <c r="G32" i="1"/>
  <c r="I32" i="1" l="1"/>
  <c r="H33" i="1"/>
  <c r="A34" i="1"/>
  <c r="G33" i="1"/>
  <c r="I33" i="1" s="1"/>
  <c r="H34" i="1" l="1"/>
  <c r="A35" i="1"/>
  <c r="G34" i="1"/>
  <c r="I34" i="1" l="1"/>
  <c r="H35" i="1"/>
  <c r="A36" i="1"/>
  <c r="G35" i="1"/>
  <c r="I35" i="1" l="1"/>
  <c r="H36" i="1"/>
  <c r="A37" i="1"/>
  <c r="G36" i="1"/>
  <c r="I36" i="1" s="1"/>
  <c r="H37" i="1" l="1"/>
  <c r="A38" i="1"/>
  <c r="G37" i="1"/>
  <c r="I37" i="1" l="1"/>
  <c r="H38" i="1"/>
  <c r="A39" i="1"/>
  <c r="G38" i="1"/>
  <c r="I38" i="1" s="1"/>
  <c r="H39" i="1" l="1"/>
  <c r="A40" i="1"/>
  <c r="G39" i="1"/>
  <c r="I39" i="1" s="1"/>
  <c r="H40" i="1" l="1"/>
  <c r="A41" i="1"/>
  <c r="G40" i="1"/>
  <c r="I40" i="1" s="1"/>
  <c r="H41" i="1" l="1"/>
  <c r="A42" i="1"/>
  <c r="G41" i="1"/>
  <c r="I41" i="1" l="1"/>
  <c r="G42" i="1"/>
  <c r="H42" i="1"/>
  <c r="A43" i="1"/>
  <c r="G43" i="1" l="1"/>
  <c r="H43" i="1"/>
  <c r="A44" i="1"/>
  <c r="I42" i="1"/>
  <c r="G44" i="1" l="1"/>
  <c r="H44" i="1"/>
  <c r="A45" i="1"/>
  <c r="I43" i="1"/>
  <c r="G45" i="1" l="1"/>
  <c r="H45" i="1"/>
  <c r="A46" i="1"/>
  <c r="I44" i="1"/>
  <c r="G46" i="1" l="1"/>
  <c r="H46" i="1"/>
  <c r="A47" i="1"/>
  <c r="I45" i="1"/>
  <c r="G47" i="1" l="1"/>
  <c r="H47" i="1"/>
  <c r="A48" i="1"/>
  <c r="I46" i="1"/>
  <c r="I47" i="1" l="1"/>
  <c r="G48" i="1"/>
  <c r="H48" i="1"/>
  <c r="A49" i="1"/>
  <c r="G49" i="1" l="1"/>
  <c r="H49" i="1"/>
  <c r="A50" i="1"/>
  <c r="I48" i="1"/>
  <c r="G50" i="1" l="1"/>
  <c r="H50" i="1"/>
  <c r="A51" i="1"/>
  <c r="I49" i="1"/>
  <c r="G51" i="1" l="1"/>
  <c r="I51" i="1" s="1"/>
  <c r="H51" i="1"/>
  <c r="A52" i="1"/>
  <c r="I50" i="1"/>
  <c r="G52" i="1" l="1"/>
  <c r="H52" i="1"/>
  <c r="A53" i="1"/>
  <c r="G53" i="1" l="1"/>
  <c r="H53" i="1"/>
  <c r="A54" i="1"/>
  <c r="I52" i="1"/>
  <c r="G54" i="1" l="1"/>
  <c r="H54" i="1"/>
  <c r="A55" i="1"/>
  <c r="I53" i="1"/>
  <c r="G55" i="1" l="1"/>
  <c r="H55" i="1"/>
  <c r="A56" i="1"/>
  <c r="I54" i="1"/>
  <c r="G56" i="1" l="1"/>
  <c r="H56" i="1"/>
  <c r="A57" i="1"/>
  <c r="I55" i="1"/>
  <c r="G57" i="1" l="1"/>
  <c r="H57" i="1"/>
  <c r="A58" i="1"/>
  <c r="I56" i="1"/>
  <c r="G58" i="1" l="1"/>
  <c r="H58" i="1"/>
  <c r="A59" i="1"/>
  <c r="I57" i="1"/>
  <c r="G59" i="1" l="1"/>
  <c r="H59" i="1"/>
  <c r="A60" i="1"/>
  <c r="I58" i="1"/>
  <c r="G60" i="1" l="1"/>
  <c r="H60" i="1"/>
  <c r="A61" i="1"/>
  <c r="I59" i="1"/>
  <c r="G61" i="1" l="1"/>
  <c r="H61" i="1"/>
  <c r="A62" i="1"/>
  <c r="I60" i="1"/>
  <c r="H62" i="1" l="1"/>
  <c r="G62" i="1"/>
  <c r="I61" i="1"/>
  <c r="I62" i="1" l="1"/>
</calcChain>
</file>

<file path=xl/sharedStrings.xml><?xml version="1.0" encoding="utf-8"?>
<sst xmlns="http://schemas.openxmlformats.org/spreadsheetml/2006/main" count="52" uniqueCount="47">
  <si>
    <t>M</t>
  </si>
  <si>
    <t>g</t>
  </si>
  <si>
    <t>L</t>
  </si>
  <si>
    <t>l</t>
  </si>
  <si>
    <t>Theta (rad)</t>
  </si>
  <si>
    <t>L/l</t>
  </si>
  <si>
    <t>T_hover</t>
  </si>
  <si>
    <t>T_5</t>
  </si>
  <si>
    <t>T_hover/T_5</t>
  </si>
  <si>
    <t>Length of pod</t>
  </si>
  <si>
    <t>Perching time (minutes), trial    1</t>
  </si>
  <si>
    <t>Perching time (minutes), trial    2</t>
  </si>
  <si>
    <t>Hover time (seconds)</t>
  </si>
  <si>
    <t>Max yaw rate (deg/s)</t>
  </si>
  <si>
    <t>5 min 58 seconds. 55.25% thrust</t>
  </si>
  <si>
    <t>5 min 58 seconds. 55.75% thrust</t>
  </si>
  <si>
    <t>5 min 52 seconds (57.25% thrust)</t>
  </si>
  <si>
    <t>5 min 45 seconds (57.5% thrust)</t>
  </si>
  <si>
    <t>very difficult to keep stable. Leave this as a question: why was it so difficult to tune this one?</t>
  </si>
  <si>
    <t>Should perform these tests at least two times each</t>
  </si>
  <si>
    <t>No monopod</t>
  </si>
  <si>
    <t>N/A</t>
  </si>
  <si>
    <t>6 min 45 seconds (405 seconds). 2Nd trial 6 min 50 seconds. Thrust reqd for hovering above ground level: 50%</t>
  </si>
  <si>
    <t>Pod length (cm)</t>
  </si>
  <si>
    <t>A_pkp</t>
  </si>
  <si>
    <t>A_pki</t>
  </si>
  <si>
    <t>A_pkd</t>
  </si>
  <si>
    <t>A_rkp</t>
  </si>
  <si>
    <t>A_rki</t>
  </si>
  <si>
    <t>a_rkd</t>
  </si>
  <si>
    <t>a_ykp</t>
  </si>
  <si>
    <t>a_yki</t>
  </si>
  <si>
    <t>a_ykd</t>
  </si>
  <si>
    <t>r_pkp</t>
  </si>
  <si>
    <t>r_pki</t>
  </si>
  <si>
    <t>r_pkd</t>
  </si>
  <si>
    <t>r_rkp</t>
  </si>
  <si>
    <t>r_rki</t>
  </si>
  <si>
    <t>r_rkd</t>
  </si>
  <si>
    <t>r_ykp</t>
  </si>
  <si>
    <t>r_yki</t>
  </si>
  <si>
    <t>r_ykd</t>
  </si>
  <si>
    <t>5 min 37 seconds</t>
  </si>
  <si>
    <t>6 min 4 seconds</t>
  </si>
  <si>
    <t>6 min 10 seconds (370 seconds). 2Nd trial: 6 min 20 secs. 55% thrust for hovering at ground level. Take average</t>
  </si>
  <si>
    <t>5 min 59 seconds (353 seconds). Second trial: 6 min 19 seconds (Same thrust needed). 55% thrust for hovering above ground level. Take average</t>
  </si>
  <si>
    <t>Pareto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</si>
</sst>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26159230096237"/>
          <c:y val="8.3333333333333329E-2"/>
          <c:w val="0.75082414698162725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Perch time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Exp_data!$B$2:$B$9</c:f>
              <c:numCache>
                <c:formatCode>General</c:formatCode>
                <c:ptCount val="8"/>
                <c:pt idx="0">
                  <c:v>0.2857142857142857</c:v>
                </c:pt>
                <c:pt idx="1">
                  <c:v>0.5714285714285714</c:v>
                </c:pt>
                <c:pt idx="2">
                  <c:v>0.85714285714285698</c:v>
                </c:pt>
                <c:pt idx="3">
                  <c:v>1.1428571428571428</c:v>
                </c:pt>
                <c:pt idx="4">
                  <c:v>1.714285714285714</c:v>
                </c:pt>
                <c:pt idx="5">
                  <c:v>2.2857142857142856</c:v>
                </c:pt>
                <c:pt idx="6">
                  <c:v>2.8571428571428572</c:v>
                </c:pt>
                <c:pt idx="7">
                  <c:v>3.4285714285714279</c:v>
                </c:pt>
              </c:numCache>
            </c:numRef>
          </c:xVal>
          <c:yVal>
            <c:numRef>
              <c:f>Exp_data!$C$2:$C$9</c:f>
              <c:numCache>
                <c:formatCode>General</c:formatCode>
                <c:ptCount val="8"/>
                <c:pt idx="0">
                  <c:v>50</c:v>
                </c:pt>
                <c:pt idx="1">
                  <c:v>63</c:v>
                </c:pt>
                <c:pt idx="2">
                  <c:v>63</c:v>
                </c:pt>
                <c:pt idx="3">
                  <c:v>59</c:v>
                </c:pt>
                <c:pt idx="4">
                  <c:v>52</c:v>
                </c:pt>
                <c:pt idx="5">
                  <c:v>45</c:v>
                </c:pt>
                <c:pt idx="6">
                  <c:v>41</c:v>
                </c:pt>
                <c:pt idx="7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22-4DA2-85EB-0594A1872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92264"/>
        <c:axId val="422742072"/>
      </c:scatterChart>
      <c:scatterChart>
        <c:scatterStyle val="smoothMarker"/>
        <c:varyColors val="0"/>
        <c:ser>
          <c:idx val="1"/>
          <c:order val="1"/>
          <c:tx>
            <c:v>Hover time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Exp_data!$B$2:$B$9</c:f>
              <c:numCache>
                <c:formatCode>General</c:formatCode>
                <c:ptCount val="8"/>
                <c:pt idx="0">
                  <c:v>0.2857142857142857</c:v>
                </c:pt>
                <c:pt idx="1">
                  <c:v>0.5714285714285714</c:v>
                </c:pt>
                <c:pt idx="2">
                  <c:v>0.85714285714285698</c:v>
                </c:pt>
                <c:pt idx="3">
                  <c:v>1.1428571428571428</c:v>
                </c:pt>
                <c:pt idx="4">
                  <c:v>1.714285714285714</c:v>
                </c:pt>
                <c:pt idx="5">
                  <c:v>2.2857142857142856</c:v>
                </c:pt>
                <c:pt idx="6">
                  <c:v>2.8571428571428572</c:v>
                </c:pt>
                <c:pt idx="7">
                  <c:v>3.4285714285714279</c:v>
                </c:pt>
              </c:numCache>
            </c:numRef>
          </c:xVal>
          <c:yVal>
            <c:numRef>
              <c:f>Exp_data!$F$2:$F$9</c:f>
              <c:numCache>
                <c:formatCode>General</c:formatCode>
                <c:ptCount val="8"/>
                <c:pt idx="0">
                  <c:v>375</c:v>
                </c:pt>
                <c:pt idx="1">
                  <c:v>370</c:v>
                </c:pt>
                <c:pt idx="2">
                  <c:v>364</c:v>
                </c:pt>
                <c:pt idx="3">
                  <c:v>358</c:v>
                </c:pt>
                <c:pt idx="4">
                  <c:v>358</c:v>
                </c:pt>
                <c:pt idx="5">
                  <c:v>352</c:v>
                </c:pt>
                <c:pt idx="6">
                  <c:v>345</c:v>
                </c:pt>
                <c:pt idx="7">
                  <c:v>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22-4DA2-85EB-0594A1872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21224"/>
        <c:axId val="423618272"/>
      </c:scatterChart>
      <c:valAx>
        <c:axId val="422792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L/l [Dimensionless]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2742072"/>
        <c:crosses val="autoZero"/>
        <c:crossBetween val="midCat"/>
        <c:majorUnit val="0.5"/>
      </c:valAx>
      <c:valAx>
        <c:axId val="422742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Perch time [Minutes]</a:t>
                </a:r>
              </a:p>
            </c:rich>
          </c:tx>
          <c:layout>
            <c:manualLayout>
              <c:xMode val="edge"/>
              <c:yMode val="edge"/>
              <c:x val="3.0116089723284226E-2"/>
              <c:y val="0.220264794374669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2792264"/>
        <c:crosses val="autoZero"/>
        <c:crossBetween val="midCat"/>
      </c:valAx>
      <c:valAx>
        <c:axId val="423618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Hover time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3621224"/>
        <c:crosses val="max"/>
        <c:crossBetween val="midCat"/>
      </c:valAx>
      <c:valAx>
        <c:axId val="423621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361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827712160979883"/>
          <c:y val="7.9281860600758244E-2"/>
          <c:w val="0.19672287839020122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36497583686187"/>
          <c:y val="4.1130802650211344E-2"/>
          <c:w val="0.79822256003413916"/>
          <c:h val="0.7701075187314802"/>
        </c:manualLayout>
      </c:layout>
      <c:scatterChart>
        <c:scatterStyle val="smoothMarker"/>
        <c:varyColors val="0"/>
        <c:ser>
          <c:idx val="0"/>
          <c:order val="0"/>
          <c:tx>
            <c:v>Pareto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Exp_data!$B$2:$B$9</c:f>
              <c:numCache>
                <c:formatCode>General</c:formatCode>
                <c:ptCount val="8"/>
                <c:pt idx="0">
                  <c:v>0.2857142857142857</c:v>
                </c:pt>
                <c:pt idx="1">
                  <c:v>0.5714285714285714</c:v>
                </c:pt>
                <c:pt idx="2">
                  <c:v>0.85714285714285698</c:v>
                </c:pt>
                <c:pt idx="3">
                  <c:v>1.1428571428571428</c:v>
                </c:pt>
                <c:pt idx="4">
                  <c:v>1.714285714285714</c:v>
                </c:pt>
                <c:pt idx="5">
                  <c:v>2.2857142857142856</c:v>
                </c:pt>
                <c:pt idx="6">
                  <c:v>2.8571428571428572</c:v>
                </c:pt>
                <c:pt idx="7">
                  <c:v>3.4285714285714279</c:v>
                </c:pt>
              </c:numCache>
            </c:numRef>
          </c:xVal>
          <c:yVal>
            <c:numRef>
              <c:f>Exp_data!$H$2:$H$9</c:f>
              <c:numCache>
                <c:formatCode>General</c:formatCode>
                <c:ptCount val="8"/>
                <c:pt idx="0">
                  <c:v>3375</c:v>
                </c:pt>
                <c:pt idx="1">
                  <c:v>4150</c:v>
                </c:pt>
                <c:pt idx="2">
                  <c:v>4144</c:v>
                </c:pt>
                <c:pt idx="3">
                  <c:v>3898</c:v>
                </c:pt>
                <c:pt idx="4">
                  <c:v>3478</c:v>
                </c:pt>
                <c:pt idx="5">
                  <c:v>3052</c:v>
                </c:pt>
                <c:pt idx="6">
                  <c:v>2805</c:v>
                </c:pt>
                <c:pt idx="7">
                  <c:v>2737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D6-4ACA-ABAB-7398D2D54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65856"/>
        <c:axId val="432273400"/>
      </c:scatterChart>
      <c:valAx>
        <c:axId val="43226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L/l [Dimensionless]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2273400"/>
        <c:crosses val="autoZero"/>
        <c:crossBetween val="midCat"/>
        <c:majorUnit val="0.5"/>
      </c:valAx>
      <c:valAx>
        <c:axId val="432273400"/>
        <c:scaling>
          <c:orientation val="minMax"/>
          <c:min val="2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Total time [Seconds]</a:t>
                </a:r>
              </a:p>
            </c:rich>
          </c:tx>
          <c:layout>
            <c:manualLayout>
              <c:xMode val="edge"/>
              <c:yMode val="edge"/>
              <c:x val="2.7284518732410785E-2"/>
              <c:y val="0.19271995897031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2265856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37332741063262"/>
          <c:y val="5.1884676373332259E-2"/>
          <c:w val="0.75497075784787415"/>
          <c:h val="0.7005109265074559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2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Exp_data!$B$2:$B$9</c:f>
              <c:numCache>
                <c:formatCode>General</c:formatCode>
                <c:ptCount val="8"/>
                <c:pt idx="0">
                  <c:v>0.2857142857142857</c:v>
                </c:pt>
                <c:pt idx="1">
                  <c:v>0.5714285714285714</c:v>
                </c:pt>
                <c:pt idx="2">
                  <c:v>0.85714285714285698</c:v>
                </c:pt>
                <c:pt idx="3">
                  <c:v>1.1428571428571428</c:v>
                </c:pt>
                <c:pt idx="4">
                  <c:v>1.714285714285714</c:v>
                </c:pt>
                <c:pt idx="5">
                  <c:v>2.2857142857142856</c:v>
                </c:pt>
                <c:pt idx="6">
                  <c:v>2.8571428571428572</c:v>
                </c:pt>
                <c:pt idx="7">
                  <c:v>3.4285714285714279</c:v>
                </c:pt>
              </c:numCache>
            </c:numRef>
          </c:xVal>
          <c:yVal>
            <c:numRef>
              <c:f>Exp_data!$G$2:$G$9</c:f>
              <c:numCache>
                <c:formatCode>General</c:formatCode>
                <c:ptCount val="8"/>
                <c:pt idx="0">
                  <c:v>60</c:v>
                </c:pt>
                <c:pt idx="1">
                  <c:v>58</c:v>
                </c:pt>
                <c:pt idx="2">
                  <c:v>53</c:v>
                </c:pt>
                <c:pt idx="3">
                  <c:v>47</c:v>
                </c:pt>
                <c:pt idx="4">
                  <c:v>18</c:v>
                </c:pt>
                <c:pt idx="5">
                  <c:v>12</c:v>
                </c:pt>
                <c:pt idx="6">
                  <c:v>11</c:v>
                </c:pt>
                <c:pt idx="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71-4786-B473-102C7D213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14376"/>
        <c:axId val="315906832"/>
      </c:scatterChart>
      <c:valAx>
        <c:axId val="315914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906832"/>
        <c:crosses val="autoZero"/>
        <c:crossBetween val="midCat"/>
        <c:majorUnit val="0.5"/>
      </c:valAx>
      <c:valAx>
        <c:axId val="315906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Maximum yaw angle [degrees/second]</a:t>
                </a:r>
              </a:p>
            </c:rich>
          </c:tx>
          <c:layout>
            <c:manualLayout>
              <c:xMode val="edge"/>
              <c:yMode val="edge"/>
              <c:x val="1.2391193436020286E-2"/>
              <c:y val="0.15183776883235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91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4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94168813002664"/>
          <c:y val="3.2749338625113845E-2"/>
          <c:w val="0.84344078084137186"/>
          <c:h val="0.81711496049838062"/>
        </c:manualLayout>
      </c:layout>
      <c:scatterChart>
        <c:scatterStyle val="smoothMarker"/>
        <c:varyColors val="0"/>
        <c:ser>
          <c:idx val="0"/>
          <c:order val="0"/>
          <c:tx>
            <c:v>Rate pitch Kp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2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PID_Values!$B$2:$B$9</c:f>
              <c:numCache>
                <c:formatCode>General</c:formatCode>
                <c:ptCount val="8"/>
                <c:pt idx="0">
                  <c:v>0.2857142857142857</c:v>
                </c:pt>
                <c:pt idx="1">
                  <c:v>0.5714285714285714</c:v>
                </c:pt>
                <c:pt idx="2">
                  <c:v>0.85714285714285698</c:v>
                </c:pt>
                <c:pt idx="3">
                  <c:v>1.1428571428571428</c:v>
                </c:pt>
                <c:pt idx="4">
                  <c:v>1.714285714285714</c:v>
                </c:pt>
                <c:pt idx="5">
                  <c:v>2.2857142857142856</c:v>
                </c:pt>
                <c:pt idx="6">
                  <c:v>2.8571428571428572</c:v>
                </c:pt>
                <c:pt idx="7">
                  <c:v>3.4285714285714279</c:v>
                </c:pt>
              </c:numCache>
            </c:numRef>
          </c:xVal>
          <c:yVal>
            <c:numRef>
              <c:f>PID_Values!$L$2:$L$9</c:f>
              <c:numCache>
                <c:formatCode>General</c:formatCode>
                <c:ptCount val="8"/>
                <c:pt idx="0">
                  <c:v>1500</c:v>
                </c:pt>
                <c:pt idx="1">
                  <c:v>2300</c:v>
                </c:pt>
                <c:pt idx="2">
                  <c:v>2600</c:v>
                </c:pt>
                <c:pt idx="3">
                  <c:v>2800</c:v>
                </c:pt>
                <c:pt idx="4">
                  <c:v>3100</c:v>
                </c:pt>
                <c:pt idx="5">
                  <c:v>3200</c:v>
                </c:pt>
                <c:pt idx="6">
                  <c:v>5200</c:v>
                </c:pt>
                <c:pt idx="7">
                  <c:v>5500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E9-421E-A7F7-B51663F0EE2B}"/>
            </c:ext>
          </c:extLst>
        </c:ser>
        <c:ser>
          <c:idx val="1"/>
          <c:order val="1"/>
          <c:tx>
            <c:v>Rate yaw Kp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PID_Values!$B$2:$B$9</c:f>
              <c:numCache>
                <c:formatCode>General</c:formatCode>
                <c:ptCount val="8"/>
                <c:pt idx="0">
                  <c:v>0.2857142857142857</c:v>
                </c:pt>
                <c:pt idx="1">
                  <c:v>0.5714285714285714</c:v>
                </c:pt>
                <c:pt idx="2">
                  <c:v>0.85714285714285698</c:v>
                </c:pt>
                <c:pt idx="3">
                  <c:v>1.1428571428571428</c:v>
                </c:pt>
                <c:pt idx="4">
                  <c:v>1.714285714285714</c:v>
                </c:pt>
                <c:pt idx="5">
                  <c:v>2.2857142857142856</c:v>
                </c:pt>
                <c:pt idx="6">
                  <c:v>2.8571428571428572</c:v>
                </c:pt>
                <c:pt idx="7">
                  <c:v>3.4285714285714279</c:v>
                </c:pt>
              </c:numCache>
            </c:numRef>
          </c:xVal>
          <c:yVal>
            <c:numRef>
              <c:f>PID_Values!$R$2:$R$9</c:f>
              <c:numCache>
                <c:formatCode>General</c:formatCode>
                <c:ptCount val="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2000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E9-421E-A7F7-B51663F0EE2B}"/>
            </c:ext>
          </c:extLst>
        </c:ser>
        <c:ser>
          <c:idx val="2"/>
          <c:order val="2"/>
          <c:tx>
            <c:v>Rate roll Kp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2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PID_Values!$B$2:$B$9</c:f>
              <c:numCache>
                <c:formatCode>General</c:formatCode>
                <c:ptCount val="8"/>
                <c:pt idx="0">
                  <c:v>0.2857142857142857</c:v>
                </c:pt>
                <c:pt idx="1">
                  <c:v>0.5714285714285714</c:v>
                </c:pt>
                <c:pt idx="2">
                  <c:v>0.85714285714285698</c:v>
                </c:pt>
                <c:pt idx="3">
                  <c:v>1.1428571428571428</c:v>
                </c:pt>
                <c:pt idx="4">
                  <c:v>1.714285714285714</c:v>
                </c:pt>
                <c:pt idx="5">
                  <c:v>2.2857142857142856</c:v>
                </c:pt>
                <c:pt idx="6">
                  <c:v>2.8571428571428572</c:v>
                </c:pt>
                <c:pt idx="7">
                  <c:v>3.4285714285714279</c:v>
                </c:pt>
              </c:numCache>
            </c:numRef>
          </c:xVal>
          <c:yVal>
            <c:numRef>
              <c:f>PID_Values!$O$2:$O$9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2600</c:v>
                </c:pt>
                <c:pt idx="3">
                  <c:v>2800</c:v>
                </c:pt>
                <c:pt idx="4">
                  <c:v>3100</c:v>
                </c:pt>
                <c:pt idx="5">
                  <c:v>3200</c:v>
                </c:pt>
                <c:pt idx="6">
                  <c:v>5200</c:v>
                </c:pt>
                <c:pt idx="7">
                  <c:v>5500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E9-421E-A7F7-B51663F0E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79528"/>
        <c:axId val="315383136"/>
      </c:scatterChart>
      <c:valAx>
        <c:axId val="31537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L/l</a:t>
                </a:r>
                <a:r>
                  <a:rPr lang="en-GB" baseline="0"/>
                  <a:t> [Dimensionless]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383136"/>
        <c:crosses val="autoZero"/>
        <c:crossBetween val="midCat"/>
        <c:majorUnit val="0.5"/>
      </c:valAx>
      <c:valAx>
        <c:axId val="315383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Value [Dimensionless]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37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32239878369309"/>
          <c:y val="0.10803154134698668"/>
          <c:w val="0.19886433527561762"/>
          <c:h val="0.18977353124225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4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862853</xdr:colOff>
      <xdr:row>21</xdr:row>
      <xdr:rowOff>1118</xdr:rowOff>
    </xdr:from>
    <xdr:to>
      <xdr:col>3</xdr:col>
      <xdr:colOff>8516469</xdr:colOff>
      <xdr:row>55</xdr:row>
      <xdr:rowOff>11205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083D95-9B3D-40E2-916B-3167EB8E8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832764</xdr:colOff>
      <xdr:row>55</xdr:row>
      <xdr:rowOff>97007</xdr:rowOff>
    </xdr:from>
    <xdr:to>
      <xdr:col>4</xdr:col>
      <xdr:colOff>238125</xdr:colOff>
      <xdr:row>89</xdr:row>
      <xdr:rowOff>69272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EC0B70-B693-4ED9-BD38-ED8FFB654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917864</xdr:colOff>
      <xdr:row>22</xdr:row>
      <xdr:rowOff>126421</xdr:rowOff>
    </xdr:from>
    <xdr:to>
      <xdr:col>18</xdr:col>
      <xdr:colOff>138545</xdr:colOff>
      <xdr:row>65</xdr:row>
      <xdr:rowOff>69272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387A4-C6F8-4353-B904-1687BD06B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14654</xdr:colOff>
      <xdr:row>6</xdr:row>
      <xdr:rowOff>131884</xdr:rowOff>
    </xdr:from>
    <xdr:to>
      <xdr:col>27</xdr:col>
      <xdr:colOff>586154</xdr:colOff>
      <xdr:row>68</xdr:row>
      <xdr:rowOff>146538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1C1EA-2A58-4BA6-B16F-EC22F145D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zoomScale="65" zoomScaleNormal="65" workbookViewId="0">
      <selection activeCell="K63" sqref="K63"/>
    </sheetView>
  </sheetViews>
  <sheetFormatPr defaultRowHeight="12.75" x14ac:dyDescent="0.2"/>
  <cols>
    <col min="1" max="1025" width="11.5703125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0</v>
      </c>
      <c r="B2">
        <v>9.8000000000000007</v>
      </c>
      <c r="C2">
        <v>0.08</v>
      </c>
      <c r="D2">
        <v>3.5000000000000003E-2</v>
      </c>
      <c r="E2">
        <v>8.7300000000000003E-2</v>
      </c>
      <c r="F2">
        <v>2.286</v>
      </c>
      <c r="G2">
        <f t="shared" ref="G2:G33" si="0">A2*$B$2</f>
        <v>0</v>
      </c>
      <c r="H2">
        <f t="shared" ref="H2:H33" si="1">(A2*$B$2*SIN($E$2)*2.286)</f>
        <v>0</v>
      </c>
      <c r="I2" t="e">
        <f t="shared" ref="I2:I33" si="2">G2/H2</f>
        <v>#DIV/0!</v>
      </c>
    </row>
    <row r="3" spans="1:9" x14ac:dyDescent="0.2">
      <c r="A3">
        <f t="shared" ref="A3:A34" si="3">A2+0.05</f>
        <v>0.05</v>
      </c>
      <c r="G3">
        <f t="shared" si="0"/>
        <v>0.49000000000000005</v>
      </c>
      <c r="H3">
        <f t="shared" si="1"/>
        <v>9.7664057257813186E-2</v>
      </c>
      <c r="I3">
        <f t="shared" si="2"/>
        <v>5.0171988934117291</v>
      </c>
    </row>
    <row r="4" spans="1:9" x14ac:dyDescent="0.2">
      <c r="A4">
        <f t="shared" si="3"/>
        <v>0.1</v>
      </c>
      <c r="G4">
        <f t="shared" si="0"/>
        <v>0.98000000000000009</v>
      </c>
      <c r="H4">
        <f t="shared" si="1"/>
        <v>0.19532811451562637</v>
      </c>
      <c r="I4">
        <f t="shared" si="2"/>
        <v>5.0171988934117291</v>
      </c>
    </row>
    <row r="5" spans="1:9" x14ac:dyDescent="0.2">
      <c r="A5">
        <f t="shared" si="3"/>
        <v>0.15000000000000002</v>
      </c>
      <c r="G5">
        <f t="shared" si="0"/>
        <v>1.4700000000000004</v>
      </c>
      <c r="H5">
        <f t="shared" si="1"/>
        <v>0.29299217177343961</v>
      </c>
      <c r="I5">
        <f t="shared" si="2"/>
        <v>5.0171988934117291</v>
      </c>
    </row>
    <row r="6" spans="1:9" x14ac:dyDescent="0.2">
      <c r="A6">
        <f t="shared" si="3"/>
        <v>0.2</v>
      </c>
      <c r="G6">
        <f t="shared" si="0"/>
        <v>1.9600000000000002</v>
      </c>
      <c r="H6">
        <f t="shared" si="1"/>
        <v>0.39065622903125274</v>
      </c>
      <c r="I6">
        <f t="shared" si="2"/>
        <v>5.0171988934117291</v>
      </c>
    </row>
    <row r="7" spans="1:9" x14ac:dyDescent="0.2">
      <c r="A7">
        <f t="shared" si="3"/>
        <v>0.25</v>
      </c>
      <c r="G7">
        <f t="shared" si="0"/>
        <v>2.4500000000000002</v>
      </c>
      <c r="H7">
        <f t="shared" si="1"/>
        <v>0.48832028628906593</v>
      </c>
      <c r="I7">
        <f t="shared" si="2"/>
        <v>5.0171988934117291</v>
      </c>
    </row>
    <row r="8" spans="1:9" x14ac:dyDescent="0.2">
      <c r="A8">
        <f t="shared" si="3"/>
        <v>0.3</v>
      </c>
      <c r="G8">
        <f t="shared" si="0"/>
        <v>2.94</v>
      </c>
      <c r="H8">
        <f t="shared" si="1"/>
        <v>0.58598434354687912</v>
      </c>
      <c r="I8">
        <f t="shared" si="2"/>
        <v>5.0171988934117282</v>
      </c>
    </row>
    <row r="9" spans="1:9" x14ac:dyDescent="0.2">
      <c r="A9">
        <f t="shared" si="3"/>
        <v>0.35</v>
      </c>
      <c r="G9">
        <f t="shared" si="0"/>
        <v>3.43</v>
      </c>
      <c r="H9">
        <f t="shared" si="1"/>
        <v>0.68364840080469225</v>
      </c>
      <c r="I9">
        <f t="shared" si="2"/>
        <v>5.0171988934117291</v>
      </c>
    </row>
    <row r="10" spans="1:9" x14ac:dyDescent="0.2">
      <c r="A10">
        <f t="shared" si="3"/>
        <v>0.39999999999999997</v>
      </c>
      <c r="G10">
        <f t="shared" si="0"/>
        <v>3.92</v>
      </c>
      <c r="H10">
        <f t="shared" si="1"/>
        <v>0.78131245806250538</v>
      </c>
      <c r="I10">
        <f t="shared" si="2"/>
        <v>5.0171988934117291</v>
      </c>
    </row>
    <row r="11" spans="1:9" x14ac:dyDescent="0.2">
      <c r="A11">
        <f t="shared" si="3"/>
        <v>0.44999999999999996</v>
      </c>
      <c r="G11">
        <f t="shared" si="0"/>
        <v>4.41</v>
      </c>
      <c r="H11">
        <f t="shared" si="1"/>
        <v>0.87897651532031862</v>
      </c>
      <c r="I11">
        <f t="shared" si="2"/>
        <v>5.0171988934117291</v>
      </c>
    </row>
    <row r="12" spans="1:9" x14ac:dyDescent="0.2">
      <c r="A12">
        <f t="shared" si="3"/>
        <v>0.49999999999999994</v>
      </c>
      <c r="G12">
        <f t="shared" si="0"/>
        <v>4.8999999999999995</v>
      </c>
      <c r="H12">
        <f t="shared" si="1"/>
        <v>0.97664057257813175</v>
      </c>
      <c r="I12">
        <f t="shared" si="2"/>
        <v>5.0171988934117282</v>
      </c>
    </row>
    <row r="13" spans="1:9" x14ac:dyDescent="0.2">
      <c r="A13">
        <f t="shared" si="3"/>
        <v>0.54999999999999993</v>
      </c>
      <c r="G13">
        <f t="shared" si="0"/>
        <v>5.39</v>
      </c>
      <c r="H13">
        <f t="shared" si="1"/>
        <v>1.0743046298359449</v>
      </c>
      <c r="I13">
        <f t="shared" si="2"/>
        <v>5.0171988934117291</v>
      </c>
    </row>
    <row r="14" spans="1:9" x14ac:dyDescent="0.2">
      <c r="A14">
        <f t="shared" si="3"/>
        <v>0.6</v>
      </c>
      <c r="G14">
        <f t="shared" si="0"/>
        <v>5.88</v>
      </c>
      <c r="H14">
        <f t="shared" si="1"/>
        <v>1.1719686870937582</v>
      </c>
      <c r="I14">
        <f t="shared" si="2"/>
        <v>5.0171988934117282</v>
      </c>
    </row>
    <row r="15" spans="1:9" x14ac:dyDescent="0.2">
      <c r="A15">
        <f t="shared" si="3"/>
        <v>0.65</v>
      </c>
      <c r="G15">
        <f t="shared" si="0"/>
        <v>6.370000000000001</v>
      </c>
      <c r="H15">
        <f t="shared" si="1"/>
        <v>1.2696327443515714</v>
      </c>
      <c r="I15">
        <f t="shared" si="2"/>
        <v>5.0171988934117291</v>
      </c>
    </row>
    <row r="16" spans="1:9" x14ac:dyDescent="0.2">
      <c r="A16">
        <f t="shared" si="3"/>
        <v>0.70000000000000007</v>
      </c>
      <c r="G16">
        <f t="shared" si="0"/>
        <v>6.8600000000000012</v>
      </c>
      <c r="H16">
        <f t="shared" si="1"/>
        <v>1.3672968016093847</v>
      </c>
      <c r="I16">
        <f t="shared" si="2"/>
        <v>5.0171988934117291</v>
      </c>
    </row>
    <row r="17" spans="1:9" x14ac:dyDescent="0.2">
      <c r="A17">
        <f t="shared" si="3"/>
        <v>0.75000000000000011</v>
      </c>
      <c r="G17">
        <f t="shared" si="0"/>
        <v>7.3500000000000014</v>
      </c>
      <c r="H17">
        <f t="shared" si="1"/>
        <v>1.4649608588671981</v>
      </c>
      <c r="I17">
        <f t="shared" si="2"/>
        <v>5.0171988934117282</v>
      </c>
    </row>
    <row r="18" spans="1:9" x14ac:dyDescent="0.2">
      <c r="A18">
        <f t="shared" si="3"/>
        <v>0.80000000000000016</v>
      </c>
      <c r="G18">
        <f t="shared" si="0"/>
        <v>7.8400000000000025</v>
      </c>
      <c r="H18">
        <f t="shared" si="1"/>
        <v>1.5626249161250112</v>
      </c>
      <c r="I18">
        <f t="shared" si="2"/>
        <v>5.0171988934117291</v>
      </c>
    </row>
    <row r="19" spans="1:9" x14ac:dyDescent="0.2">
      <c r="A19">
        <f t="shared" si="3"/>
        <v>0.8500000000000002</v>
      </c>
      <c r="G19">
        <f t="shared" si="0"/>
        <v>8.3300000000000018</v>
      </c>
      <c r="H19">
        <f t="shared" si="1"/>
        <v>1.6602889733828243</v>
      </c>
      <c r="I19">
        <f t="shared" si="2"/>
        <v>5.0171988934117291</v>
      </c>
    </row>
    <row r="20" spans="1:9" x14ac:dyDescent="0.2">
      <c r="A20">
        <f t="shared" si="3"/>
        <v>0.90000000000000024</v>
      </c>
      <c r="G20">
        <f t="shared" si="0"/>
        <v>8.8200000000000038</v>
      </c>
      <c r="H20">
        <f t="shared" si="1"/>
        <v>1.7579530306406379</v>
      </c>
      <c r="I20">
        <f t="shared" si="2"/>
        <v>5.0171988934117291</v>
      </c>
    </row>
    <row r="21" spans="1:9" x14ac:dyDescent="0.2">
      <c r="A21">
        <f t="shared" si="3"/>
        <v>0.95000000000000029</v>
      </c>
      <c r="G21">
        <f t="shared" si="0"/>
        <v>9.3100000000000041</v>
      </c>
      <c r="H21">
        <f t="shared" si="1"/>
        <v>1.855617087898451</v>
      </c>
      <c r="I21">
        <f t="shared" si="2"/>
        <v>5.0171988934117291</v>
      </c>
    </row>
    <row r="22" spans="1:9" x14ac:dyDescent="0.2">
      <c r="A22">
        <f t="shared" si="3"/>
        <v>1.0000000000000002</v>
      </c>
      <c r="G22">
        <f t="shared" si="0"/>
        <v>9.8000000000000025</v>
      </c>
      <c r="H22">
        <f t="shared" si="1"/>
        <v>1.9532811451562642</v>
      </c>
      <c r="I22">
        <f t="shared" si="2"/>
        <v>5.0171988934117282</v>
      </c>
    </row>
    <row r="23" spans="1:9" x14ac:dyDescent="0.2">
      <c r="A23">
        <f t="shared" si="3"/>
        <v>1.0500000000000003</v>
      </c>
      <c r="G23">
        <f t="shared" si="0"/>
        <v>10.290000000000003</v>
      </c>
      <c r="H23">
        <f t="shared" si="1"/>
        <v>2.0509452024140771</v>
      </c>
      <c r="I23">
        <f t="shared" si="2"/>
        <v>5.0171988934117291</v>
      </c>
    </row>
    <row r="24" spans="1:9" x14ac:dyDescent="0.2">
      <c r="A24">
        <f t="shared" si="3"/>
        <v>1.1000000000000003</v>
      </c>
      <c r="G24">
        <f t="shared" si="0"/>
        <v>10.780000000000005</v>
      </c>
      <c r="H24">
        <f t="shared" si="1"/>
        <v>2.1486092596718906</v>
      </c>
      <c r="I24">
        <f t="shared" si="2"/>
        <v>5.0171988934117291</v>
      </c>
    </row>
    <row r="25" spans="1:9" x14ac:dyDescent="0.2">
      <c r="A25">
        <f t="shared" si="3"/>
        <v>1.1500000000000004</v>
      </c>
      <c r="G25">
        <f t="shared" si="0"/>
        <v>11.270000000000005</v>
      </c>
      <c r="H25">
        <f t="shared" si="1"/>
        <v>2.2462733169297042</v>
      </c>
      <c r="I25">
        <f t="shared" si="2"/>
        <v>5.0171988934117282</v>
      </c>
    </row>
    <row r="26" spans="1:9" x14ac:dyDescent="0.2">
      <c r="A26">
        <f t="shared" si="3"/>
        <v>1.2000000000000004</v>
      </c>
      <c r="G26">
        <f t="shared" si="0"/>
        <v>11.760000000000005</v>
      </c>
      <c r="H26">
        <f t="shared" si="1"/>
        <v>2.3439373741875174</v>
      </c>
      <c r="I26">
        <f t="shared" si="2"/>
        <v>5.0171988934117291</v>
      </c>
    </row>
    <row r="27" spans="1:9" x14ac:dyDescent="0.2">
      <c r="A27">
        <f t="shared" si="3"/>
        <v>1.2500000000000004</v>
      </c>
      <c r="G27">
        <f t="shared" si="0"/>
        <v>12.250000000000005</v>
      </c>
      <c r="H27">
        <f t="shared" si="1"/>
        <v>2.4416014314453305</v>
      </c>
      <c r="I27">
        <f t="shared" si="2"/>
        <v>5.0171988934117291</v>
      </c>
    </row>
    <row r="28" spans="1:9" x14ac:dyDescent="0.2">
      <c r="A28">
        <f t="shared" si="3"/>
        <v>1.3000000000000005</v>
      </c>
      <c r="G28">
        <f t="shared" si="0"/>
        <v>12.740000000000006</v>
      </c>
      <c r="H28">
        <f t="shared" si="1"/>
        <v>2.5392654887031441</v>
      </c>
      <c r="I28">
        <f t="shared" si="2"/>
        <v>5.0171988934117282</v>
      </c>
    </row>
    <row r="29" spans="1:9" x14ac:dyDescent="0.2">
      <c r="A29">
        <f t="shared" si="3"/>
        <v>1.3500000000000005</v>
      </c>
      <c r="G29">
        <f t="shared" si="0"/>
        <v>13.230000000000006</v>
      </c>
      <c r="H29">
        <f t="shared" si="1"/>
        <v>2.6369295459609572</v>
      </c>
      <c r="I29">
        <f t="shared" si="2"/>
        <v>5.0171988934117282</v>
      </c>
    </row>
    <row r="30" spans="1:9" x14ac:dyDescent="0.2">
      <c r="A30">
        <f t="shared" si="3"/>
        <v>1.4000000000000006</v>
      </c>
      <c r="G30">
        <f t="shared" si="0"/>
        <v>13.720000000000006</v>
      </c>
      <c r="H30">
        <f t="shared" si="1"/>
        <v>2.7345936032187699</v>
      </c>
      <c r="I30">
        <f t="shared" si="2"/>
        <v>5.0171988934117291</v>
      </c>
    </row>
    <row r="31" spans="1:9" x14ac:dyDescent="0.2">
      <c r="A31">
        <f t="shared" si="3"/>
        <v>1.4500000000000006</v>
      </c>
      <c r="G31">
        <f t="shared" si="0"/>
        <v>14.210000000000008</v>
      </c>
      <c r="H31">
        <f t="shared" si="1"/>
        <v>2.8322576604765839</v>
      </c>
      <c r="I31">
        <f t="shared" si="2"/>
        <v>5.0171988934117282</v>
      </c>
    </row>
    <row r="32" spans="1:9" x14ac:dyDescent="0.2">
      <c r="A32">
        <f t="shared" si="3"/>
        <v>1.5000000000000007</v>
      </c>
      <c r="G32">
        <f t="shared" si="0"/>
        <v>14.700000000000008</v>
      </c>
      <c r="H32">
        <f t="shared" si="1"/>
        <v>2.929921717734397</v>
      </c>
      <c r="I32">
        <f t="shared" si="2"/>
        <v>5.0171988934117291</v>
      </c>
    </row>
    <row r="33" spans="1:9" x14ac:dyDescent="0.2">
      <c r="A33">
        <f t="shared" si="3"/>
        <v>1.5500000000000007</v>
      </c>
      <c r="G33">
        <f t="shared" si="0"/>
        <v>15.190000000000008</v>
      </c>
      <c r="H33">
        <f t="shared" si="1"/>
        <v>3.0275857749922102</v>
      </c>
      <c r="I33">
        <f t="shared" si="2"/>
        <v>5.0171988934117291</v>
      </c>
    </row>
    <row r="34" spans="1:9" x14ac:dyDescent="0.2">
      <c r="A34">
        <f t="shared" si="3"/>
        <v>1.6000000000000008</v>
      </c>
      <c r="G34">
        <f t="shared" ref="G34:G62" si="4">A34*$B$2</f>
        <v>15.680000000000009</v>
      </c>
      <c r="H34">
        <f t="shared" ref="H34:H62" si="5">(A34*$B$2*SIN($E$2)*2.286)</f>
        <v>3.1252498322500237</v>
      </c>
      <c r="I34">
        <f t="shared" ref="I34:I62" si="6">G34/H34</f>
        <v>5.0171988934117282</v>
      </c>
    </row>
    <row r="35" spans="1:9" x14ac:dyDescent="0.2">
      <c r="A35">
        <f t="shared" ref="A35:A62" si="7">A34+0.05</f>
        <v>1.6500000000000008</v>
      </c>
      <c r="G35">
        <f t="shared" si="4"/>
        <v>16.170000000000009</v>
      </c>
      <c r="H35">
        <f t="shared" si="5"/>
        <v>3.2229138895078369</v>
      </c>
      <c r="I35">
        <f t="shared" si="6"/>
        <v>5.0171988934117282</v>
      </c>
    </row>
    <row r="36" spans="1:9" x14ac:dyDescent="0.2">
      <c r="A36">
        <f t="shared" si="7"/>
        <v>1.7000000000000008</v>
      </c>
      <c r="G36">
        <f t="shared" si="4"/>
        <v>16.660000000000011</v>
      </c>
      <c r="H36">
        <f t="shared" si="5"/>
        <v>3.32057794676565</v>
      </c>
      <c r="I36">
        <f t="shared" si="6"/>
        <v>5.0171988934117291</v>
      </c>
    </row>
    <row r="37" spans="1:9" x14ac:dyDescent="0.2">
      <c r="A37">
        <f t="shared" si="7"/>
        <v>1.7500000000000009</v>
      </c>
      <c r="G37">
        <f t="shared" si="4"/>
        <v>17.150000000000009</v>
      </c>
      <c r="H37">
        <f t="shared" si="5"/>
        <v>3.4182420040234631</v>
      </c>
      <c r="I37">
        <f t="shared" si="6"/>
        <v>5.0171988934117291</v>
      </c>
    </row>
    <row r="38" spans="1:9" x14ac:dyDescent="0.2">
      <c r="A38">
        <f t="shared" si="7"/>
        <v>1.8000000000000009</v>
      </c>
      <c r="G38">
        <f t="shared" si="4"/>
        <v>17.640000000000011</v>
      </c>
      <c r="H38">
        <f t="shared" si="5"/>
        <v>3.5159060612812767</v>
      </c>
      <c r="I38">
        <f t="shared" si="6"/>
        <v>5.0171988934117291</v>
      </c>
    </row>
    <row r="39" spans="1:9" x14ac:dyDescent="0.2">
      <c r="A39">
        <f t="shared" si="7"/>
        <v>1.850000000000001</v>
      </c>
      <c r="G39">
        <f t="shared" si="4"/>
        <v>18.13000000000001</v>
      </c>
      <c r="H39">
        <f t="shared" si="5"/>
        <v>3.6135701185390894</v>
      </c>
      <c r="I39">
        <f t="shared" si="6"/>
        <v>5.0171988934117291</v>
      </c>
    </row>
    <row r="40" spans="1:9" x14ac:dyDescent="0.2">
      <c r="A40">
        <f t="shared" si="7"/>
        <v>1.900000000000001</v>
      </c>
      <c r="G40">
        <f t="shared" si="4"/>
        <v>18.620000000000012</v>
      </c>
      <c r="H40">
        <f t="shared" si="5"/>
        <v>3.7112341757969034</v>
      </c>
      <c r="I40">
        <f t="shared" si="6"/>
        <v>5.0171988934117282</v>
      </c>
    </row>
    <row r="41" spans="1:9" x14ac:dyDescent="0.2">
      <c r="A41">
        <f t="shared" si="7"/>
        <v>1.9500000000000011</v>
      </c>
      <c r="G41">
        <f t="shared" si="4"/>
        <v>19.11000000000001</v>
      </c>
      <c r="H41">
        <f t="shared" si="5"/>
        <v>3.8088982330547161</v>
      </c>
      <c r="I41">
        <f t="shared" si="6"/>
        <v>5.0171988934117291</v>
      </c>
    </row>
    <row r="42" spans="1:9" x14ac:dyDescent="0.2">
      <c r="A42">
        <f t="shared" si="7"/>
        <v>2.0000000000000009</v>
      </c>
      <c r="G42">
        <f t="shared" si="4"/>
        <v>19.600000000000009</v>
      </c>
      <c r="H42">
        <f t="shared" si="5"/>
        <v>3.9065622903125288</v>
      </c>
      <c r="I42">
        <f t="shared" si="6"/>
        <v>5.0171988934117291</v>
      </c>
    </row>
    <row r="43" spans="1:9" x14ac:dyDescent="0.2">
      <c r="A43">
        <f t="shared" si="7"/>
        <v>2.0500000000000007</v>
      </c>
      <c r="G43">
        <f t="shared" si="4"/>
        <v>20.090000000000007</v>
      </c>
      <c r="H43">
        <f t="shared" si="5"/>
        <v>4.0042263475703415</v>
      </c>
      <c r="I43">
        <f t="shared" si="6"/>
        <v>5.0171988934117291</v>
      </c>
    </row>
    <row r="44" spans="1:9" x14ac:dyDescent="0.2">
      <c r="A44">
        <f t="shared" si="7"/>
        <v>2.1000000000000005</v>
      </c>
      <c r="G44">
        <f t="shared" si="4"/>
        <v>20.580000000000005</v>
      </c>
      <c r="H44">
        <f t="shared" si="5"/>
        <v>4.1018904048281541</v>
      </c>
      <c r="I44">
        <f t="shared" si="6"/>
        <v>5.0171988934117291</v>
      </c>
    </row>
    <row r="45" spans="1:9" x14ac:dyDescent="0.2">
      <c r="A45">
        <f t="shared" si="7"/>
        <v>2.1500000000000004</v>
      </c>
      <c r="G45">
        <f t="shared" si="4"/>
        <v>21.070000000000004</v>
      </c>
      <c r="H45">
        <f t="shared" si="5"/>
        <v>4.1995544620859668</v>
      </c>
      <c r="I45">
        <f t="shared" si="6"/>
        <v>5.0171988934117291</v>
      </c>
    </row>
    <row r="46" spans="1:9" x14ac:dyDescent="0.2">
      <c r="A46">
        <f t="shared" si="7"/>
        <v>2.2000000000000002</v>
      </c>
      <c r="G46">
        <f t="shared" si="4"/>
        <v>21.560000000000002</v>
      </c>
      <c r="H46">
        <f t="shared" si="5"/>
        <v>4.2972185193437804</v>
      </c>
      <c r="I46">
        <f t="shared" si="6"/>
        <v>5.0171988934117291</v>
      </c>
    </row>
    <row r="47" spans="1:9" x14ac:dyDescent="0.2">
      <c r="A47">
        <f t="shared" si="7"/>
        <v>2.25</v>
      </c>
      <c r="G47">
        <f t="shared" si="4"/>
        <v>22.05</v>
      </c>
      <c r="H47">
        <f t="shared" si="5"/>
        <v>4.3948825766015931</v>
      </c>
      <c r="I47">
        <f t="shared" si="6"/>
        <v>5.0171988934117291</v>
      </c>
    </row>
    <row r="48" spans="1:9" x14ac:dyDescent="0.2">
      <c r="A48">
        <f t="shared" si="7"/>
        <v>2.2999999999999998</v>
      </c>
      <c r="G48">
        <f t="shared" si="4"/>
        <v>22.54</v>
      </c>
      <c r="H48">
        <f t="shared" si="5"/>
        <v>4.4925466338594058</v>
      </c>
      <c r="I48">
        <f t="shared" si="6"/>
        <v>5.0171988934117291</v>
      </c>
    </row>
    <row r="49" spans="1:9" x14ac:dyDescent="0.2">
      <c r="A49">
        <f t="shared" si="7"/>
        <v>2.3499999999999996</v>
      </c>
      <c r="G49">
        <f t="shared" si="4"/>
        <v>23.029999999999998</v>
      </c>
      <c r="H49">
        <f t="shared" si="5"/>
        <v>4.5902106911172194</v>
      </c>
      <c r="I49">
        <f t="shared" si="6"/>
        <v>5.0171988934117282</v>
      </c>
    </row>
    <row r="50" spans="1:9" x14ac:dyDescent="0.2">
      <c r="A50">
        <f t="shared" si="7"/>
        <v>2.3999999999999995</v>
      </c>
      <c r="G50">
        <f t="shared" si="4"/>
        <v>23.519999999999996</v>
      </c>
      <c r="H50">
        <f t="shared" si="5"/>
        <v>4.6878747483750312</v>
      </c>
      <c r="I50">
        <f t="shared" si="6"/>
        <v>5.0171988934117291</v>
      </c>
    </row>
    <row r="51" spans="1:9" x14ac:dyDescent="0.2">
      <c r="A51">
        <f t="shared" si="7"/>
        <v>2.4499999999999993</v>
      </c>
      <c r="G51">
        <f t="shared" si="4"/>
        <v>24.009999999999994</v>
      </c>
      <c r="H51">
        <f t="shared" si="5"/>
        <v>4.7855388056328447</v>
      </c>
      <c r="I51">
        <f t="shared" si="6"/>
        <v>5.0171988934117291</v>
      </c>
    </row>
    <row r="52" spans="1:9" x14ac:dyDescent="0.2">
      <c r="A52">
        <f t="shared" si="7"/>
        <v>2.4999999999999991</v>
      </c>
      <c r="G52">
        <f t="shared" si="4"/>
        <v>24.499999999999993</v>
      </c>
      <c r="H52">
        <f t="shared" si="5"/>
        <v>4.8832028628906574</v>
      </c>
      <c r="I52">
        <f t="shared" si="6"/>
        <v>5.0171988934117291</v>
      </c>
    </row>
    <row r="53" spans="1:9" x14ac:dyDescent="0.2">
      <c r="A53">
        <f t="shared" si="7"/>
        <v>2.5499999999999989</v>
      </c>
      <c r="G53">
        <f t="shared" si="4"/>
        <v>24.989999999999991</v>
      </c>
      <c r="H53">
        <f t="shared" si="5"/>
        <v>4.9808669201484701</v>
      </c>
      <c r="I53">
        <f t="shared" si="6"/>
        <v>5.0171988934117291</v>
      </c>
    </row>
    <row r="54" spans="1:9" x14ac:dyDescent="0.2">
      <c r="A54">
        <f t="shared" si="7"/>
        <v>2.5999999999999988</v>
      </c>
      <c r="G54">
        <f t="shared" si="4"/>
        <v>25.47999999999999</v>
      </c>
      <c r="H54">
        <f t="shared" si="5"/>
        <v>5.0785309774062837</v>
      </c>
      <c r="I54">
        <f t="shared" si="6"/>
        <v>5.0171988934117282</v>
      </c>
    </row>
    <row r="55" spans="1:9" x14ac:dyDescent="0.2">
      <c r="A55">
        <f t="shared" si="7"/>
        <v>2.6499999999999986</v>
      </c>
      <c r="G55">
        <f t="shared" si="4"/>
        <v>25.969999999999988</v>
      </c>
      <c r="H55">
        <f t="shared" si="5"/>
        <v>5.1761950346640964</v>
      </c>
      <c r="I55">
        <f t="shared" si="6"/>
        <v>5.0171988934117282</v>
      </c>
    </row>
    <row r="56" spans="1:9" x14ac:dyDescent="0.2">
      <c r="A56">
        <f t="shared" si="7"/>
        <v>2.6999999999999984</v>
      </c>
      <c r="G56">
        <f t="shared" si="4"/>
        <v>26.459999999999987</v>
      </c>
      <c r="H56">
        <f t="shared" si="5"/>
        <v>5.273859091921909</v>
      </c>
      <c r="I56">
        <f t="shared" si="6"/>
        <v>5.0171988934117291</v>
      </c>
    </row>
    <row r="57" spans="1:9" x14ac:dyDescent="0.2">
      <c r="A57">
        <f t="shared" si="7"/>
        <v>2.7499999999999982</v>
      </c>
      <c r="G57">
        <f t="shared" si="4"/>
        <v>26.949999999999985</v>
      </c>
      <c r="H57">
        <f t="shared" si="5"/>
        <v>5.3715231491797217</v>
      </c>
      <c r="I57">
        <f t="shared" si="6"/>
        <v>5.0171988934117291</v>
      </c>
    </row>
    <row r="58" spans="1:9" x14ac:dyDescent="0.2">
      <c r="A58">
        <f t="shared" si="7"/>
        <v>2.799999999999998</v>
      </c>
      <c r="G58">
        <f t="shared" si="4"/>
        <v>27.439999999999984</v>
      </c>
      <c r="H58">
        <f t="shared" si="5"/>
        <v>5.4691872064375344</v>
      </c>
      <c r="I58">
        <f t="shared" si="6"/>
        <v>5.0171988934117291</v>
      </c>
    </row>
    <row r="59" spans="1:9" x14ac:dyDescent="0.2">
      <c r="A59">
        <f t="shared" si="7"/>
        <v>2.8499999999999979</v>
      </c>
      <c r="G59">
        <f t="shared" si="4"/>
        <v>27.929999999999982</v>
      </c>
      <c r="H59">
        <f t="shared" si="5"/>
        <v>5.5668512636953471</v>
      </c>
      <c r="I59">
        <f t="shared" si="6"/>
        <v>5.0171988934117291</v>
      </c>
    </row>
    <row r="60" spans="1:9" x14ac:dyDescent="0.2">
      <c r="A60">
        <f t="shared" si="7"/>
        <v>2.8999999999999977</v>
      </c>
      <c r="G60">
        <f t="shared" si="4"/>
        <v>28.41999999999998</v>
      </c>
      <c r="H60">
        <f t="shared" si="5"/>
        <v>5.6645153209531607</v>
      </c>
      <c r="I60">
        <f t="shared" si="6"/>
        <v>5.0171988934117282</v>
      </c>
    </row>
    <row r="61" spans="1:9" x14ac:dyDescent="0.2">
      <c r="A61">
        <f t="shared" si="7"/>
        <v>2.9499999999999975</v>
      </c>
      <c r="G61">
        <f t="shared" si="4"/>
        <v>28.909999999999979</v>
      </c>
      <c r="H61">
        <f t="shared" si="5"/>
        <v>5.7621793782109734</v>
      </c>
      <c r="I61">
        <f t="shared" si="6"/>
        <v>5.0171988934117291</v>
      </c>
    </row>
    <row r="62" spans="1:9" x14ac:dyDescent="0.2">
      <c r="A62">
        <f t="shared" si="7"/>
        <v>2.9999999999999973</v>
      </c>
      <c r="G62">
        <f t="shared" si="4"/>
        <v>29.399999999999977</v>
      </c>
      <c r="H62">
        <f t="shared" si="5"/>
        <v>5.8598434354687861</v>
      </c>
      <c r="I62">
        <f t="shared" si="6"/>
        <v>5.0171988934117291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tabSelected="1" zoomScaleNormal="100" workbookViewId="0">
      <selection activeCell="E2" sqref="E2"/>
    </sheetView>
  </sheetViews>
  <sheetFormatPr defaultRowHeight="12.75" x14ac:dyDescent="0.2"/>
  <cols>
    <col min="1" max="1" width="11.5703125"/>
    <col min="2" max="2" width="29.5703125"/>
    <col min="3" max="3" width="29.42578125"/>
    <col min="4" max="4" width="29.140625" customWidth="1"/>
    <col min="5" max="5" width="28.7109375"/>
    <col min="6" max="1025" width="11.5703125"/>
  </cols>
  <sheetData>
    <row r="1" spans="1:12" x14ac:dyDescent="0.2">
      <c r="A1" t="s">
        <v>9</v>
      </c>
      <c r="B1" t="s">
        <v>5</v>
      </c>
      <c r="C1" t="s">
        <v>10</v>
      </c>
      <c r="D1" t="s">
        <v>11</v>
      </c>
      <c r="E1" t="s">
        <v>12</v>
      </c>
      <c r="F1" t="s">
        <v>12</v>
      </c>
      <c r="G1" t="s">
        <v>13</v>
      </c>
      <c r="H1" t="s">
        <v>46</v>
      </c>
    </row>
    <row r="2" spans="1:12" x14ac:dyDescent="0.2">
      <c r="A2">
        <v>0.01</v>
      </c>
      <c r="B2">
        <f>A2/$A$19</f>
        <v>0.2857142857142857</v>
      </c>
      <c r="C2">
        <v>50</v>
      </c>
      <c r="E2" t="s">
        <v>44</v>
      </c>
      <c r="F2">
        <v>375</v>
      </c>
      <c r="G2">
        <v>60</v>
      </c>
      <c r="H2">
        <f>F2+C2*60</f>
        <v>3375</v>
      </c>
    </row>
    <row r="3" spans="1:12" x14ac:dyDescent="0.2">
      <c r="A3">
        <v>0.02</v>
      </c>
      <c r="B3">
        <f t="shared" ref="B3:B13" si="0">A3/$A$19</f>
        <v>0.5714285714285714</v>
      </c>
      <c r="C3">
        <v>63</v>
      </c>
      <c r="E3" t="s">
        <v>45</v>
      </c>
      <c r="F3">
        <v>370</v>
      </c>
      <c r="G3">
        <v>58</v>
      </c>
      <c r="H3">
        <f t="shared" ref="H3:H9" si="1">F3+C3*60</f>
        <v>4150</v>
      </c>
    </row>
    <row r="4" spans="1:12" x14ac:dyDescent="0.2">
      <c r="A4">
        <v>0.03</v>
      </c>
      <c r="B4">
        <f t="shared" si="0"/>
        <v>0.85714285714285698</v>
      </c>
      <c r="C4">
        <v>63</v>
      </c>
      <c r="E4" t="s">
        <v>43</v>
      </c>
      <c r="F4">
        <v>364</v>
      </c>
      <c r="G4">
        <v>53</v>
      </c>
      <c r="H4">
        <f t="shared" si="1"/>
        <v>4144</v>
      </c>
    </row>
    <row r="5" spans="1:12" x14ac:dyDescent="0.2">
      <c r="A5">
        <v>0.04</v>
      </c>
      <c r="B5">
        <f t="shared" si="0"/>
        <v>1.1428571428571428</v>
      </c>
      <c r="C5">
        <v>59</v>
      </c>
      <c r="E5" t="s">
        <v>14</v>
      </c>
      <c r="F5">
        <v>358</v>
      </c>
      <c r="G5">
        <v>47</v>
      </c>
      <c r="H5">
        <f t="shared" si="1"/>
        <v>3898</v>
      </c>
    </row>
    <row r="6" spans="1:12" x14ac:dyDescent="0.2">
      <c r="A6">
        <v>0.06</v>
      </c>
      <c r="B6">
        <f t="shared" si="0"/>
        <v>1.714285714285714</v>
      </c>
      <c r="C6">
        <v>52</v>
      </c>
      <c r="E6" t="s">
        <v>15</v>
      </c>
      <c r="F6">
        <v>358</v>
      </c>
      <c r="G6">
        <v>18</v>
      </c>
      <c r="H6">
        <f t="shared" si="1"/>
        <v>3478</v>
      </c>
      <c r="K6">
        <v>1</v>
      </c>
      <c r="L6">
        <v>60</v>
      </c>
    </row>
    <row r="7" spans="1:12" x14ac:dyDescent="0.2">
      <c r="A7">
        <v>0.08</v>
      </c>
      <c r="B7">
        <f t="shared" si="0"/>
        <v>2.2857142857142856</v>
      </c>
      <c r="C7">
        <v>45</v>
      </c>
      <c r="E7" t="s">
        <v>16</v>
      </c>
      <c r="F7">
        <v>352</v>
      </c>
      <c r="G7">
        <v>12</v>
      </c>
      <c r="H7">
        <f t="shared" si="1"/>
        <v>3052</v>
      </c>
      <c r="K7">
        <v>2</v>
      </c>
      <c r="L7">
        <v>58</v>
      </c>
    </row>
    <row r="8" spans="1:12" x14ac:dyDescent="0.2">
      <c r="A8">
        <v>0.1</v>
      </c>
      <c r="B8">
        <f t="shared" si="0"/>
        <v>2.8571428571428572</v>
      </c>
      <c r="C8">
        <v>41</v>
      </c>
      <c r="E8" t="s">
        <v>17</v>
      </c>
      <c r="F8">
        <v>345</v>
      </c>
      <c r="G8">
        <v>11</v>
      </c>
      <c r="H8">
        <f t="shared" si="1"/>
        <v>2805</v>
      </c>
      <c r="K8">
        <v>3</v>
      </c>
      <c r="L8">
        <v>53</v>
      </c>
    </row>
    <row r="9" spans="1:12" x14ac:dyDescent="0.2">
      <c r="A9">
        <v>0.12</v>
      </c>
      <c r="B9">
        <f t="shared" si="0"/>
        <v>3.4285714285714279</v>
      </c>
      <c r="C9">
        <v>40</v>
      </c>
      <c r="E9" t="s">
        <v>42</v>
      </c>
      <c r="F9">
        <v>337</v>
      </c>
      <c r="G9">
        <v>4</v>
      </c>
      <c r="H9">
        <f t="shared" si="1"/>
        <v>2737</v>
      </c>
      <c r="K9">
        <v>4</v>
      </c>
      <c r="L9">
        <v>47</v>
      </c>
    </row>
    <row r="10" spans="1:12" x14ac:dyDescent="0.2">
      <c r="A10">
        <v>0.14000000000000001</v>
      </c>
      <c r="B10">
        <f t="shared" si="0"/>
        <v>4</v>
      </c>
      <c r="K10">
        <v>6</v>
      </c>
      <c r="L10">
        <v>18</v>
      </c>
    </row>
    <row r="11" spans="1:12" x14ac:dyDescent="0.2">
      <c r="A11">
        <v>0.16</v>
      </c>
      <c r="B11">
        <f>A11/$A$19</f>
        <v>4.5714285714285712</v>
      </c>
      <c r="C11" t="s">
        <v>18</v>
      </c>
      <c r="K11">
        <v>8</v>
      </c>
      <c r="L11">
        <v>12</v>
      </c>
    </row>
    <row r="12" spans="1:12" x14ac:dyDescent="0.2">
      <c r="A12">
        <v>0.2</v>
      </c>
      <c r="B12">
        <f t="shared" si="0"/>
        <v>5.7142857142857144</v>
      </c>
      <c r="K12">
        <v>10</v>
      </c>
      <c r="L12">
        <v>11</v>
      </c>
    </row>
    <row r="13" spans="1:12" x14ac:dyDescent="0.2">
      <c r="A13">
        <v>0.24</v>
      </c>
      <c r="B13">
        <f t="shared" si="0"/>
        <v>6.8571428571428559</v>
      </c>
      <c r="K13">
        <v>12</v>
      </c>
      <c r="L13">
        <v>4</v>
      </c>
    </row>
    <row r="14" spans="1:12" x14ac:dyDescent="0.2">
      <c r="C14" t="s">
        <v>19</v>
      </c>
    </row>
    <row r="16" spans="1:12" x14ac:dyDescent="0.2">
      <c r="A16" t="s">
        <v>20</v>
      </c>
      <c r="C16" t="s">
        <v>21</v>
      </c>
      <c r="D16" t="s">
        <v>21</v>
      </c>
      <c r="E16" t="s">
        <v>22</v>
      </c>
    </row>
    <row r="18" spans="1:1" x14ac:dyDescent="0.2">
      <c r="A18" t="s">
        <v>3</v>
      </c>
    </row>
    <row r="19" spans="1:1" x14ac:dyDescent="0.2">
      <c r="A19">
        <v>3.5000000000000003E-2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"/>
  <sheetViews>
    <sheetView zoomScale="65" zoomScaleNormal="65" workbookViewId="0">
      <selection activeCell="F27" sqref="F27"/>
    </sheetView>
  </sheetViews>
  <sheetFormatPr defaultRowHeight="12.75" x14ac:dyDescent="0.2"/>
  <cols>
    <col min="1" max="1025" width="11.5703125"/>
  </cols>
  <sheetData>
    <row r="1" spans="1:20" x14ac:dyDescent="0.2">
      <c r="A1" t="s">
        <v>23</v>
      </c>
      <c r="B1" t="s">
        <v>5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</row>
    <row r="2" spans="1:20" x14ac:dyDescent="0.2">
      <c r="A2">
        <v>0.01</v>
      </c>
      <c r="B2">
        <f>A2/0.035</f>
        <v>0.2857142857142857</v>
      </c>
      <c r="C2">
        <v>2.2999999999999998</v>
      </c>
      <c r="D2">
        <v>0</v>
      </c>
      <c r="E2">
        <v>0.05</v>
      </c>
      <c r="F2">
        <v>2.9</v>
      </c>
      <c r="G2">
        <v>0</v>
      </c>
      <c r="H2">
        <v>0.05</v>
      </c>
      <c r="I2">
        <v>9</v>
      </c>
      <c r="J2">
        <v>0.1</v>
      </c>
      <c r="K2">
        <v>0</v>
      </c>
      <c r="L2">
        <v>1500</v>
      </c>
      <c r="M2">
        <v>30</v>
      </c>
      <c r="N2">
        <v>0.01</v>
      </c>
      <c r="O2">
        <v>1000</v>
      </c>
      <c r="P2">
        <v>35</v>
      </c>
      <c r="Q2">
        <v>0.03</v>
      </c>
      <c r="R2">
        <v>1000</v>
      </c>
      <c r="S2">
        <v>30</v>
      </c>
      <c r="T2">
        <v>0</v>
      </c>
    </row>
    <row r="3" spans="1:20" x14ac:dyDescent="0.2">
      <c r="A3">
        <v>0.02</v>
      </c>
      <c r="B3">
        <f t="shared" ref="B3:B9" si="0">A3/0.035</f>
        <v>0.5714285714285714</v>
      </c>
      <c r="C3">
        <v>2.5</v>
      </c>
      <c r="D3">
        <v>0</v>
      </c>
      <c r="E3">
        <v>0.05</v>
      </c>
      <c r="F3">
        <v>2.5</v>
      </c>
      <c r="G3">
        <v>0</v>
      </c>
      <c r="H3">
        <v>0.05</v>
      </c>
      <c r="I3">
        <v>9</v>
      </c>
      <c r="J3">
        <v>0.1</v>
      </c>
      <c r="K3">
        <v>0</v>
      </c>
      <c r="L3">
        <v>2300</v>
      </c>
      <c r="M3">
        <v>40</v>
      </c>
      <c r="N3">
        <v>0.01</v>
      </c>
      <c r="O3">
        <v>2000</v>
      </c>
      <c r="P3">
        <v>30</v>
      </c>
      <c r="Q3">
        <v>0.01</v>
      </c>
      <c r="R3">
        <v>1000</v>
      </c>
      <c r="S3">
        <v>30</v>
      </c>
      <c r="T3">
        <v>0</v>
      </c>
    </row>
    <row r="4" spans="1:20" x14ac:dyDescent="0.2">
      <c r="A4">
        <v>0.03</v>
      </c>
      <c r="B4">
        <f t="shared" si="0"/>
        <v>0.85714285714285698</v>
      </c>
      <c r="C4">
        <v>2.7</v>
      </c>
      <c r="D4">
        <v>0</v>
      </c>
      <c r="E4">
        <v>0.05</v>
      </c>
      <c r="F4">
        <v>2.7</v>
      </c>
      <c r="G4">
        <v>0</v>
      </c>
      <c r="H4">
        <v>0.05</v>
      </c>
      <c r="I4">
        <v>9</v>
      </c>
      <c r="J4">
        <v>0.1</v>
      </c>
      <c r="K4">
        <v>0</v>
      </c>
      <c r="L4">
        <v>2600</v>
      </c>
      <c r="M4">
        <v>30</v>
      </c>
      <c r="N4">
        <v>0.01</v>
      </c>
      <c r="O4">
        <v>2600</v>
      </c>
      <c r="P4">
        <v>30</v>
      </c>
      <c r="Q4">
        <v>0.01</v>
      </c>
      <c r="R4">
        <v>1000</v>
      </c>
      <c r="S4">
        <v>30</v>
      </c>
      <c r="T4">
        <v>0</v>
      </c>
    </row>
    <row r="5" spans="1:20" x14ac:dyDescent="0.2">
      <c r="A5">
        <v>0.04</v>
      </c>
      <c r="B5">
        <f t="shared" si="0"/>
        <v>1.1428571428571428</v>
      </c>
      <c r="C5">
        <v>2.8</v>
      </c>
      <c r="D5">
        <v>0</v>
      </c>
      <c r="E5">
        <v>0.05</v>
      </c>
      <c r="F5">
        <v>2.8</v>
      </c>
      <c r="G5">
        <v>0</v>
      </c>
      <c r="H5">
        <v>0.05</v>
      </c>
      <c r="I5">
        <v>9</v>
      </c>
      <c r="J5">
        <v>0.1</v>
      </c>
      <c r="K5">
        <v>0</v>
      </c>
      <c r="L5">
        <v>2800</v>
      </c>
      <c r="M5">
        <v>35</v>
      </c>
      <c r="N5">
        <v>0.01</v>
      </c>
      <c r="O5">
        <v>2800</v>
      </c>
      <c r="P5">
        <v>35</v>
      </c>
      <c r="Q5">
        <v>0.01</v>
      </c>
      <c r="R5">
        <v>1000</v>
      </c>
      <c r="S5">
        <v>30</v>
      </c>
      <c r="T5">
        <v>0</v>
      </c>
    </row>
    <row r="6" spans="1:20" x14ac:dyDescent="0.2">
      <c r="A6">
        <v>0.06</v>
      </c>
      <c r="B6">
        <f t="shared" si="0"/>
        <v>1.714285714285714</v>
      </c>
      <c r="C6">
        <v>3.2</v>
      </c>
      <c r="D6">
        <v>0</v>
      </c>
      <c r="E6">
        <v>0.05</v>
      </c>
      <c r="F6">
        <v>3.2</v>
      </c>
      <c r="G6">
        <v>0</v>
      </c>
      <c r="H6">
        <v>0.05</v>
      </c>
      <c r="I6">
        <v>9</v>
      </c>
      <c r="J6">
        <v>0.1</v>
      </c>
      <c r="K6">
        <v>0</v>
      </c>
      <c r="L6">
        <v>3100</v>
      </c>
      <c r="M6">
        <v>40</v>
      </c>
      <c r="N6">
        <v>0.01</v>
      </c>
      <c r="O6">
        <v>3100</v>
      </c>
      <c r="P6">
        <v>40</v>
      </c>
      <c r="Q6">
        <v>0.01</v>
      </c>
      <c r="R6">
        <v>2000</v>
      </c>
      <c r="S6">
        <v>30</v>
      </c>
      <c r="T6">
        <v>0</v>
      </c>
    </row>
    <row r="7" spans="1:20" x14ac:dyDescent="0.2">
      <c r="A7">
        <v>0.08</v>
      </c>
      <c r="B7">
        <f t="shared" si="0"/>
        <v>2.2857142857142856</v>
      </c>
      <c r="C7">
        <v>3.4</v>
      </c>
      <c r="D7">
        <v>0</v>
      </c>
      <c r="E7">
        <v>0.05</v>
      </c>
      <c r="F7">
        <v>3.4</v>
      </c>
      <c r="G7">
        <v>0</v>
      </c>
      <c r="H7">
        <v>0.05</v>
      </c>
      <c r="I7">
        <v>9</v>
      </c>
      <c r="J7">
        <v>0.1</v>
      </c>
      <c r="K7">
        <v>0</v>
      </c>
      <c r="L7">
        <v>3200</v>
      </c>
      <c r="M7">
        <v>50</v>
      </c>
      <c r="N7">
        <v>0.01</v>
      </c>
      <c r="O7">
        <v>3200</v>
      </c>
      <c r="P7">
        <v>50</v>
      </c>
      <c r="Q7">
        <v>0.01</v>
      </c>
      <c r="R7">
        <v>2500</v>
      </c>
      <c r="S7">
        <v>30</v>
      </c>
      <c r="T7">
        <v>0</v>
      </c>
    </row>
    <row r="8" spans="1:20" x14ac:dyDescent="0.2">
      <c r="A8">
        <v>0.1</v>
      </c>
      <c r="B8">
        <f t="shared" si="0"/>
        <v>2.8571428571428572</v>
      </c>
      <c r="C8">
        <v>3.4</v>
      </c>
      <c r="D8">
        <v>0</v>
      </c>
      <c r="E8">
        <v>0.05</v>
      </c>
      <c r="F8">
        <v>3.4</v>
      </c>
      <c r="G8">
        <v>0</v>
      </c>
      <c r="H8">
        <v>0.05</v>
      </c>
      <c r="I8">
        <v>9</v>
      </c>
      <c r="J8">
        <v>0.1</v>
      </c>
      <c r="K8">
        <v>0</v>
      </c>
      <c r="L8">
        <v>5200</v>
      </c>
      <c r="M8">
        <v>70</v>
      </c>
      <c r="N8">
        <v>0.01</v>
      </c>
      <c r="O8">
        <v>5200</v>
      </c>
      <c r="P8">
        <v>70</v>
      </c>
      <c r="Q8">
        <v>0.01</v>
      </c>
      <c r="R8">
        <v>2500</v>
      </c>
      <c r="S8">
        <v>30</v>
      </c>
      <c r="T8">
        <v>0</v>
      </c>
    </row>
    <row r="9" spans="1:20" x14ac:dyDescent="0.2">
      <c r="A9">
        <v>0.12</v>
      </c>
      <c r="B9">
        <f t="shared" si="0"/>
        <v>3.4285714285714279</v>
      </c>
      <c r="C9">
        <v>3.5</v>
      </c>
      <c r="D9">
        <v>0</v>
      </c>
      <c r="E9">
        <v>0.05</v>
      </c>
      <c r="F9">
        <v>3.5</v>
      </c>
      <c r="G9">
        <v>0</v>
      </c>
      <c r="H9">
        <v>0.05</v>
      </c>
      <c r="I9">
        <v>9</v>
      </c>
      <c r="J9">
        <v>0.1</v>
      </c>
      <c r="K9">
        <v>0</v>
      </c>
      <c r="L9">
        <v>5500</v>
      </c>
      <c r="M9">
        <v>100</v>
      </c>
      <c r="N9">
        <v>0.01</v>
      </c>
      <c r="O9">
        <v>5500</v>
      </c>
      <c r="P9">
        <v>100</v>
      </c>
      <c r="Q9">
        <v>0.01</v>
      </c>
      <c r="R9">
        <v>2500</v>
      </c>
      <c r="S9">
        <v>30</v>
      </c>
    </row>
    <row r="10" spans="1:20" x14ac:dyDescent="0.2">
      <c r="A10">
        <v>0.16</v>
      </c>
    </row>
    <row r="11" spans="1:20" x14ac:dyDescent="0.2">
      <c r="A11">
        <v>0.2</v>
      </c>
    </row>
    <row r="12" spans="1:20" x14ac:dyDescent="0.2">
      <c r="A12">
        <v>0.24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Exp_data</vt:lpstr>
      <vt:lpstr>PID_Values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revision>0</cp:revision>
  <dcterms:created xsi:type="dcterms:W3CDTF">2017-08-02T15:19:34Z</dcterms:created>
  <dcterms:modified xsi:type="dcterms:W3CDTF">2017-08-24T12:31:26Z</dcterms:modified>
  <dc:language>en-GB</dc:language>
</cp:coreProperties>
</file>