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G77" i="1"/>
  <c r="F78" i="1"/>
  <c r="F77" i="1"/>
  <c r="F76" i="1"/>
  <c r="F74" i="1"/>
  <c r="F70" i="1"/>
  <c r="F69" i="1"/>
  <c r="F68" i="1"/>
  <c r="F67" i="1"/>
  <c r="F63" i="1"/>
  <c r="F58" i="1"/>
  <c r="F56" i="1"/>
  <c r="F57" i="1"/>
  <c r="G36" i="1" l="1"/>
  <c r="G35" i="1"/>
  <c r="F27" i="1" l="1"/>
  <c r="F28" i="1"/>
  <c r="F29" i="1"/>
  <c r="G23" i="1"/>
  <c r="I15" i="1"/>
  <c r="H15" i="1"/>
  <c r="G15" i="1"/>
  <c r="G6" i="1"/>
</calcChain>
</file>

<file path=xl/sharedStrings.xml><?xml version="1.0" encoding="utf-8"?>
<sst xmlns="http://schemas.openxmlformats.org/spreadsheetml/2006/main" count="75" uniqueCount="65">
  <si>
    <t>Margin when selling=(Value when sold+Cash- Current Value)/Current Value</t>
  </si>
  <si>
    <t>Total value when sold=</t>
  </si>
  <si>
    <t>3000*$30</t>
  </si>
  <si>
    <t>50% Equity</t>
  </si>
  <si>
    <t>50% Borrowed</t>
  </si>
  <si>
    <t>0.20=</t>
  </si>
  <si>
    <t>($90,000+$45,000-X)/X</t>
  </si>
  <si>
    <t>0.2X=</t>
  </si>
  <si>
    <t>$135,000-X</t>
  </si>
  <si>
    <t>1X+.2X=</t>
  </si>
  <si>
    <t>1.2X=</t>
  </si>
  <si>
    <t>X=</t>
  </si>
  <si>
    <t>$135,000/1.2</t>
  </si>
  <si>
    <t>0.2*112500</t>
  </si>
  <si>
    <t>Margin when buying= (Equity value-Borrowed amount)/Equity Value</t>
  </si>
  <si>
    <t>0.2=</t>
  </si>
  <si>
    <t>(X-$5,000)/X</t>
  </si>
  <si>
    <t>X-$5,000</t>
  </si>
  <si>
    <t>$5,000=</t>
  </si>
  <si>
    <t>0.8X</t>
  </si>
  <si>
    <t>$5000/0.8</t>
  </si>
  <si>
    <t>pV</t>
  </si>
  <si>
    <t>FV</t>
  </si>
  <si>
    <t>Rate</t>
  </si>
  <si>
    <t>Nper</t>
  </si>
  <si>
    <t>Pmt</t>
  </si>
  <si>
    <t># Shares</t>
  </si>
  <si>
    <t>Price</t>
  </si>
  <si>
    <t>Margin</t>
  </si>
  <si>
    <t>Total Value</t>
  </si>
  <si>
    <t>100*$20</t>
  </si>
  <si>
    <t>Equity@50%</t>
  </si>
  <si>
    <t>0.5*$2000</t>
  </si>
  <si>
    <t>Total Value of Investment</t>
  </si>
  <si>
    <t>Equity (Cash)</t>
  </si>
  <si>
    <t>Initial Margin</t>
  </si>
  <si>
    <t xml:space="preserve">Maintenance Margin </t>
  </si>
  <si>
    <t>New Price</t>
  </si>
  <si>
    <t>What is the margin?</t>
  </si>
  <si>
    <t>(2000+1000-1200)/1200</t>
  </si>
  <si>
    <t>#Shares</t>
  </si>
  <si>
    <t>Price per share</t>
  </si>
  <si>
    <t>Margin 60%</t>
  </si>
  <si>
    <t>Debit Balance</t>
  </si>
  <si>
    <t>Total Investment Amount</t>
  </si>
  <si>
    <t>a</t>
  </si>
  <si>
    <t>b</t>
  </si>
  <si>
    <t xml:space="preserve">Stock price rises to </t>
  </si>
  <si>
    <t>What is the investor's new margin=</t>
  </si>
  <si>
    <t>Margin when going Long= (Security value-Borrowed amount)/Security Value</t>
  </si>
  <si>
    <t>Number of shares</t>
  </si>
  <si>
    <t>Margin @75%</t>
  </si>
  <si>
    <t>Total Amount Invested=</t>
  </si>
  <si>
    <t>a.</t>
  </si>
  <si>
    <t>How much Equity</t>
  </si>
  <si>
    <t>c</t>
  </si>
  <si>
    <t>$55 per share</t>
  </si>
  <si>
    <t>What is the new margin?</t>
  </si>
  <si>
    <t>Margin=($5500-$875)/$5500</t>
  </si>
  <si>
    <t>Return=</t>
  </si>
  <si>
    <t>($5500-$3500)/$2625</t>
  </si>
  <si>
    <t>Dollar/Yen Exchange rate</t>
  </si>
  <si>
    <t>120yens/1$</t>
  </si>
  <si>
    <t>How many Dollars for 1000Yens=</t>
  </si>
  <si>
    <t>1000/120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</si>
</sst>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6" fontId="0" fillId="0" borderId="0" xfId="0" applyNumberFormat="1"/>
    <xf numFmtId="0" fontId="1" fillId="0" borderId="0" xfId="0" applyFont="1"/>
    <xf numFmtId="0" fontId="0" fillId="2" borderId="0" xfId="0" applyFill="1"/>
    <xf numFmtId="8" fontId="0" fillId="0" borderId="0" xfId="0" applyNumberFormat="1"/>
    <xf numFmtId="9" fontId="0" fillId="0" borderId="0" xfId="0" applyNumberFormat="1"/>
    <xf numFmtId="0" fontId="3" fillId="0" borderId="0" xfId="1"/>
    <xf numFmtId="0" fontId="2" fillId="2" borderId="2" xfId="0" applyFont="1" applyFill="1" applyBorder="1" applyAlignment="1">
      <alignment horizontal="left" vertical="center" indent="5"/>
    </xf>
    <xf numFmtId="0" fontId="0" fillId="2" borderId="3" xfId="0" applyFill="1" applyBorder="1"/>
    <xf numFmtId="0" fontId="0" fillId="2" borderId="4" xfId="0" applyFill="1" applyBorder="1"/>
    <xf numFmtId="0" fontId="4" fillId="0" borderId="0" xfId="0" applyFont="1"/>
    <xf numFmtId="0" fontId="5" fillId="2" borderId="2" xfId="0" applyFont="1" applyFill="1" applyBorder="1" applyAlignment="1">
      <alignment horizontal="left" vertical="center" indent="5"/>
    </xf>
    <xf numFmtId="0" fontId="4" fillId="2" borderId="3" xfId="0" applyFont="1" applyFill="1" applyBorder="1"/>
    <xf numFmtId="0" fontId="4" fillId="2" borderId="4" xfId="0" applyFont="1" applyFill="1" applyBorder="1"/>
    <xf numFmtId="6" fontId="0" fillId="0" borderId="5" xfId="0" applyNumberFormat="1" applyBorder="1"/>
    <xf numFmtId="0" fontId="0" fillId="3" borderId="0" xfId="0" applyFill="1"/>
    <xf numFmtId="9" fontId="0" fillId="3" borderId="0" xfId="0" applyNumberFormat="1" applyFill="1"/>
    <xf numFmtId="9" fontId="0" fillId="4" borderId="1" xfId="0" applyNumberFormat="1" applyFill="1" applyBorder="1"/>
    <xf numFmtId="0" fontId="0" fillId="0" borderId="0" xfId="0" applyAlignment="1">
      <alignment horizontal="right"/>
    </xf>
    <xf numFmtId="0" fontId="7" fillId="2" borderId="0" xfId="0" applyFont="1" applyFill="1"/>
    <xf numFmtId="0" fontId="8" fillId="2" borderId="0" xfId="0" applyFont="1" applyFill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quity@50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2"/>
  <sheetViews>
    <sheetView tabSelected="1" topLeftCell="D77" zoomScale="226" zoomScaleNormal="226" workbookViewId="0">
      <selection activeCell="F83" sqref="F83"/>
    </sheetView>
  </sheetViews>
  <sheetFormatPr defaultRowHeight="15" x14ac:dyDescent="0.25"/>
  <cols>
    <col min="5" max="5" width="31.85546875" customWidth="1"/>
    <col min="6" max="6" width="13" customWidth="1"/>
    <col min="10" max="10" width="0.28515625" customWidth="1"/>
    <col min="11" max="11" width="9.140625" hidden="1" customWidth="1"/>
  </cols>
  <sheetData>
    <row r="2" spans="3:11" ht="15.75" thickBot="1" x14ac:dyDescent="0.3"/>
    <row r="3" spans="3:11" ht="16.5" thickBot="1" x14ac:dyDescent="0.3">
      <c r="C3" s="7" t="s">
        <v>0</v>
      </c>
      <c r="D3" s="8"/>
      <c r="E3" s="8"/>
      <c r="F3" s="8"/>
      <c r="G3" s="8"/>
      <c r="H3" s="8"/>
      <c r="I3" s="9"/>
      <c r="J3" s="3"/>
      <c r="K3" s="3"/>
    </row>
    <row r="5" spans="3:11" x14ac:dyDescent="0.25">
      <c r="E5" t="s">
        <v>1</v>
      </c>
      <c r="G5" t="s">
        <v>2</v>
      </c>
    </row>
    <row r="6" spans="3:11" x14ac:dyDescent="0.25">
      <c r="G6">
        <f>3000*30</f>
        <v>90000</v>
      </c>
    </row>
    <row r="7" spans="3:11" x14ac:dyDescent="0.25">
      <c r="F7" t="s">
        <v>3</v>
      </c>
      <c r="G7" s="1">
        <v>45000</v>
      </c>
    </row>
    <row r="8" spans="3:11" x14ac:dyDescent="0.25">
      <c r="F8" t="s">
        <v>4</v>
      </c>
      <c r="G8" s="1">
        <v>45000</v>
      </c>
    </row>
    <row r="10" spans="3:11" x14ac:dyDescent="0.25">
      <c r="E10" t="s">
        <v>5</v>
      </c>
      <c r="F10" t="s">
        <v>6</v>
      </c>
    </row>
    <row r="12" spans="3:11" x14ac:dyDescent="0.25">
      <c r="E12" t="s">
        <v>7</v>
      </c>
      <c r="F12" t="s">
        <v>8</v>
      </c>
    </row>
    <row r="13" spans="3:11" x14ac:dyDescent="0.25">
      <c r="E13" t="s">
        <v>9</v>
      </c>
      <c r="F13" s="1">
        <v>135000</v>
      </c>
    </row>
    <row r="14" spans="3:11" x14ac:dyDescent="0.25">
      <c r="E14" t="s">
        <v>10</v>
      </c>
      <c r="F14" s="1">
        <v>135000</v>
      </c>
    </row>
    <row r="15" spans="3:11" x14ac:dyDescent="0.25">
      <c r="E15" t="s">
        <v>11</v>
      </c>
      <c r="F15" t="s">
        <v>12</v>
      </c>
      <c r="G15">
        <f>135000/1.2</f>
        <v>112500</v>
      </c>
      <c r="H15">
        <f>0.5*G15</f>
        <v>56250</v>
      </c>
      <c r="I15" s="1">
        <f>H15-G8</f>
        <v>11250</v>
      </c>
    </row>
    <row r="16" spans="3:11" x14ac:dyDescent="0.25">
      <c r="F16" t="s">
        <v>13</v>
      </c>
    </row>
    <row r="17" spans="4:10" x14ac:dyDescent="0.25">
      <c r="G17" s="2"/>
    </row>
    <row r="18" spans="4:10" x14ac:dyDescent="0.25">
      <c r="D18" s="19" t="s">
        <v>14</v>
      </c>
      <c r="E18" s="20"/>
      <c r="F18" s="20"/>
      <c r="G18" s="20"/>
      <c r="H18" s="3"/>
      <c r="I18" s="3"/>
      <c r="J18" s="3"/>
    </row>
    <row r="20" spans="4:10" x14ac:dyDescent="0.25">
      <c r="E20" t="s">
        <v>15</v>
      </c>
      <c r="F20" t="s">
        <v>16</v>
      </c>
    </row>
    <row r="21" spans="4:10" x14ac:dyDescent="0.25">
      <c r="E21" t="s">
        <v>7</v>
      </c>
      <c r="F21" t="s">
        <v>17</v>
      </c>
    </row>
    <row r="22" spans="4:10" x14ac:dyDescent="0.25">
      <c r="E22" t="s">
        <v>18</v>
      </c>
      <c r="F22" t="s">
        <v>19</v>
      </c>
    </row>
    <row r="23" spans="4:10" x14ac:dyDescent="0.25">
      <c r="E23" t="s">
        <v>11</v>
      </c>
      <c r="F23" t="s">
        <v>20</v>
      </c>
      <c r="G23" s="2">
        <f>5000/0.8</f>
        <v>6250</v>
      </c>
    </row>
    <row r="26" spans="4:10" x14ac:dyDescent="0.25">
      <c r="E26" t="s">
        <v>21</v>
      </c>
    </row>
    <row r="27" spans="4:10" x14ac:dyDescent="0.25">
      <c r="E27" t="s">
        <v>22</v>
      </c>
      <c r="F27" s="4">
        <f>FV(F28,F29,F30)</f>
        <v>698201.56627374829</v>
      </c>
    </row>
    <row r="28" spans="4:10" x14ac:dyDescent="0.25">
      <c r="E28" t="s">
        <v>23</v>
      </c>
      <c r="F28">
        <f>8%/12</f>
        <v>6.6666666666666671E-3</v>
      </c>
    </row>
    <row r="29" spans="4:10" x14ac:dyDescent="0.25">
      <c r="E29" t="s">
        <v>24</v>
      </c>
      <c r="F29">
        <f>40*12</f>
        <v>480</v>
      </c>
    </row>
    <row r="30" spans="4:10" x14ac:dyDescent="0.25">
      <c r="E30" t="s">
        <v>25</v>
      </c>
      <c r="F30" s="1">
        <v>-200</v>
      </c>
    </row>
    <row r="32" spans="4:10" x14ac:dyDescent="0.25">
      <c r="D32">
        <v>2.16</v>
      </c>
      <c r="E32" t="s">
        <v>26</v>
      </c>
      <c r="F32">
        <v>100</v>
      </c>
    </row>
    <row r="33" spans="4:11" x14ac:dyDescent="0.25">
      <c r="E33" t="s">
        <v>27</v>
      </c>
      <c r="F33" s="1">
        <v>20</v>
      </c>
    </row>
    <row r="34" spans="4:11" x14ac:dyDescent="0.25">
      <c r="E34" t="s">
        <v>28</v>
      </c>
      <c r="F34" s="5">
        <v>0.5</v>
      </c>
    </row>
    <row r="35" spans="4:11" x14ac:dyDescent="0.25">
      <c r="E35" t="s">
        <v>29</v>
      </c>
      <c r="F35" t="s">
        <v>30</v>
      </c>
      <c r="G35" s="1">
        <f>F32*F33</f>
        <v>2000</v>
      </c>
    </row>
    <row r="36" spans="4:11" x14ac:dyDescent="0.25">
      <c r="E36" s="6" t="s">
        <v>31</v>
      </c>
      <c r="F36" t="s">
        <v>32</v>
      </c>
      <c r="G36">
        <f>0.5*2000</f>
        <v>1000</v>
      </c>
    </row>
    <row r="37" spans="4:11" ht="15.75" thickBot="1" x14ac:dyDescent="0.3"/>
    <row r="38" spans="4:11" s="10" customFormat="1" ht="12" thickBot="1" x14ac:dyDescent="0.25">
      <c r="D38" s="10">
        <v>2.17</v>
      </c>
      <c r="E38" s="11" t="s">
        <v>0</v>
      </c>
      <c r="F38" s="12"/>
      <c r="G38" s="12"/>
      <c r="H38" s="12"/>
      <c r="I38" s="12"/>
      <c r="J38" s="12"/>
      <c r="K38" s="13"/>
    </row>
    <row r="40" spans="4:11" x14ac:dyDescent="0.25">
      <c r="E40" t="s">
        <v>33</v>
      </c>
      <c r="F40" s="1">
        <v>2000</v>
      </c>
    </row>
    <row r="41" spans="4:11" x14ac:dyDescent="0.25">
      <c r="E41" s="1" t="s">
        <v>34</v>
      </c>
      <c r="F41" s="1">
        <v>1000</v>
      </c>
    </row>
    <row r="42" spans="4:11" ht="15.75" thickBot="1" x14ac:dyDescent="0.3">
      <c r="F42" s="14">
        <v>3000</v>
      </c>
    </row>
    <row r="43" spans="4:11" ht="15.75" thickTop="1" x14ac:dyDescent="0.25"/>
    <row r="44" spans="4:11" x14ac:dyDescent="0.25">
      <c r="D44">
        <v>2.1800000000000002</v>
      </c>
      <c r="E44" t="s">
        <v>26</v>
      </c>
      <c r="F44">
        <v>100</v>
      </c>
    </row>
    <row r="45" spans="4:11" x14ac:dyDescent="0.25">
      <c r="E45" t="s">
        <v>27</v>
      </c>
      <c r="F45" s="1">
        <v>20</v>
      </c>
    </row>
    <row r="46" spans="4:11" x14ac:dyDescent="0.25">
      <c r="E46" t="s">
        <v>35</v>
      </c>
      <c r="F46" s="5">
        <v>0.5</v>
      </c>
    </row>
    <row r="47" spans="4:11" x14ac:dyDescent="0.25">
      <c r="E47" s="15" t="s">
        <v>36</v>
      </c>
      <c r="F47" s="16">
        <v>0.3</v>
      </c>
    </row>
    <row r="48" spans="4:11" x14ac:dyDescent="0.25">
      <c r="E48" t="s">
        <v>37</v>
      </c>
      <c r="F48" s="1">
        <v>12</v>
      </c>
    </row>
    <row r="49" spans="4:7" x14ac:dyDescent="0.25">
      <c r="E49" t="s">
        <v>38</v>
      </c>
      <c r="F49" t="s">
        <v>39</v>
      </c>
    </row>
    <row r="50" spans="4:7" ht="15.75" thickBot="1" x14ac:dyDescent="0.3">
      <c r="F50">
        <v>1.5</v>
      </c>
    </row>
    <row r="51" spans="4:7" ht="15.75" thickBot="1" x14ac:dyDescent="0.3">
      <c r="F51" s="17">
        <v>1.5</v>
      </c>
    </row>
    <row r="54" spans="4:7" x14ac:dyDescent="0.25">
      <c r="D54">
        <v>2.8</v>
      </c>
      <c r="E54" t="s">
        <v>40</v>
      </c>
      <c r="F54">
        <v>100</v>
      </c>
    </row>
    <row r="55" spans="4:7" x14ac:dyDescent="0.25">
      <c r="E55" t="s">
        <v>41</v>
      </c>
      <c r="F55" s="1">
        <v>50</v>
      </c>
    </row>
    <row r="56" spans="4:7" x14ac:dyDescent="0.25">
      <c r="E56" t="s">
        <v>44</v>
      </c>
      <c r="F56" s="1">
        <f>F54*F55</f>
        <v>5000</v>
      </c>
    </row>
    <row r="57" spans="4:7" x14ac:dyDescent="0.25">
      <c r="D57" s="18" t="s">
        <v>46</v>
      </c>
      <c r="E57" t="s">
        <v>42</v>
      </c>
      <c r="F57" s="1">
        <f>0.6*(F54*F55)</f>
        <v>3000</v>
      </c>
    </row>
    <row r="58" spans="4:7" x14ac:dyDescent="0.25">
      <c r="D58" s="18" t="s">
        <v>45</v>
      </c>
      <c r="E58" t="s">
        <v>43</v>
      </c>
      <c r="F58" s="1">
        <f>F56-F57</f>
        <v>2000</v>
      </c>
    </row>
    <row r="60" spans="4:7" x14ac:dyDescent="0.25">
      <c r="D60">
        <v>2.9</v>
      </c>
      <c r="E60" t="s">
        <v>47</v>
      </c>
      <c r="F60" s="1">
        <v>60</v>
      </c>
    </row>
    <row r="61" spans="4:7" x14ac:dyDescent="0.25">
      <c r="E61" t="s">
        <v>48</v>
      </c>
    </row>
    <row r="62" spans="4:7" x14ac:dyDescent="0.25">
      <c r="E62" s="19" t="s">
        <v>49</v>
      </c>
      <c r="F62" s="20"/>
      <c r="G62" s="20"/>
    </row>
    <row r="63" spans="4:7" x14ac:dyDescent="0.25">
      <c r="F63" s="21">
        <f>(6000-2000)/6000</f>
        <v>0.66666666666666663</v>
      </c>
    </row>
    <row r="65" spans="4:7" x14ac:dyDescent="0.25">
      <c r="D65">
        <v>2.1</v>
      </c>
      <c r="E65" t="s">
        <v>50</v>
      </c>
      <c r="F65">
        <v>100</v>
      </c>
    </row>
    <row r="66" spans="4:7" x14ac:dyDescent="0.25">
      <c r="E66" t="s">
        <v>27</v>
      </c>
      <c r="F66" s="1">
        <v>35</v>
      </c>
    </row>
    <row r="67" spans="4:7" x14ac:dyDescent="0.25">
      <c r="E67" t="s">
        <v>52</v>
      </c>
      <c r="F67" s="1">
        <f>F65*F66</f>
        <v>3500</v>
      </c>
    </row>
    <row r="68" spans="4:7" x14ac:dyDescent="0.25">
      <c r="E68" t="s">
        <v>51</v>
      </c>
      <c r="F68" s="4">
        <f>F67*0.75</f>
        <v>2625</v>
      </c>
    </row>
    <row r="69" spans="4:7" x14ac:dyDescent="0.25">
      <c r="D69" t="s">
        <v>53</v>
      </c>
      <c r="E69" t="s">
        <v>43</v>
      </c>
      <c r="F69" s="4">
        <f>F67-F68</f>
        <v>875</v>
      </c>
    </row>
    <row r="70" spans="4:7" x14ac:dyDescent="0.25">
      <c r="D70" t="s">
        <v>46</v>
      </c>
      <c r="E70" t="s">
        <v>54</v>
      </c>
      <c r="F70" s="4">
        <f>F68</f>
        <v>2625</v>
      </c>
    </row>
    <row r="71" spans="4:7" x14ac:dyDescent="0.25">
      <c r="D71" t="s">
        <v>55</v>
      </c>
      <c r="E71" t="s">
        <v>37</v>
      </c>
      <c r="F71" t="s">
        <v>56</v>
      </c>
    </row>
    <row r="72" spans="4:7" x14ac:dyDescent="0.25">
      <c r="E72" t="s">
        <v>57</v>
      </c>
    </row>
    <row r="73" spans="4:7" x14ac:dyDescent="0.25">
      <c r="E73" s="19" t="s">
        <v>49</v>
      </c>
      <c r="F73" s="20"/>
      <c r="G73" s="20"/>
    </row>
    <row r="74" spans="4:7" x14ac:dyDescent="0.25">
      <c r="E74" t="s">
        <v>58</v>
      </c>
      <c r="F74">
        <f>(5500-875)/5500</f>
        <v>0.84090909090909094</v>
      </c>
    </row>
    <row r="75" spans="4:7" x14ac:dyDescent="0.25">
      <c r="E75" t="s">
        <v>59</v>
      </c>
      <c r="F75" t="s">
        <v>60</v>
      </c>
    </row>
    <row r="76" spans="4:7" x14ac:dyDescent="0.25">
      <c r="F76">
        <f>(5500-3500)/2625</f>
        <v>0.76190476190476186</v>
      </c>
    </row>
    <row r="77" spans="4:7" x14ac:dyDescent="0.25">
      <c r="F77">
        <f>2626*1.7619</f>
        <v>4626.7493999999997</v>
      </c>
      <c r="G77">
        <f>F77-2625</f>
        <v>2001.7493999999997</v>
      </c>
    </row>
    <row r="78" spans="4:7" x14ac:dyDescent="0.25">
      <c r="F78">
        <f>5500-F77</f>
        <v>873.2506000000003</v>
      </c>
    </row>
    <row r="80" spans="4:7" x14ac:dyDescent="0.25">
      <c r="D80">
        <v>2.1</v>
      </c>
      <c r="E80" t="s">
        <v>61</v>
      </c>
      <c r="F80" t="s">
        <v>62</v>
      </c>
    </row>
    <row r="81" spans="5:6" x14ac:dyDescent="0.25">
      <c r="E81" t="s">
        <v>63</v>
      </c>
      <c r="F81" t="s">
        <v>64</v>
      </c>
    </row>
    <row r="82" spans="5:6" x14ac:dyDescent="0.25">
      <c r="F82">
        <f>1000/120</f>
        <v>8.3333333333333339</v>
      </c>
    </row>
  </sheetData>
  <hyperlinks>
    <hyperlink ref="E3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2016-08-22T17:42:27Z</dcterms:created>
  <dcterms:modified xsi:type="dcterms:W3CDTF">2016-08-26T18:16:31Z</dcterms:modified>
</cp:coreProperties>
</file>