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rn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1" l="1"/>
  <c r="D102" i="1"/>
  <c r="F101" i="1"/>
  <c r="D101" i="1"/>
  <c r="F100" i="1"/>
  <c r="D100" i="1"/>
  <c r="E91" i="1"/>
  <c r="F91" i="1"/>
  <c r="D91" i="1"/>
  <c r="D90" i="1"/>
  <c r="D89" i="1"/>
  <c r="E74" i="1"/>
  <c r="D74" i="1"/>
  <c r="E65" i="1" l="1"/>
  <c r="E64" i="1"/>
  <c r="E62" i="1"/>
  <c r="E63" i="1"/>
  <c r="E61" i="1"/>
  <c r="F57" i="1"/>
  <c r="E57" i="1"/>
  <c r="E43" i="1"/>
  <c r="E35" i="1"/>
  <c r="E36" i="1" s="1"/>
  <c r="E29" i="1"/>
  <c r="E25" i="1"/>
  <c r="E26" i="1" s="1"/>
  <c r="G13" i="1"/>
  <c r="G14" i="1"/>
  <c r="G15" i="1"/>
  <c r="G16" i="1"/>
  <c r="H12" i="1"/>
  <c r="G12" i="1"/>
  <c r="G4" i="1"/>
  <c r="G3" i="1"/>
  <c r="E4" i="1"/>
  <c r="E5" i="1" s="1"/>
  <c r="G5" i="1" l="1"/>
  <c r="G7" i="1" s="1"/>
  <c r="G8" i="1" s="1"/>
  <c r="E6" i="1"/>
  <c r="G6" i="1" s="1"/>
</calcChain>
</file>

<file path=xl/sharedStrings.xml><?xml version="1.0" encoding="utf-8"?>
<sst xmlns="http://schemas.openxmlformats.org/spreadsheetml/2006/main" count="87" uniqueCount="73">
  <si>
    <t>Deposit (withdrawal)</t>
  </si>
  <si>
    <t>Total</t>
  </si>
  <si>
    <t>Interest</t>
  </si>
  <si>
    <t>Interest in Dollars</t>
  </si>
  <si>
    <t>#1</t>
  </si>
  <si>
    <t>$900/$6000</t>
  </si>
  <si>
    <t>Investment</t>
  </si>
  <si>
    <t>Amount</t>
  </si>
  <si>
    <t>Return %</t>
  </si>
  <si>
    <t>Period (Yrs)</t>
  </si>
  <si>
    <t>A</t>
  </si>
  <si>
    <t>B</t>
  </si>
  <si>
    <t>C</t>
  </si>
  <si>
    <t>D</t>
  </si>
  <si>
    <t>E</t>
  </si>
  <si>
    <t>FV</t>
  </si>
  <si>
    <t>FV= (PV*(1+R)^T)</t>
  </si>
  <si>
    <t>PV of Bond</t>
  </si>
  <si>
    <t>$300/half yearly</t>
  </si>
  <si>
    <t>N</t>
  </si>
  <si>
    <t>18 months</t>
  </si>
  <si>
    <t>Sold</t>
  </si>
  <si>
    <t>$300+$300+$300</t>
  </si>
  <si>
    <t>Total Income</t>
  </si>
  <si>
    <t>INCOME</t>
  </si>
  <si>
    <t>Capital Gains</t>
  </si>
  <si>
    <t>$10,000-$9500</t>
  </si>
  <si>
    <t>Total Return</t>
  </si>
  <si>
    <t>$900+$500</t>
  </si>
  <si>
    <t>Capital gains+Income/Original Investment Value</t>
  </si>
  <si>
    <t>$1400/$9500</t>
  </si>
  <si>
    <t>PV</t>
  </si>
  <si>
    <t>Pmt</t>
  </si>
  <si>
    <t>Rate</t>
  </si>
  <si>
    <t>Annual Rate</t>
  </si>
  <si>
    <t>#4.4</t>
  </si>
  <si>
    <t>#TVM 3</t>
  </si>
  <si>
    <t>#4.7</t>
  </si>
  <si>
    <t>Real Rate</t>
  </si>
  <si>
    <t>Inflation</t>
  </si>
  <si>
    <t>Risk premium A</t>
  </si>
  <si>
    <t>Risk premium B</t>
  </si>
  <si>
    <t>Risk Free Rate?</t>
  </si>
  <si>
    <t>Required Return A</t>
  </si>
  <si>
    <t>Required Return B</t>
  </si>
  <si>
    <t>2%+3%</t>
  </si>
  <si>
    <t>2%+3%+4%</t>
  </si>
  <si>
    <t>2%+3%+6%</t>
  </si>
  <si>
    <t>X</t>
  </si>
  <si>
    <t>Y</t>
  </si>
  <si>
    <t>Cash Received</t>
  </si>
  <si>
    <t>1 st quarter</t>
  </si>
  <si>
    <t>2nd quarter</t>
  </si>
  <si>
    <t>3rd quarter</t>
  </si>
  <si>
    <t>4th quarter</t>
  </si>
  <si>
    <t>Investment Value</t>
  </si>
  <si>
    <t>Beginning of the year</t>
  </si>
  <si>
    <t>End of the Year</t>
  </si>
  <si>
    <t>Return=</t>
  </si>
  <si>
    <t>(($29-$30)+($1+$1.2+$2.3))/$30</t>
  </si>
  <si>
    <t>Initial Investment</t>
  </si>
  <si>
    <t xml:space="preserve"> Year 1</t>
  </si>
  <si>
    <t>Year 2</t>
  </si>
  <si>
    <t xml:space="preserve"> Year 3</t>
  </si>
  <si>
    <t xml:space="preserve"> Year 4</t>
  </si>
  <si>
    <t>$7900+65</t>
  </si>
  <si>
    <t>IRR</t>
  </si>
  <si>
    <t>Initial Investments</t>
  </si>
  <si>
    <t>Years</t>
  </si>
  <si>
    <t>Nper</t>
  </si>
  <si>
    <t>Arithmetic Mean</t>
  </si>
  <si>
    <t>Risk (Standard Deviation)</t>
  </si>
  <si>
    <t>Return/Risk (Coef. Of Variation)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</si>
</sst>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#,##0.0000_);[Red]\(#,##0.00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6" fontId="0" fillId="0" borderId="0" xfId="0" applyNumberFormat="1"/>
    <xf numFmtId="9" fontId="0" fillId="0" borderId="0" xfId="0" applyNumberFormat="1"/>
    <xf numFmtId="9" fontId="0" fillId="2" borderId="0" xfId="1" applyFont="1" applyFill="1"/>
    <xf numFmtId="8" fontId="0" fillId="0" borderId="0" xfId="0" applyNumberFormat="1"/>
    <xf numFmtId="0" fontId="0" fillId="2" borderId="0" xfId="0" applyFill="1"/>
    <xf numFmtId="10" fontId="0" fillId="0" borderId="0" xfId="1" applyNumberFormat="1" applyFont="1"/>
    <xf numFmtId="38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10" fontId="0" fillId="2" borderId="0" xfId="0" applyNumberFormat="1" applyFill="1"/>
    <xf numFmtId="0" fontId="0" fillId="3" borderId="0" xfId="0" applyFill="1"/>
    <xf numFmtId="10" fontId="0" fillId="4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2"/>
  <sheetViews>
    <sheetView tabSelected="1" topLeftCell="C92" zoomScale="280" zoomScaleNormal="280" workbookViewId="0">
      <selection activeCell="E103" sqref="E103"/>
    </sheetView>
  </sheetViews>
  <sheetFormatPr defaultRowHeight="15" x14ac:dyDescent="0.25"/>
  <cols>
    <col min="3" max="3" width="27.7109375" customWidth="1"/>
    <col min="4" max="4" width="10.140625" customWidth="1"/>
    <col min="6" max="6" width="8" customWidth="1"/>
    <col min="7" max="7" width="16.85546875" bestFit="1" customWidth="1"/>
  </cols>
  <sheetData>
    <row r="2" spans="2:8" x14ac:dyDescent="0.25">
      <c r="B2" t="s">
        <v>4</v>
      </c>
      <c r="D2" t="s">
        <v>0</v>
      </c>
      <c r="E2" t="s">
        <v>1</v>
      </c>
      <c r="F2" t="s">
        <v>2</v>
      </c>
      <c r="G2" t="s">
        <v>3</v>
      </c>
    </row>
    <row r="3" spans="2:8" x14ac:dyDescent="0.25">
      <c r="C3" s="1">
        <v>42736</v>
      </c>
      <c r="D3" s="2">
        <v>5000</v>
      </c>
      <c r="E3" s="2">
        <v>5000</v>
      </c>
      <c r="F3" s="3">
        <v>0.06</v>
      </c>
      <c r="G3" s="2">
        <f>E3*F3</f>
        <v>300</v>
      </c>
    </row>
    <row r="4" spans="2:8" x14ac:dyDescent="0.25">
      <c r="C4" s="1">
        <v>43101</v>
      </c>
      <c r="D4" s="2">
        <v>-4000</v>
      </c>
      <c r="E4" s="2">
        <f>E3+D4</f>
        <v>1000</v>
      </c>
      <c r="F4" s="3">
        <v>0.06</v>
      </c>
      <c r="G4" s="2">
        <f t="shared" ref="G4:G6" si="0">E4*F4</f>
        <v>60</v>
      </c>
    </row>
    <row r="5" spans="2:8" x14ac:dyDescent="0.25">
      <c r="C5" s="1">
        <v>43466</v>
      </c>
      <c r="D5" s="2">
        <v>2000</v>
      </c>
      <c r="E5" s="2">
        <f>E4+D5</f>
        <v>3000</v>
      </c>
      <c r="F5" s="3">
        <v>0.06</v>
      </c>
      <c r="G5" s="2">
        <f t="shared" si="0"/>
        <v>180</v>
      </c>
    </row>
    <row r="6" spans="2:8" x14ac:dyDescent="0.25">
      <c r="C6" s="1">
        <v>43831</v>
      </c>
      <c r="D6" s="2">
        <v>3000</v>
      </c>
      <c r="E6" s="2">
        <f>E5+D6</f>
        <v>6000</v>
      </c>
      <c r="F6" s="3">
        <v>0.06</v>
      </c>
      <c r="G6" s="2">
        <f t="shared" si="0"/>
        <v>360</v>
      </c>
    </row>
    <row r="7" spans="2:8" x14ac:dyDescent="0.25">
      <c r="F7" t="s">
        <v>1</v>
      </c>
      <c r="G7" s="2">
        <f>SUM(G3:G6)</f>
        <v>900</v>
      </c>
    </row>
    <row r="8" spans="2:8" x14ac:dyDescent="0.25">
      <c r="F8" t="s">
        <v>5</v>
      </c>
      <c r="G8" s="4">
        <f>G7/E6</f>
        <v>0.15</v>
      </c>
    </row>
    <row r="11" spans="2:8" x14ac:dyDescent="0.25">
      <c r="B11" t="s">
        <v>36</v>
      </c>
      <c r="C11" t="s">
        <v>6</v>
      </c>
      <c r="D11" t="s">
        <v>7</v>
      </c>
      <c r="E11" s="2" t="s">
        <v>8</v>
      </c>
      <c r="F11" t="s">
        <v>9</v>
      </c>
      <c r="G11" t="s">
        <v>16</v>
      </c>
    </row>
    <row r="12" spans="2:8" x14ac:dyDescent="0.25">
      <c r="C12" t="s">
        <v>10</v>
      </c>
      <c r="D12" s="2">
        <v>200</v>
      </c>
      <c r="E12" s="3">
        <v>0.05</v>
      </c>
      <c r="F12">
        <v>20</v>
      </c>
      <c r="G12">
        <f>D12*(1+E12)^F12</f>
        <v>530.65954102888418</v>
      </c>
      <c r="H12" s="5">
        <f>FV(E12,F12,,-200)</f>
        <v>530.65954102888418</v>
      </c>
    </row>
    <row r="13" spans="2:8" x14ac:dyDescent="0.25">
      <c r="C13" t="s">
        <v>11</v>
      </c>
      <c r="D13" s="2">
        <v>4500</v>
      </c>
      <c r="E13" s="3">
        <v>0.08</v>
      </c>
      <c r="F13">
        <v>7</v>
      </c>
      <c r="G13">
        <f t="shared" ref="G13:G16" si="1">D13*(1+E13)^F13</f>
        <v>7712.2092095078433</v>
      </c>
    </row>
    <row r="14" spans="2:8" x14ac:dyDescent="0.25">
      <c r="C14" t="s">
        <v>12</v>
      </c>
      <c r="D14" s="2">
        <v>10000</v>
      </c>
      <c r="E14" s="3">
        <v>0.09</v>
      </c>
      <c r="F14">
        <v>10</v>
      </c>
      <c r="G14">
        <f t="shared" si="1"/>
        <v>23673.636745921187</v>
      </c>
    </row>
    <row r="15" spans="2:8" x14ac:dyDescent="0.25">
      <c r="C15" t="s">
        <v>13</v>
      </c>
      <c r="D15" s="2">
        <v>25000</v>
      </c>
      <c r="E15" s="3">
        <v>0.1</v>
      </c>
      <c r="F15">
        <v>12</v>
      </c>
      <c r="G15">
        <f t="shared" si="1"/>
        <v>78460.709418025071</v>
      </c>
    </row>
    <row r="16" spans="2:8" x14ac:dyDescent="0.25">
      <c r="C16" t="s">
        <v>14</v>
      </c>
      <c r="D16" s="2">
        <v>37000</v>
      </c>
      <c r="E16" s="3">
        <v>0.11</v>
      </c>
      <c r="F16">
        <v>5</v>
      </c>
      <c r="G16">
        <f t="shared" si="1"/>
        <v>62347.15173870002</v>
      </c>
    </row>
    <row r="19" spans="2:5" x14ac:dyDescent="0.25">
      <c r="B19" t="s">
        <v>35</v>
      </c>
      <c r="C19" t="s">
        <v>17</v>
      </c>
      <c r="D19" s="2">
        <v>9500</v>
      </c>
    </row>
    <row r="20" spans="2:5" x14ac:dyDescent="0.25">
      <c r="C20" t="s">
        <v>2</v>
      </c>
      <c r="D20" t="s">
        <v>18</v>
      </c>
      <c r="E20" s="6" t="s">
        <v>24</v>
      </c>
    </row>
    <row r="21" spans="2:5" x14ac:dyDescent="0.25">
      <c r="C21" t="s">
        <v>19</v>
      </c>
      <c r="D21" t="s">
        <v>20</v>
      </c>
    </row>
    <row r="22" spans="2:5" x14ac:dyDescent="0.25">
      <c r="C22" t="s">
        <v>21</v>
      </c>
      <c r="D22" s="2">
        <v>10000</v>
      </c>
    </row>
    <row r="24" spans="2:5" x14ac:dyDescent="0.25">
      <c r="C24" t="s">
        <v>23</v>
      </c>
      <c r="D24" t="s">
        <v>22</v>
      </c>
      <c r="E24" s="2">
        <v>900</v>
      </c>
    </row>
    <row r="25" spans="2:5" x14ac:dyDescent="0.25">
      <c r="C25" t="s">
        <v>25</v>
      </c>
      <c r="D25" t="s">
        <v>26</v>
      </c>
      <c r="E25" s="2">
        <f>D22-D19</f>
        <v>500</v>
      </c>
    </row>
    <row r="26" spans="2:5" x14ac:dyDescent="0.25">
      <c r="C26" t="s">
        <v>27</v>
      </c>
      <c r="D26" t="s">
        <v>28</v>
      </c>
      <c r="E26" s="2">
        <f>E24+E25</f>
        <v>1400</v>
      </c>
    </row>
    <row r="28" spans="2:5" x14ac:dyDescent="0.25">
      <c r="C28" t="s">
        <v>8</v>
      </c>
      <c r="D28" t="s">
        <v>29</v>
      </c>
    </row>
    <row r="29" spans="2:5" x14ac:dyDescent="0.25">
      <c r="D29" t="s">
        <v>30</v>
      </c>
      <c r="E29" s="7">
        <f>1400/9500</f>
        <v>0.14736842105263157</v>
      </c>
    </row>
    <row r="31" spans="2:5" x14ac:dyDescent="0.25">
      <c r="D31" t="s">
        <v>31</v>
      </c>
      <c r="E31" s="2">
        <v>-9500</v>
      </c>
    </row>
    <row r="32" spans="2:5" x14ac:dyDescent="0.25">
      <c r="D32" t="s">
        <v>15</v>
      </c>
      <c r="E32" s="2">
        <v>10000</v>
      </c>
    </row>
    <row r="33" spans="2:6" x14ac:dyDescent="0.25">
      <c r="D33" t="s">
        <v>32</v>
      </c>
      <c r="E33" s="2">
        <v>300</v>
      </c>
    </row>
    <row r="34" spans="2:6" x14ac:dyDescent="0.25">
      <c r="D34" t="s">
        <v>19</v>
      </c>
      <c r="E34" s="8">
        <v>3</v>
      </c>
    </row>
    <row r="35" spans="2:6" x14ac:dyDescent="0.25">
      <c r="D35" t="s">
        <v>33</v>
      </c>
      <c r="E35" s="9">
        <f>RATE(E34,E33,E31,E32)</f>
        <v>4.8302041923658723E-2</v>
      </c>
    </row>
    <row r="36" spans="2:6" x14ac:dyDescent="0.25">
      <c r="D36" t="s">
        <v>34</v>
      </c>
      <c r="E36" s="7">
        <f>E35*2</f>
        <v>9.6604083847317446E-2</v>
      </c>
    </row>
    <row r="38" spans="2:6" x14ac:dyDescent="0.25">
      <c r="B38" t="s">
        <v>37</v>
      </c>
      <c r="C38" t="s">
        <v>38</v>
      </c>
      <c r="D38" s="3">
        <v>0.02</v>
      </c>
    </row>
    <row r="39" spans="2:6" x14ac:dyDescent="0.25">
      <c r="C39" t="s">
        <v>39</v>
      </c>
      <c r="D39" s="3">
        <v>0.03</v>
      </c>
    </row>
    <row r="40" spans="2:6" x14ac:dyDescent="0.25">
      <c r="C40" t="s">
        <v>40</v>
      </c>
      <c r="D40" s="3">
        <v>0.04</v>
      </c>
    </row>
    <row r="41" spans="2:6" x14ac:dyDescent="0.25">
      <c r="C41" t="s">
        <v>41</v>
      </c>
      <c r="D41" s="3">
        <v>0.06</v>
      </c>
    </row>
    <row r="43" spans="2:6" x14ac:dyDescent="0.25">
      <c r="C43" t="s">
        <v>42</v>
      </c>
      <c r="D43" t="s">
        <v>45</v>
      </c>
      <c r="E43" s="3">
        <f>D38+D39</f>
        <v>0.05</v>
      </c>
    </row>
    <row r="44" spans="2:6" x14ac:dyDescent="0.25">
      <c r="C44" t="s">
        <v>43</v>
      </c>
      <c r="D44" t="s">
        <v>46</v>
      </c>
      <c r="E44" s="3">
        <v>0.09</v>
      </c>
    </row>
    <row r="45" spans="2:6" x14ac:dyDescent="0.25">
      <c r="C45" t="s">
        <v>44</v>
      </c>
      <c r="D45" t="s">
        <v>47</v>
      </c>
      <c r="E45" s="3">
        <v>0.11</v>
      </c>
    </row>
    <row r="47" spans="2:6" x14ac:dyDescent="0.25">
      <c r="B47">
        <v>4.9000000000000004</v>
      </c>
      <c r="D47" t="s">
        <v>50</v>
      </c>
      <c r="E47" t="s">
        <v>48</v>
      </c>
      <c r="F47" t="s">
        <v>49</v>
      </c>
    </row>
    <row r="48" spans="2:6" x14ac:dyDescent="0.25">
      <c r="D48" t="s">
        <v>51</v>
      </c>
      <c r="E48">
        <v>1</v>
      </c>
      <c r="F48">
        <v>0</v>
      </c>
    </row>
    <row r="49" spans="2:6" x14ac:dyDescent="0.25">
      <c r="D49" t="s">
        <v>52</v>
      </c>
      <c r="E49">
        <v>1.2</v>
      </c>
      <c r="F49">
        <v>0</v>
      </c>
    </row>
    <row r="50" spans="2:6" x14ac:dyDescent="0.25">
      <c r="D50" t="s">
        <v>53</v>
      </c>
      <c r="E50">
        <v>0</v>
      </c>
      <c r="F50">
        <v>0</v>
      </c>
    </row>
    <row r="51" spans="2:6" x14ac:dyDescent="0.25">
      <c r="D51" t="s">
        <v>54</v>
      </c>
      <c r="E51">
        <v>2.2999999999999998</v>
      </c>
      <c r="F51">
        <v>2</v>
      </c>
    </row>
    <row r="52" spans="2:6" x14ac:dyDescent="0.25">
      <c r="D52" t="s">
        <v>55</v>
      </c>
    </row>
    <row r="53" spans="2:6" x14ac:dyDescent="0.25">
      <c r="D53" s="10" t="s">
        <v>56</v>
      </c>
      <c r="E53" s="2">
        <v>30</v>
      </c>
      <c r="F53" s="2">
        <v>50</v>
      </c>
    </row>
    <row r="54" spans="2:6" x14ac:dyDescent="0.25">
      <c r="D54" s="10" t="s">
        <v>57</v>
      </c>
      <c r="E54" s="2">
        <v>29</v>
      </c>
      <c r="F54" s="2">
        <v>56</v>
      </c>
    </row>
    <row r="56" spans="2:6" x14ac:dyDescent="0.25">
      <c r="D56" t="s">
        <v>58</v>
      </c>
      <c r="E56" t="s">
        <v>59</v>
      </c>
    </row>
    <row r="57" spans="2:6" x14ac:dyDescent="0.25">
      <c r="E57" s="11">
        <f>(E54-E53+E51+E49+E48)/E53</f>
        <v>0.11666666666666667</v>
      </c>
      <c r="F57" s="11">
        <f>((F54-F53)+F51)/F53</f>
        <v>0.16</v>
      </c>
    </row>
    <row r="60" spans="2:6" x14ac:dyDescent="0.25">
      <c r="B60">
        <v>4.13</v>
      </c>
      <c r="C60" t="s">
        <v>60</v>
      </c>
      <c r="D60" s="2">
        <v>-7000</v>
      </c>
      <c r="E60">
        <v>-7000</v>
      </c>
    </row>
    <row r="61" spans="2:6" x14ac:dyDescent="0.25">
      <c r="C61" t="s">
        <v>61</v>
      </c>
      <c r="D61" s="2">
        <v>65</v>
      </c>
      <c r="E61" s="2">
        <f>D61</f>
        <v>65</v>
      </c>
    </row>
    <row r="62" spans="2:6" x14ac:dyDescent="0.25">
      <c r="C62" t="s">
        <v>62</v>
      </c>
      <c r="D62" s="2">
        <v>70</v>
      </c>
      <c r="E62" s="2">
        <f t="shared" ref="E62:E63" si="2">D62</f>
        <v>70</v>
      </c>
    </row>
    <row r="63" spans="2:6" x14ac:dyDescent="0.25">
      <c r="C63" t="s">
        <v>63</v>
      </c>
      <c r="D63" s="2">
        <v>70</v>
      </c>
      <c r="E63" s="2">
        <f t="shared" si="2"/>
        <v>70</v>
      </c>
    </row>
    <row r="64" spans="2:6" x14ac:dyDescent="0.25">
      <c r="C64" t="s">
        <v>64</v>
      </c>
      <c r="D64" s="2" t="s">
        <v>65</v>
      </c>
      <c r="E64" s="2">
        <f>7900+65</f>
        <v>7965</v>
      </c>
    </row>
    <row r="65" spans="2:6" x14ac:dyDescent="0.25">
      <c r="C65" t="s">
        <v>66</v>
      </c>
      <c r="E65" s="9">
        <f>IRR(E60:E64)</f>
        <v>3.9923332799120193E-2</v>
      </c>
    </row>
    <row r="67" spans="2:6" x14ac:dyDescent="0.25">
      <c r="B67">
        <v>4.17</v>
      </c>
      <c r="D67" s="12" t="s">
        <v>10</v>
      </c>
      <c r="E67" s="12" t="s">
        <v>11</v>
      </c>
    </row>
    <row r="68" spans="2:6" x14ac:dyDescent="0.25">
      <c r="C68" t="s">
        <v>67</v>
      </c>
      <c r="D68" s="13">
        <v>-8500</v>
      </c>
      <c r="E68" s="13">
        <v>-9500</v>
      </c>
    </row>
    <row r="69" spans="2:6" x14ac:dyDescent="0.25">
      <c r="C69">
        <v>1</v>
      </c>
      <c r="D69" s="2">
        <v>2500</v>
      </c>
      <c r="E69" s="2">
        <v>2000</v>
      </c>
    </row>
    <row r="70" spans="2:6" x14ac:dyDescent="0.25">
      <c r="C70">
        <v>2</v>
      </c>
      <c r="D70" s="2">
        <v>2500</v>
      </c>
      <c r="E70">
        <v>2500</v>
      </c>
    </row>
    <row r="71" spans="2:6" x14ac:dyDescent="0.25">
      <c r="C71">
        <v>3</v>
      </c>
      <c r="D71" s="2">
        <v>2500</v>
      </c>
      <c r="E71">
        <v>3000</v>
      </c>
    </row>
    <row r="72" spans="2:6" x14ac:dyDescent="0.25">
      <c r="C72">
        <v>4</v>
      </c>
      <c r="D72" s="2">
        <v>2500</v>
      </c>
      <c r="E72">
        <v>3500</v>
      </c>
    </row>
    <row r="73" spans="2:6" x14ac:dyDescent="0.25">
      <c r="C73">
        <v>5</v>
      </c>
      <c r="D73" s="2">
        <v>2500</v>
      </c>
      <c r="E73">
        <v>4000</v>
      </c>
    </row>
    <row r="74" spans="2:6" x14ac:dyDescent="0.25">
      <c r="D74" s="14">
        <f>IRR(D68:D73)</f>
        <v>0.1440409799386464</v>
      </c>
      <c r="E74" s="14">
        <f>IRR(E68:E73)</f>
        <v>0.15362243053259705</v>
      </c>
    </row>
    <row r="77" spans="2:6" x14ac:dyDescent="0.25">
      <c r="B77">
        <v>4.2</v>
      </c>
      <c r="C77" t="s">
        <v>68</v>
      </c>
      <c r="D77" s="12" t="s">
        <v>10</v>
      </c>
      <c r="E77" s="12" t="s">
        <v>11</v>
      </c>
      <c r="F77" s="12" t="s">
        <v>12</v>
      </c>
    </row>
    <row r="78" spans="2:6" x14ac:dyDescent="0.25">
      <c r="C78">
        <v>2007</v>
      </c>
      <c r="D78" s="15"/>
      <c r="E78">
        <v>1.5</v>
      </c>
      <c r="F78" s="15"/>
    </row>
    <row r="79" spans="2:6" x14ac:dyDescent="0.25">
      <c r="C79">
        <v>2008</v>
      </c>
      <c r="D79" s="15"/>
      <c r="E79">
        <v>1.55</v>
      </c>
      <c r="F79" s="15"/>
    </row>
    <row r="80" spans="2:6" x14ac:dyDescent="0.25">
      <c r="C80">
        <v>2009</v>
      </c>
      <c r="D80" s="15"/>
      <c r="E80">
        <v>1.61</v>
      </c>
      <c r="F80" s="15"/>
    </row>
    <row r="81" spans="2:6" x14ac:dyDescent="0.25">
      <c r="C81">
        <v>2010</v>
      </c>
      <c r="D81" s="15"/>
      <c r="E81">
        <v>1.68</v>
      </c>
      <c r="F81">
        <v>2.5</v>
      </c>
    </row>
    <row r="82" spans="2:6" x14ac:dyDescent="0.25">
      <c r="C82">
        <v>2011</v>
      </c>
      <c r="D82" s="15"/>
      <c r="E82">
        <v>1.76</v>
      </c>
      <c r="F82">
        <v>2.6</v>
      </c>
    </row>
    <row r="83" spans="2:6" x14ac:dyDescent="0.25">
      <c r="C83">
        <v>2012</v>
      </c>
      <c r="D83" s="5">
        <v>5.0999999999999996</v>
      </c>
      <c r="E83">
        <v>1.85</v>
      </c>
      <c r="F83">
        <v>2.65</v>
      </c>
    </row>
    <row r="84" spans="2:6" x14ac:dyDescent="0.25">
      <c r="C84">
        <v>2013</v>
      </c>
      <c r="D84" s="5">
        <v>5.6</v>
      </c>
      <c r="E84">
        <v>1.95</v>
      </c>
      <c r="F84">
        <v>2.65</v>
      </c>
    </row>
    <row r="85" spans="2:6" x14ac:dyDescent="0.25">
      <c r="C85">
        <v>2014</v>
      </c>
      <c r="D85" s="5">
        <v>6.4</v>
      </c>
      <c r="E85">
        <v>2.06</v>
      </c>
      <c r="F85">
        <v>2.8</v>
      </c>
    </row>
    <row r="86" spans="2:6" x14ac:dyDescent="0.25">
      <c r="C86">
        <v>2015</v>
      </c>
      <c r="D86" s="5">
        <v>7.2</v>
      </c>
      <c r="E86">
        <v>2.17</v>
      </c>
      <c r="F86">
        <v>2.85</v>
      </c>
    </row>
    <row r="87" spans="2:6" x14ac:dyDescent="0.25">
      <c r="C87">
        <v>2016</v>
      </c>
      <c r="D87" s="5">
        <v>7.9</v>
      </c>
      <c r="E87">
        <v>2.2799999999999998</v>
      </c>
      <c r="F87">
        <v>2.9</v>
      </c>
    </row>
    <row r="89" spans="2:6" x14ac:dyDescent="0.25">
      <c r="C89" t="s">
        <v>31</v>
      </c>
      <c r="D89" s="5">
        <f>-D83</f>
        <v>-5.0999999999999996</v>
      </c>
      <c r="E89">
        <v>-1.5</v>
      </c>
      <c r="F89">
        <v>-2.5</v>
      </c>
    </row>
    <row r="90" spans="2:6" x14ac:dyDescent="0.25">
      <c r="C90" t="s">
        <v>15</v>
      </c>
      <c r="D90" s="5">
        <f>D87</f>
        <v>7.9</v>
      </c>
      <c r="E90">
        <v>2.2799999999999998</v>
      </c>
      <c r="F90">
        <v>2.9</v>
      </c>
    </row>
    <row r="91" spans="2:6" x14ac:dyDescent="0.25">
      <c r="C91" t="s">
        <v>33</v>
      </c>
      <c r="D91" s="16">
        <f>RATE(5,,D89,D90)</f>
        <v>9.1468943927575139E-2</v>
      </c>
      <c r="E91" s="16">
        <f>RATE(E92,,E89,E90)</f>
        <v>4.2759988957711589E-2</v>
      </c>
      <c r="F91" s="16">
        <f>RATE(F92,,F89,F90)</f>
        <v>2.1429235585584499E-2</v>
      </c>
    </row>
    <row r="92" spans="2:6" x14ac:dyDescent="0.25">
      <c r="C92" t="s">
        <v>69</v>
      </c>
      <c r="D92">
        <v>5</v>
      </c>
      <c r="E92">
        <v>10</v>
      </c>
      <c r="F92">
        <v>7</v>
      </c>
    </row>
    <row r="94" spans="2:6" x14ac:dyDescent="0.25">
      <c r="B94">
        <v>4.2300000000000004</v>
      </c>
      <c r="D94" t="s">
        <v>10</v>
      </c>
      <c r="F94" t="s">
        <v>11</v>
      </c>
    </row>
    <row r="95" spans="2:6" x14ac:dyDescent="0.25">
      <c r="C95">
        <v>2013</v>
      </c>
      <c r="D95" s="3">
        <v>0.19</v>
      </c>
      <c r="F95" s="3">
        <v>0.08</v>
      </c>
    </row>
    <row r="96" spans="2:6" x14ac:dyDescent="0.25">
      <c r="C96">
        <v>2014</v>
      </c>
      <c r="D96" s="3">
        <v>0.01</v>
      </c>
      <c r="F96" s="3">
        <v>0.1</v>
      </c>
    </row>
    <row r="97" spans="3:6" x14ac:dyDescent="0.25">
      <c r="C97">
        <v>2015</v>
      </c>
      <c r="D97" s="3">
        <v>0.1</v>
      </c>
      <c r="F97" s="3">
        <v>0.12</v>
      </c>
    </row>
    <row r="98" spans="3:6" x14ac:dyDescent="0.25">
      <c r="C98">
        <v>2016</v>
      </c>
      <c r="D98" s="3">
        <v>0.26</v>
      </c>
      <c r="F98" s="3">
        <v>0.14000000000000001</v>
      </c>
    </row>
    <row r="99" spans="3:6" x14ac:dyDescent="0.25">
      <c r="C99">
        <v>2017</v>
      </c>
      <c r="D99" s="3">
        <v>0.04</v>
      </c>
      <c r="F99" s="3">
        <v>0.16</v>
      </c>
    </row>
    <row r="100" spans="3:6" x14ac:dyDescent="0.25">
      <c r="C100" t="s">
        <v>70</v>
      </c>
      <c r="D100" s="3">
        <f>AVERAGE(D95:D99)</f>
        <v>0.12000000000000002</v>
      </c>
      <c r="F100" s="3">
        <f>AVERAGE(F95:F99)</f>
        <v>0.12</v>
      </c>
    </row>
    <row r="101" spans="3:6" x14ac:dyDescent="0.25">
      <c r="C101" t="s">
        <v>71</v>
      </c>
      <c r="D101">
        <f>STDEV(D95:D99)</f>
        <v>0.10416333327999829</v>
      </c>
      <c r="F101">
        <f>STDEV(F95:F99)</f>
        <v>3.1622776601683805E-2</v>
      </c>
    </row>
    <row r="102" spans="3:6" x14ac:dyDescent="0.25">
      <c r="C102" t="s">
        <v>72</v>
      </c>
      <c r="D102">
        <f>D100/D101</f>
        <v>1.1520368657695668</v>
      </c>
      <c r="F102">
        <f>F100/F101</f>
        <v>3.7947331922020537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2016-09-19T17:21:56Z</dcterms:created>
  <dcterms:modified xsi:type="dcterms:W3CDTF">2016-09-21T18:17:15Z</dcterms:modified>
</cp:coreProperties>
</file>