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filip/Desktop/Financial Modelling and Derivatives/Tutorials/"/>
    </mc:Choice>
  </mc:AlternateContent>
  <bookViews>
    <workbookView xWindow="0" yWindow="0" windowWidth="28800" windowHeight="18000"/>
  </bookViews>
  <sheets>
    <sheet name="Black-Scholes" sheetId="4" r:id="rId1"/>
    <sheet name="Black-Scholes (2)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6" l="1"/>
  <c r="C18" i="6"/>
  <c r="C17" i="6"/>
  <c r="C16" i="6"/>
  <c r="C15" i="6"/>
  <c r="C14" i="6"/>
  <c r="C13" i="6"/>
  <c r="C13" i="4"/>
  <c r="C15" i="4"/>
  <c r="C17" i="4"/>
  <c r="C14" i="4"/>
  <c r="C16" i="4"/>
  <c r="C18" i="4"/>
  <c r="C22" i="4"/>
  <c r="C23" i="4"/>
  <c r="C22" i="6"/>
</calcChain>
</file>

<file path=xl/comments1.xml><?xml version="1.0" encoding="utf-8"?>
<comments xmlns="http://schemas.openxmlformats.org/spreadsheetml/2006/main">
  <authors>
    <author>Author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>Enter the assumed stock price at the time of option acquisition.</t>
        </r>
      </text>
    </comment>
    <comment ref="A5" authorId="0">
      <text>
        <r>
          <rPr>
            <b/>
            <sz val="8"/>
            <color indexed="81"/>
            <rFont val="Tahoma"/>
            <family val="2"/>
          </rPr>
          <t xml:space="preserve">Enter the exercise price of the option you wish to value.
</t>
        </r>
      </text>
    </comment>
    <comment ref="A6" authorId="0">
      <text>
        <r>
          <rPr>
            <b/>
            <sz val="8"/>
            <color indexed="81"/>
            <rFont val="Tahoma"/>
            <family val="2"/>
          </rPr>
          <t>Enter the time to option expiration in years or decimal fractions of years.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 xml:space="preserve">Enter the risk-free rate at the time of acquisition for the duration of the option, stated as a compound annual rate.
</t>
        </r>
      </text>
    </comment>
    <comment ref="A8" authorId="0">
      <text>
        <r>
          <rPr>
            <b/>
            <sz val="8"/>
            <color indexed="81"/>
            <rFont val="Tahoma"/>
            <family val="2"/>
          </rPr>
          <t>Enter the standard deviation of returns for the underlying asset, stated as the annualized standard deviation.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>Enter the assumed stock price at the time of option acquisition.</t>
        </r>
      </text>
    </comment>
    <comment ref="A5" authorId="0">
      <text>
        <r>
          <rPr>
            <b/>
            <sz val="8"/>
            <color indexed="81"/>
            <rFont val="Tahoma"/>
            <family val="2"/>
          </rPr>
          <t xml:space="preserve">Enter the exercise price of the option you wish to value.
</t>
        </r>
      </text>
    </comment>
    <comment ref="A6" authorId="0">
      <text>
        <r>
          <rPr>
            <b/>
            <sz val="8"/>
            <color indexed="81"/>
            <rFont val="Tahoma"/>
            <family val="2"/>
          </rPr>
          <t>Enter the time to option expiration in years or decimal fractions of years.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 xml:space="preserve">Enter the risk-free rate at the time of acquisition for the duration of the option, stated as a compound annual rate.
</t>
        </r>
      </text>
    </comment>
    <comment ref="A8" authorId="0">
      <text>
        <r>
          <rPr>
            <b/>
            <sz val="8"/>
            <color indexed="81"/>
            <rFont val="Tahoma"/>
            <family val="2"/>
          </rPr>
          <t>Enter the standard deviation of returns for the underlying asset, stated as the annualized standard deviation.</t>
        </r>
      </text>
    </comment>
  </commentList>
</comments>
</file>

<file path=xl/sharedStrings.xml><?xml version="1.0" encoding="utf-8"?>
<sst xmlns="http://schemas.openxmlformats.org/spreadsheetml/2006/main" count="40" uniqueCount="19">
  <si>
    <t>Value of Call</t>
  </si>
  <si>
    <t>d2</t>
  </si>
  <si>
    <t>d1</t>
  </si>
  <si>
    <r>
      <t xml:space="preserve">Standard Deviation (annualized </t>
    </r>
    <r>
      <rPr>
        <sz val="10"/>
        <rFont val="Symbol"/>
        <family val="1"/>
        <charset val="2"/>
      </rPr>
      <t>s)</t>
    </r>
  </si>
  <si>
    <t>Input Data</t>
  </si>
  <si>
    <t xml:space="preserve"> </t>
  </si>
  <si>
    <t>Present Value of Exercise Price (PV(X))</t>
  </si>
  <si>
    <t>Exercise Price of Option (X)</t>
  </si>
  <si>
    <t>Stock Price now (S)</t>
  </si>
  <si>
    <t>Intermetidate Steps</t>
  </si>
  <si>
    <t>Value of Put (using Put-Call Parity)</t>
  </si>
  <si>
    <r>
      <t xml:space="preserve">Delta / </t>
    </r>
    <r>
      <rPr>
        <sz val="8"/>
        <rFont val="Arial"/>
        <family val="2"/>
      </rPr>
      <t>N(d1) / Normal Cumulative Density Function</t>
    </r>
  </si>
  <si>
    <r>
      <t xml:space="preserve">Bank Loan ( </t>
    </r>
    <r>
      <rPr>
        <sz val="8"/>
        <rFont val="Arial"/>
        <family val="2"/>
      </rPr>
      <t>N(d2)*PV(X) )</t>
    </r>
  </si>
  <si>
    <t>Black Scholes Formula</t>
  </si>
  <si>
    <t>yearly</t>
  </si>
  <si>
    <t>Number of periods to Exercise (T)</t>
  </si>
  <si>
    <t>Compounded Risk-Free Interest Rate (r)</t>
  </si>
  <si>
    <t>in years</t>
  </si>
  <si>
    <r>
      <t>s</t>
    </r>
    <r>
      <rPr>
        <sz val="11"/>
        <color theme="1"/>
        <rFont val="Calibri"/>
        <family val="2"/>
        <scheme val="minor"/>
      </rPr>
      <t>*T^.5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</si>
</sst>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8"/>
      <name val="Arial"/>
      <family val="2"/>
    </font>
    <font>
      <sz val="10"/>
      <name val="Symbol"/>
      <family val="1"/>
      <charset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1"/>
    <xf numFmtId="164" fontId="1" fillId="0" borderId="1" xfId="1" applyNumberFormat="1" applyBorder="1"/>
    <xf numFmtId="0" fontId="2" fillId="0" borderId="2" xfId="1" applyFont="1" applyBorder="1"/>
    <xf numFmtId="0" fontId="1" fillId="0" borderId="3" xfId="1" applyFont="1" applyBorder="1"/>
    <xf numFmtId="164" fontId="1" fillId="0" borderId="7" xfId="1" applyNumberFormat="1" applyBorder="1"/>
    <xf numFmtId="0" fontId="1" fillId="0" borderId="0" xfId="1" applyBorder="1"/>
    <xf numFmtId="0" fontId="1" fillId="0" borderId="8" xfId="1" applyBorder="1"/>
    <xf numFmtId="0" fontId="5" fillId="0" borderId="8" xfId="1" applyFont="1" applyBorder="1"/>
    <xf numFmtId="0" fontId="1" fillId="0" borderId="2" xfId="1" applyBorder="1"/>
    <xf numFmtId="0" fontId="1" fillId="0" borderId="3" xfId="1" applyBorder="1"/>
    <xf numFmtId="0" fontId="7" fillId="0" borderId="0" xfId="1" applyFont="1"/>
    <xf numFmtId="0" fontId="1" fillId="2" borderId="0" xfId="1" applyFill="1"/>
    <xf numFmtId="0" fontId="7" fillId="2" borderId="0" xfId="1" applyFont="1" applyFill="1"/>
    <xf numFmtId="0" fontId="6" fillId="3" borderId="6" xfId="1" applyFont="1" applyFill="1" applyBorder="1"/>
    <xf numFmtId="0" fontId="7" fillId="3" borderId="5" xfId="1" applyFont="1" applyFill="1" applyBorder="1"/>
    <xf numFmtId="0" fontId="7" fillId="3" borderId="4" xfId="1" applyFont="1" applyFill="1" applyBorder="1"/>
    <xf numFmtId="0" fontId="1" fillId="3" borderId="5" xfId="1" applyFill="1" applyBorder="1"/>
    <xf numFmtId="0" fontId="1" fillId="3" borderId="4" xfId="1" applyFill="1" applyBorder="1"/>
    <xf numFmtId="0" fontId="1" fillId="0" borderId="0" xfId="1" applyAlignment="1">
      <alignment horizontal="center"/>
    </xf>
    <xf numFmtId="0" fontId="3" fillId="3" borderId="6" xfId="1" applyFont="1" applyFill="1" applyBorder="1"/>
    <xf numFmtId="0" fontId="2" fillId="3" borderId="5" xfId="1" applyFont="1" applyFill="1" applyBorder="1"/>
    <xf numFmtId="164" fontId="2" fillId="3" borderId="4" xfId="1" applyNumberFormat="1" applyFont="1" applyFill="1" applyBorder="1"/>
    <xf numFmtId="0" fontId="3" fillId="3" borderId="3" xfId="1" applyFont="1" applyFill="1" applyBorder="1"/>
    <xf numFmtId="0" fontId="2" fillId="3" borderId="2" xfId="1" applyFont="1" applyFill="1" applyBorder="1"/>
    <xf numFmtId="164" fontId="2" fillId="3" borderId="1" xfId="1" applyNumberFormat="1" applyFont="1" applyFill="1" applyBorder="1"/>
    <xf numFmtId="0" fontId="1" fillId="3" borderId="7" xfId="1" applyFill="1" applyBorder="1"/>
    <xf numFmtId="10" fontId="1" fillId="3" borderId="7" xfId="1" applyNumberFormat="1" applyFill="1" applyBorder="1"/>
    <xf numFmtId="10" fontId="1" fillId="3" borderId="1" xfId="1" applyNumberFormat="1" applyFill="1" applyBorder="1"/>
    <xf numFmtId="0" fontId="1" fillId="0" borderId="0" xfId="1" applyFont="1" applyBorder="1"/>
    <xf numFmtId="0" fontId="2" fillId="0" borderId="0" xfId="1" applyFont="1" applyBorder="1"/>
    <xf numFmtId="164" fontId="1" fillId="0" borderId="0" xfId="1" applyNumberFormat="1" applyBorder="1"/>
    <xf numFmtId="0" fontId="9" fillId="3" borderId="0" xfId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723900</xdr:colOff>
          <xdr:row>2</xdr:row>
          <xdr:rowOff>88900</xdr:rowOff>
        </xdr:from>
        <xdr:to>
          <xdr:col>4</xdr:col>
          <xdr:colOff>8343900</xdr:colOff>
          <xdr:row>39</xdr:row>
          <xdr:rowOff>114300</xdr:rowOff>
        </xdr:to>
        <xdr:sp macro="" textlink="">
          <xdr:nvSpPr>
            <xdr:cNvPr id="1031" name="Object 2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723900</xdr:colOff>
          <xdr:row>2</xdr:row>
          <xdr:rowOff>88900</xdr:rowOff>
        </xdr:from>
        <xdr:to>
          <xdr:col>4</xdr:col>
          <xdr:colOff>8343900</xdr:colOff>
          <xdr:row>39</xdr:row>
          <xdr:rowOff>114300</xdr:rowOff>
        </xdr:to>
        <xdr:sp macro="" textlink="">
          <xdr:nvSpPr>
            <xdr:cNvPr id="6145" name="Object 2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oleObject" Target="../embeddings/oleObject1.bin"/><Relationship Id="rId5" Type="http://schemas.openxmlformats.org/officeDocument/2006/relationships/image" Target="../media/image1.emf"/><Relationship Id="rId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6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A1:E23"/>
  <sheetViews>
    <sheetView tabSelected="1" workbookViewId="0">
      <selection activeCell="C23" sqref="C23"/>
    </sheetView>
  </sheetViews>
  <sheetFormatPr baseColWidth="10" defaultColWidth="14.5" defaultRowHeight="13" x14ac:dyDescent="0.15"/>
  <cols>
    <col min="1" max="1" width="47.5" style="1" customWidth="1"/>
    <col min="2" max="2" width="14.5" style="1" customWidth="1"/>
    <col min="3" max="3" width="13.1640625" style="1" customWidth="1"/>
    <col min="4" max="4" width="14.5" style="1"/>
    <col min="5" max="5" width="149.5" style="12" customWidth="1"/>
    <col min="6" max="16384" width="14.5" style="1"/>
  </cols>
  <sheetData>
    <row r="1" spans="1:5" ht="20.5" customHeight="1" x14ac:dyDescent="0.15">
      <c r="A1" s="32" t="s">
        <v>13</v>
      </c>
      <c r="B1" s="32"/>
      <c r="C1" s="32"/>
    </row>
    <row r="2" spans="1:5" ht="14" thickBot="1" x14ac:dyDescent="0.2">
      <c r="A2" s="11" t="s">
        <v>5</v>
      </c>
    </row>
    <row r="3" spans="1:5" s="11" customFormat="1" x14ac:dyDescent="0.15">
      <c r="A3" s="14" t="s">
        <v>4</v>
      </c>
      <c r="B3" s="15"/>
      <c r="C3" s="16"/>
      <c r="E3" s="13"/>
    </row>
    <row r="4" spans="1:5" x14ac:dyDescent="0.15">
      <c r="A4" s="7" t="s">
        <v>8</v>
      </c>
      <c r="B4" s="6"/>
      <c r="C4" s="26">
        <v>32</v>
      </c>
    </row>
    <row r="5" spans="1:5" x14ac:dyDescent="0.15">
      <c r="A5" s="7" t="s">
        <v>7</v>
      </c>
      <c r="B5" s="6"/>
      <c r="C5" s="26">
        <v>25</v>
      </c>
    </row>
    <row r="6" spans="1:5" x14ac:dyDescent="0.15">
      <c r="A6" s="7" t="s">
        <v>15</v>
      </c>
      <c r="B6" s="6"/>
      <c r="C6" s="26">
        <v>3</v>
      </c>
      <c r="D6" s="19" t="s">
        <v>17</v>
      </c>
    </row>
    <row r="7" spans="1:5" x14ac:dyDescent="0.15">
      <c r="A7" s="7" t="s">
        <v>16</v>
      </c>
      <c r="B7" s="6"/>
      <c r="C7" s="27">
        <v>0.02</v>
      </c>
      <c r="D7" s="19" t="s">
        <v>14</v>
      </c>
    </row>
    <row r="8" spans="1:5" ht="14" thickBot="1" x14ac:dyDescent="0.2">
      <c r="A8" s="10" t="s">
        <v>3</v>
      </c>
      <c r="B8" s="9"/>
      <c r="C8" s="28">
        <v>0.3</v>
      </c>
      <c r="D8" s="19" t="s">
        <v>14</v>
      </c>
    </row>
    <row r="9" spans="1:5" x14ac:dyDescent="0.15">
      <c r="A9" s="6"/>
      <c r="B9" s="6"/>
      <c r="C9" s="6"/>
    </row>
    <row r="10" spans="1:5" x14ac:dyDescent="0.15">
      <c r="A10" s="6"/>
      <c r="B10" s="6"/>
      <c r="C10" s="6"/>
    </row>
    <row r="11" spans="1:5" ht="14" thickBot="1" x14ac:dyDescent="0.2"/>
    <row r="12" spans="1:5" x14ac:dyDescent="0.15">
      <c r="A12" s="14" t="s">
        <v>9</v>
      </c>
      <c r="B12" s="17"/>
      <c r="C12" s="18"/>
    </row>
    <row r="13" spans="1:5" x14ac:dyDescent="0.15">
      <c r="A13" s="7" t="s">
        <v>6</v>
      </c>
      <c r="B13" s="6"/>
      <c r="C13" s="5">
        <f>C5*EXP(-C7*C6)</f>
        <v>23.544113339606216</v>
      </c>
    </row>
    <row r="14" spans="1:5" ht="15" x14ac:dyDescent="0.2">
      <c r="A14" s="8" t="s">
        <v>18</v>
      </c>
      <c r="B14" s="6"/>
      <c r="C14" s="5">
        <f>C8*C6^0.5</f>
        <v>0.51961524227066314</v>
      </c>
    </row>
    <row r="15" spans="1:5" x14ac:dyDescent="0.15">
      <c r="A15" s="7" t="s">
        <v>2</v>
      </c>
      <c r="B15" s="6"/>
      <c r="C15" s="5">
        <f>(LN(C4/C5)+(C7+C8*C8/2)*C6)/(C8*C6^0.5)</f>
        <v>0.85036011645971821</v>
      </c>
    </row>
    <row r="16" spans="1:5" x14ac:dyDescent="0.15">
      <c r="A16" s="7" t="s">
        <v>1</v>
      </c>
      <c r="B16" s="6"/>
      <c r="C16" s="5">
        <f>C15-C14</f>
        <v>0.33074487418905507</v>
      </c>
    </row>
    <row r="17" spans="1:3" x14ac:dyDescent="0.15">
      <c r="A17" s="7" t="s">
        <v>11</v>
      </c>
      <c r="B17" s="6"/>
      <c r="C17" s="5">
        <f>NORMDIST(C15,0,1,TRUE)</f>
        <v>0.80243754848844062</v>
      </c>
    </row>
    <row r="18" spans="1:3" ht="14" thickBot="1" x14ac:dyDescent="0.2">
      <c r="A18" s="4" t="s">
        <v>12</v>
      </c>
      <c r="B18" s="3"/>
      <c r="C18" s="2">
        <f>NORMDIST(C16,0,1,TRUE)*C13</f>
        <v>14.822935798154855</v>
      </c>
    </row>
    <row r="19" spans="1:3" x14ac:dyDescent="0.15">
      <c r="A19" s="29"/>
      <c r="B19" s="30"/>
      <c r="C19" s="31"/>
    </row>
    <row r="20" spans="1:3" x14ac:dyDescent="0.15">
      <c r="A20" s="29"/>
      <c r="B20" s="30"/>
      <c r="C20" s="31"/>
    </row>
    <row r="21" spans="1:3" ht="14" thickBot="1" x14ac:dyDescent="0.2"/>
    <row r="22" spans="1:3" x14ac:dyDescent="0.15">
      <c r="A22" s="20" t="s">
        <v>0</v>
      </c>
      <c r="B22" s="21"/>
      <c r="C22" s="22">
        <f>C17*C4-C18</f>
        <v>10.855065753475245</v>
      </c>
    </row>
    <row r="23" spans="1:3" ht="14" thickBot="1" x14ac:dyDescent="0.2">
      <c r="A23" s="23" t="s">
        <v>10</v>
      </c>
      <c r="B23" s="24"/>
      <c r="C23" s="25">
        <f>C22+C13-C4</f>
        <v>2.3991790930814574</v>
      </c>
    </row>
  </sheetData>
  <mergeCells count="1">
    <mergeCell ref="A1:C1"/>
  </mergeCells>
  <pageMargins left="0.75" right="0.75" top="1" bottom="1" header="0.5" footer="0.5"/>
  <pageSetup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shapeId="1031" r:id="rId4">
          <objectPr defaultSize="0" autoPict="0" r:id="rId5">
            <anchor moveWithCells="1" sizeWithCells="1">
              <from>
                <xdr:col>4</xdr:col>
                <xdr:colOff>723900</xdr:colOff>
                <xdr:row>2</xdr:row>
                <xdr:rowOff>88900</xdr:rowOff>
              </from>
              <to>
                <xdr:col>4</xdr:col>
                <xdr:colOff>8343900</xdr:colOff>
                <xdr:row>39</xdr:row>
                <xdr:rowOff>114300</xdr:rowOff>
              </to>
            </anchor>
          </objectPr>
        </oleObject>
      </mc:Choice>
      <mc:Fallback>
        <oleObject shapeId="103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E23"/>
  <sheetViews>
    <sheetView workbookViewId="0">
      <selection activeCell="C23" sqref="C23"/>
    </sheetView>
  </sheetViews>
  <sheetFormatPr baseColWidth="10" defaultColWidth="14.5" defaultRowHeight="13" x14ac:dyDescent="0.15"/>
  <cols>
    <col min="1" max="1" width="47.5" style="1" customWidth="1"/>
    <col min="2" max="2" width="14.5" style="1" customWidth="1"/>
    <col min="3" max="3" width="13.1640625" style="1" customWidth="1"/>
    <col min="4" max="4" width="14.5" style="1"/>
    <col min="5" max="5" width="149.5" style="12" customWidth="1"/>
    <col min="6" max="16384" width="14.5" style="1"/>
  </cols>
  <sheetData>
    <row r="1" spans="1:5" ht="20.5" customHeight="1" x14ac:dyDescent="0.15">
      <c r="A1" s="32" t="s">
        <v>13</v>
      </c>
      <c r="B1" s="32"/>
      <c r="C1" s="32"/>
    </row>
    <row r="2" spans="1:5" ht="14" thickBot="1" x14ac:dyDescent="0.2">
      <c r="A2" s="11" t="s">
        <v>5</v>
      </c>
    </row>
    <row r="3" spans="1:5" s="11" customFormat="1" x14ac:dyDescent="0.15">
      <c r="A3" s="14" t="s">
        <v>4</v>
      </c>
      <c r="B3" s="15"/>
      <c r="C3" s="16"/>
      <c r="E3" s="13"/>
    </row>
    <row r="4" spans="1:5" x14ac:dyDescent="0.15">
      <c r="A4" s="7" t="s">
        <v>8</v>
      </c>
      <c r="B4" s="6"/>
      <c r="C4" s="26">
        <v>32</v>
      </c>
    </row>
    <row r="5" spans="1:5" x14ac:dyDescent="0.15">
      <c r="A5" s="7" t="s">
        <v>7</v>
      </c>
      <c r="B5" s="6"/>
      <c r="C5" s="26">
        <v>25</v>
      </c>
    </row>
    <row r="6" spans="1:5" x14ac:dyDescent="0.15">
      <c r="A6" s="7" t="s">
        <v>15</v>
      </c>
      <c r="B6" s="6"/>
      <c r="C6" s="26">
        <v>3</v>
      </c>
      <c r="D6" s="19" t="s">
        <v>17</v>
      </c>
    </row>
    <row r="7" spans="1:5" x14ac:dyDescent="0.15">
      <c r="A7" s="7" t="s">
        <v>16</v>
      </c>
      <c r="B7" s="6"/>
      <c r="C7" s="27">
        <v>0.02</v>
      </c>
      <c r="D7" s="19" t="s">
        <v>14</v>
      </c>
    </row>
    <row r="8" spans="1:5" ht="14" thickBot="1" x14ac:dyDescent="0.2">
      <c r="A8" s="10" t="s">
        <v>3</v>
      </c>
      <c r="B8" s="9"/>
      <c r="C8" s="28">
        <v>0.3</v>
      </c>
      <c r="D8" s="19" t="s">
        <v>14</v>
      </c>
    </row>
    <row r="9" spans="1:5" x14ac:dyDescent="0.15">
      <c r="A9" s="6"/>
      <c r="B9" s="6"/>
      <c r="C9" s="6"/>
    </row>
    <row r="10" spans="1:5" x14ac:dyDescent="0.15">
      <c r="A10" s="6"/>
      <c r="B10" s="6"/>
      <c r="C10" s="6"/>
    </row>
    <row r="11" spans="1:5" ht="14" thickBot="1" x14ac:dyDescent="0.2"/>
    <row r="12" spans="1:5" x14ac:dyDescent="0.15">
      <c r="A12" s="14" t="s">
        <v>9</v>
      </c>
      <c r="B12" s="17"/>
      <c r="C12" s="18"/>
    </row>
    <row r="13" spans="1:5" x14ac:dyDescent="0.15">
      <c r="A13" s="7" t="s">
        <v>6</v>
      </c>
      <c r="B13" s="6"/>
      <c r="C13" s="5">
        <f>C5*EXP(-C7*C6)</f>
        <v>23.544113339606216</v>
      </c>
    </row>
    <row r="14" spans="1:5" ht="15" x14ac:dyDescent="0.2">
      <c r="A14" s="8" t="s">
        <v>18</v>
      </c>
      <c r="B14" s="6"/>
      <c r="C14" s="5">
        <f>C8*C6^0.5</f>
        <v>0.51961524227066314</v>
      </c>
    </row>
    <row r="15" spans="1:5" x14ac:dyDescent="0.15">
      <c r="A15" s="7" t="s">
        <v>2</v>
      </c>
      <c r="B15" s="6"/>
      <c r="C15" s="5">
        <f>(LN(C4/C5)+(C7+C8*C8/2)*C6)/(C8*C6^0.5)</f>
        <v>0.85036011645971821</v>
      </c>
    </row>
    <row r="16" spans="1:5" x14ac:dyDescent="0.15">
      <c r="A16" s="7" t="s">
        <v>1</v>
      </c>
      <c r="B16" s="6"/>
      <c r="C16" s="5">
        <f>C15-C14</f>
        <v>0.33074487418905507</v>
      </c>
    </row>
    <row r="17" spans="1:3" x14ac:dyDescent="0.15">
      <c r="A17" s="7" t="s">
        <v>11</v>
      </c>
      <c r="B17" s="6"/>
      <c r="C17" s="5">
        <f>NORMDIST(C15,0,1,TRUE)</f>
        <v>0.80243754848844062</v>
      </c>
    </row>
    <row r="18" spans="1:3" ht="14" thickBot="1" x14ac:dyDescent="0.2">
      <c r="A18" s="4" t="s">
        <v>12</v>
      </c>
      <c r="B18" s="3"/>
      <c r="C18" s="2">
        <f>NORMDIST(C16,0,1,TRUE)*C13</f>
        <v>14.822935798154855</v>
      </c>
    </row>
    <row r="19" spans="1:3" x14ac:dyDescent="0.15">
      <c r="A19" s="29"/>
      <c r="B19" s="30"/>
      <c r="C19" s="31"/>
    </row>
    <row r="20" spans="1:3" x14ac:dyDescent="0.15">
      <c r="A20" s="29"/>
      <c r="B20" s="30"/>
      <c r="C20" s="31"/>
    </row>
    <row r="21" spans="1:3" ht="14" thickBot="1" x14ac:dyDescent="0.2"/>
    <row r="22" spans="1:3" x14ac:dyDescent="0.15">
      <c r="A22" s="20" t="s">
        <v>0</v>
      </c>
      <c r="B22" s="21"/>
      <c r="C22" s="22">
        <f>C17*C4-C18</f>
        <v>10.855065753475245</v>
      </c>
    </row>
    <row r="23" spans="1:3" ht="14" thickBot="1" x14ac:dyDescent="0.2">
      <c r="A23" s="23" t="s">
        <v>10</v>
      </c>
      <c r="B23" s="24"/>
      <c r="C23" s="25">
        <f>C22+C13-C4</f>
        <v>2.3991790930814574</v>
      </c>
    </row>
  </sheetData>
  <mergeCells count="1">
    <mergeCell ref="A1:C1"/>
  </mergeCells>
  <pageMargins left="0.75" right="0.75" top="1" bottom="1" header="0.5" footer="0.5"/>
  <pageSetup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shapeId="6145" r:id="rId4">
          <objectPr defaultSize="0" autoPict="0" r:id="rId5">
            <anchor moveWithCells="1" sizeWithCells="1">
              <from>
                <xdr:col>4</xdr:col>
                <xdr:colOff>723900</xdr:colOff>
                <xdr:row>2</xdr:row>
                <xdr:rowOff>88900</xdr:rowOff>
              </from>
              <to>
                <xdr:col>4</xdr:col>
                <xdr:colOff>8343900</xdr:colOff>
                <xdr:row>39</xdr:row>
                <xdr:rowOff>114300</xdr:rowOff>
              </to>
            </anchor>
          </objectPr>
        </oleObject>
      </mc:Choice>
      <mc:Fallback>
        <oleObject shapeId="614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Black-Scholes</vt:lpstr>
      <vt:lpstr>Black-Scholes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2017-03-08T14:01:04Z</dcterms:modified>
</cp:coreProperties>
</file>