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ktex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7" i="1"/>
  <c r="F33" i="1"/>
  <c r="F32" i="1"/>
  <c r="F31" i="1"/>
  <c r="E35" i="1"/>
  <c r="G24" i="1"/>
  <c r="C21" i="1"/>
  <c r="G21" i="1"/>
  <c r="G20" i="1"/>
  <c r="C20" i="1"/>
  <c r="G19" i="1"/>
  <c r="C19" i="1"/>
  <c r="G18" i="1"/>
  <c r="C18" i="1"/>
  <c r="G17" i="1"/>
  <c r="C17" i="1"/>
  <c r="G16" i="1"/>
  <c r="I28" i="1"/>
  <c r="H24" i="1"/>
  <c r="E28" i="1"/>
  <c r="E25" i="1"/>
  <c r="F17" i="1"/>
  <c r="F18" i="1"/>
  <c r="F19" i="1"/>
  <c r="F20" i="1"/>
  <c r="F21" i="1"/>
  <c r="F16" i="1"/>
  <c r="E24" i="1"/>
  <c r="E22" i="1"/>
  <c r="G10" i="1" l="1"/>
  <c r="F10" i="1"/>
  <c r="E10" i="1"/>
  <c r="G8" i="1"/>
  <c r="F8" i="1"/>
  <c r="E8" i="1"/>
</calcChain>
</file>

<file path=xl/sharedStrings.xml><?xml version="1.0" encoding="utf-8"?>
<sst xmlns="http://schemas.openxmlformats.org/spreadsheetml/2006/main" count="42" uniqueCount="33">
  <si>
    <t>Beginnning Value</t>
  </si>
  <si>
    <t>T</t>
  </si>
  <si>
    <t>End Value</t>
  </si>
  <si>
    <t>Dividends</t>
  </si>
  <si>
    <t>Return=</t>
  </si>
  <si>
    <t>(End Value-Beg. Value+Dividends)/Beginning Value</t>
  </si>
  <si>
    <t>SP 500</t>
  </si>
  <si>
    <t>X</t>
  </si>
  <si>
    <t>AAPL</t>
  </si>
  <si>
    <t>IARR (Inflation Adj. Rate of Return)</t>
  </si>
  <si>
    <t>((1+R)/(1+Inflation))-1</t>
  </si>
  <si>
    <t>Assume that Inflation=</t>
  </si>
  <si>
    <t>Real Rate</t>
  </si>
  <si>
    <t>Computing Returns</t>
  </si>
  <si>
    <t>Arithmetic Mean</t>
  </si>
  <si>
    <t>Geometric Mean</t>
  </si>
  <si>
    <t>Arith Mean</t>
  </si>
  <si>
    <t>Total</t>
  </si>
  <si>
    <t>Return R</t>
  </si>
  <si>
    <t>1+R</t>
  </si>
  <si>
    <t>(((1+r1)*(1+r2)*(1+r3)….(1+rn))^(1/n))-1</t>
  </si>
  <si>
    <t>(r1+r2+r3+….rn)/n</t>
  </si>
  <si>
    <t>((1.11*1.09*1.310*.840*.670*1.020)^(1/6))-1</t>
  </si>
  <si>
    <t>Return</t>
  </si>
  <si>
    <t>1+.2</t>
  </si>
  <si>
    <t>1+.1</t>
  </si>
  <si>
    <t>1+.-15</t>
  </si>
  <si>
    <t>Beginning value</t>
  </si>
  <si>
    <t>Ending Value</t>
  </si>
  <si>
    <t>Returns</t>
  </si>
  <si>
    <t>Periods</t>
  </si>
  <si>
    <t>(.9*1.15*.95)^(1/3)-1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</si>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</sst>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0.000"/>
    <numFmt numFmtId="177" formatCode="0.0000"/>
    <numFmt numFmtId="179" formatCode="&quot;$&quot;#,##0.000_);[Red]\(&quot;$&quot;#,##0.0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10" fontId="0" fillId="0" borderId="0" xfId="1" applyNumberFormat="1" applyFont="1"/>
    <xf numFmtId="10" fontId="0" fillId="2" borderId="1" xfId="1" applyNumberFormat="1" applyFont="1" applyFill="1" applyBorder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0" fontId="0" fillId="3" borderId="1" xfId="1" applyNumberFormat="1" applyFont="1" applyFill="1" applyBorder="1"/>
    <xf numFmtId="0" fontId="2" fillId="4" borderId="0" xfId="0" applyFont="1" applyFill="1" applyAlignment="1">
      <alignment horizontal="center"/>
    </xf>
    <xf numFmtId="10" fontId="0" fillId="4" borderId="1" xfId="1" applyNumberFormat="1" applyFont="1" applyFill="1" applyBorder="1"/>
    <xf numFmtId="9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2" fillId="4" borderId="0" xfId="0" applyFont="1" applyFill="1"/>
    <xf numFmtId="9" fontId="0" fillId="0" borderId="2" xfId="0" applyNumberFormat="1" applyBorder="1"/>
    <xf numFmtId="164" fontId="0" fillId="0" borderId="0" xfId="0" applyNumberFormat="1"/>
    <xf numFmtId="2" fontId="0" fillId="0" borderId="0" xfId="0" applyNumberFormat="1"/>
    <xf numFmtId="0" fontId="0" fillId="4" borderId="3" xfId="0" applyFill="1" applyBorder="1"/>
    <xf numFmtId="177" fontId="0" fillId="4" borderId="4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1" xfId="0" applyBorder="1"/>
    <xf numFmtId="9" fontId="0" fillId="0" borderId="1" xfId="0" applyNumberFormat="1" applyBorder="1"/>
    <xf numFmtId="179" fontId="0" fillId="0" borderId="0" xfId="0" applyNumberFormat="1"/>
    <xf numFmtId="8" fontId="0" fillId="7" borderId="0" xfId="0" applyNumberFormat="1" applyFill="1"/>
    <xf numFmtId="6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topLeftCell="C29" zoomScale="214" zoomScaleNormal="214" workbookViewId="0">
      <selection activeCell="E39" sqref="E39"/>
    </sheetView>
  </sheetViews>
  <sheetFormatPr defaultRowHeight="15" x14ac:dyDescent="0.25"/>
  <cols>
    <col min="3" max="3" width="14.140625" customWidth="1"/>
    <col min="4" max="4" width="20" customWidth="1"/>
    <col min="5" max="5" width="7.28515625" customWidth="1"/>
    <col min="6" max="6" width="10" bestFit="1" customWidth="1"/>
    <col min="7" max="7" width="12.5703125" bestFit="1" customWidth="1"/>
  </cols>
  <sheetData>
    <row r="1" spans="2:9" x14ac:dyDescent="0.25">
      <c r="B1" s="14"/>
      <c r="C1" s="14" t="s">
        <v>13</v>
      </c>
      <c r="D1" s="14"/>
      <c r="E1" s="14"/>
      <c r="F1" s="14"/>
      <c r="G1" s="14"/>
    </row>
    <row r="2" spans="2:9" x14ac:dyDescent="0.25">
      <c r="E2" s="3" t="s">
        <v>1</v>
      </c>
      <c r="F2" s="7" t="s">
        <v>6</v>
      </c>
      <c r="G2" s="9" t="s">
        <v>8</v>
      </c>
    </row>
    <row r="3" spans="2:9" x14ac:dyDescent="0.25">
      <c r="D3" t="s">
        <v>0</v>
      </c>
      <c r="E3" s="1">
        <v>32.32</v>
      </c>
      <c r="F3" s="1">
        <v>1913.85</v>
      </c>
      <c r="G3" s="1">
        <v>107.72</v>
      </c>
    </row>
    <row r="4" spans="2:9" x14ac:dyDescent="0.25">
      <c r="D4" t="s">
        <v>2</v>
      </c>
      <c r="E4" s="1">
        <v>40.51</v>
      </c>
      <c r="F4">
        <v>2170.86</v>
      </c>
      <c r="G4" s="1">
        <v>106.73</v>
      </c>
    </row>
    <row r="5" spans="2:9" x14ac:dyDescent="0.25">
      <c r="D5" t="s">
        <v>3</v>
      </c>
      <c r="E5" s="1">
        <v>1.92</v>
      </c>
      <c r="F5" s="6" t="s">
        <v>7</v>
      </c>
      <c r="G5" s="1">
        <v>2.2799999999999998</v>
      </c>
    </row>
    <row r="7" spans="2:9" ht="15.75" thickBot="1" x14ac:dyDescent="0.3">
      <c r="D7" t="s">
        <v>4</v>
      </c>
      <c r="E7" t="s">
        <v>5</v>
      </c>
    </row>
    <row r="8" spans="2:9" ht="15.75" thickBot="1" x14ac:dyDescent="0.3">
      <c r="E8" s="5">
        <f>(40.51-32.32+1.92)/32.32</f>
        <v>0.31280940594059398</v>
      </c>
      <c r="F8" s="8">
        <f>(F4-F3)/F3</f>
        <v>0.13428952112234513</v>
      </c>
      <c r="G8" s="10">
        <f>(G4-G3+G5)/G3</f>
        <v>1.1975492016338702E-2</v>
      </c>
    </row>
    <row r="9" spans="2:9" x14ac:dyDescent="0.25">
      <c r="D9" t="s">
        <v>11</v>
      </c>
      <c r="E9" s="11">
        <v>1.5299999999999999E-2</v>
      </c>
    </row>
    <row r="10" spans="2:9" ht="36" customHeight="1" x14ac:dyDescent="0.25">
      <c r="C10" t="s">
        <v>12</v>
      </c>
      <c r="D10" s="12" t="s">
        <v>9</v>
      </c>
      <c r="E10" s="4">
        <f>((1+0.3128)/(1.0153))-1</f>
        <v>0.29301684231261671</v>
      </c>
      <c r="F10" s="4">
        <f>((1+0.1343)/(1+0.0153))-1</f>
        <v>0.11720673692504668</v>
      </c>
      <c r="G10" s="4">
        <f>((1.012)/(1.0153))-1</f>
        <v>-3.250270855904791E-3</v>
      </c>
    </row>
    <row r="11" spans="2:9" x14ac:dyDescent="0.25">
      <c r="D11" s="2" t="s">
        <v>10</v>
      </c>
    </row>
    <row r="13" spans="2:9" x14ac:dyDescent="0.25">
      <c r="D13" t="s">
        <v>14</v>
      </c>
    </row>
    <row r="14" spans="2:9" x14ac:dyDescent="0.25">
      <c r="D14" t="s">
        <v>15</v>
      </c>
    </row>
    <row r="15" spans="2:9" x14ac:dyDescent="0.25">
      <c r="C15" t="s">
        <v>27</v>
      </c>
      <c r="E15" t="s">
        <v>18</v>
      </c>
      <c r="F15" t="s">
        <v>19</v>
      </c>
      <c r="G15" t="s">
        <v>28</v>
      </c>
      <c r="H15" t="s">
        <v>23</v>
      </c>
      <c r="I15" t="s">
        <v>19</v>
      </c>
    </row>
    <row r="16" spans="2:9" x14ac:dyDescent="0.25">
      <c r="C16" s="26">
        <v>1000</v>
      </c>
      <c r="D16">
        <v>2010</v>
      </c>
      <c r="E16" s="16">
        <v>0.11</v>
      </c>
      <c r="F16" s="16">
        <f>1+E16</f>
        <v>1.1100000000000001</v>
      </c>
      <c r="G16" s="24">
        <f>C16*F16</f>
        <v>1110</v>
      </c>
    </row>
    <row r="17" spans="3:9" x14ac:dyDescent="0.25">
      <c r="C17" s="24">
        <f>G16</f>
        <v>1110</v>
      </c>
      <c r="D17">
        <v>2011</v>
      </c>
      <c r="E17" s="16">
        <v>0.09</v>
      </c>
      <c r="F17" s="16">
        <f t="shared" ref="F17:F21" si="0">1+E17</f>
        <v>1.0900000000000001</v>
      </c>
      <c r="G17" s="1">
        <f>C17*F17</f>
        <v>1209.9000000000001</v>
      </c>
    </row>
    <row r="18" spans="3:9" x14ac:dyDescent="0.25">
      <c r="C18" s="1">
        <f>G17</f>
        <v>1209.9000000000001</v>
      </c>
      <c r="D18">
        <v>2012</v>
      </c>
      <c r="E18" s="16">
        <v>0.31</v>
      </c>
      <c r="F18" s="16">
        <f t="shared" si="0"/>
        <v>1.31</v>
      </c>
      <c r="G18" s="1">
        <f>C18*F18</f>
        <v>1584.9690000000003</v>
      </c>
      <c r="H18" s="11">
        <v>0.2</v>
      </c>
      <c r="I18" t="s">
        <v>24</v>
      </c>
    </row>
    <row r="19" spans="3:9" x14ac:dyDescent="0.25">
      <c r="C19" s="1">
        <f>G18</f>
        <v>1584.9690000000003</v>
      </c>
      <c r="D19">
        <v>2013</v>
      </c>
      <c r="E19" s="16">
        <v>-0.16</v>
      </c>
      <c r="F19" s="16">
        <f t="shared" si="0"/>
        <v>0.84</v>
      </c>
      <c r="G19" s="1">
        <f>C19*F19</f>
        <v>1331.3739600000001</v>
      </c>
      <c r="H19" s="11">
        <v>0.1</v>
      </c>
      <c r="I19" t="s">
        <v>25</v>
      </c>
    </row>
    <row r="20" spans="3:9" x14ac:dyDescent="0.25">
      <c r="C20" s="1">
        <f>G19</f>
        <v>1331.3739600000001</v>
      </c>
      <c r="D20">
        <v>2014</v>
      </c>
      <c r="E20" s="16">
        <v>-0.33</v>
      </c>
      <c r="F20" s="16">
        <f t="shared" si="0"/>
        <v>0.66999999999999993</v>
      </c>
      <c r="G20" s="1">
        <f>C20*F20</f>
        <v>892.02055319999999</v>
      </c>
      <c r="H20" s="11">
        <v>-0.15</v>
      </c>
      <c r="I20" t="s">
        <v>26</v>
      </c>
    </row>
    <row r="21" spans="3:9" x14ac:dyDescent="0.25">
      <c r="C21" s="1">
        <f>G20</f>
        <v>892.02055319999999</v>
      </c>
      <c r="D21">
        <v>2015</v>
      </c>
      <c r="E21" s="16">
        <v>0.02</v>
      </c>
      <c r="F21" s="16">
        <f t="shared" si="0"/>
        <v>1.02</v>
      </c>
      <c r="G21" s="25">
        <f>C21*F21</f>
        <v>909.86096426400002</v>
      </c>
      <c r="H21" s="11">
        <v>-0.15</v>
      </c>
      <c r="I21" t="s">
        <v>26</v>
      </c>
    </row>
    <row r="22" spans="3:9" x14ac:dyDescent="0.25">
      <c r="D22" t="s">
        <v>17</v>
      </c>
      <c r="E22" s="15">
        <f>SUM(E16:E21)</f>
        <v>3.9999999999999966E-2</v>
      </c>
    </row>
    <row r="23" spans="3:9" ht="15.75" thickBot="1" x14ac:dyDescent="0.3">
      <c r="D23" t="s">
        <v>16</v>
      </c>
      <c r="E23" t="s">
        <v>21</v>
      </c>
    </row>
    <row r="24" spans="3:9" ht="15.75" thickBot="1" x14ac:dyDescent="0.3">
      <c r="D24" s="18" t="s">
        <v>16</v>
      </c>
      <c r="E24" s="19">
        <f>E22/6</f>
        <v>6.666666666666661E-3</v>
      </c>
      <c r="G24" s="13">
        <f>C16*(1+E24)^6</f>
        <v>1040.672622301322</v>
      </c>
      <c r="H24" s="23">
        <f>AVERAGE(H18:H21)</f>
        <v>0</v>
      </c>
    </row>
    <row r="25" spans="3:9" x14ac:dyDescent="0.25">
      <c r="D25" t="s">
        <v>15</v>
      </c>
      <c r="E25" s="17">
        <f>GEOMEAN(F16:F21)-1</f>
        <v>-1.562062540457021E-2</v>
      </c>
    </row>
    <row r="26" spans="3:9" x14ac:dyDescent="0.25">
      <c r="D26" t="s">
        <v>15</v>
      </c>
      <c r="E26" t="s">
        <v>20</v>
      </c>
    </row>
    <row r="27" spans="3:9" ht="15.75" thickBot="1" x14ac:dyDescent="0.3">
      <c r="E27" t="s">
        <v>22</v>
      </c>
    </row>
    <row r="28" spans="3:9" ht="15.75" thickBot="1" x14ac:dyDescent="0.3">
      <c r="D28" s="20" t="s">
        <v>15</v>
      </c>
      <c r="E28" s="21">
        <f>((F16*F17*F18*F19*F20*F21)^(1/6))-1</f>
        <v>-1.562062540457021E-2</v>
      </c>
      <c r="I28" s="22">
        <f>((1.2*1.1*0.85*0.85)^(1/4))-1</f>
        <v>-1.1781577832377765E-2</v>
      </c>
    </row>
    <row r="30" spans="3:9" x14ac:dyDescent="0.25">
      <c r="D30" t="s">
        <v>30</v>
      </c>
      <c r="E30" t="s">
        <v>29</v>
      </c>
      <c r="F30" t="s">
        <v>19</v>
      </c>
    </row>
    <row r="31" spans="3:9" x14ac:dyDescent="0.25">
      <c r="D31">
        <v>1</v>
      </c>
      <c r="E31" s="11">
        <v>-0.1</v>
      </c>
      <c r="F31" s="16">
        <f>1+E31</f>
        <v>0.9</v>
      </c>
    </row>
    <row r="32" spans="3:9" x14ac:dyDescent="0.25">
      <c r="D32">
        <v>2</v>
      </c>
      <c r="E32" s="11">
        <v>0.15</v>
      </c>
      <c r="F32" s="16">
        <f>1+E32</f>
        <v>1.1499999999999999</v>
      </c>
    </row>
    <row r="33" spans="4:6" x14ac:dyDescent="0.25">
      <c r="D33">
        <v>3</v>
      </c>
      <c r="E33" s="11">
        <v>-0.05</v>
      </c>
      <c r="F33" s="16">
        <f>1+E33</f>
        <v>0.95</v>
      </c>
    </row>
    <row r="35" spans="4:6" x14ac:dyDescent="0.25">
      <c r="D35" t="s">
        <v>14</v>
      </c>
      <c r="E35">
        <f>SUM(E31:E33)/3</f>
        <v>0</v>
      </c>
    </row>
    <row r="36" spans="4:6" x14ac:dyDescent="0.25">
      <c r="D36" t="s">
        <v>15</v>
      </c>
      <c r="E36" t="s">
        <v>31</v>
      </c>
    </row>
    <row r="37" spans="4:6" x14ac:dyDescent="0.25">
      <c r="E37">
        <f>((0.9*1.15*0.95)^(1/3))-1</f>
        <v>-5.6148003118430267E-3</v>
      </c>
    </row>
    <row r="39" spans="4:6" x14ac:dyDescent="0.25">
      <c r="D39" t="s">
        <v>32</v>
      </c>
      <c r="E39">
        <f>STDEV(E16:E21)</f>
        <v>0.22402380825855692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2016-09-12T17:49:56Z</dcterms:created>
  <dcterms:modified xsi:type="dcterms:W3CDTF">2016-09-16T18:10:59Z</dcterms:modified>
</cp:coreProperties>
</file>