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-30" windowWidth="15180" windowHeight="9345"/>
  </bookViews>
  <sheets>
    <sheet name="MicroVert-Antenne" sheetId="1" r:id="rId1"/>
  </sheets>
  <definedNames>
    <definedName name="_xlnm.Print_Area" localSheetId="0">'MicroVert-Antenne'!$A$1:$H$22</definedName>
  </definedName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D8"/>
  <c r="E8"/>
  <c r="F8"/>
  <c r="G8"/>
  <c r="H8"/>
  <c r="D9"/>
  <c r="D11" s="1"/>
  <c r="E9"/>
  <c r="E11" s="1"/>
  <c r="F9"/>
  <c r="F11" s="1"/>
  <c r="G9"/>
  <c r="G11" s="1"/>
  <c r="H9"/>
  <c r="H11" s="1"/>
  <c r="D14"/>
  <c r="E14"/>
  <c r="F14"/>
  <c r="G14"/>
  <c r="H14"/>
  <c r="D19"/>
  <c r="E19"/>
  <c r="F19"/>
  <c r="G19"/>
  <c r="H19"/>
  <c r="G17" l="1"/>
  <c r="G15"/>
  <c r="D15"/>
  <c r="D17"/>
  <c r="H17"/>
  <c r="H15"/>
  <c r="E17"/>
  <c r="E15"/>
  <c r="F17"/>
  <c r="F15"/>
</calcChain>
</file>

<file path=xl/sharedStrings.xml><?xml version="1.0" encoding="utf-8"?>
<sst xmlns="http://schemas.openxmlformats.org/spreadsheetml/2006/main" count="19" uniqueCount="19">
  <si>
    <t>longueur calculée / mm</t>
  </si>
  <si>
    <t>Longueur réelle / mm</t>
  </si>
  <si>
    <t>Diamètre donné / mm</t>
  </si>
  <si>
    <t>Radiateur</t>
  </si>
  <si>
    <t>capacité calculée / pF</t>
  </si>
  <si>
    <t>inductance requise / µH</t>
  </si>
  <si>
    <t>Bobine</t>
  </si>
  <si>
    <t>diamètre donné / mm</t>
  </si>
  <si>
    <t>longueur donnée / mm</t>
  </si>
  <si>
    <t>Facteur de correction pour la bobine</t>
  </si>
  <si>
    <t>nombre de tours (ca.)</t>
  </si>
  <si>
    <t>Fréquence selon Thomson / MHz</t>
  </si>
  <si>
    <t>longueur / m</t>
  </si>
  <si>
    <t>Contrepoids</t>
  </si>
  <si>
    <t>Seules les inscriptions dans les cases blanches!</t>
  </si>
  <si>
    <t>De plus amples informations sur l'antenne MicroVert en PDF ici!</t>
  </si>
  <si>
    <t>Calculs de l'antenne MICROVERT de DL7PE</t>
  </si>
  <si>
    <t>Fréquence / MHz</t>
  </si>
  <si>
    <t>Surface du radiateur / cm²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</si>
</sst>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8"/>
      <color indexed="9"/>
      <name val="Arial"/>
      <family val="2"/>
    </font>
    <font>
      <u/>
      <sz val="10"/>
      <color indexed="12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0" fontId="2" fillId="5" borderId="1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8" xfId="0" applyFont="1" applyFill="1" applyBorder="1"/>
    <xf numFmtId="0" fontId="2" fillId="4" borderId="3" xfId="0" applyFont="1" applyFill="1" applyBorder="1"/>
    <xf numFmtId="164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2" xfId="0" applyNumberFormat="1" applyFont="1" applyFill="1" applyBorder="1" applyAlignment="1" applyProtection="1">
      <alignment horizontal="center"/>
      <protection locked="0"/>
    </xf>
    <xf numFmtId="0" fontId="1" fillId="6" borderId="9" xfId="0" applyFont="1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 applyProtection="1">
      <alignment horizontal="center"/>
    </xf>
    <xf numFmtId="164" fontId="1" fillId="5" borderId="2" xfId="0" applyNumberFormat="1" applyFont="1" applyFill="1" applyBorder="1" applyAlignment="1" applyProtection="1">
      <alignment horizontal="center"/>
    </xf>
    <xf numFmtId="1" fontId="1" fillId="5" borderId="1" xfId="0" applyNumberFormat="1" applyFont="1" applyFill="1" applyBorder="1" applyAlignment="1" applyProtection="1">
      <alignment horizontal="center"/>
    </xf>
    <xf numFmtId="164" fontId="1" fillId="6" borderId="0" xfId="0" applyNumberFormat="1" applyFont="1" applyFill="1" applyBorder="1" applyAlignment="1" applyProtection="1">
      <alignment horizontal="center"/>
    </xf>
    <xf numFmtId="164" fontId="1" fillId="6" borderId="10" xfId="0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center"/>
    </xf>
    <xf numFmtId="164" fontId="1" fillId="3" borderId="2" xfId="0" applyNumberFormat="1" applyFont="1" applyFill="1" applyBorder="1" applyAlignment="1" applyProtection="1">
      <alignment horizontal="center"/>
    </xf>
    <xf numFmtId="1" fontId="1" fillId="5" borderId="2" xfId="0" applyNumberFormat="1" applyFont="1" applyFill="1" applyBorder="1" applyAlignment="1" applyProtection="1">
      <alignment horizontal="center"/>
    </xf>
    <xf numFmtId="0" fontId="2" fillId="6" borderId="9" xfId="0" applyFont="1" applyFill="1" applyBorder="1"/>
    <xf numFmtId="0" fontId="2" fillId="6" borderId="0" xfId="0" applyFont="1" applyFill="1" applyBorder="1"/>
    <xf numFmtId="1" fontId="1" fillId="6" borderId="0" xfId="0" applyNumberFormat="1" applyFont="1" applyFill="1" applyBorder="1" applyAlignment="1">
      <alignment horizontal="center"/>
    </xf>
    <xf numFmtId="1" fontId="1" fillId="6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2" fontId="1" fillId="2" borderId="12" xfId="0" applyNumberFormat="1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1" fontId="1" fillId="2" borderId="2" xfId="0" applyNumberFormat="1" applyFont="1" applyFill="1" applyBorder="1" applyAlignment="1" applyProtection="1">
      <alignment horizontal="center"/>
      <protection locked="0"/>
    </xf>
    <xf numFmtId="2" fontId="1" fillId="7" borderId="1" xfId="0" applyNumberFormat="1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/>
    <xf numFmtId="0" fontId="0" fillId="0" borderId="17" xfId="0" applyBorder="1" applyAlignment="1"/>
    <xf numFmtId="0" fontId="2" fillId="7" borderId="18" xfId="0" applyFont="1" applyFill="1" applyBorder="1" applyAlignment="1"/>
    <xf numFmtId="0" fontId="0" fillId="0" borderId="19" xfId="0" applyBorder="1" applyAlignment="1"/>
    <xf numFmtId="0" fontId="4" fillId="2" borderId="0" xfId="1" applyFill="1" applyAlignment="1" applyProtection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c4fs.de/microve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Normal="100" workbookViewId="0">
      <selection activeCell="J6" sqref="J6"/>
    </sheetView>
  </sheetViews>
  <sheetFormatPr baseColWidth="10" defaultRowHeight="12.75"/>
  <cols>
    <col min="1" max="1" width="5" customWidth="1"/>
    <col min="2" max="2" width="15.28515625" customWidth="1"/>
    <col min="3" max="3" width="41.28515625" customWidth="1"/>
    <col min="4" max="6" width="8.7109375" customWidth="1"/>
    <col min="7" max="7" width="9.28515625" customWidth="1"/>
    <col min="8" max="8" width="8.7109375" customWidth="1"/>
  </cols>
  <sheetData>
    <row r="1" spans="1:8" ht="25.5" customHeight="1" thickBot="1">
      <c r="A1" s="2"/>
      <c r="B1" s="2"/>
      <c r="C1" s="2"/>
      <c r="D1" s="2"/>
      <c r="E1" s="2"/>
      <c r="F1" s="2"/>
      <c r="G1" s="2"/>
      <c r="H1" s="2"/>
    </row>
    <row r="2" spans="1:8" ht="31.5" customHeight="1" thickBot="1">
      <c r="A2" s="1"/>
      <c r="B2" s="46" t="s">
        <v>16</v>
      </c>
      <c r="C2" s="47"/>
      <c r="D2" s="47"/>
      <c r="E2" s="47"/>
      <c r="F2" s="47"/>
      <c r="G2" s="47"/>
      <c r="H2" s="48"/>
    </row>
    <row r="3" spans="1:8" ht="15.75">
      <c r="A3" s="1"/>
      <c r="B3" s="51" t="s">
        <v>17</v>
      </c>
      <c r="C3" s="52"/>
      <c r="D3" s="39">
        <v>1.85</v>
      </c>
      <c r="E3" s="39">
        <v>3.61</v>
      </c>
      <c r="F3" s="39">
        <v>7.0759999999999996</v>
      </c>
      <c r="G3" s="39">
        <v>14.076000000000001</v>
      </c>
      <c r="H3" s="40">
        <v>21.076000000000001</v>
      </c>
    </row>
    <row r="4" spans="1:8" ht="15">
      <c r="A4" s="1"/>
      <c r="B4" s="21"/>
      <c r="C4" s="22"/>
      <c r="D4" s="23"/>
      <c r="E4" s="23"/>
      <c r="F4" s="23"/>
      <c r="G4" s="23"/>
      <c r="H4" s="24"/>
    </row>
    <row r="5" spans="1:8" ht="15.75">
      <c r="A5" s="1"/>
      <c r="B5" s="9" t="s">
        <v>3</v>
      </c>
      <c r="C5" s="10" t="s">
        <v>0</v>
      </c>
      <c r="D5" s="29">
        <f t="shared" ref="D5:H5" si="0">4700/D3</f>
        <v>2540.5405405405404</v>
      </c>
      <c r="E5" s="29">
        <f t="shared" si="0"/>
        <v>1301.9390581717453</v>
      </c>
      <c r="F5" s="29">
        <f t="shared" si="0"/>
        <v>664.2170717919729</v>
      </c>
      <c r="G5" s="29">
        <f t="shared" si="0"/>
        <v>333.90167661267407</v>
      </c>
      <c r="H5" s="34">
        <f t="shared" si="0"/>
        <v>223.00246726133992</v>
      </c>
    </row>
    <row r="6" spans="1:8" ht="15.75">
      <c r="A6" s="1"/>
      <c r="B6" s="11"/>
      <c r="C6" s="10" t="s">
        <v>1</v>
      </c>
      <c r="D6" s="41">
        <v>500</v>
      </c>
      <c r="E6" s="41">
        <v>500</v>
      </c>
      <c r="F6" s="41">
        <v>500</v>
      </c>
      <c r="G6" s="41">
        <v>500</v>
      </c>
      <c r="H6" s="42">
        <v>500</v>
      </c>
    </row>
    <row r="7" spans="1:8" ht="15.75">
      <c r="A7" s="1"/>
      <c r="B7" s="11"/>
      <c r="C7" s="10" t="s">
        <v>2</v>
      </c>
      <c r="D7" s="19">
        <v>153</v>
      </c>
      <c r="E7" s="19">
        <v>153</v>
      </c>
      <c r="F7" s="19">
        <v>153</v>
      </c>
      <c r="G7" s="19">
        <v>153</v>
      </c>
      <c r="H7" s="20">
        <v>153</v>
      </c>
    </row>
    <row r="8" spans="1:8" ht="15.75">
      <c r="A8" s="1"/>
      <c r="B8" s="11"/>
      <c r="C8" s="10" t="s">
        <v>18</v>
      </c>
      <c r="D8" s="29">
        <f>D7*3.14*D6/100</f>
        <v>2402.1</v>
      </c>
      <c r="E8" s="29">
        <f t="shared" ref="E8:H8" si="1">E7*3.14*E6/100</f>
        <v>2402.1</v>
      </c>
      <c r="F8" s="29">
        <f t="shared" si="1"/>
        <v>2402.1</v>
      </c>
      <c r="G8" s="29">
        <f t="shared" si="1"/>
        <v>2402.1</v>
      </c>
      <c r="H8" s="34">
        <f t="shared" si="1"/>
        <v>2402.1</v>
      </c>
    </row>
    <row r="9" spans="1:8" ht="15.75">
      <c r="A9" s="1"/>
      <c r="B9" s="12"/>
      <c r="C9" s="10" t="s">
        <v>4</v>
      </c>
      <c r="D9" s="27">
        <f>19.1*D6/1000/(LOG10(0.575*D6/1000/D7*1000))</f>
        <v>34.860831773121376</v>
      </c>
      <c r="E9" s="27">
        <f t="shared" ref="E9:H9" si="2">19.1*E6/1000/(LOG10(0.575*E6/1000/E7*1000))</f>
        <v>34.860831773121376</v>
      </c>
      <c r="F9" s="27">
        <f t="shared" si="2"/>
        <v>34.860831773121376</v>
      </c>
      <c r="G9" s="27">
        <f t="shared" si="2"/>
        <v>34.860831773121376</v>
      </c>
      <c r="H9" s="28">
        <f t="shared" si="2"/>
        <v>34.860831773121376</v>
      </c>
    </row>
    <row r="10" spans="1:8" ht="15">
      <c r="A10" s="1"/>
      <c r="B10" s="21"/>
      <c r="C10" s="22"/>
      <c r="D10" s="30"/>
      <c r="E10" s="30"/>
      <c r="F10" s="30"/>
      <c r="G10" s="30"/>
      <c r="H10" s="31"/>
    </row>
    <row r="11" spans="1:8" ht="15.75">
      <c r="A11" s="1"/>
      <c r="B11" s="13" t="s">
        <v>6</v>
      </c>
      <c r="C11" s="14" t="s">
        <v>5</v>
      </c>
      <c r="D11" s="32">
        <f>(159/D3)^2/D9</f>
        <v>211.89126159172159</v>
      </c>
      <c r="E11" s="32">
        <f t="shared" ref="E11:H11" si="3">(159/E3)^2/E9</f>
        <v>55.647044052583034</v>
      </c>
      <c r="F11" s="32">
        <f t="shared" si="3"/>
        <v>14.48374450082755</v>
      </c>
      <c r="G11" s="32">
        <f t="shared" si="3"/>
        <v>3.6601424423348559</v>
      </c>
      <c r="H11" s="33">
        <f t="shared" si="3"/>
        <v>1.6326012465169735</v>
      </c>
    </row>
    <row r="12" spans="1:8" ht="15.75">
      <c r="A12" s="1"/>
      <c r="B12" s="15"/>
      <c r="C12" s="14" t="s">
        <v>7</v>
      </c>
      <c r="D12" s="19">
        <v>80</v>
      </c>
      <c r="E12" s="19">
        <v>80</v>
      </c>
      <c r="F12" s="19">
        <v>80</v>
      </c>
      <c r="G12" s="19">
        <v>80</v>
      </c>
      <c r="H12" s="20">
        <v>80</v>
      </c>
    </row>
    <row r="13" spans="1:8" ht="15.75">
      <c r="A13" s="1"/>
      <c r="B13" s="15"/>
      <c r="C13" s="14" t="s">
        <v>8</v>
      </c>
      <c r="D13" s="19">
        <v>110</v>
      </c>
      <c r="E13" s="19">
        <v>110</v>
      </c>
      <c r="F13" s="19">
        <v>110</v>
      </c>
      <c r="G13" s="19">
        <v>110</v>
      </c>
      <c r="H13" s="20">
        <v>110</v>
      </c>
    </row>
    <row r="14" spans="1:8" ht="15.75">
      <c r="A14" s="1"/>
      <c r="B14" s="15"/>
      <c r="C14" s="14" t="s">
        <v>9</v>
      </c>
      <c r="D14" s="3">
        <f t="shared" ref="D14:H14" si="4">1+D12/(2*D13)</f>
        <v>1.3636363636363638</v>
      </c>
      <c r="E14" s="3">
        <f t="shared" si="4"/>
        <v>1.3636363636363638</v>
      </c>
      <c r="F14" s="3">
        <f t="shared" si="4"/>
        <v>1.3636363636363638</v>
      </c>
      <c r="G14" s="3">
        <f t="shared" si="4"/>
        <v>1.3636363636363638</v>
      </c>
      <c r="H14" s="4">
        <f t="shared" si="4"/>
        <v>1.3636363636363638</v>
      </c>
    </row>
    <row r="15" spans="1:8" ht="15.75">
      <c r="A15" s="1"/>
      <c r="B15" s="16"/>
      <c r="C15" s="14" t="s">
        <v>10</v>
      </c>
      <c r="D15" s="5">
        <f t="shared" ref="D15:H15" si="5">SQRT(D11*10^(-6)*(D13/1000*D14)/(3.14*(D12/2000)^2*1.256*10^(-6)))</f>
        <v>70.971260363002273</v>
      </c>
      <c r="E15" s="5">
        <f t="shared" si="5"/>
        <v>36.37031348242499</v>
      </c>
      <c r="F15" s="5">
        <f t="shared" si="5"/>
        <v>18.555233418817725</v>
      </c>
      <c r="G15" s="5">
        <f t="shared" si="5"/>
        <v>9.3277089849072343</v>
      </c>
      <c r="H15" s="6">
        <f t="shared" si="5"/>
        <v>6.2296845545432822</v>
      </c>
    </row>
    <row r="16" spans="1:8" ht="15.75">
      <c r="A16" s="1"/>
      <c r="B16" s="35"/>
      <c r="C16" s="36"/>
      <c r="D16" s="37"/>
      <c r="E16" s="37"/>
      <c r="F16" s="37"/>
      <c r="G16" s="37"/>
      <c r="H16" s="38"/>
    </row>
    <row r="17" spans="1:14" ht="15.75">
      <c r="A17" s="1"/>
      <c r="B17" s="49" t="s">
        <v>11</v>
      </c>
      <c r="C17" s="50"/>
      <c r="D17" s="43">
        <f>10^(-6)/(2*3.14*SQRT(D11*10^(-6)*D9*10^(-12)))</f>
        <v>1.8527420582462044</v>
      </c>
      <c r="E17" s="43">
        <f t="shared" ref="E17:H17" si="6">10^(-6)/(2*3.14*SQRT(E11*10^(-6)*E9*10^(-12)))</f>
        <v>3.6153507190642142</v>
      </c>
      <c r="F17" s="43">
        <f t="shared" si="6"/>
        <v>7.0864880022433203</v>
      </c>
      <c r="G17" s="43">
        <f t="shared" si="6"/>
        <v>14.0968633577695</v>
      </c>
      <c r="H17" s="44">
        <f t="shared" si="6"/>
        <v>21.107238713295676</v>
      </c>
    </row>
    <row r="18" spans="1:14" ht="15">
      <c r="A18" s="1"/>
      <c r="B18" s="21"/>
      <c r="C18" s="22"/>
      <c r="D18" s="25"/>
      <c r="E18" s="25"/>
      <c r="F18" s="25"/>
      <c r="G18" s="25"/>
      <c r="H18" s="26"/>
    </row>
    <row r="19" spans="1:14" ht="16.5" thickBot="1">
      <c r="A19" s="1"/>
      <c r="B19" s="17" t="s">
        <v>13</v>
      </c>
      <c r="C19" s="18" t="s">
        <v>12</v>
      </c>
      <c r="D19" s="7">
        <f>58/D3</f>
        <v>31.351351351351351</v>
      </c>
      <c r="E19" s="7">
        <f t="shared" ref="E19:H19" si="7">58/E3</f>
        <v>16.066481994459835</v>
      </c>
      <c r="F19" s="7">
        <f t="shared" si="7"/>
        <v>8.1967213114754109</v>
      </c>
      <c r="G19" s="7">
        <f t="shared" si="7"/>
        <v>4.1204887752202328</v>
      </c>
      <c r="H19" s="8">
        <f t="shared" si="7"/>
        <v>2.7519453406718544</v>
      </c>
    </row>
    <row r="20" spans="1:14">
      <c r="A20" s="2"/>
      <c r="B20" s="2"/>
      <c r="C20" s="2"/>
      <c r="D20" s="2"/>
      <c r="E20" s="2"/>
      <c r="F20" s="2"/>
      <c r="G20" s="2"/>
      <c r="H20" s="2"/>
    </row>
    <row r="21" spans="1:14">
      <c r="A21" s="2"/>
      <c r="B21" s="2"/>
      <c r="C21" s="2" t="s">
        <v>14</v>
      </c>
      <c r="D21" s="53" t="s">
        <v>15</v>
      </c>
      <c r="E21" s="54"/>
      <c r="F21" s="54"/>
      <c r="G21" s="54"/>
      <c r="H21" s="54"/>
    </row>
    <row r="22" spans="1:14">
      <c r="A22" s="2"/>
      <c r="B22" s="2"/>
      <c r="C22" s="2"/>
      <c r="D22" s="2"/>
      <c r="E22" s="2"/>
      <c r="F22" s="2"/>
      <c r="G22" s="2"/>
      <c r="H22" s="2"/>
    </row>
    <row r="23" spans="1:14">
      <c r="A23" s="2"/>
      <c r="B23" s="2"/>
      <c r="C23" s="2"/>
      <c r="D23" s="2"/>
      <c r="E23" s="2"/>
      <c r="F23" s="2"/>
      <c r="G23" s="2"/>
      <c r="H23" s="2"/>
    </row>
    <row r="24" spans="1:14">
      <c r="A24" s="2"/>
      <c r="B24" s="2"/>
      <c r="C24" s="2"/>
      <c r="D24" s="2"/>
      <c r="E24" s="2"/>
      <c r="F24" s="2"/>
      <c r="G24" s="2"/>
      <c r="H24" s="2"/>
    </row>
    <row r="25" spans="1:14">
      <c r="A25" s="2"/>
      <c r="B25" s="2"/>
      <c r="C25" s="2"/>
      <c r="D25" s="2"/>
      <c r="E25" s="2"/>
      <c r="F25" s="2"/>
      <c r="G25" s="2"/>
      <c r="H25" s="2"/>
    </row>
    <row r="26" spans="1:14">
      <c r="A26" s="2"/>
      <c r="B26" s="2"/>
      <c r="C26" s="2"/>
      <c r="D26" s="2"/>
      <c r="E26" s="2"/>
      <c r="F26" s="2"/>
      <c r="G26" s="2"/>
      <c r="H26" s="2"/>
    </row>
    <row r="27" spans="1:14">
      <c r="A27" s="2"/>
      <c r="B27" s="2"/>
      <c r="C27" s="2"/>
      <c r="D27" s="2"/>
      <c r="E27" s="2"/>
      <c r="F27" s="2"/>
      <c r="G27" s="2"/>
      <c r="H27" s="2"/>
    </row>
    <row r="28" spans="1:14">
      <c r="A28" s="2"/>
      <c r="B28" s="2"/>
      <c r="C28" s="2"/>
      <c r="D28" s="2"/>
      <c r="E28" s="2"/>
      <c r="F28" s="2"/>
      <c r="G28" s="2"/>
      <c r="H28" s="2"/>
    </row>
    <row r="29" spans="1:14">
      <c r="A29" s="2"/>
      <c r="B29" s="2"/>
      <c r="C29" s="2"/>
      <c r="D29" s="2"/>
      <c r="E29" s="2"/>
      <c r="F29" s="2"/>
      <c r="G29" s="2"/>
      <c r="H29" s="2"/>
    </row>
    <row r="30" spans="1:1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spans="1:14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1:1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</sheetData>
  <mergeCells count="4">
    <mergeCell ref="B2:H2"/>
    <mergeCell ref="B17:C17"/>
    <mergeCell ref="B3:C3"/>
    <mergeCell ref="D21:H21"/>
  </mergeCells>
  <phoneticPr fontId="0" type="noConversion"/>
  <hyperlinks>
    <hyperlink ref="D21" r:id="rId1" display="Weitere Infos zur MicroVert-Antenne als PDF hier !"/>
  </hyperlinks>
  <pageMargins left="0.28000000000000003" right="0.36" top="0.98425196850393704" bottom="0.98425196850393704" header="0.51181102362204722" footer="0.51181102362204722"/>
  <pageSetup paperSize="9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MicroVert-Antenne</vt:lpstr>
      <vt:lpstr>'MicroVert-Antenne'!Zone_d_impression</vt:lpstr>
    </vt:vector>
  </TitlesOfParts>
  <Company>KGS Wittmund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MicroVert-Antenne</dc:title>
  <dc:subject>Amateurfunkantennen</dc:subject>
  <dc:creator>Rüdiger Stenzel (DC4FS)</dc:creator>
  <cp:keywords>MicroVert-Antenne, DL7PE</cp:keywords>
  <dc:description>Berechnung einer MicroVert-Antenne für das 10m bis 160m-Band</dc:description>
  <cp:lastModifiedBy>Skynet</cp:lastModifiedBy>
  <cp:lastPrinted>2015-07-28T16:08:40Z</cp:lastPrinted>
  <dcterms:created xsi:type="dcterms:W3CDTF">2003-09-22T16:31:03Z</dcterms:created>
  <dcterms:modified xsi:type="dcterms:W3CDTF">2015-09-12T14:27:43Z</dcterms:modified>
  <cp:category>AFU</cp:category>
</cp:coreProperties>
</file>